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tlhw-my.sharepoint.com/personal/mdesimone_lhw_com/Documents/Desktop/"/>
    </mc:Choice>
  </mc:AlternateContent>
  <xr:revisionPtr revIDLastSave="10" documentId="8_{0B55AC3A-9B1C-4AF9-AB7B-9A6DE181FB25}" xr6:coauthVersionLast="47" xr6:coauthVersionMax="47" xr10:uidLastSave="{C22E86DB-EFFA-4504-B01B-6662A9869C21}"/>
  <bookViews>
    <workbookView xWindow="28680" yWindow="-120" windowWidth="29040" windowHeight="15720" activeTab="4" xr2:uid="{58C68375-7D13-4BF1-A043-27AEC41B9DC3}"/>
  </bookViews>
  <sheets>
    <sheet name="Intro &amp; Setup" sheetId="2" r:id="rId1"/>
    <sheet name="Hotel Search" sheetId="4" r:id="rId2"/>
    <sheet name="Comparison" sheetId="9" r:id="rId3"/>
    <sheet name="Hotel Information" sheetId="6" r:id="rId4"/>
    <sheet name="Hotel Database" sheetId="5" r:id="rId5"/>
    <sheet name="Settings" sheetId="8" r:id="rId6"/>
  </sheets>
  <definedNames>
    <definedName name="_xlnm._FilterDatabase" localSheetId="4" hidden="1">'Hotel Database'!$B$10:$AE$510</definedName>
    <definedName name="_xlnm.Print_Area" localSheetId="2">Comparison!$A$1:$L$37</definedName>
    <definedName name="_xlnm.Print_Area" localSheetId="4">'Hotel Database'!$A$1:$AF$511</definedName>
    <definedName name="_xlnm.Print_Area" localSheetId="3">'Hotel Information'!$A$1:$CN$33</definedName>
    <definedName name="_xlnm.Print_Area" localSheetId="1">'Hotel Search'!$A$1:$AT$76</definedName>
    <definedName name="_xlnm.Print_Area" localSheetId="0">'Intro &amp; Setup'!$A$1:$AT$33</definedName>
    <definedName name="_xlnm.Print_Area" localSheetId="5">Settings!$A$1:$AT$33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S27" i="6" l="1"/>
  <c r="CS31" i="6" s="1"/>
  <c r="CS24" i="6"/>
  <c r="CS23" i="6"/>
  <c r="O9" i="9"/>
  <c r="O8" i="9"/>
  <c r="BC20" i="5" l="1"/>
  <c r="BC19" i="5"/>
  <c r="BC18" i="5"/>
  <c r="BC17" i="5"/>
  <c r="BC16" i="5"/>
  <c r="BC15" i="5"/>
  <c r="BC14" i="5"/>
  <c r="BC13" i="5"/>
  <c r="R13" i="8"/>
  <c r="R16" i="8"/>
  <c r="R11" i="8"/>
  <c r="BE510" i="5"/>
  <c r="BE509" i="5"/>
  <c r="BE508" i="5"/>
  <c r="BE507" i="5"/>
  <c r="BE506" i="5"/>
  <c r="BE505" i="5"/>
  <c r="BE504" i="5"/>
  <c r="BE503" i="5"/>
  <c r="BE502" i="5"/>
  <c r="BE501" i="5"/>
  <c r="BE500" i="5"/>
  <c r="BE499" i="5"/>
  <c r="BE498" i="5"/>
  <c r="BE497" i="5"/>
  <c r="BE496" i="5"/>
  <c r="BE495" i="5"/>
  <c r="BE494" i="5"/>
  <c r="BE493" i="5"/>
  <c r="BE492" i="5"/>
  <c r="BE491" i="5"/>
  <c r="BE490" i="5"/>
  <c r="BE489" i="5"/>
  <c r="BE488" i="5"/>
  <c r="BE487" i="5"/>
  <c r="BE486" i="5"/>
  <c r="BE485" i="5"/>
  <c r="BE484" i="5"/>
  <c r="BE483" i="5"/>
  <c r="BE482" i="5"/>
  <c r="BE481" i="5"/>
  <c r="BE480" i="5"/>
  <c r="BE479" i="5"/>
  <c r="BE478" i="5"/>
  <c r="BE477" i="5"/>
  <c r="BE476" i="5"/>
  <c r="BE475" i="5"/>
  <c r="BE474" i="5"/>
  <c r="BE473" i="5"/>
  <c r="BE472" i="5"/>
  <c r="BE471" i="5"/>
  <c r="BE470" i="5"/>
  <c r="BE469" i="5"/>
  <c r="BE468" i="5"/>
  <c r="BE467" i="5"/>
  <c r="BE466" i="5"/>
  <c r="BE465" i="5"/>
  <c r="BE464" i="5"/>
  <c r="BE463" i="5"/>
  <c r="BE462" i="5"/>
  <c r="BE461" i="5"/>
  <c r="BE460" i="5"/>
  <c r="BE459" i="5"/>
  <c r="BE458" i="5"/>
  <c r="BE457" i="5"/>
  <c r="BE456" i="5"/>
  <c r="BE455" i="5"/>
  <c r="BE454" i="5"/>
  <c r="BE453" i="5"/>
  <c r="BE452" i="5"/>
  <c r="BE451" i="5"/>
  <c r="BE450" i="5"/>
  <c r="BE449" i="5"/>
  <c r="BE448" i="5"/>
  <c r="BE447" i="5"/>
  <c r="BE446" i="5"/>
  <c r="BE445" i="5"/>
  <c r="BE444" i="5"/>
  <c r="BE443" i="5"/>
  <c r="BE442" i="5"/>
  <c r="BE441" i="5"/>
  <c r="BE440" i="5"/>
  <c r="BE439" i="5"/>
  <c r="BE438" i="5"/>
  <c r="BE437" i="5"/>
  <c r="BE436" i="5"/>
  <c r="BE435" i="5"/>
  <c r="BE434" i="5"/>
  <c r="BE433" i="5"/>
  <c r="BE432" i="5"/>
  <c r="BE431" i="5"/>
  <c r="BE430" i="5"/>
  <c r="BE429" i="5"/>
  <c r="BE428" i="5"/>
  <c r="BE427" i="5"/>
  <c r="BE426" i="5"/>
  <c r="BE425" i="5"/>
  <c r="BE424" i="5"/>
  <c r="BE423" i="5"/>
  <c r="BE422" i="5"/>
  <c r="BE421" i="5"/>
  <c r="BE420" i="5"/>
  <c r="BE419" i="5"/>
  <c r="BE418" i="5"/>
  <c r="BE417" i="5"/>
  <c r="BE416" i="5"/>
  <c r="BE415" i="5"/>
  <c r="BE414" i="5"/>
  <c r="BE413" i="5"/>
  <c r="BE412" i="5"/>
  <c r="BE411" i="5"/>
  <c r="BE410" i="5"/>
  <c r="BE409" i="5"/>
  <c r="BE408" i="5"/>
  <c r="BE407" i="5"/>
  <c r="BE406" i="5"/>
  <c r="BE405" i="5"/>
  <c r="BE404" i="5"/>
  <c r="BE403" i="5"/>
  <c r="BE402" i="5"/>
  <c r="BE401" i="5"/>
  <c r="BE400" i="5"/>
  <c r="BE399" i="5"/>
  <c r="BE398" i="5"/>
  <c r="BE397" i="5"/>
  <c r="BE396" i="5"/>
  <c r="BE395" i="5"/>
  <c r="BE394" i="5"/>
  <c r="BE393" i="5"/>
  <c r="BE392" i="5"/>
  <c r="BE391" i="5"/>
  <c r="BE390" i="5"/>
  <c r="BE389" i="5"/>
  <c r="BE388" i="5"/>
  <c r="BE387" i="5"/>
  <c r="BE386" i="5"/>
  <c r="BE385" i="5"/>
  <c r="BE384" i="5"/>
  <c r="BE383" i="5"/>
  <c r="BE382" i="5"/>
  <c r="BE381" i="5"/>
  <c r="BE380" i="5"/>
  <c r="BE379" i="5"/>
  <c r="BE378" i="5"/>
  <c r="BE377" i="5"/>
  <c r="BE376" i="5"/>
  <c r="BE375" i="5"/>
  <c r="BE374" i="5"/>
  <c r="BE373" i="5"/>
  <c r="BE372" i="5"/>
  <c r="BE371" i="5"/>
  <c r="BE370" i="5"/>
  <c r="BE369" i="5"/>
  <c r="BE368" i="5"/>
  <c r="BE367" i="5"/>
  <c r="BE366" i="5"/>
  <c r="BE365" i="5"/>
  <c r="BE364" i="5"/>
  <c r="BE363" i="5"/>
  <c r="BE362" i="5"/>
  <c r="BE361" i="5"/>
  <c r="BE360" i="5"/>
  <c r="BE359" i="5"/>
  <c r="BE358" i="5"/>
  <c r="BE357" i="5"/>
  <c r="BE356" i="5"/>
  <c r="BE355" i="5"/>
  <c r="BE354" i="5"/>
  <c r="BE353" i="5"/>
  <c r="BE352" i="5"/>
  <c r="BE351" i="5"/>
  <c r="BE350" i="5"/>
  <c r="BE349" i="5"/>
  <c r="BE348" i="5"/>
  <c r="BE347" i="5"/>
  <c r="BE346" i="5"/>
  <c r="BE345" i="5"/>
  <c r="BE344" i="5"/>
  <c r="BE343" i="5"/>
  <c r="BE342" i="5"/>
  <c r="BE341" i="5"/>
  <c r="BE340" i="5"/>
  <c r="BE339" i="5"/>
  <c r="BE338" i="5"/>
  <c r="BE337" i="5"/>
  <c r="BE336" i="5"/>
  <c r="BE335" i="5"/>
  <c r="BE334" i="5"/>
  <c r="BE333" i="5"/>
  <c r="BE332" i="5"/>
  <c r="BE331" i="5"/>
  <c r="BE330" i="5"/>
  <c r="BE329" i="5"/>
  <c r="BE328" i="5"/>
  <c r="BE327" i="5"/>
  <c r="BE326" i="5"/>
  <c r="BE325" i="5"/>
  <c r="BE324" i="5"/>
  <c r="BE323" i="5"/>
  <c r="BE322" i="5"/>
  <c r="BE321" i="5"/>
  <c r="BE320" i="5"/>
  <c r="BE319" i="5"/>
  <c r="BE318" i="5"/>
  <c r="BE317" i="5"/>
  <c r="BE316" i="5"/>
  <c r="BE315" i="5"/>
  <c r="BE314" i="5"/>
  <c r="BE313" i="5"/>
  <c r="BE312" i="5"/>
  <c r="BE311" i="5"/>
  <c r="BE310" i="5"/>
  <c r="BE309" i="5"/>
  <c r="BE308" i="5"/>
  <c r="BE307" i="5"/>
  <c r="BE306" i="5"/>
  <c r="BE305" i="5"/>
  <c r="BE304" i="5"/>
  <c r="BE303" i="5"/>
  <c r="BE302" i="5"/>
  <c r="BE301" i="5"/>
  <c r="BE300" i="5"/>
  <c r="BE299" i="5"/>
  <c r="BE298" i="5"/>
  <c r="BE297" i="5"/>
  <c r="BE296" i="5"/>
  <c r="BE295" i="5"/>
  <c r="BE294" i="5"/>
  <c r="BE293" i="5"/>
  <c r="BE292" i="5"/>
  <c r="BE291" i="5"/>
  <c r="BE290" i="5"/>
  <c r="BE289" i="5"/>
  <c r="BE288" i="5"/>
  <c r="BE287" i="5"/>
  <c r="BE286" i="5"/>
  <c r="BE285" i="5"/>
  <c r="BE284" i="5"/>
  <c r="BE283" i="5"/>
  <c r="BE282" i="5"/>
  <c r="BE281" i="5"/>
  <c r="BE280" i="5"/>
  <c r="BE279" i="5"/>
  <c r="BE278" i="5"/>
  <c r="BE277" i="5"/>
  <c r="BE276" i="5"/>
  <c r="BE275" i="5"/>
  <c r="BE274" i="5"/>
  <c r="BE273" i="5"/>
  <c r="BE272" i="5"/>
  <c r="BE271" i="5"/>
  <c r="BE270" i="5"/>
  <c r="BE269" i="5"/>
  <c r="BE268" i="5"/>
  <c r="BE267" i="5"/>
  <c r="BE266" i="5"/>
  <c r="BE265" i="5"/>
  <c r="BE264" i="5"/>
  <c r="BE263" i="5"/>
  <c r="BE262" i="5"/>
  <c r="BE261" i="5"/>
  <c r="BE260" i="5"/>
  <c r="BE259" i="5"/>
  <c r="BE258" i="5"/>
  <c r="BE257" i="5"/>
  <c r="BE256" i="5"/>
  <c r="BE255" i="5"/>
  <c r="BE254" i="5"/>
  <c r="BE253" i="5"/>
  <c r="BE252" i="5"/>
  <c r="BE251" i="5"/>
  <c r="BE250" i="5"/>
  <c r="BE249" i="5"/>
  <c r="BE248" i="5"/>
  <c r="BE247" i="5"/>
  <c r="BE246" i="5"/>
  <c r="BE245" i="5"/>
  <c r="BE244" i="5"/>
  <c r="BE243" i="5"/>
  <c r="BE242" i="5"/>
  <c r="BE241" i="5"/>
  <c r="BE240" i="5"/>
  <c r="BE239" i="5"/>
  <c r="BE238" i="5"/>
  <c r="BE237" i="5"/>
  <c r="BE236" i="5"/>
  <c r="BE235" i="5"/>
  <c r="BE234" i="5"/>
  <c r="BE233" i="5"/>
  <c r="BE232" i="5"/>
  <c r="BE231" i="5"/>
  <c r="BE230" i="5"/>
  <c r="BE229" i="5"/>
  <c r="BE228" i="5"/>
  <c r="BE227" i="5"/>
  <c r="BE226" i="5"/>
  <c r="BE225" i="5"/>
  <c r="BE224" i="5"/>
  <c r="BE223" i="5"/>
  <c r="BE222" i="5"/>
  <c r="BE221" i="5"/>
  <c r="BE220" i="5"/>
  <c r="BE219" i="5"/>
  <c r="BE218" i="5"/>
  <c r="BE217" i="5"/>
  <c r="BE216" i="5"/>
  <c r="BE215" i="5"/>
  <c r="BE214" i="5"/>
  <c r="BE213" i="5"/>
  <c r="BE212" i="5"/>
  <c r="BE211" i="5"/>
  <c r="BE210" i="5"/>
  <c r="BE209" i="5"/>
  <c r="BE208" i="5"/>
  <c r="BE207" i="5"/>
  <c r="BE206" i="5"/>
  <c r="BE205" i="5"/>
  <c r="BE204" i="5"/>
  <c r="BE203" i="5"/>
  <c r="BE202" i="5"/>
  <c r="BE201" i="5"/>
  <c r="BE200" i="5"/>
  <c r="BE199" i="5"/>
  <c r="BE198" i="5"/>
  <c r="BE197" i="5"/>
  <c r="BE196" i="5"/>
  <c r="BE195" i="5"/>
  <c r="BE194" i="5"/>
  <c r="BE193" i="5"/>
  <c r="BE192" i="5"/>
  <c r="BE191" i="5"/>
  <c r="BE190" i="5"/>
  <c r="BE189" i="5"/>
  <c r="BE188" i="5"/>
  <c r="BE187" i="5"/>
  <c r="BE186" i="5"/>
  <c r="BE185" i="5"/>
  <c r="BE184" i="5"/>
  <c r="BE183" i="5"/>
  <c r="BE182" i="5"/>
  <c r="BE181" i="5"/>
  <c r="BE180" i="5"/>
  <c r="BE179" i="5"/>
  <c r="BE178" i="5"/>
  <c r="BE177" i="5"/>
  <c r="BE176" i="5"/>
  <c r="BE175" i="5"/>
  <c r="BE174" i="5"/>
  <c r="BE173" i="5"/>
  <c r="BE172" i="5"/>
  <c r="BE171" i="5"/>
  <c r="BE170" i="5"/>
  <c r="BE169" i="5"/>
  <c r="BE168" i="5"/>
  <c r="BE167" i="5"/>
  <c r="BE166" i="5"/>
  <c r="BE165" i="5"/>
  <c r="BE164" i="5"/>
  <c r="BE163" i="5"/>
  <c r="BE162" i="5"/>
  <c r="BE161" i="5"/>
  <c r="BE160" i="5"/>
  <c r="BE159" i="5"/>
  <c r="BE158" i="5"/>
  <c r="BE157" i="5"/>
  <c r="BE156" i="5"/>
  <c r="BE155" i="5"/>
  <c r="BE154" i="5"/>
  <c r="BE153" i="5"/>
  <c r="BE152" i="5"/>
  <c r="BE151" i="5"/>
  <c r="BE150" i="5"/>
  <c r="BE149" i="5"/>
  <c r="BE148" i="5"/>
  <c r="BE147" i="5"/>
  <c r="BE146" i="5"/>
  <c r="BE145" i="5"/>
  <c r="BE144" i="5"/>
  <c r="BE143" i="5"/>
  <c r="BE142" i="5"/>
  <c r="BE141" i="5"/>
  <c r="BE140" i="5"/>
  <c r="BE139" i="5"/>
  <c r="BE138" i="5"/>
  <c r="BE137" i="5"/>
  <c r="BE136" i="5"/>
  <c r="BE135" i="5"/>
  <c r="BE134" i="5"/>
  <c r="BE133" i="5"/>
  <c r="BE132" i="5"/>
  <c r="BE131" i="5"/>
  <c r="BE130" i="5"/>
  <c r="BE129" i="5"/>
  <c r="BE128" i="5"/>
  <c r="BE127" i="5"/>
  <c r="BE126" i="5"/>
  <c r="BE125" i="5"/>
  <c r="BE124" i="5"/>
  <c r="BE123" i="5"/>
  <c r="BE122" i="5"/>
  <c r="BE121" i="5"/>
  <c r="BE120" i="5"/>
  <c r="BE119" i="5"/>
  <c r="BE118" i="5"/>
  <c r="BE117" i="5"/>
  <c r="BE116" i="5"/>
  <c r="BE115" i="5"/>
  <c r="BE114" i="5"/>
  <c r="BE113" i="5"/>
  <c r="BE112" i="5"/>
  <c r="BE111" i="5"/>
  <c r="BE110" i="5"/>
  <c r="BE109" i="5"/>
  <c r="BE108" i="5"/>
  <c r="BE107" i="5"/>
  <c r="BE106" i="5"/>
  <c r="BE105" i="5"/>
  <c r="BE104" i="5"/>
  <c r="BE103" i="5"/>
  <c r="BE102" i="5"/>
  <c r="BE101" i="5"/>
  <c r="BE100" i="5"/>
  <c r="BE99" i="5"/>
  <c r="BE98" i="5"/>
  <c r="BE97" i="5"/>
  <c r="BE96" i="5"/>
  <c r="BE95" i="5"/>
  <c r="BE94" i="5"/>
  <c r="BE93" i="5"/>
  <c r="BE92" i="5"/>
  <c r="BE91" i="5"/>
  <c r="BE90" i="5"/>
  <c r="BE89" i="5"/>
  <c r="BE88" i="5"/>
  <c r="BE87" i="5"/>
  <c r="BE86" i="5"/>
  <c r="BE85" i="5"/>
  <c r="BE84" i="5"/>
  <c r="BE83" i="5"/>
  <c r="BE82" i="5"/>
  <c r="BE81" i="5"/>
  <c r="BE80" i="5"/>
  <c r="BE79" i="5"/>
  <c r="BE78" i="5"/>
  <c r="BE77" i="5"/>
  <c r="BE76" i="5"/>
  <c r="BE75" i="5"/>
  <c r="BE74" i="5"/>
  <c r="BE73" i="5"/>
  <c r="BE72" i="5"/>
  <c r="BE71" i="5"/>
  <c r="BE70" i="5"/>
  <c r="BE69" i="5"/>
  <c r="BE68" i="5"/>
  <c r="BE67" i="5"/>
  <c r="BE66" i="5"/>
  <c r="BE65" i="5"/>
  <c r="BE64" i="5"/>
  <c r="BE63" i="5"/>
  <c r="BE62" i="5"/>
  <c r="BE61" i="5"/>
  <c r="BE60" i="5"/>
  <c r="BE59" i="5"/>
  <c r="BE58" i="5"/>
  <c r="BE57" i="5"/>
  <c r="BE56" i="5"/>
  <c r="BE55" i="5"/>
  <c r="BE54" i="5"/>
  <c r="BE53" i="5"/>
  <c r="BE52" i="5"/>
  <c r="BE51" i="5"/>
  <c r="BE50" i="5"/>
  <c r="BE49" i="5"/>
  <c r="BE48" i="5"/>
  <c r="BE47" i="5"/>
  <c r="BE46" i="5"/>
  <c r="BE45" i="5"/>
  <c r="BE44" i="5"/>
  <c r="BE43" i="5"/>
  <c r="BE42" i="5"/>
  <c r="BE41" i="5"/>
  <c r="BE40" i="5"/>
  <c r="BE39" i="5"/>
  <c r="BE38" i="5"/>
  <c r="BE37" i="5"/>
  <c r="BE36" i="5"/>
  <c r="BE35" i="5"/>
  <c r="BE34" i="5"/>
  <c r="BE33" i="5"/>
  <c r="BE32" i="5"/>
  <c r="BE31" i="5"/>
  <c r="BE30" i="5"/>
  <c r="BE29" i="5"/>
  <c r="BE28" i="5"/>
  <c r="BE27" i="5"/>
  <c r="BE26" i="5"/>
  <c r="BE25" i="5"/>
  <c r="BE24" i="5"/>
  <c r="BE23" i="5"/>
  <c r="BE22" i="5"/>
  <c r="BE21" i="5"/>
  <c r="BE20" i="5"/>
  <c r="BE19" i="5"/>
  <c r="BE18" i="5"/>
  <c r="BE17" i="5"/>
  <c r="BE16" i="5"/>
  <c r="BE15" i="5"/>
  <c r="BE14" i="5"/>
  <c r="BE13" i="5"/>
  <c r="BE12" i="5"/>
  <c r="BE11" i="5"/>
  <c r="BC12" i="5"/>
  <c r="BC11" i="5"/>
  <c r="R9" i="8"/>
  <c r="R8" i="8" l="1"/>
  <c r="R12" i="8"/>
  <c r="R15" i="8"/>
  <c r="R14" i="8"/>
  <c r="R7" i="8"/>
  <c r="AV6" i="8" s="1"/>
  <c r="R10" i="8"/>
  <c r="B16" i="9"/>
  <c r="B17" i="9"/>
  <c r="CI510" i="5"/>
  <c r="CI509" i="5"/>
  <c r="CI508" i="5"/>
  <c r="CI507" i="5"/>
  <c r="CI506" i="5"/>
  <c r="CI505" i="5"/>
  <c r="CI504" i="5"/>
  <c r="CI503" i="5"/>
  <c r="CI502" i="5"/>
  <c r="CI501" i="5"/>
  <c r="CI500" i="5"/>
  <c r="CI499" i="5"/>
  <c r="CI498" i="5"/>
  <c r="CI497" i="5"/>
  <c r="CI496" i="5"/>
  <c r="CI495" i="5"/>
  <c r="CI494" i="5"/>
  <c r="CI493" i="5"/>
  <c r="CI492" i="5"/>
  <c r="CI491" i="5"/>
  <c r="CI490" i="5"/>
  <c r="CI489" i="5"/>
  <c r="CI488" i="5"/>
  <c r="CI487" i="5"/>
  <c r="CI486" i="5"/>
  <c r="CI485" i="5"/>
  <c r="CI484" i="5"/>
  <c r="CI483" i="5"/>
  <c r="CI482" i="5"/>
  <c r="CI481" i="5"/>
  <c r="CI480" i="5"/>
  <c r="CI479" i="5"/>
  <c r="CI478" i="5"/>
  <c r="CI477" i="5"/>
  <c r="CI476" i="5"/>
  <c r="CI475" i="5"/>
  <c r="CI474" i="5"/>
  <c r="CI473" i="5"/>
  <c r="CI472" i="5"/>
  <c r="CI471" i="5"/>
  <c r="CI470" i="5"/>
  <c r="CI469" i="5"/>
  <c r="CI468" i="5"/>
  <c r="CI467" i="5"/>
  <c r="CI466" i="5"/>
  <c r="CI465" i="5"/>
  <c r="CI464" i="5"/>
  <c r="CI463" i="5"/>
  <c r="CI462" i="5"/>
  <c r="CI461" i="5"/>
  <c r="CI460" i="5"/>
  <c r="CI459" i="5"/>
  <c r="CI458" i="5"/>
  <c r="CI457" i="5"/>
  <c r="CI456" i="5"/>
  <c r="CI455" i="5"/>
  <c r="CI454" i="5"/>
  <c r="CI453" i="5"/>
  <c r="CI452" i="5"/>
  <c r="CI451" i="5"/>
  <c r="CI450" i="5"/>
  <c r="CI449" i="5"/>
  <c r="CI448" i="5"/>
  <c r="CI447" i="5"/>
  <c r="CI446" i="5"/>
  <c r="CI445" i="5"/>
  <c r="CI444" i="5"/>
  <c r="CI443" i="5"/>
  <c r="CI442" i="5"/>
  <c r="CI441" i="5"/>
  <c r="CI440" i="5"/>
  <c r="CI439" i="5"/>
  <c r="CI438" i="5"/>
  <c r="CI437" i="5"/>
  <c r="CI436" i="5"/>
  <c r="CI435" i="5"/>
  <c r="CI434" i="5"/>
  <c r="CI433" i="5"/>
  <c r="CI432" i="5"/>
  <c r="CI431" i="5"/>
  <c r="CI430" i="5"/>
  <c r="CI429" i="5"/>
  <c r="CI428" i="5"/>
  <c r="CI427" i="5"/>
  <c r="CI426" i="5"/>
  <c r="CI425" i="5"/>
  <c r="CI424" i="5"/>
  <c r="CI423" i="5"/>
  <c r="CI422" i="5"/>
  <c r="CI421" i="5"/>
  <c r="CI420" i="5"/>
  <c r="CI419" i="5"/>
  <c r="CI418" i="5"/>
  <c r="CI417" i="5"/>
  <c r="CI416" i="5"/>
  <c r="CI415" i="5"/>
  <c r="CI414" i="5"/>
  <c r="CI413" i="5"/>
  <c r="CI412" i="5"/>
  <c r="CI411" i="5"/>
  <c r="CI410" i="5"/>
  <c r="CI409" i="5"/>
  <c r="CI408" i="5"/>
  <c r="CI407" i="5"/>
  <c r="CI406" i="5"/>
  <c r="CI405" i="5"/>
  <c r="CI404" i="5"/>
  <c r="CI403" i="5"/>
  <c r="CI402" i="5"/>
  <c r="CI401" i="5"/>
  <c r="CI400" i="5"/>
  <c r="CI399" i="5"/>
  <c r="CI398" i="5"/>
  <c r="CI397" i="5"/>
  <c r="CI396" i="5"/>
  <c r="CI395" i="5"/>
  <c r="CI394" i="5"/>
  <c r="CI393" i="5"/>
  <c r="CI392" i="5"/>
  <c r="CI391" i="5"/>
  <c r="CI390" i="5"/>
  <c r="CI389" i="5"/>
  <c r="CI388" i="5"/>
  <c r="CI387" i="5"/>
  <c r="CI386" i="5"/>
  <c r="CI385" i="5"/>
  <c r="CI384" i="5"/>
  <c r="CI383" i="5"/>
  <c r="CI382" i="5"/>
  <c r="CI381" i="5"/>
  <c r="CI380" i="5"/>
  <c r="CI379" i="5"/>
  <c r="CI378" i="5"/>
  <c r="CI377" i="5"/>
  <c r="CI376" i="5"/>
  <c r="CI375" i="5"/>
  <c r="CI374" i="5"/>
  <c r="CI373" i="5"/>
  <c r="CI372" i="5"/>
  <c r="CI371" i="5"/>
  <c r="CI370" i="5"/>
  <c r="CI369" i="5"/>
  <c r="CI368" i="5"/>
  <c r="CI367" i="5"/>
  <c r="CI366" i="5"/>
  <c r="CI365" i="5"/>
  <c r="CI364" i="5"/>
  <c r="CI363" i="5"/>
  <c r="CI362" i="5"/>
  <c r="CI361" i="5"/>
  <c r="CI360" i="5"/>
  <c r="CI359" i="5"/>
  <c r="CI358" i="5"/>
  <c r="CI357" i="5"/>
  <c r="CI356" i="5"/>
  <c r="CI355" i="5"/>
  <c r="CI354" i="5"/>
  <c r="CI353" i="5"/>
  <c r="CI352" i="5"/>
  <c r="CI351" i="5"/>
  <c r="CI350" i="5"/>
  <c r="CI349" i="5"/>
  <c r="CI348" i="5"/>
  <c r="CI347" i="5"/>
  <c r="CI346" i="5"/>
  <c r="CI345" i="5"/>
  <c r="CI344" i="5"/>
  <c r="CI343" i="5"/>
  <c r="CI342" i="5"/>
  <c r="CI341" i="5"/>
  <c r="CI340" i="5"/>
  <c r="CI339" i="5"/>
  <c r="CI338" i="5"/>
  <c r="CI337" i="5"/>
  <c r="CI336" i="5"/>
  <c r="CI335" i="5"/>
  <c r="CI334" i="5"/>
  <c r="CI333" i="5"/>
  <c r="CI332" i="5"/>
  <c r="CI331" i="5"/>
  <c r="CI330" i="5"/>
  <c r="CI329" i="5"/>
  <c r="CI328" i="5"/>
  <c r="CI327" i="5"/>
  <c r="CI326" i="5"/>
  <c r="CI325" i="5"/>
  <c r="CI324" i="5"/>
  <c r="CI323" i="5"/>
  <c r="CI322" i="5"/>
  <c r="CI321" i="5"/>
  <c r="CI320" i="5"/>
  <c r="CI319" i="5"/>
  <c r="CI318" i="5"/>
  <c r="CI317" i="5"/>
  <c r="CI316" i="5"/>
  <c r="CI315" i="5"/>
  <c r="CI314" i="5"/>
  <c r="CI313" i="5"/>
  <c r="CI312" i="5"/>
  <c r="CI311" i="5"/>
  <c r="CI310" i="5"/>
  <c r="CI309" i="5"/>
  <c r="CI308" i="5"/>
  <c r="CI307" i="5"/>
  <c r="CI306" i="5"/>
  <c r="CI305" i="5"/>
  <c r="CI304" i="5"/>
  <c r="CI303" i="5"/>
  <c r="CI302" i="5"/>
  <c r="CI301" i="5"/>
  <c r="CI300" i="5"/>
  <c r="CI299" i="5"/>
  <c r="CI298" i="5"/>
  <c r="CI297" i="5"/>
  <c r="CI296" i="5"/>
  <c r="CI295" i="5"/>
  <c r="CI294" i="5"/>
  <c r="CI293" i="5"/>
  <c r="CI292" i="5"/>
  <c r="CI291" i="5"/>
  <c r="CI290" i="5"/>
  <c r="CI289" i="5"/>
  <c r="CI288" i="5"/>
  <c r="CI287" i="5"/>
  <c r="CI286" i="5"/>
  <c r="CI285" i="5"/>
  <c r="CI284" i="5"/>
  <c r="CI283" i="5"/>
  <c r="CI282" i="5"/>
  <c r="CI281" i="5"/>
  <c r="CI280" i="5"/>
  <c r="CI279" i="5"/>
  <c r="CI278" i="5"/>
  <c r="CI277" i="5"/>
  <c r="CI276" i="5"/>
  <c r="CI275" i="5"/>
  <c r="CI274" i="5"/>
  <c r="CI273" i="5"/>
  <c r="CI272" i="5"/>
  <c r="CI271" i="5"/>
  <c r="CI270" i="5"/>
  <c r="CI269" i="5"/>
  <c r="CI268" i="5"/>
  <c r="CI267" i="5"/>
  <c r="CI266" i="5"/>
  <c r="CI265" i="5"/>
  <c r="CI264" i="5"/>
  <c r="CI263" i="5"/>
  <c r="CI262" i="5"/>
  <c r="CI261" i="5"/>
  <c r="CI260" i="5"/>
  <c r="CI259" i="5"/>
  <c r="CI258" i="5"/>
  <c r="CI257" i="5"/>
  <c r="CI256" i="5"/>
  <c r="CI255" i="5"/>
  <c r="CI254" i="5"/>
  <c r="CI253" i="5"/>
  <c r="CI252" i="5"/>
  <c r="CI251" i="5"/>
  <c r="CI250" i="5"/>
  <c r="CI249" i="5"/>
  <c r="CI248" i="5"/>
  <c r="CI247" i="5"/>
  <c r="CI246" i="5"/>
  <c r="CI245" i="5"/>
  <c r="CI244" i="5"/>
  <c r="CI243" i="5"/>
  <c r="CI242" i="5"/>
  <c r="CI241" i="5"/>
  <c r="CI240" i="5"/>
  <c r="CI239" i="5"/>
  <c r="CI238" i="5"/>
  <c r="CI237" i="5"/>
  <c r="CI236" i="5"/>
  <c r="CI235" i="5"/>
  <c r="CI234" i="5"/>
  <c r="CI233" i="5"/>
  <c r="CI232" i="5"/>
  <c r="CI231" i="5"/>
  <c r="CI230" i="5"/>
  <c r="CI229" i="5"/>
  <c r="CI228" i="5"/>
  <c r="CI227" i="5"/>
  <c r="CI226" i="5"/>
  <c r="CI225" i="5"/>
  <c r="CI224" i="5"/>
  <c r="CI223" i="5"/>
  <c r="CI222" i="5"/>
  <c r="CI221" i="5"/>
  <c r="CI220" i="5"/>
  <c r="CI219" i="5"/>
  <c r="CI218" i="5"/>
  <c r="CI217" i="5"/>
  <c r="CI216" i="5"/>
  <c r="CI215" i="5"/>
  <c r="CI214" i="5"/>
  <c r="CI213" i="5"/>
  <c r="CI212" i="5"/>
  <c r="CI211" i="5"/>
  <c r="CI210" i="5"/>
  <c r="CI209" i="5"/>
  <c r="CI208" i="5"/>
  <c r="CI207" i="5"/>
  <c r="CI206" i="5"/>
  <c r="CI205" i="5"/>
  <c r="CI204" i="5"/>
  <c r="CI203" i="5"/>
  <c r="CI202" i="5"/>
  <c r="CI201" i="5"/>
  <c r="CI200" i="5"/>
  <c r="CI199" i="5"/>
  <c r="CI198" i="5"/>
  <c r="CI197" i="5"/>
  <c r="CI196" i="5"/>
  <c r="CI195" i="5"/>
  <c r="CI194" i="5"/>
  <c r="CI193" i="5"/>
  <c r="CI192" i="5"/>
  <c r="CI191" i="5"/>
  <c r="CI190" i="5"/>
  <c r="CI189" i="5"/>
  <c r="CI188" i="5"/>
  <c r="CI187" i="5"/>
  <c r="CI186" i="5"/>
  <c r="CI185" i="5"/>
  <c r="CI184" i="5"/>
  <c r="CI183" i="5"/>
  <c r="CI182" i="5"/>
  <c r="CI181" i="5"/>
  <c r="CI180" i="5"/>
  <c r="CI179" i="5"/>
  <c r="CI178" i="5"/>
  <c r="CI177" i="5"/>
  <c r="CI176" i="5"/>
  <c r="CI175" i="5"/>
  <c r="CI174" i="5"/>
  <c r="CI173" i="5"/>
  <c r="CI172" i="5"/>
  <c r="CI171" i="5"/>
  <c r="CI170" i="5"/>
  <c r="CI169" i="5"/>
  <c r="CI168" i="5"/>
  <c r="CI167" i="5"/>
  <c r="CI166" i="5"/>
  <c r="CI165" i="5"/>
  <c r="CI164" i="5"/>
  <c r="CI163" i="5"/>
  <c r="CI162" i="5"/>
  <c r="CI161" i="5"/>
  <c r="CI160" i="5"/>
  <c r="CI159" i="5"/>
  <c r="CI158" i="5"/>
  <c r="CI157" i="5"/>
  <c r="CI156" i="5"/>
  <c r="CI155" i="5"/>
  <c r="CI154" i="5"/>
  <c r="CI153" i="5"/>
  <c r="CI152" i="5"/>
  <c r="CI151" i="5"/>
  <c r="CI150" i="5"/>
  <c r="CI149" i="5"/>
  <c r="CI148" i="5"/>
  <c r="CI147" i="5"/>
  <c r="CI146" i="5"/>
  <c r="CI145" i="5"/>
  <c r="CI144" i="5"/>
  <c r="CI143" i="5"/>
  <c r="CI142" i="5"/>
  <c r="CI141" i="5"/>
  <c r="CI140" i="5"/>
  <c r="CI139" i="5"/>
  <c r="CI138" i="5"/>
  <c r="CI137" i="5"/>
  <c r="CI136" i="5"/>
  <c r="CI135" i="5"/>
  <c r="CI134" i="5"/>
  <c r="CI133" i="5"/>
  <c r="CI132" i="5"/>
  <c r="CI131" i="5"/>
  <c r="CI130" i="5"/>
  <c r="CI129" i="5"/>
  <c r="CI128" i="5"/>
  <c r="CI127" i="5"/>
  <c r="CI126" i="5"/>
  <c r="CI125" i="5"/>
  <c r="CI124" i="5"/>
  <c r="CI123" i="5"/>
  <c r="CI122" i="5"/>
  <c r="CI121" i="5"/>
  <c r="CI120" i="5"/>
  <c r="CI119" i="5"/>
  <c r="CI118" i="5"/>
  <c r="CI117" i="5"/>
  <c r="CI116" i="5"/>
  <c r="CI115" i="5"/>
  <c r="CI114" i="5"/>
  <c r="CI113" i="5"/>
  <c r="CI112" i="5"/>
  <c r="CI111" i="5"/>
  <c r="CI110" i="5"/>
  <c r="CI109" i="5"/>
  <c r="CI108" i="5"/>
  <c r="CI107" i="5"/>
  <c r="CI106" i="5"/>
  <c r="CI105" i="5"/>
  <c r="CI104" i="5"/>
  <c r="CI103" i="5"/>
  <c r="CI102" i="5"/>
  <c r="CI101" i="5"/>
  <c r="CI100" i="5"/>
  <c r="CI99" i="5"/>
  <c r="CI98" i="5"/>
  <c r="CI97" i="5"/>
  <c r="CI96" i="5"/>
  <c r="CI95" i="5"/>
  <c r="CI94" i="5"/>
  <c r="CI93" i="5"/>
  <c r="CI92" i="5"/>
  <c r="CI91" i="5"/>
  <c r="CI90" i="5"/>
  <c r="CI89" i="5"/>
  <c r="CI88" i="5"/>
  <c r="CI87" i="5"/>
  <c r="CI86" i="5"/>
  <c r="CI85" i="5"/>
  <c r="CI84" i="5"/>
  <c r="CI83" i="5"/>
  <c r="CI82" i="5"/>
  <c r="CI81" i="5"/>
  <c r="CI80" i="5"/>
  <c r="CI79" i="5"/>
  <c r="CI78" i="5"/>
  <c r="CI77" i="5"/>
  <c r="CI76" i="5"/>
  <c r="CI75" i="5"/>
  <c r="CI74" i="5"/>
  <c r="CI73" i="5"/>
  <c r="CI72" i="5"/>
  <c r="CI71" i="5"/>
  <c r="CI70" i="5"/>
  <c r="CI69" i="5"/>
  <c r="CI68" i="5"/>
  <c r="CI67" i="5"/>
  <c r="CI66" i="5"/>
  <c r="CI65" i="5"/>
  <c r="CI64" i="5"/>
  <c r="CI63" i="5"/>
  <c r="CI62" i="5"/>
  <c r="CI61" i="5"/>
  <c r="CI60" i="5"/>
  <c r="CI59" i="5"/>
  <c r="CI58" i="5"/>
  <c r="CI57" i="5"/>
  <c r="CI56" i="5"/>
  <c r="CI55" i="5"/>
  <c r="CI54" i="5"/>
  <c r="CI53" i="5"/>
  <c r="CI52" i="5"/>
  <c r="CI51" i="5"/>
  <c r="CI50" i="5"/>
  <c r="CI49" i="5"/>
  <c r="CI48" i="5"/>
  <c r="CI47" i="5"/>
  <c r="CI46" i="5"/>
  <c r="CI45" i="5"/>
  <c r="CI44" i="5"/>
  <c r="CI43" i="5"/>
  <c r="CI42" i="5"/>
  <c r="CI41" i="5"/>
  <c r="CI40" i="5"/>
  <c r="CI39" i="5"/>
  <c r="CI38" i="5"/>
  <c r="CI37" i="5"/>
  <c r="CI36" i="5"/>
  <c r="CI35" i="5"/>
  <c r="CI34" i="5"/>
  <c r="CI33" i="5"/>
  <c r="CI32" i="5"/>
  <c r="CI31" i="5"/>
  <c r="CI30" i="5"/>
  <c r="CI29" i="5"/>
  <c r="CI28" i="5"/>
  <c r="CI27" i="5"/>
  <c r="CI26" i="5"/>
  <c r="CI25" i="5"/>
  <c r="CI24" i="5"/>
  <c r="CI23" i="5"/>
  <c r="CI22" i="5"/>
  <c r="CI21" i="5"/>
  <c r="CI20" i="5"/>
  <c r="CI19" i="5"/>
  <c r="CI18" i="5"/>
  <c r="CI17" i="5"/>
  <c r="CI16" i="5"/>
  <c r="CI15" i="5"/>
  <c r="CI14" i="5"/>
  <c r="CI13" i="5"/>
  <c r="CI12" i="5"/>
  <c r="CH510" i="5"/>
  <c r="CH509" i="5"/>
  <c r="CH508" i="5"/>
  <c r="CH507" i="5"/>
  <c r="CH506" i="5"/>
  <c r="CH505" i="5"/>
  <c r="CH504" i="5"/>
  <c r="CH503" i="5"/>
  <c r="CH502" i="5"/>
  <c r="CH501" i="5"/>
  <c r="CH500" i="5"/>
  <c r="CH499" i="5"/>
  <c r="CH498" i="5"/>
  <c r="CH497" i="5"/>
  <c r="CH496" i="5"/>
  <c r="CH495" i="5"/>
  <c r="CH494" i="5"/>
  <c r="CH493" i="5"/>
  <c r="CH492" i="5"/>
  <c r="CH491" i="5"/>
  <c r="CH490" i="5"/>
  <c r="CH489" i="5"/>
  <c r="CH488" i="5"/>
  <c r="CH487" i="5"/>
  <c r="CH486" i="5"/>
  <c r="CH485" i="5"/>
  <c r="CH484" i="5"/>
  <c r="CH483" i="5"/>
  <c r="CH482" i="5"/>
  <c r="CH481" i="5"/>
  <c r="CH480" i="5"/>
  <c r="CH479" i="5"/>
  <c r="CH478" i="5"/>
  <c r="CH477" i="5"/>
  <c r="CH476" i="5"/>
  <c r="CH475" i="5"/>
  <c r="CH474" i="5"/>
  <c r="CH473" i="5"/>
  <c r="CH472" i="5"/>
  <c r="CH471" i="5"/>
  <c r="CH470" i="5"/>
  <c r="CH469" i="5"/>
  <c r="CH468" i="5"/>
  <c r="CH467" i="5"/>
  <c r="CH466" i="5"/>
  <c r="CH465" i="5"/>
  <c r="CH464" i="5"/>
  <c r="CH463" i="5"/>
  <c r="CH462" i="5"/>
  <c r="CH461" i="5"/>
  <c r="CH460" i="5"/>
  <c r="CH459" i="5"/>
  <c r="CH458" i="5"/>
  <c r="CH457" i="5"/>
  <c r="CH456" i="5"/>
  <c r="CH455" i="5"/>
  <c r="CH454" i="5"/>
  <c r="CH453" i="5"/>
  <c r="CH452" i="5"/>
  <c r="CH451" i="5"/>
  <c r="CH450" i="5"/>
  <c r="CH449" i="5"/>
  <c r="CH448" i="5"/>
  <c r="CH447" i="5"/>
  <c r="CH446" i="5"/>
  <c r="CH445" i="5"/>
  <c r="CH444" i="5"/>
  <c r="CH443" i="5"/>
  <c r="CH442" i="5"/>
  <c r="CH441" i="5"/>
  <c r="CH440" i="5"/>
  <c r="CH439" i="5"/>
  <c r="CH438" i="5"/>
  <c r="CH437" i="5"/>
  <c r="CH436" i="5"/>
  <c r="CH435" i="5"/>
  <c r="CH434" i="5"/>
  <c r="CH433" i="5"/>
  <c r="CH432" i="5"/>
  <c r="CH431" i="5"/>
  <c r="CH430" i="5"/>
  <c r="CH429" i="5"/>
  <c r="CH428" i="5"/>
  <c r="CH427" i="5"/>
  <c r="CH426" i="5"/>
  <c r="CH425" i="5"/>
  <c r="CH424" i="5"/>
  <c r="CH423" i="5"/>
  <c r="CH422" i="5"/>
  <c r="CH421" i="5"/>
  <c r="CH420" i="5"/>
  <c r="CH419" i="5"/>
  <c r="CH418" i="5"/>
  <c r="CH417" i="5"/>
  <c r="CH416" i="5"/>
  <c r="CH415" i="5"/>
  <c r="CH414" i="5"/>
  <c r="CH413" i="5"/>
  <c r="CH412" i="5"/>
  <c r="CH411" i="5"/>
  <c r="CH410" i="5"/>
  <c r="CH409" i="5"/>
  <c r="CH408" i="5"/>
  <c r="CH407" i="5"/>
  <c r="CH406" i="5"/>
  <c r="CH405" i="5"/>
  <c r="CH404" i="5"/>
  <c r="CH403" i="5"/>
  <c r="CH402" i="5"/>
  <c r="CH401" i="5"/>
  <c r="CH400" i="5"/>
  <c r="CH399" i="5"/>
  <c r="CH398" i="5"/>
  <c r="CH397" i="5"/>
  <c r="CH396" i="5"/>
  <c r="CH395" i="5"/>
  <c r="CH394" i="5"/>
  <c r="CH393" i="5"/>
  <c r="CH392" i="5"/>
  <c r="CH391" i="5"/>
  <c r="CH390" i="5"/>
  <c r="CH389" i="5"/>
  <c r="CH388" i="5"/>
  <c r="CH387" i="5"/>
  <c r="CH386" i="5"/>
  <c r="CH385" i="5"/>
  <c r="CH384" i="5"/>
  <c r="CH383" i="5"/>
  <c r="CH382" i="5"/>
  <c r="CH381" i="5"/>
  <c r="CH380" i="5"/>
  <c r="CH379" i="5"/>
  <c r="CH378" i="5"/>
  <c r="CH377" i="5"/>
  <c r="CH376" i="5"/>
  <c r="CH375" i="5"/>
  <c r="CH374" i="5"/>
  <c r="CH373" i="5"/>
  <c r="CH372" i="5"/>
  <c r="CH371" i="5"/>
  <c r="CH370" i="5"/>
  <c r="CH369" i="5"/>
  <c r="CH368" i="5"/>
  <c r="CH367" i="5"/>
  <c r="CH366" i="5"/>
  <c r="CH365" i="5"/>
  <c r="CH364" i="5"/>
  <c r="CH363" i="5"/>
  <c r="CH362" i="5"/>
  <c r="CH361" i="5"/>
  <c r="CH360" i="5"/>
  <c r="CH359" i="5"/>
  <c r="CH358" i="5"/>
  <c r="CH357" i="5"/>
  <c r="CH356" i="5"/>
  <c r="CH355" i="5"/>
  <c r="CH354" i="5"/>
  <c r="CH353" i="5"/>
  <c r="CH352" i="5"/>
  <c r="CH351" i="5"/>
  <c r="CH350" i="5"/>
  <c r="CH349" i="5"/>
  <c r="CH348" i="5"/>
  <c r="CH347" i="5"/>
  <c r="CH346" i="5"/>
  <c r="CH345" i="5"/>
  <c r="CH344" i="5"/>
  <c r="CH343" i="5"/>
  <c r="CH342" i="5"/>
  <c r="CH341" i="5"/>
  <c r="CH340" i="5"/>
  <c r="CH339" i="5"/>
  <c r="CH338" i="5"/>
  <c r="CH337" i="5"/>
  <c r="CH336" i="5"/>
  <c r="CH335" i="5"/>
  <c r="CH334" i="5"/>
  <c r="CH333" i="5"/>
  <c r="CH332" i="5"/>
  <c r="CH331" i="5"/>
  <c r="CH330" i="5"/>
  <c r="CH329" i="5"/>
  <c r="CH328" i="5"/>
  <c r="CH327" i="5"/>
  <c r="CH326" i="5"/>
  <c r="CH325" i="5"/>
  <c r="CH324" i="5"/>
  <c r="CH323" i="5"/>
  <c r="CH322" i="5"/>
  <c r="CH321" i="5"/>
  <c r="CH320" i="5"/>
  <c r="CH319" i="5"/>
  <c r="CH318" i="5"/>
  <c r="CH317" i="5"/>
  <c r="CH316" i="5"/>
  <c r="CH315" i="5"/>
  <c r="CH314" i="5"/>
  <c r="CH313" i="5"/>
  <c r="CH312" i="5"/>
  <c r="CH311" i="5"/>
  <c r="CH310" i="5"/>
  <c r="CH309" i="5"/>
  <c r="CH308" i="5"/>
  <c r="CH307" i="5"/>
  <c r="CH306" i="5"/>
  <c r="CH305" i="5"/>
  <c r="CH304" i="5"/>
  <c r="CH303" i="5"/>
  <c r="CH302" i="5"/>
  <c r="CH301" i="5"/>
  <c r="CH300" i="5"/>
  <c r="CH299" i="5"/>
  <c r="CH298" i="5"/>
  <c r="CH297" i="5"/>
  <c r="CH296" i="5"/>
  <c r="CH295" i="5"/>
  <c r="CH294" i="5"/>
  <c r="CH293" i="5"/>
  <c r="CH292" i="5"/>
  <c r="CH291" i="5"/>
  <c r="CH290" i="5"/>
  <c r="CH289" i="5"/>
  <c r="CH288" i="5"/>
  <c r="CH287" i="5"/>
  <c r="CH286" i="5"/>
  <c r="CH285" i="5"/>
  <c r="CH284" i="5"/>
  <c r="CH283" i="5"/>
  <c r="CH282" i="5"/>
  <c r="CH281" i="5"/>
  <c r="CH280" i="5"/>
  <c r="CH279" i="5"/>
  <c r="CH278" i="5"/>
  <c r="CH277" i="5"/>
  <c r="CH276" i="5"/>
  <c r="CH275" i="5"/>
  <c r="CH274" i="5"/>
  <c r="CH273" i="5"/>
  <c r="CH272" i="5"/>
  <c r="CH271" i="5"/>
  <c r="CH270" i="5"/>
  <c r="CH269" i="5"/>
  <c r="CH268" i="5"/>
  <c r="CH267" i="5"/>
  <c r="CH266" i="5"/>
  <c r="CH265" i="5"/>
  <c r="CH264" i="5"/>
  <c r="CH263" i="5"/>
  <c r="CH262" i="5"/>
  <c r="CH261" i="5"/>
  <c r="CH260" i="5"/>
  <c r="CH259" i="5"/>
  <c r="CH258" i="5"/>
  <c r="CH257" i="5"/>
  <c r="CH256" i="5"/>
  <c r="CH255" i="5"/>
  <c r="CH254" i="5"/>
  <c r="CH253" i="5"/>
  <c r="CH252" i="5"/>
  <c r="CH251" i="5"/>
  <c r="CH250" i="5"/>
  <c r="CH249" i="5"/>
  <c r="CH248" i="5"/>
  <c r="CH247" i="5"/>
  <c r="CH246" i="5"/>
  <c r="CH245" i="5"/>
  <c r="CH244" i="5"/>
  <c r="CH243" i="5"/>
  <c r="CH242" i="5"/>
  <c r="CH241" i="5"/>
  <c r="CH240" i="5"/>
  <c r="CH239" i="5"/>
  <c r="CH238" i="5"/>
  <c r="CH237" i="5"/>
  <c r="CH236" i="5"/>
  <c r="CH235" i="5"/>
  <c r="CH234" i="5"/>
  <c r="CH233" i="5"/>
  <c r="CH232" i="5"/>
  <c r="CH231" i="5"/>
  <c r="CH230" i="5"/>
  <c r="CH229" i="5"/>
  <c r="CH228" i="5"/>
  <c r="CH227" i="5"/>
  <c r="CH226" i="5"/>
  <c r="CH225" i="5"/>
  <c r="CH224" i="5"/>
  <c r="CH223" i="5"/>
  <c r="CH222" i="5"/>
  <c r="CH221" i="5"/>
  <c r="CH220" i="5"/>
  <c r="CH219" i="5"/>
  <c r="CH218" i="5"/>
  <c r="CH217" i="5"/>
  <c r="CH216" i="5"/>
  <c r="CH215" i="5"/>
  <c r="CH214" i="5"/>
  <c r="CH213" i="5"/>
  <c r="CH212" i="5"/>
  <c r="CH211" i="5"/>
  <c r="CH210" i="5"/>
  <c r="CH209" i="5"/>
  <c r="CH208" i="5"/>
  <c r="CH207" i="5"/>
  <c r="CH206" i="5"/>
  <c r="CH205" i="5"/>
  <c r="CH204" i="5"/>
  <c r="CH203" i="5"/>
  <c r="CH202" i="5"/>
  <c r="CH201" i="5"/>
  <c r="CH200" i="5"/>
  <c r="CH199" i="5"/>
  <c r="CH198" i="5"/>
  <c r="CH197" i="5"/>
  <c r="CH196" i="5"/>
  <c r="CH195" i="5"/>
  <c r="CH194" i="5"/>
  <c r="CH193" i="5"/>
  <c r="CH192" i="5"/>
  <c r="CH191" i="5"/>
  <c r="CH190" i="5"/>
  <c r="CH189" i="5"/>
  <c r="CH188" i="5"/>
  <c r="CH187" i="5"/>
  <c r="CH186" i="5"/>
  <c r="CH185" i="5"/>
  <c r="CH184" i="5"/>
  <c r="CH183" i="5"/>
  <c r="CH182" i="5"/>
  <c r="CH181" i="5"/>
  <c r="CH180" i="5"/>
  <c r="CH179" i="5"/>
  <c r="CH178" i="5"/>
  <c r="CH177" i="5"/>
  <c r="CH176" i="5"/>
  <c r="CH175" i="5"/>
  <c r="CH174" i="5"/>
  <c r="CH173" i="5"/>
  <c r="CH172" i="5"/>
  <c r="CH171" i="5"/>
  <c r="CH170" i="5"/>
  <c r="CH169" i="5"/>
  <c r="CH168" i="5"/>
  <c r="CH167" i="5"/>
  <c r="CH166" i="5"/>
  <c r="CH165" i="5"/>
  <c r="CH164" i="5"/>
  <c r="CH163" i="5"/>
  <c r="CH162" i="5"/>
  <c r="CH161" i="5"/>
  <c r="CH160" i="5"/>
  <c r="CH159" i="5"/>
  <c r="CH158" i="5"/>
  <c r="CH157" i="5"/>
  <c r="CH156" i="5"/>
  <c r="CH155" i="5"/>
  <c r="CH154" i="5"/>
  <c r="CH153" i="5"/>
  <c r="CH152" i="5"/>
  <c r="CH151" i="5"/>
  <c r="CH150" i="5"/>
  <c r="CH149" i="5"/>
  <c r="CH148" i="5"/>
  <c r="CH147" i="5"/>
  <c r="CH146" i="5"/>
  <c r="CH145" i="5"/>
  <c r="CH144" i="5"/>
  <c r="CH143" i="5"/>
  <c r="CH142" i="5"/>
  <c r="CH141" i="5"/>
  <c r="CH140" i="5"/>
  <c r="CH139" i="5"/>
  <c r="CH138" i="5"/>
  <c r="CH137" i="5"/>
  <c r="CH136" i="5"/>
  <c r="CH135" i="5"/>
  <c r="CH134" i="5"/>
  <c r="CH133" i="5"/>
  <c r="CH132" i="5"/>
  <c r="CH131" i="5"/>
  <c r="CH130" i="5"/>
  <c r="CH129" i="5"/>
  <c r="CH128" i="5"/>
  <c r="CH127" i="5"/>
  <c r="CH126" i="5"/>
  <c r="CH125" i="5"/>
  <c r="CH124" i="5"/>
  <c r="CH123" i="5"/>
  <c r="CH122" i="5"/>
  <c r="CH121" i="5"/>
  <c r="CH120" i="5"/>
  <c r="CH119" i="5"/>
  <c r="CH118" i="5"/>
  <c r="CH117" i="5"/>
  <c r="CH116" i="5"/>
  <c r="CH115" i="5"/>
  <c r="CH114" i="5"/>
  <c r="CH113" i="5"/>
  <c r="CH112" i="5"/>
  <c r="CH111" i="5"/>
  <c r="CH110" i="5"/>
  <c r="CH109" i="5"/>
  <c r="CH108" i="5"/>
  <c r="CH107" i="5"/>
  <c r="CH106" i="5"/>
  <c r="CH105" i="5"/>
  <c r="CH104" i="5"/>
  <c r="CH103" i="5"/>
  <c r="CH102" i="5"/>
  <c r="CH101" i="5"/>
  <c r="CH100" i="5"/>
  <c r="CH99" i="5"/>
  <c r="CH98" i="5"/>
  <c r="CH97" i="5"/>
  <c r="CH96" i="5"/>
  <c r="CH95" i="5"/>
  <c r="CH94" i="5"/>
  <c r="CH93" i="5"/>
  <c r="CH92" i="5"/>
  <c r="CH91" i="5"/>
  <c r="CH90" i="5"/>
  <c r="CH89" i="5"/>
  <c r="CH88" i="5"/>
  <c r="CH87" i="5"/>
  <c r="CH86" i="5"/>
  <c r="CH85" i="5"/>
  <c r="CH84" i="5"/>
  <c r="CH83" i="5"/>
  <c r="CH82" i="5"/>
  <c r="CH81" i="5"/>
  <c r="CH80" i="5"/>
  <c r="CH79" i="5"/>
  <c r="CH78" i="5"/>
  <c r="CH77" i="5"/>
  <c r="CH76" i="5"/>
  <c r="CH75" i="5"/>
  <c r="CH74" i="5"/>
  <c r="CH73" i="5"/>
  <c r="CH72" i="5"/>
  <c r="CH71" i="5"/>
  <c r="CH70" i="5"/>
  <c r="CH69" i="5"/>
  <c r="CH68" i="5"/>
  <c r="CH67" i="5"/>
  <c r="CH66" i="5"/>
  <c r="CH65" i="5"/>
  <c r="CH64" i="5"/>
  <c r="CH63" i="5"/>
  <c r="CH62" i="5"/>
  <c r="CH61" i="5"/>
  <c r="CH60" i="5"/>
  <c r="CH59" i="5"/>
  <c r="CH58" i="5"/>
  <c r="CH57" i="5"/>
  <c r="CH56" i="5"/>
  <c r="CH55" i="5"/>
  <c r="CH54" i="5"/>
  <c r="CH53" i="5"/>
  <c r="CH52" i="5"/>
  <c r="CH51" i="5"/>
  <c r="CH50" i="5"/>
  <c r="CH49" i="5"/>
  <c r="CH48" i="5"/>
  <c r="CH47" i="5"/>
  <c r="CH46" i="5"/>
  <c r="CH45" i="5"/>
  <c r="CH44" i="5"/>
  <c r="CH43" i="5"/>
  <c r="CH42" i="5"/>
  <c r="CH41" i="5"/>
  <c r="CH40" i="5"/>
  <c r="CH39" i="5"/>
  <c r="CH38" i="5"/>
  <c r="CH37" i="5"/>
  <c r="CH36" i="5"/>
  <c r="CH35" i="5"/>
  <c r="CH34" i="5"/>
  <c r="CH33" i="5"/>
  <c r="CH32" i="5"/>
  <c r="CH31" i="5"/>
  <c r="CH30" i="5"/>
  <c r="CH29" i="5"/>
  <c r="CH28" i="5"/>
  <c r="CH27" i="5"/>
  <c r="CH26" i="5"/>
  <c r="CH25" i="5"/>
  <c r="CH24" i="5"/>
  <c r="CH23" i="5"/>
  <c r="CH22" i="5"/>
  <c r="CH21" i="5"/>
  <c r="CH20" i="5"/>
  <c r="CH19" i="5"/>
  <c r="CH18" i="5"/>
  <c r="CH17" i="5"/>
  <c r="CH16" i="5"/>
  <c r="CH15" i="5"/>
  <c r="CH14" i="5"/>
  <c r="CH13" i="5"/>
  <c r="CH12" i="5"/>
  <c r="CG510" i="5"/>
  <c r="CG509" i="5"/>
  <c r="CG508" i="5"/>
  <c r="CG507" i="5"/>
  <c r="CG506" i="5"/>
  <c r="CG505" i="5"/>
  <c r="CG504" i="5"/>
  <c r="CG503" i="5"/>
  <c r="CG502" i="5"/>
  <c r="CG501" i="5"/>
  <c r="CG500" i="5"/>
  <c r="CG499" i="5"/>
  <c r="CG498" i="5"/>
  <c r="CG497" i="5"/>
  <c r="CG496" i="5"/>
  <c r="CG495" i="5"/>
  <c r="CG494" i="5"/>
  <c r="CG493" i="5"/>
  <c r="CG492" i="5"/>
  <c r="CG491" i="5"/>
  <c r="CG490" i="5"/>
  <c r="CG489" i="5"/>
  <c r="CG488" i="5"/>
  <c r="CG487" i="5"/>
  <c r="CG486" i="5"/>
  <c r="CG485" i="5"/>
  <c r="CG484" i="5"/>
  <c r="CG483" i="5"/>
  <c r="CG482" i="5"/>
  <c r="CG481" i="5"/>
  <c r="CG480" i="5"/>
  <c r="CG479" i="5"/>
  <c r="CG478" i="5"/>
  <c r="CG477" i="5"/>
  <c r="CG476" i="5"/>
  <c r="CG475" i="5"/>
  <c r="CG474" i="5"/>
  <c r="CG473" i="5"/>
  <c r="CG472" i="5"/>
  <c r="CG471" i="5"/>
  <c r="CG470" i="5"/>
  <c r="CG469" i="5"/>
  <c r="CG468" i="5"/>
  <c r="CG467" i="5"/>
  <c r="CG466" i="5"/>
  <c r="CG465" i="5"/>
  <c r="CG464" i="5"/>
  <c r="CG463" i="5"/>
  <c r="CG462" i="5"/>
  <c r="CG461" i="5"/>
  <c r="CG460" i="5"/>
  <c r="CG459" i="5"/>
  <c r="CG458" i="5"/>
  <c r="CG457" i="5"/>
  <c r="CG456" i="5"/>
  <c r="CG455" i="5"/>
  <c r="CG454" i="5"/>
  <c r="CG453" i="5"/>
  <c r="CG452" i="5"/>
  <c r="CG451" i="5"/>
  <c r="CG450" i="5"/>
  <c r="CG449" i="5"/>
  <c r="CG448" i="5"/>
  <c r="CG447" i="5"/>
  <c r="CG446" i="5"/>
  <c r="CG445" i="5"/>
  <c r="CG444" i="5"/>
  <c r="CG443" i="5"/>
  <c r="CG442" i="5"/>
  <c r="CG441" i="5"/>
  <c r="CG440" i="5"/>
  <c r="CG439" i="5"/>
  <c r="CG438" i="5"/>
  <c r="CG437" i="5"/>
  <c r="CG436" i="5"/>
  <c r="CG435" i="5"/>
  <c r="CG434" i="5"/>
  <c r="CG433" i="5"/>
  <c r="CG432" i="5"/>
  <c r="CG431" i="5"/>
  <c r="CG430" i="5"/>
  <c r="CG429" i="5"/>
  <c r="CG428" i="5"/>
  <c r="CG427" i="5"/>
  <c r="CG426" i="5"/>
  <c r="CG425" i="5"/>
  <c r="CG424" i="5"/>
  <c r="CG423" i="5"/>
  <c r="CG422" i="5"/>
  <c r="CG421" i="5"/>
  <c r="CG420" i="5"/>
  <c r="CG419" i="5"/>
  <c r="CG418" i="5"/>
  <c r="CG417" i="5"/>
  <c r="CG416" i="5"/>
  <c r="CG415" i="5"/>
  <c r="CG414" i="5"/>
  <c r="CG413" i="5"/>
  <c r="CG412" i="5"/>
  <c r="CG411" i="5"/>
  <c r="CG410" i="5"/>
  <c r="CG409" i="5"/>
  <c r="CG408" i="5"/>
  <c r="CG407" i="5"/>
  <c r="CG406" i="5"/>
  <c r="CG405" i="5"/>
  <c r="CG404" i="5"/>
  <c r="CG403" i="5"/>
  <c r="CG402" i="5"/>
  <c r="CG401" i="5"/>
  <c r="CG400" i="5"/>
  <c r="CG399" i="5"/>
  <c r="CG398" i="5"/>
  <c r="CG397" i="5"/>
  <c r="CG396" i="5"/>
  <c r="CG395" i="5"/>
  <c r="CG394" i="5"/>
  <c r="CG393" i="5"/>
  <c r="CG392" i="5"/>
  <c r="CG391" i="5"/>
  <c r="CG390" i="5"/>
  <c r="CG389" i="5"/>
  <c r="CG388" i="5"/>
  <c r="CG387" i="5"/>
  <c r="CG386" i="5"/>
  <c r="CG385" i="5"/>
  <c r="CG384" i="5"/>
  <c r="CG383" i="5"/>
  <c r="CG382" i="5"/>
  <c r="CG381" i="5"/>
  <c r="CG380" i="5"/>
  <c r="CG379" i="5"/>
  <c r="CG378" i="5"/>
  <c r="CG377" i="5"/>
  <c r="CG376" i="5"/>
  <c r="CG375" i="5"/>
  <c r="CG374" i="5"/>
  <c r="CG373" i="5"/>
  <c r="CG372" i="5"/>
  <c r="CG371" i="5"/>
  <c r="CG370" i="5"/>
  <c r="CG369" i="5"/>
  <c r="CG368" i="5"/>
  <c r="CG367" i="5"/>
  <c r="CG366" i="5"/>
  <c r="CG365" i="5"/>
  <c r="CG364" i="5"/>
  <c r="CG363" i="5"/>
  <c r="CG362" i="5"/>
  <c r="CG361" i="5"/>
  <c r="CG360" i="5"/>
  <c r="CG359" i="5"/>
  <c r="CG358" i="5"/>
  <c r="CG357" i="5"/>
  <c r="CG356" i="5"/>
  <c r="CG355" i="5"/>
  <c r="CG354" i="5"/>
  <c r="CG353" i="5"/>
  <c r="CG352" i="5"/>
  <c r="CG351" i="5"/>
  <c r="CG350" i="5"/>
  <c r="CG349" i="5"/>
  <c r="CG348" i="5"/>
  <c r="CG347" i="5"/>
  <c r="CG346" i="5"/>
  <c r="CG345" i="5"/>
  <c r="CG344" i="5"/>
  <c r="CG343" i="5"/>
  <c r="CG342" i="5"/>
  <c r="CG341" i="5"/>
  <c r="CG340" i="5"/>
  <c r="CG339" i="5"/>
  <c r="CG338" i="5"/>
  <c r="CG337" i="5"/>
  <c r="CG336" i="5"/>
  <c r="CG335" i="5"/>
  <c r="CG334" i="5"/>
  <c r="CG333" i="5"/>
  <c r="CG332" i="5"/>
  <c r="CG331" i="5"/>
  <c r="CG330" i="5"/>
  <c r="CG329" i="5"/>
  <c r="CG328" i="5"/>
  <c r="CG327" i="5"/>
  <c r="CG326" i="5"/>
  <c r="CG325" i="5"/>
  <c r="CG324" i="5"/>
  <c r="CG323" i="5"/>
  <c r="CG322" i="5"/>
  <c r="CG321" i="5"/>
  <c r="CG320" i="5"/>
  <c r="CG319" i="5"/>
  <c r="CG318" i="5"/>
  <c r="CG317" i="5"/>
  <c r="CG316" i="5"/>
  <c r="CG315" i="5"/>
  <c r="CG314" i="5"/>
  <c r="CG313" i="5"/>
  <c r="CG312" i="5"/>
  <c r="CG311" i="5"/>
  <c r="CG310" i="5"/>
  <c r="CG309" i="5"/>
  <c r="CG308" i="5"/>
  <c r="CG307" i="5"/>
  <c r="CG306" i="5"/>
  <c r="CG305" i="5"/>
  <c r="CG304" i="5"/>
  <c r="CG303" i="5"/>
  <c r="CG302" i="5"/>
  <c r="CG301" i="5"/>
  <c r="CG300" i="5"/>
  <c r="CG299" i="5"/>
  <c r="CG298" i="5"/>
  <c r="CG297" i="5"/>
  <c r="CG296" i="5"/>
  <c r="CG295" i="5"/>
  <c r="CG294" i="5"/>
  <c r="CG293" i="5"/>
  <c r="CG292" i="5"/>
  <c r="CG291" i="5"/>
  <c r="CG290" i="5"/>
  <c r="CG289" i="5"/>
  <c r="CG288" i="5"/>
  <c r="CG287" i="5"/>
  <c r="CG286" i="5"/>
  <c r="CG285" i="5"/>
  <c r="CG284" i="5"/>
  <c r="CG283" i="5"/>
  <c r="CG282" i="5"/>
  <c r="CG281" i="5"/>
  <c r="CG280" i="5"/>
  <c r="CG279" i="5"/>
  <c r="CG278" i="5"/>
  <c r="CG277" i="5"/>
  <c r="CG276" i="5"/>
  <c r="CG275" i="5"/>
  <c r="CG274" i="5"/>
  <c r="CG273" i="5"/>
  <c r="CG272" i="5"/>
  <c r="CG271" i="5"/>
  <c r="CG270" i="5"/>
  <c r="CG269" i="5"/>
  <c r="CG268" i="5"/>
  <c r="CG267" i="5"/>
  <c r="CG266" i="5"/>
  <c r="CG265" i="5"/>
  <c r="CG264" i="5"/>
  <c r="CG263" i="5"/>
  <c r="CG262" i="5"/>
  <c r="CG261" i="5"/>
  <c r="CG260" i="5"/>
  <c r="CG259" i="5"/>
  <c r="CG258" i="5"/>
  <c r="CG257" i="5"/>
  <c r="CG256" i="5"/>
  <c r="CG255" i="5"/>
  <c r="CG254" i="5"/>
  <c r="CG253" i="5"/>
  <c r="CG252" i="5"/>
  <c r="CG251" i="5"/>
  <c r="CG250" i="5"/>
  <c r="CG249" i="5"/>
  <c r="CG248" i="5"/>
  <c r="CG247" i="5"/>
  <c r="CG246" i="5"/>
  <c r="CG245" i="5"/>
  <c r="CG244" i="5"/>
  <c r="CG243" i="5"/>
  <c r="CG242" i="5"/>
  <c r="CG241" i="5"/>
  <c r="CG240" i="5"/>
  <c r="CG239" i="5"/>
  <c r="CG238" i="5"/>
  <c r="CG237" i="5"/>
  <c r="CG236" i="5"/>
  <c r="CG235" i="5"/>
  <c r="CG234" i="5"/>
  <c r="CG233" i="5"/>
  <c r="CG232" i="5"/>
  <c r="CG231" i="5"/>
  <c r="CG230" i="5"/>
  <c r="CG229" i="5"/>
  <c r="CG228" i="5"/>
  <c r="CG227" i="5"/>
  <c r="CG226" i="5"/>
  <c r="CG225" i="5"/>
  <c r="CG224" i="5"/>
  <c r="CG223" i="5"/>
  <c r="CG222" i="5"/>
  <c r="CG221" i="5"/>
  <c r="CG220" i="5"/>
  <c r="CG219" i="5"/>
  <c r="CG218" i="5"/>
  <c r="CG217" i="5"/>
  <c r="CG216" i="5"/>
  <c r="CG215" i="5"/>
  <c r="CG214" i="5"/>
  <c r="CG213" i="5"/>
  <c r="CG212" i="5"/>
  <c r="CG211" i="5"/>
  <c r="CG210" i="5"/>
  <c r="CG209" i="5"/>
  <c r="CG208" i="5"/>
  <c r="CG207" i="5"/>
  <c r="CG206" i="5"/>
  <c r="CG205" i="5"/>
  <c r="CG204" i="5"/>
  <c r="CG203" i="5"/>
  <c r="CG202" i="5"/>
  <c r="CG201" i="5"/>
  <c r="CG200" i="5"/>
  <c r="CG199" i="5"/>
  <c r="CG198" i="5"/>
  <c r="CG197" i="5"/>
  <c r="CG196" i="5"/>
  <c r="CG195" i="5"/>
  <c r="CG194" i="5"/>
  <c r="CG193" i="5"/>
  <c r="CG192" i="5"/>
  <c r="CG191" i="5"/>
  <c r="CG190" i="5"/>
  <c r="CG189" i="5"/>
  <c r="CG188" i="5"/>
  <c r="CG187" i="5"/>
  <c r="CG186" i="5"/>
  <c r="CG185" i="5"/>
  <c r="CG184" i="5"/>
  <c r="CG183" i="5"/>
  <c r="CG182" i="5"/>
  <c r="CG181" i="5"/>
  <c r="CG180" i="5"/>
  <c r="CG179" i="5"/>
  <c r="CG178" i="5"/>
  <c r="CG177" i="5"/>
  <c r="CG176" i="5"/>
  <c r="CG175" i="5"/>
  <c r="CG174" i="5"/>
  <c r="CG173" i="5"/>
  <c r="CG172" i="5"/>
  <c r="CG171" i="5"/>
  <c r="CG170" i="5"/>
  <c r="CG169" i="5"/>
  <c r="CG168" i="5"/>
  <c r="CG167" i="5"/>
  <c r="CG166" i="5"/>
  <c r="CG165" i="5"/>
  <c r="CG164" i="5"/>
  <c r="CG163" i="5"/>
  <c r="CG162" i="5"/>
  <c r="CG161" i="5"/>
  <c r="CG160" i="5"/>
  <c r="CG159" i="5"/>
  <c r="CG158" i="5"/>
  <c r="CG157" i="5"/>
  <c r="CG156" i="5"/>
  <c r="CG155" i="5"/>
  <c r="CG154" i="5"/>
  <c r="CG153" i="5"/>
  <c r="CG152" i="5"/>
  <c r="CG151" i="5"/>
  <c r="CG150" i="5"/>
  <c r="CG149" i="5"/>
  <c r="CG148" i="5"/>
  <c r="CG147" i="5"/>
  <c r="CG146" i="5"/>
  <c r="CG145" i="5"/>
  <c r="CG144" i="5"/>
  <c r="CG143" i="5"/>
  <c r="CG142" i="5"/>
  <c r="CG141" i="5"/>
  <c r="CG140" i="5"/>
  <c r="CG139" i="5"/>
  <c r="CG138" i="5"/>
  <c r="CG137" i="5"/>
  <c r="CG136" i="5"/>
  <c r="CG135" i="5"/>
  <c r="CG134" i="5"/>
  <c r="CG133" i="5"/>
  <c r="CG132" i="5"/>
  <c r="CG131" i="5"/>
  <c r="CG130" i="5"/>
  <c r="CG129" i="5"/>
  <c r="CG128" i="5"/>
  <c r="CG127" i="5"/>
  <c r="CG126" i="5"/>
  <c r="CG125" i="5"/>
  <c r="CG124" i="5"/>
  <c r="CG123" i="5"/>
  <c r="CG122" i="5"/>
  <c r="CG121" i="5"/>
  <c r="CG120" i="5"/>
  <c r="CG119" i="5"/>
  <c r="CG118" i="5"/>
  <c r="CG117" i="5"/>
  <c r="CG116" i="5"/>
  <c r="CG115" i="5"/>
  <c r="CG114" i="5"/>
  <c r="CG113" i="5"/>
  <c r="CG112" i="5"/>
  <c r="CG111" i="5"/>
  <c r="CG110" i="5"/>
  <c r="CG109" i="5"/>
  <c r="CG108" i="5"/>
  <c r="CG107" i="5"/>
  <c r="CG106" i="5"/>
  <c r="CG105" i="5"/>
  <c r="CG104" i="5"/>
  <c r="CG103" i="5"/>
  <c r="CG102" i="5"/>
  <c r="CG101" i="5"/>
  <c r="CG100" i="5"/>
  <c r="CG99" i="5"/>
  <c r="CG98" i="5"/>
  <c r="CG97" i="5"/>
  <c r="CG96" i="5"/>
  <c r="CG95" i="5"/>
  <c r="CG94" i="5"/>
  <c r="CG93" i="5"/>
  <c r="CG92" i="5"/>
  <c r="CG91" i="5"/>
  <c r="CG90" i="5"/>
  <c r="CG89" i="5"/>
  <c r="CG88" i="5"/>
  <c r="CG87" i="5"/>
  <c r="CG86" i="5"/>
  <c r="CG85" i="5"/>
  <c r="CG84" i="5"/>
  <c r="CG83" i="5"/>
  <c r="CG82" i="5"/>
  <c r="CG81" i="5"/>
  <c r="CG80" i="5"/>
  <c r="CG79" i="5"/>
  <c r="CG78" i="5"/>
  <c r="CG77" i="5"/>
  <c r="CG76" i="5"/>
  <c r="CG75" i="5"/>
  <c r="CG74" i="5"/>
  <c r="CG73" i="5"/>
  <c r="CG72" i="5"/>
  <c r="CG71" i="5"/>
  <c r="CG70" i="5"/>
  <c r="CG69" i="5"/>
  <c r="CG68" i="5"/>
  <c r="CG67" i="5"/>
  <c r="CG66" i="5"/>
  <c r="CG65" i="5"/>
  <c r="CG64" i="5"/>
  <c r="CG63" i="5"/>
  <c r="CG62" i="5"/>
  <c r="CG61" i="5"/>
  <c r="CG60" i="5"/>
  <c r="CG59" i="5"/>
  <c r="CG58" i="5"/>
  <c r="CG57" i="5"/>
  <c r="CG56" i="5"/>
  <c r="CG55" i="5"/>
  <c r="CG54" i="5"/>
  <c r="CG53" i="5"/>
  <c r="CG52" i="5"/>
  <c r="CG51" i="5"/>
  <c r="CG50" i="5"/>
  <c r="CG49" i="5"/>
  <c r="CG48" i="5"/>
  <c r="CG47" i="5"/>
  <c r="CG46" i="5"/>
  <c r="CG45" i="5"/>
  <c r="CG44" i="5"/>
  <c r="CG43" i="5"/>
  <c r="CG42" i="5"/>
  <c r="CG41" i="5"/>
  <c r="CG40" i="5"/>
  <c r="CG39" i="5"/>
  <c r="CG38" i="5"/>
  <c r="CG37" i="5"/>
  <c r="CG36" i="5"/>
  <c r="CG35" i="5"/>
  <c r="CG34" i="5"/>
  <c r="CG33" i="5"/>
  <c r="CG32" i="5"/>
  <c r="CG31" i="5"/>
  <c r="CG30" i="5"/>
  <c r="CG29" i="5"/>
  <c r="CG28" i="5"/>
  <c r="CG27" i="5"/>
  <c r="CG26" i="5"/>
  <c r="CG25" i="5"/>
  <c r="CG24" i="5"/>
  <c r="CG23" i="5"/>
  <c r="CG22" i="5"/>
  <c r="CG21" i="5"/>
  <c r="CG20" i="5"/>
  <c r="CG19" i="5"/>
  <c r="CG18" i="5"/>
  <c r="CG17" i="5"/>
  <c r="CG16" i="5"/>
  <c r="CG15" i="5"/>
  <c r="CG14" i="5"/>
  <c r="CG13" i="5"/>
  <c r="CG12" i="5"/>
  <c r="BC9" i="5"/>
  <c r="BB9" i="5"/>
  <c r="CI10" i="5"/>
  <c r="CH10" i="5"/>
  <c r="CG10" i="5"/>
  <c r="CR510" i="5"/>
  <c r="CR509" i="5"/>
  <c r="CR508" i="5"/>
  <c r="CR507" i="5"/>
  <c r="CR506" i="5"/>
  <c r="CR505" i="5"/>
  <c r="CR504" i="5"/>
  <c r="CR503" i="5"/>
  <c r="CR502" i="5"/>
  <c r="CR501" i="5"/>
  <c r="CR500" i="5"/>
  <c r="CR499" i="5"/>
  <c r="CR498" i="5"/>
  <c r="CR497" i="5"/>
  <c r="CR496" i="5"/>
  <c r="CR495" i="5"/>
  <c r="CR494" i="5"/>
  <c r="CR493" i="5"/>
  <c r="CR492" i="5"/>
  <c r="CR491" i="5"/>
  <c r="CR490" i="5"/>
  <c r="CR489" i="5"/>
  <c r="CR488" i="5"/>
  <c r="CR487" i="5"/>
  <c r="CR486" i="5"/>
  <c r="CR485" i="5"/>
  <c r="CR484" i="5"/>
  <c r="CR483" i="5"/>
  <c r="CR482" i="5"/>
  <c r="CR481" i="5"/>
  <c r="CR480" i="5"/>
  <c r="CR479" i="5"/>
  <c r="CR478" i="5"/>
  <c r="CR477" i="5"/>
  <c r="CR476" i="5"/>
  <c r="CR475" i="5"/>
  <c r="CR474" i="5"/>
  <c r="CR473" i="5"/>
  <c r="CR472" i="5"/>
  <c r="CR471" i="5"/>
  <c r="CR470" i="5"/>
  <c r="CR469" i="5"/>
  <c r="CR468" i="5"/>
  <c r="CR467" i="5"/>
  <c r="CR466" i="5"/>
  <c r="CR465" i="5"/>
  <c r="CR464" i="5"/>
  <c r="CR463" i="5"/>
  <c r="CR462" i="5"/>
  <c r="CR461" i="5"/>
  <c r="CR460" i="5"/>
  <c r="CR459" i="5"/>
  <c r="CR458" i="5"/>
  <c r="CR457" i="5"/>
  <c r="CR456" i="5"/>
  <c r="CR455" i="5"/>
  <c r="CR454" i="5"/>
  <c r="CR453" i="5"/>
  <c r="CR452" i="5"/>
  <c r="CR451" i="5"/>
  <c r="CR450" i="5"/>
  <c r="CR449" i="5"/>
  <c r="CR448" i="5"/>
  <c r="CR447" i="5"/>
  <c r="CR446" i="5"/>
  <c r="CR445" i="5"/>
  <c r="CR444" i="5"/>
  <c r="CR443" i="5"/>
  <c r="CR442" i="5"/>
  <c r="CR441" i="5"/>
  <c r="CR440" i="5"/>
  <c r="CR439" i="5"/>
  <c r="CR438" i="5"/>
  <c r="CR437" i="5"/>
  <c r="CR436" i="5"/>
  <c r="CR435" i="5"/>
  <c r="CR434" i="5"/>
  <c r="CR433" i="5"/>
  <c r="CR432" i="5"/>
  <c r="CR431" i="5"/>
  <c r="CR430" i="5"/>
  <c r="CR429" i="5"/>
  <c r="CR428" i="5"/>
  <c r="CR427" i="5"/>
  <c r="CR426" i="5"/>
  <c r="CR425" i="5"/>
  <c r="CR424" i="5"/>
  <c r="CR423" i="5"/>
  <c r="CR422" i="5"/>
  <c r="CR421" i="5"/>
  <c r="CR420" i="5"/>
  <c r="CR419" i="5"/>
  <c r="CR418" i="5"/>
  <c r="CR417" i="5"/>
  <c r="CR416" i="5"/>
  <c r="CR415" i="5"/>
  <c r="CR414" i="5"/>
  <c r="CR413" i="5"/>
  <c r="CR412" i="5"/>
  <c r="CR411" i="5"/>
  <c r="CR410" i="5"/>
  <c r="CR409" i="5"/>
  <c r="CR408" i="5"/>
  <c r="CR407" i="5"/>
  <c r="CR406" i="5"/>
  <c r="CR405" i="5"/>
  <c r="CR404" i="5"/>
  <c r="CR403" i="5"/>
  <c r="CR402" i="5"/>
  <c r="CR401" i="5"/>
  <c r="CR400" i="5"/>
  <c r="CR399" i="5"/>
  <c r="CR398" i="5"/>
  <c r="CR397" i="5"/>
  <c r="CR396" i="5"/>
  <c r="CR395" i="5"/>
  <c r="CR394" i="5"/>
  <c r="CR393" i="5"/>
  <c r="CR392" i="5"/>
  <c r="CR391" i="5"/>
  <c r="CR390" i="5"/>
  <c r="CR389" i="5"/>
  <c r="CR388" i="5"/>
  <c r="CR387" i="5"/>
  <c r="CR386" i="5"/>
  <c r="CR385" i="5"/>
  <c r="CR384" i="5"/>
  <c r="CR383" i="5"/>
  <c r="CR382" i="5"/>
  <c r="CR381" i="5"/>
  <c r="CR380" i="5"/>
  <c r="CR379" i="5"/>
  <c r="CR378" i="5"/>
  <c r="CR377" i="5"/>
  <c r="CR376" i="5"/>
  <c r="CR375" i="5"/>
  <c r="CR374" i="5"/>
  <c r="CR373" i="5"/>
  <c r="CR372" i="5"/>
  <c r="CR371" i="5"/>
  <c r="CR370" i="5"/>
  <c r="CR369" i="5"/>
  <c r="CR368" i="5"/>
  <c r="CR367" i="5"/>
  <c r="CR366" i="5"/>
  <c r="CR365" i="5"/>
  <c r="CR364" i="5"/>
  <c r="CR363" i="5"/>
  <c r="CR362" i="5"/>
  <c r="CR361" i="5"/>
  <c r="CR360" i="5"/>
  <c r="CR359" i="5"/>
  <c r="CR358" i="5"/>
  <c r="CR357" i="5"/>
  <c r="CR356" i="5"/>
  <c r="CR355" i="5"/>
  <c r="CR354" i="5"/>
  <c r="CR353" i="5"/>
  <c r="CR352" i="5"/>
  <c r="CR351" i="5"/>
  <c r="CR350" i="5"/>
  <c r="CR349" i="5"/>
  <c r="CR348" i="5"/>
  <c r="CR347" i="5"/>
  <c r="CR346" i="5"/>
  <c r="CR345" i="5"/>
  <c r="CR344" i="5"/>
  <c r="CR343" i="5"/>
  <c r="CR342" i="5"/>
  <c r="CR341" i="5"/>
  <c r="CR340" i="5"/>
  <c r="CR339" i="5"/>
  <c r="CR338" i="5"/>
  <c r="CR337" i="5"/>
  <c r="CR336" i="5"/>
  <c r="CR335" i="5"/>
  <c r="CR334" i="5"/>
  <c r="CR333" i="5"/>
  <c r="CR332" i="5"/>
  <c r="CR331" i="5"/>
  <c r="CR330" i="5"/>
  <c r="CR329" i="5"/>
  <c r="CR328" i="5"/>
  <c r="CR327" i="5"/>
  <c r="CR326" i="5"/>
  <c r="CR325" i="5"/>
  <c r="CR324" i="5"/>
  <c r="CR323" i="5"/>
  <c r="CR322" i="5"/>
  <c r="CR321" i="5"/>
  <c r="CR320" i="5"/>
  <c r="CR319" i="5"/>
  <c r="CR318" i="5"/>
  <c r="CR317" i="5"/>
  <c r="CR316" i="5"/>
  <c r="CR315" i="5"/>
  <c r="CR314" i="5"/>
  <c r="CR313" i="5"/>
  <c r="CR312" i="5"/>
  <c r="CR311" i="5"/>
  <c r="CR310" i="5"/>
  <c r="CR309" i="5"/>
  <c r="CR308" i="5"/>
  <c r="CR307" i="5"/>
  <c r="CR306" i="5"/>
  <c r="CR305" i="5"/>
  <c r="CR304" i="5"/>
  <c r="CR303" i="5"/>
  <c r="CR302" i="5"/>
  <c r="CR301" i="5"/>
  <c r="CR300" i="5"/>
  <c r="CR299" i="5"/>
  <c r="CR298" i="5"/>
  <c r="CR297" i="5"/>
  <c r="CR296" i="5"/>
  <c r="CR295" i="5"/>
  <c r="CR294" i="5"/>
  <c r="CR293" i="5"/>
  <c r="CR292" i="5"/>
  <c r="CR291" i="5"/>
  <c r="CR290" i="5"/>
  <c r="CR289" i="5"/>
  <c r="CR288" i="5"/>
  <c r="CR287" i="5"/>
  <c r="CR286" i="5"/>
  <c r="CR285" i="5"/>
  <c r="CR284" i="5"/>
  <c r="CR283" i="5"/>
  <c r="CR282" i="5"/>
  <c r="CR281" i="5"/>
  <c r="CR280" i="5"/>
  <c r="CR279" i="5"/>
  <c r="CR278" i="5"/>
  <c r="CR277" i="5"/>
  <c r="CR276" i="5"/>
  <c r="CR275" i="5"/>
  <c r="CR274" i="5"/>
  <c r="CR273" i="5"/>
  <c r="CR272" i="5"/>
  <c r="CR271" i="5"/>
  <c r="CR270" i="5"/>
  <c r="CR269" i="5"/>
  <c r="CR268" i="5"/>
  <c r="CR267" i="5"/>
  <c r="CR266" i="5"/>
  <c r="CR265" i="5"/>
  <c r="CR264" i="5"/>
  <c r="CR263" i="5"/>
  <c r="CR262" i="5"/>
  <c r="CR261" i="5"/>
  <c r="CR260" i="5"/>
  <c r="CR259" i="5"/>
  <c r="CR258" i="5"/>
  <c r="CR257" i="5"/>
  <c r="CR256" i="5"/>
  <c r="CR255" i="5"/>
  <c r="CR254" i="5"/>
  <c r="CR253" i="5"/>
  <c r="CR252" i="5"/>
  <c r="CR251" i="5"/>
  <c r="CR250" i="5"/>
  <c r="CR249" i="5"/>
  <c r="CR248" i="5"/>
  <c r="CR247" i="5"/>
  <c r="CR246" i="5"/>
  <c r="CR245" i="5"/>
  <c r="CR244" i="5"/>
  <c r="CR243" i="5"/>
  <c r="CR242" i="5"/>
  <c r="CR241" i="5"/>
  <c r="CR240" i="5"/>
  <c r="CR239" i="5"/>
  <c r="CR238" i="5"/>
  <c r="CR237" i="5"/>
  <c r="CR236" i="5"/>
  <c r="CR235" i="5"/>
  <c r="CR234" i="5"/>
  <c r="CR233" i="5"/>
  <c r="CR232" i="5"/>
  <c r="CR231" i="5"/>
  <c r="CR230" i="5"/>
  <c r="CR229" i="5"/>
  <c r="CR228" i="5"/>
  <c r="CR227" i="5"/>
  <c r="CR226" i="5"/>
  <c r="CR225" i="5"/>
  <c r="CR224" i="5"/>
  <c r="CR223" i="5"/>
  <c r="CR222" i="5"/>
  <c r="CR221" i="5"/>
  <c r="CR220" i="5"/>
  <c r="CR219" i="5"/>
  <c r="CR218" i="5"/>
  <c r="CR217" i="5"/>
  <c r="CR216" i="5"/>
  <c r="CR215" i="5"/>
  <c r="CR214" i="5"/>
  <c r="CR213" i="5"/>
  <c r="CR212" i="5"/>
  <c r="CR211" i="5"/>
  <c r="CR210" i="5"/>
  <c r="CR209" i="5"/>
  <c r="CR208" i="5"/>
  <c r="CR207" i="5"/>
  <c r="CR206" i="5"/>
  <c r="CR205" i="5"/>
  <c r="CR204" i="5"/>
  <c r="CR203" i="5"/>
  <c r="CR202" i="5"/>
  <c r="CR201" i="5"/>
  <c r="CR200" i="5"/>
  <c r="CR199" i="5"/>
  <c r="CR198" i="5"/>
  <c r="CR197" i="5"/>
  <c r="CR196" i="5"/>
  <c r="CR195" i="5"/>
  <c r="CR194" i="5"/>
  <c r="CR193" i="5"/>
  <c r="CR192" i="5"/>
  <c r="CR191" i="5"/>
  <c r="CR190" i="5"/>
  <c r="CR189" i="5"/>
  <c r="CR188" i="5"/>
  <c r="CR187" i="5"/>
  <c r="CR186" i="5"/>
  <c r="CR185" i="5"/>
  <c r="CR184" i="5"/>
  <c r="CR183" i="5"/>
  <c r="CR182" i="5"/>
  <c r="CR181" i="5"/>
  <c r="CR180" i="5"/>
  <c r="CR179" i="5"/>
  <c r="CR178" i="5"/>
  <c r="CR177" i="5"/>
  <c r="CR176" i="5"/>
  <c r="CR175" i="5"/>
  <c r="CR174" i="5"/>
  <c r="CR173" i="5"/>
  <c r="CR172" i="5"/>
  <c r="CR171" i="5"/>
  <c r="CR170" i="5"/>
  <c r="CR169" i="5"/>
  <c r="CR168" i="5"/>
  <c r="CR167" i="5"/>
  <c r="CR166" i="5"/>
  <c r="CR165" i="5"/>
  <c r="CR164" i="5"/>
  <c r="CR163" i="5"/>
  <c r="CR162" i="5"/>
  <c r="CR161" i="5"/>
  <c r="CR160" i="5"/>
  <c r="CR159" i="5"/>
  <c r="CR158" i="5"/>
  <c r="CR157" i="5"/>
  <c r="CR156" i="5"/>
  <c r="CR155" i="5"/>
  <c r="CR154" i="5"/>
  <c r="CR153" i="5"/>
  <c r="CR152" i="5"/>
  <c r="CR151" i="5"/>
  <c r="CR150" i="5"/>
  <c r="CR149" i="5"/>
  <c r="CR148" i="5"/>
  <c r="CR147" i="5"/>
  <c r="CR146" i="5"/>
  <c r="CR145" i="5"/>
  <c r="CR144" i="5"/>
  <c r="CR143" i="5"/>
  <c r="CR142" i="5"/>
  <c r="CR141" i="5"/>
  <c r="CR140" i="5"/>
  <c r="CR139" i="5"/>
  <c r="CR138" i="5"/>
  <c r="CR137" i="5"/>
  <c r="CR136" i="5"/>
  <c r="CR135" i="5"/>
  <c r="CR134" i="5"/>
  <c r="CR133" i="5"/>
  <c r="CR132" i="5"/>
  <c r="CR131" i="5"/>
  <c r="CR130" i="5"/>
  <c r="CR129" i="5"/>
  <c r="CR128" i="5"/>
  <c r="CR127" i="5"/>
  <c r="CR126" i="5"/>
  <c r="CR125" i="5"/>
  <c r="CR124" i="5"/>
  <c r="CR123" i="5"/>
  <c r="CR122" i="5"/>
  <c r="CR121" i="5"/>
  <c r="CR120" i="5"/>
  <c r="CR119" i="5"/>
  <c r="CR118" i="5"/>
  <c r="CR117" i="5"/>
  <c r="CR116" i="5"/>
  <c r="CR115" i="5"/>
  <c r="CR114" i="5"/>
  <c r="CR113" i="5"/>
  <c r="CR112" i="5"/>
  <c r="CR111" i="5"/>
  <c r="CR110" i="5"/>
  <c r="CR109" i="5"/>
  <c r="CR108" i="5"/>
  <c r="CR107" i="5"/>
  <c r="CR106" i="5"/>
  <c r="CR105" i="5"/>
  <c r="CR104" i="5"/>
  <c r="CR103" i="5"/>
  <c r="CR102" i="5"/>
  <c r="CR101" i="5"/>
  <c r="CR100" i="5"/>
  <c r="CR99" i="5"/>
  <c r="CR98" i="5"/>
  <c r="CR97" i="5"/>
  <c r="CR96" i="5"/>
  <c r="CR95" i="5"/>
  <c r="CR94" i="5"/>
  <c r="CR93" i="5"/>
  <c r="CR92" i="5"/>
  <c r="CR91" i="5"/>
  <c r="CR90" i="5"/>
  <c r="CR89" i="5"/>
  <c r="CR88" i="5"/>
  <c r="CR87" i="5"/>
  <c r="CR86" i="5"/>
  <c r="CR85" i="5"/>
  <c r="CR84" i="5"/>
  <c r="CR83" i="5"/>
  <c r="CR82" i="5"/>
  <c r="CR81" i="5"/>
  <c r="CR80" i="5"/>
  <c r="CR79" i="5"/>
  <c r="CR78" i="5"/>
  <c r="CR77" i="5"/>
  <c r="CR76" i="5"/>
  <c r="CR75" i="5"/>
  <c r="CR74" i="5"/>
  <c r="CR73" i="5"/>
  <c r="CR72" i="5"/>
  <c r="CR71" i="5"/>
  <c r="CR70" i="5"/>
  <c r="CR69" i="5"/>
  <c r="CR68" i="5"/>
  <c r="CR67" i="5"/>
  <c r="CR66" i="5"/>
  <c r="CR65" i="5"/>
  <c r="CR64" i="5"/>
  <c r="CR63" i="5"/>
  <c r="CR62" i="5"/>
  <c r="CR61" i="5"/>
  <c r="CR60" i="5"/>
  <c r="CR59" i="5"/>
  <c r="CR58" i="5"/>
  <c r="CR57" i="5"/>
  <c r="CR56" i="5"/>
  <c r="CR55" i="5"/>
  <c r="CR54" i="5"/>
  <c r="CR53" i="5"/>
  <c r="CR52" i="5"/>
  <c r="CR51" i="5"/>
  <c r="CR50" i="5"/>
  <c r="CR49" i="5"/>
  <c r="CR48" i="5"/>
  <c r="CR47" i="5"/>
  <c r="CR46" i="5"/>
  <c r="CR45" i="5"/>
  <c r="CR44" i="5"/>
  <c r="CR43" i="5"/>
  <c r="CR42" i="5"/>
  <c r="CR41" i="5"/>
  <c r="CR40" i="5"/>
  <c r="CR39" i="5"/>
  <c r="CR38" i="5"/>
  <c r="CR37" i="5"/>
  <c r="CR36" i="5"/>
  <c r="CR35" i="5"/>
  <c r="CR34" i="5"/>
  <c r="CR33" i="5"/>
  <c r="CR32" i="5"/>
  <c r="CR31" i="5"/>
  <c r="CR30" i="5"/>
  <c r="CR29" i="5"/>
  <c r="CR28" i="5"/>
  <c r="CR27" i="5"/>
  <c r="CR26" i="5"/>
  <c r="CR25" i="5"/>
  <c r="CR24" i="5"/>
  <c r="CR23" i="5"/>
  <c r="CR22" i="5"/>
  <c r="CR21" i="5"/>
  <c r="CR20" i="5"/>
  <c r="CR19" i="5"/>
  <c r="CR18" i="5"/>
  <c r="CR17" i="5"/>
  <c r="CR16" i="5"/>
  <c r="CR15" i="5"/>
  <c r="CR14" i="5"/>
  <c r="CR13" i="5"/>
  <c r="CR12" i="5"/>
  <c r="CS510" i="5"/>
  <c r="CS509" i="5"/>
  <c r="CS508" i="5"/>
  <c r="CS507" i="5"/>
  <c r="CS506" i="5"/>
  <c r="CS505" i="5"/>
  <c r="CS504" i="5"/>
  <c r="CS503" i="5"/>
  <c r="CS502" i="5"/>
  <c r="CS501" i="5"/>
  <c r="CS500" i="5"/>
  <c r="CS499" i="5"/>
  <c r="CS498" i="5"/>
  <c r="CS497" i="5"/>
  <c r="CS496" i="5"/>
  <c r="CS495" i="5"/>
  <c r="CS494" i="5"/>
  <c r="CS493" i="5"/>
  <c r="CS492" i="5"/>
  <c r="CS491" i="5"/>
  <c r="CS490" i="5"/>
  <c r="CS489" i="5"/>
  <c r="CS488" i="5"/>
  <c r="CS487" i="5"/>
  <c r="CS486" i="5"/>
  <c r="CS485" i="5"/>
  <c r="CS484" i="5"/>
  <c r="CS483" i="5"/>
  <c r="CS482" i="5"/>
  <c r="CS481" i="5"/>
  <c r="CS480" i="5"/>
  <c r="CS479" i="5"/>
  <c r="CS478" i="5"/>
  <c r="CS477" i="5"/>
  <c r="CS476" i="5"/>
  <c r="CS475" i="5"/>
  <c r="CS474" i="5"/>
  <c r="CS473" i="5"/>
  <c r="CS472" i="5"/>
  <c r="CS471" i="5"/>
  <c r="CS470" i="5"/>
  <c r="CS469" i="5"/>
  <c r="CS468" i="5"/>
  <c r="CS467" i="5"/>
  <c r="CS466" i="5"/>
  <c r="CS465" i="5"/>
  <c r="CS464" i="5"/>
  <c r="CS463" i="5"/>
  <c r="CS462" i="5"/>
  <c r="CS461" i="5"/>
  <c r="CS460" i="5"/>
  <c r="CS459" i="5"/>
  <c r="CS458" i="5"/>
  <c r="CS457" i="5"/>
  <c r="CS456" i="5"/>
  <c r="CS455" i="5"/>
  <c r="CS454" i="5"/>
  <c r="CS453" i="5"/>
  <c r="CS452" i="5"/>
  <c r="CS451" i="5"/>
  <c r="CS447" i="5"/>
  <c r="CS429" i="5"/>
  <c r="CS428" i="5"/>
  <c r="CS412" i="5"/>
  <c r="CS410" i="5"/>
  <c r="CS400" i="5"/>
  <c r="CS398" i="5"/>
  <c r="CS395" i="5"/>
  <c r="CS389" i="5"/>
  <c r="CS387" i="5"/>
  <c r="CS386" i="5"/>
  <c r="CS383" i="5"/>
  <c r="CS376" i="5"/>
  <c r="CS365" i="5"/>
  <c r="CS335" i="5"/>
  <c r="CS310" i="5"/>
  <c r="CS307" i="5"/>
  <c r="CS302" i="5"/>
  <c r="CS298" i="5"/>
  <c r="CS294" i="5"/>
  <c r="CS281" i="5"/>
  <c r="CS279" i="5"/>
  <c r="CS272" i="5"/>
  <c r="CS270" i="5"/>
  <c r="CS269" i="5"/>
  <c r="CS255" i="5"/>
  <c r="CS235" i="5"/>
  <c r="CS230" i="5"/>
  <c r="CS229" i="5"/>
  <c r="CS195" i="5"/>
  <c r="CS184" i="5"/>
  <c r="CS181" i="5"/>
  <c r="CS168" i="5"/>
  <c r="CS165" i="5"/>
  <c r="CS164" i="5"/>
  <c r="CS153" i="5"/>
  <c r="CS137" i="5"/>
  <c r="CS133" i="5"/>
  <c r="CS130" i="5"/>
  <c r="CS119" i="5"/>
  <c r="CS105" i="5"/>
  <c r="CS86" i="5"/>
  <c r="CS73" i="5"/>
  <c r="CS70" i="5"/>
  <c r="CS59" i="5"/>
  <c r="CS58" i="5"/>
  <c r="CS48" i="5"/>
  <c r="CS44" i="5"/>
  <c r="CS40" i="5"/>
  <c r="CS19" i="5"/>
  <c r="CS16" i="5"/>
  <c r="AP9" i="4"/>
  <c r="AP10" i="4"/>
  <c r="B20" i="9"/>
  <c r="B21" i="9"/>
  <c r="B22" i="9"/>
  <c r="B23" i="9"/>
  <c r="B25" i="9"/>
  <c r="B26" i="9"/>
  <c r="B27" i="9"/>
  <c r="B28" i="9"/>
  <c r="B29" i="9"/>
  <c r="B30" i="9"/>
  <c r="B34" i="9"/>
  <c r="B19" i="9"/>
  <c r="S4" i="6"/>
  <c r="B15" i="9"/>
  <c r="B14" i="9"/>
  <c r="B22" i="6"/>
  <c r="AL10" i="4"/>
  <c r="AL9" i="4"/>
  <c r="AH10" i="4"/>
  <c r="AH9" i="4"/>
  <c r="AD9" i="4"/>
  <c r="AD10" i="4"/>
  <c r="EL510" i="5" l="1"/>
  <c r="EL509" i="5"/>
  <c r="EM509" i="5" s="1"/>
  <c r="EL508" i="5"/>
  <c r="EM508" i="5" s="1"/>
  <c r="EL507" i="5"/>
  <c r="EM507" i="5" s="1"/>
  <c r="EL506" i="5"/>
  <c r="EM506" i="5" s="1"/>
  <c r="EL505" i="5"/>
  <c r="EM505" i="5" s="1"/>
  <c r="EL504" i="5"/>
  <c r="EM504" i="5" s="1"/>
  <c r="EL503" i="5"/>
  <c r="EM503" i="5" s="1"/>
  <c r="EL502" i="5"/>
  <c r="EM502" i="5" s="1"/>
  <c r="EL501" i="5"/>
  <c r="EM501" i="5" s="1"/>
  <c r="EL500" i="5"/>
  <c r="EM500" i="5" s="1"/>
  <c r="EL499" i="5"/>
  <c r="EM499" i="5" s="1"/>
  <c r="EL498" i="5"/>
  <c r="EM498" i="5" s="1"/>
  <c r="EL497" i="5"/>
  <c r="EM497" i="5" s="1"/>
  <c r="EL496" i="5"/>
  <c r="EM496" i="5" s="1"/>
  <c r="EL495" i="5"/>
  <c r="EM495" i="5" s="1"/>
  <c r="EL494" i="5"/>
  <c r="EM494" i="5" s="1"/>
  <c r="EL493" i="5"/>
  <c r="EL492" i="5"/>
  <c r="EL491" i="5"/>
  <c r="EL490" i="5"/>
  <c r="EM490" i="5" s="1"/>
  <c r="EL489" i="5"/>
  <c r="EL488" i="5"/>
  <c r="EL487" i="5"/>
  <c r="EL486" i="5"/>
  <c r="EL485" i="5"/>
  <c r="EL484" i="5"/>
  <c r="EL483" i="5"/>
  <c r="EL482" i="5"/>
  <c r="EL481" i="5"/>
  <c r="EL480" i="5"/>
  <c r="EL479" i="5"/>
  <c r="EL478" i="5"/>
  <c r="EL477" i="5"/>
  <c r="EL476" i="5"/>
  <c r="EL475" i="5"/>
  <c r="EL474" i="5"/>
  <c r="EL473" i="5"/>
  <c r="EL472" i="5"/>
  <c r="EL471" i="5"/>
  <c r="EL470" i="5"/>
  <c r="EL469" i="5"/>
  <c r="EL468" i="5"/>
  <c r="EL467" i="5"/>
  <c r="EL466" i="5"/>
  <c r="EL465" i="5"/>
  <c r="EL464" i="5"/>
  <c r="EL463" i="5"/>
  <c r="EL462" i="5"/>
  <c r="EL461" i="5"/>
  <c r="EL460" i="5"/>
  <c r="EL459" i="5"/>
  <c r="EL458" i="5"/>
  <c r="EL457" i="5"/>
  <c r="EL456" i="5"/>
  <c r="EL455" i="5"/>
  <c r="EL454" i="5"/>
  <c r="EL453" i="5"/>
  <c r="EL452" i="5"/>
  <c r="EL451" i="5"/>
  <c r="EL450" i="5"/>
  <c r="EL449" i="5"/>
  <c r="EL448" i="5"/>
  <c r="EL447" i="5"/>
  <c r="EL446" i="5"/>
  <c r="EL445" i="5"/>
  <c r="EL444" i="5"/>
  <c r="EL443" i="5"/>
  <c r="EL442" i="5"/>
  <c r="EL441" i="5"/>
  <c r="EL440" i="5"/>
  <c r="EL439" i="5"/>
  <c r="EL438" i="5"/>
  <c r="EL437" i="5"/>
  <c r="EL436" i="5"/>
  <c r="EL435" i="5"/>
  <c r="EL434" i="5"/>
  <c r="EL433" i="5"/>
  <c r="EL432" i="5"/>
  <c r="EL431" i="5"/>
  <c r="EL430" i="5"/>
  <c r="EL429" i="5"/>
  <c r="EL428" i="5"/>
  <c r="EL427" i="5"/>
  <c r="EL426" i="5"/>
  <c r="EL425" i="5"/>
  <c r="EL424" i="5"/>
  <c r="EL423" i="5"/>
  <c r="EL422" i="5"/>
  <c r="EL421" i="5"/>
  <c r="EL420" i="5"/>
  <c r="EL419" i="5"/>
  <c r="EL418" i="5"/>
  <c r="EL417" i="5"/>
  <c r="EL416" i="5"/>
  <c r="EL415" i="5"/>
  <c r="EL414" i="5"/>
  <c r="EL413" i="5"/>
  <c r="EL412" i="5"/>
  <c r="EL411" i="5"/>
  <c r="EL410" i="5"/>
  <c r="EL409" i="5"/>
  <c r="EL408" i="5"/>
  <c r="EL407" i="5"/>
  <c r="EL406" i="5"/>
  <c r="EL405" i="5"/>
  <c r="EL404" i="5"/>
  <c r="EL403" i="5"/>
  <c r="EL402" i="5"/>
  <c r="EL401" i="5"/>
  <c r="EL400" i="5"/>
  <c r="EL399" i="5"/>
  <c r="EL398" i="5"/>
  <c r="EL397" i="5"/>
  <c r="EL396" i="5"/>
  <c r="EL395" i="5"/>
  <c r="EL394" i="5"/>
  <c r="EL393" i="5"/>
  <c r="EL392" i="5"/>
  <c r="EL391" i="5"/>
  <c r="EL390" i="5"/>
  <c r="EL389" i="5"/>
  <c r="EL388" i="5"/>
  <c r="EL387" i="5"/>
  <c r="EL386" i="5"/>
  <c r="EL385" i="5"/>
  <c r="EL384" i="5"/>
  <c r="EL383" i="5"/>
  <c r="EL382" i="5"/>
  <c r="EL381" i="5"/>
  <c r="EL380" i="5"/>
  <c r="EL379" i="5"/>
  <c r="EL378" i="5"/>
  <c r="EL377" i="5"/>
  <c r="EL376" i="5"/>
  <c r="EL375" i="5"/>
  <c r="EL374" i="5"/>
  <c r="EL373" i="5"/>
  <c r="EL372" i="5"/>
  <c r="EL371" i="5"/>
  <c r="EL370" i="5"/>
  <c r="EL369" i="5"/>
  <c r="EL368" i="5"/>
  <c r="EL367" i="5"/>
  <c r="EL366" i="5"/>
  <c r="EL365" i="5"/>
  <c r="EL364" i="5"/>
  <c r="EL363" i="5"/>
  <c r="EL362" i="5"/>
  <c r="EL361" i="5"/>
  <c r="EL360" i="5"/>
  <c r="EL359" i="5"/>
  <c r="EL358" i="5"/>
  <c r="EL357" i="5"/>
  <c r="EL356" i="5"/>
  <c r="EL355" i="5"/>
  <c r="EL354" i="5"/>
  <c r="EL353" i="5"/>
  <c r="EL352" i="5"/>
  <c r="EL351" i="5"/>
  <c r="EL350" i="5"/>
  <c r="EL349" i="5"/>
  <c r="EL348" i="5"/>
  <c r="EL347" i="5"/>
  <c r="EL346" i="5"/>
  <c r="EL345" i="5"/>
  <c r="EL344" i="5"/>
  <c r="EL343" i="5"/>
  <c r="EL342" i="5"/>
  <c r="EL341" i="5"/>
  <c r="EL340" i="5"/>
  <c r="EL339" i="5"/>
  <c r="EL338" i="5"/>
  <c r="EL337" i="5"/>
  <c r="EL336" i="5"/>
  <c r="EL335" i="5"/>
  <c r="EL334" i="5"/>
  <c r="EL333" i="5"/>
  <c r="EL332" i="5"/>
  <c r="EL331" i="5"/>
  <c r="EL330" i="5"/>
  <c r="EL329" i="5"/>
  <c r="EL328" i="5"/>
  <c r="EL327" i="5"/>
  <c r="EL326" i="5"/>
  <c r="EL325" i="5"/>
  <c r="EL324" i="5"/>
  <c r="EL323" i="5"/>
  <c r="EL322" i="5"/>
  <c r="EL321" i="5"/>
  <c r="EL320" i="5"/>
  <c r="EL319" i="5"/>
  <c r="EL318" i="5"/>
  <c r="EL317" i="5"/>
  <c r="EL316" i="5"/>
  <c r="EL315" i="5"/>
  <c r="EL314" i="5"/>
  <c r="EL313" i="5"/>
  <c r="EL312" i="5"/>
  <c r="EL311" i="5"/>
  <c r="EL310" i="5"/>
  <c r="EL309" i="5"/>
  <c r="EL308" i="5"/>
  <c r="EL307" i="5"/>
  <c r="EL306" i="5"/>
  <c r="EL305" i="5"/>
  <c r="EL304" i="5"/>
  <c r="EL303" i="5"/>
  <c r="EL302" i="5"/>
  <c r="EL301" i="5"/>
  <c r="EL300" i="5"/>
  <c r="EL299" i="5"/>
  <c r="EL298" i="5"/>
  <c r="EL297" i="5"/>
  <c r="EL296" i="5"/>
  <c r="EL295" i="5"/>
  <c r="EL294" i="5"/>
  <c r="EL293" i="5"/>
  <c r="EL292" i="5"/>
  <c r="EL291" i="5"/>
  <c r="EL290" i="5"/>
  <c r="EL289" i="5"/>
  <c r="EL288" i="5"/>
  <c r="EL287" i="5"/>
  <c r="EL286" i="5"/>
  <c r="EL285" i="5"/>
  <c r="EL284" i="5"/>
  <c r="EL283" i="5"/>
  <c r="EL282" i="5"/>
  <c r="EL281" i="5"/>
  <c r="EL280" i="5"/>
  <c r="EL279" i="5"/>
  <c r="EL278" i="5"/>
  <c r="EL277" i="5"/>
  <c r="EL276" i="5"/>
  <c r="EL275" i="5"/>
  <c r="EL274" i="5"/>
  <c r="EL273" i="5"/>
  <c r="EL272" i="5"/>
  <c r="EL271" i="5"/>
  <c r="EL270" i="5"/>
  <c r="EL269" i="5"/>
  <c r="EL268" i="5"/>
  <c r="EL267" i="5"/>
  <c r="EL266" i="5"/>
  <c r="EL265" i="5"/>
  <c r="EL264" i="5"/>
  <c r="EL263" i="5"/>
  <c r="EL262" i="5"/>
  <c r="EL261" i="5"/>
  <c r="EL260" i="5"/>
  <c r="EL259" i="5"/>
  <c r="EL258" i="5"/>
  <c r="EL257" i="5"/>
  <c r="EL256" i="5"/>
  <c r="EL255" i="5"/>
  <c r="EL254" i="5"/>
  <c r="EL253" i="5"/>
  <c r="EL252" i="5"/>
  <c r="EL251" i="5"/>
  <c r="EL250" i="5"/>
  <c r="EL249" i="5"/>
  <c r="EL248" i="5"/>
  <c r="EL247" i="5"/>
  <c r="EL246" i="5"/>
  <c r="EL245" i="5"/>
  <c r="EL244" i="5"/>
  <c r="EL243" i="5"/>
  <c r="EL242" i="5"/>
  <c r="EL241" i="5"/>
  <c r="EL240" i="5"/>
  <c r="EL239" i="5"/>
  <c r="EL238" i="5"/>
  <c r="EL237" i="5"/>
  <c r="EL236" i="5"/>
  <c r="EL235" i="5"/>
  <c r="EL234" i="5"/>
  <c r="EL233" i="5"/>
  <c r="EL232" i="5"/>
  <c r="EL231" i="5"/>
  <c r="EL230" i="5"/>
  <c r="EL229" i="5"/>
  <c r="EL228" i="5"/>
  <c r="EL227" i="5"/>
  <c r="EL226" i="5"/>
  <c r="EL225" i="5"/>
  <c r="EL224" i="5"/>
  <c r="EL223" i="5"/>
  <c r="EL222" i="5"/>
  <c r="EL221" i="5"/>
  <c r="EL220" i="5"/>
  <c r="EL219" i="5"/>
  <c r="EL218" i="5"/>
  <c r="EL217" i="5"/>
  <c r="EL216" i="5"/>
  <c r="EL215" i="5"/>
  <c r="EL214" i="5"/>
  <c r="EL213" i="5"/>
  <c r="EL212" i="5"/>
  <c r="EL211" i="5"/>
  <c r="EL210" i="5"/>
  <c r="EL209" i="5"/>
  <c r="EL208" i="5"/>
  <c r="EL207" i="5"/>
  <c r="EL206" i="5"/>
  <c r="EL205" i="5"/>
  <c r="EL204" i="5"/>
  <c r="EL203" i="5"/>
  <c r="EL202" i="5"/>
  <c r="EL201" i="5"/>
  <c r="EL200" i="5"/>
  <c r="EL199" i="5"/>
  <c r="EL198" i="5"/>
  <c r="EL197" i="5"/>
  <c r="EL196" i="5"/>
  <c r="EL195" i="5"/>
  <c r="EL194" i="5"/>
  <c r="EL193" i="5"/>
  <c r="EL192" i="5"/>
  <c r="EL191" i="5"/>
  <c r="EL190" i="5"/>
  <c r="EL189" i="5"/>
  <c r="EL188" i="5"/>
  <c r="EL187" i="5"/>
  <c r="EL186" i="5"/>
  <c r="EL185" i="5"/>
  <c r="EL184" i="5"/>
  <c r="EL183" i="5"/>
  <c r="EL182" i="5"/>
  <c r="EL181" i="5"/>
  <c r="EL180" i="5"/>
  <c r="EL179" i="5"/>
  <c r="EL178" i="5"/>
  <c r="EL177" i="5"/>
  <c r="EL176" i="5"/>
  <c r="EL175" i="5"/>
  <c r="EL174" i="5"/>
  <c r="EL173" i="5"/>
  <c r="EL172" i="5"/>
  <c r="EL171" i="5"/>
  <c r="EL170" i="5"/>
  <c r="EL169" i="5"/>
  <c r="EL168" i="5"/>
  <c r="EL167" i="5"/>
  <c r="EL166" i="5"/>
  <c r="EL165" i="5"/>
  <c r="EL164" i="5"/>
  <c r="EL163" i="5"/>
  <c r="EL162" i="5"/>
  <c r="EL161" i="5"/>
  <c r="EL160" i="5"/>
  <c r="EL159" i="5"/>
  <c r="EL158" i="5"/>
  <c r="EL157" i="5"/>
  <c r="EL156" i="5"/>
  <c r="EL155" i="5"/>
  <c r="EL154" i="5"/>
  <c r="EL153" i="5"/>
  <c r="EL152" i="5"/>
  <c r="EL151" i="5"/>
  <c r="EL150" i="5"/>
  <c r="EL149" i="5"/>
  <c r="EL148" i="5"/>
  <c r="EL147" i="5"/>
  <c r="EL146" i="5"/>
  <c r="EL145" i="5"/>
  <c r="EL144" i="5"/>
  <c r="EL143" i="5"/>
  <c r="EL142" i="5"/>
  <c r="EL141" i="5"/>
  <c r="EL140" i="5"/>
  <c r="EL139" i="5"/>
  <c r="EL138" i="5"/>
  <c r="EL137" i="5"/>
  <c r="EL136" i="5"/>
  <c r="EL135" i="5"/>
  <c r="EL134" i="5"/>
  <c r="EL133" i="5"/>
  <c r="EL132" i="5"/>
  <c r="EL131" i="5"/>
  <c r="EL130" i="5"/>
  <c r="EL129" i="5"/>
  <c r="EL128" i="5"/>
  <c r="EL127" i="5"/>
  <c r="EL126" i="5"/>
  <c r="EL125" i="5"/>
  <c r="EL124" i="5"/>
  <c r="EL123" i="5"/>
  <c r="EL122" i="5"/>
  <c r="EL121" i="5"/>
  <c r="EL120" i="5"/>
  <c r="EL119" i="5"/>
  <c r="EL118" i="5"/>
  <c r="EL117" i="5"/>
  <c r="EL116" i="5"/>
  <c r="EL115" i="5"/>
  <c r="EL114" i="5"/>
  <c r="EL113" i="5"/>
  <c r="EL112" i="5"/>
  <c r="EL111" i="5"/>
  <c r="EL110" i="5"/>
  <c r="EL109" i="5"/>
  <c r="EL108" i="5"/>
  <c r="EL107" i="5"/>
  <c r="EL106" i="5"/>
  <c r="EL105" i="5"/>
  <c r="EL104" i="5"/>
  <c r="EL103" i="5"/>
  <c r="EL102" i="5"/>
  <c r="EL101" i="5"/>
  <c r="EL100" i="5"/>
  <c r="EL99" i="5"/>
  <c r="EL98" i="5"/>
  <c r="EL97" i="5"/>
  <c r="EL96" i="5"/>
  <c r="EL95" i="5"/>
  <c r="EL94" i="5"/>
  <c r="EL93" i="5"/>
  <c r="EL92" i="5"/>
  <c r="EL91" i="5"/>
  <c r="EL90" i="5"/>
  <c r="EL89" i="5"/>
  <c r="EL88" i="5"/>
  <c r="EL87" i="5"/>
  <c r="EL86" i="5"/>
  <c r="EL85" i="5"/>
  <c r="EL84" i="5"/>
  <c r="EL83" i="5"/>
  <c r="EL82" i="5"/>
  <c r="EL81" i="5"/>
  <c r="EL80" i="5"/>
  <c r="EL79" i="5"/>
  <c r="EL78" i="5"/>
  <c r="EL77" i="5"/>
  <c r="EL76" i="5"/>
  <c r="EL75" i="5"/>
  <c r="EL74" i="5"/>
  <c r="EL73" i="5"/>
  <c r="EL72" i="5"/>
  <c r="EL71" i="5"/>
  <c r="EL70" i="5"/>
  <c r="EL69" i="5"/>
  <c r="EL68" i="5"/>
  <c r="EL67" i="5"/>
  <c r="EL66" i="5"/>
  <c r="EL65" i="5"/>
  <c r="EL64" i="5"/>
  <c r="EL63" i="5"/>
  <c r="EL62" i="5"/>
  <c r="EL61" i="5"/>
  <c r="EL60" i="5"/>
  <c r="EL59" i="5"/>
  <c r="EL58" i="5"/>
  <c r="EL57" i="5"/>
  <c r="EL56" i="5"/>
  <c r="EL55" i="5"/>
  <c r="EL54" i="5"/>
  <c r="EL53" i="5"/>
  <c r="EL52" i="5"/>
  <c r="EL51" i="5"/>
  <c r="EL50" i="5"/>
  <c r="EL49" i="5"/>
  <c r="EL48" i="5"/>
  <c r="EL47" i="5"/>
  <c r="EL46" i="5"/>
  <c r="EL45" i="5"/>
  <c r="EL44" i="5"/>
  <c r="EL43" i="5"/>
  <c r="EL42" i="5"/>
  <c r="EL41" i="5"/>
  <c r="EL40" i="5"/>
  <c r="EL39" i="5"/>
  <c r="EL38" i="5"/>
  <c r="EL37" i="5"/>
  <c r="EL36" i="5"/>
  <c r="EL35" i="5"/>
  <c r="EL34" i="5"/>
  <c r="EL33" i="5"/>
  <c r="EL32" i="5"/>
  <c r="EL31" i="5"/>
  <c r="EL30" i="5"/>
  <c r="EL29" i="5"/>
  <c r="EL28" i="5"/>
  <c r="EL27" i="5"/>
  <c r="EL26" i="5"/>
  <c r="EL25" i="5"/>
  <c r="EL24" i="5"/>
  <c r="EL23" i="5"/>
  <c r="EL22" i="5"/>
  <c r="EL21" i="5"/>
  <c r="EL20" i="5"/>
  <c r="EL19" i="5"/>
  <c r="EL18" i="5"/>
  <c r="EL17" i="5"/>
  <c r="EL16" i="5"/>
  <c r="EL15" i="5"/>
  <c r="EL14" i="5"/>
  <c r="EL13" i="5"/>
  <c r="EL12" i="5"/>
  <c r="EL11" i="5"/>
  <c r="EH510" i="5"/>
  <c r="EH509" i="5"/>
  <c r="EI509" i="5" s="1"/>
  <c r="EH508" i="5"/>
  <c r="EI508" i="5" s="1"/>
  <c r="EH507" i="5"/>
  <c r="EI507" i="5" s="1"/>
  <c r="EH506" i="5"/>
  <c r="EI506" i="5" s="1"/>
  <c r="EH505" i="5"/>
  <c r="EI505" i="5" s="1"/>
  <c r="EH504" i="5"/>
  <c r="EI504" i="5" s="1"/>
  <c r="EH503" i="5"/>
  <c r="EI503" i="5" s="1"/>
  <c r="EH502" i="5"/>
  <c r="EI502" i="5" s="1"/>
  <c r="EH501" i="5"/>
  <c r="EI501" i="5" s="1"/>
  <c r="EH500" i="5"/>
  <c r="EI500" i="5" s="1"/>
  <c r="EH499" i="5"/>
  <c r="EI499" i="5" s="1"/>
  <c r="EH498" i="5"/>
  <c r="EI498" i="5" s="1"/>
  <c r="EH497" i="5"/>
  <c r="EI497" i="5" s="1"/>
  <c r="EH496" i="5"/>
  <c r="EI496" i="5" s="1"/>
  <c r="EH495" i="5"/>
  <c r="EI495" i="5" s="1"/>
  <c r="EH494" i="5"/>
  <c r="EI494" i="5" s="1"/>
  <c r="EH493" i="5"/>
  <c r="EH492" i="5"/>
  <c r="EH491" i="5"/>
  <c r="EH490" i="5"/>
  <c r="EI490" i="5" s="1"/>
  <c r="EH489" i="5"/>
  <c r="EH488" i="5"/>
  <c r="EH487" i="5"/>
  <c r="EH486" i="5"/>
  <c r="EH485" i="5"/>
  <c r="EH484" i="5"/>
  <c r="EI484" i="5" s="1"/>
  <c r="EH483" i="5"/>
  <c r="EI483" i="5" s="1"/>
  <c r="EH482" i="5"/>
  <c r="EH481" i="5"/>
  <c r="EH480" i="5"/>
  <c r="EH479" i="5"/>
  <c r="EH478" i="5"/>
  <c r="EH477" i="5"/>
  <c r="EI477" i="5" s="1"/>
  <c r="EH476" i="5"/>
  <c r="EI476" i="5" s="1"/>
  <c r="EH475" i="5"/>
  <c r="EI475" i="5" s="1"/>
  <c r="EH474" i="5"/>
  <c r="EI474" i="5" s="1"/>
  <c r="EH473" i="5"/>
  <c r="EI473" i="5" s="1"/>
  <c r="EH472" i="5"/>
  <c r="EI472" i="5" s="1"/>
  <c r="EH471" i="5"/>
  <c r="EI471" i="5" s="1"/>
  <c r="EH470" i="5"/>
  <c r="EI470" i="5" s="1"/>
  <c r="EH469" i="5"/>
  <c r="EI469" i="5" s="1"/>
  <c r="EH468" i="5"/>
  <c r="EI468" i="5" s="1"/>
  <c r="EH467" i="5"/>
  <c r="EI467" i="5" s="1"/>
  <c r="EH466" i="5"/>
  <c r="EI466" i="5" s="1"/>
  <c r="EH465" i="5"/>
  <c r="EI465" i="5" s="1"/>
  <c r="EH464" i="5"/>
  <c r="EI464" i="5" s="1"/>
  <c r="EH463" i="5"/>
  <c r="EI463" i="5" s="1"/>
  <c r="EH462" i="5"/>
  <c r="EI462" i="5" s="1"/>
  <c r="EH461" i="5"/>
  <c r="EI461" i="5" s="1"/>
  <c r="EH460" i="5"/>
  <c r="EI460" i="5" s="1"/>
  <c r="EH459" i="5"/>
  <c r="EI459" i="5" s="1"/>
  <c r="EH458" i="5"/>
  <c r="EI458" i="5" s="1"/>
  <c r="EH457" i="5"/>
  <c r="EI457" i="5" s="1"/>
  <c r="EH456" i="5"/>
  <c r="EI456" i="5" s="1"/>
  <c r="EH455" i="5"/>
  <c r="EH454" i="5"/>
  <c r="EI454" i="5" s="1"/>
  <c r="EH453" i="5"/>
  <c r="EI453" i="5" s="1"/>
  <c r="EH452" i="5"/>
  <c r="EH451" i="5"/>
  <c r="EI451" i="5" s="1"/>
  <c r="EH450" i="5"/>
  <c r="EH449" i="5"/>
  <c r="EH448" i="5"/>
  <c r="EH447" i="5"/>
  <c r="EH446" i="5"/>
  <c r="EI446" i="5" s="1"/>
  <c r="EH445" i="5"/>
  <c r="EH444" i="5"/>
  <c r="EH443" i="5"/>
  <c r="EH442" i="5"/>
  <c r="EH441" i="5"/>
  <c r="EH440" i="5"/>
  <c r="EH439" i="5"/>
  <c r="EH438" i="5"/>
  <c r="EH437" i="5"/>
  <c r="EH436" i="5"/>
  <c r="EI436" i="5" s="1"/>
  <c r="EH435" i="5"/>
  <c r="EH434" i="5"/>
  <c r="EH433" i="5"/>
  <c r="EH432" i="5"/>
  <c r="EH431" i="5"/>
  <c r="EH430" i="5"/>
  <c r="EH429" i="5"/>
  <c r="EH428" i="5"/>
  <c r="EH427" i="5"/>
  <c r="EH426" i="5"/>
  <c r="EH425" i="5"/>
  <c r="EH424" i="5"/>
  <c r="EH423" i="5"/>
  <c r="EI423" i="5" s="1"/>
  <c r="EH422" i="5"/>
  <c r="EH421" i="5"/>
  <c r="EH420" i="5"/>
  <c r="EH419" i="5"/>
  <c r="EH418" i="5"/>
  <c r="EH417" i="5"/>
  <c r="EH416" i="5"/>
  <c r="EH415" i="5"/>
  <c r="EH414" i="5"/>
  <c r="EH413" i="5"/>
  <c r="EI413" i="5" s="1"/>
  <c r="EH412" i="5"/>
  <c r="EH411" i="5"/>
  <c r="EH410" i="5"/>
  <c r="EH409" i="5"/>
  <c r="EH408" i="5"/>
  <c r="EH407" i="5"/>
  <c r="EH406" i="5"/>
  <c r="EI406" i="5" s="1"/>
  <c r="EH405" i="5"/>
  <c r="EI405" i="5" s="1"/>
  <c r="EH404" i="5"/>
  <c r="EH403" i="5"/>
  <c r="EH402" i="5"/>
  <c r="EH401" i="5"/>
  <c r="EH400" i="5"/>
  <c r="EI400" i="5" s="1"/>
  <c r="EH399" i="5"/>
  <c r="EH398" i="5"/>
  <c r="EH397" i="5"/>
  <c r="EI397" i="5" s="1"/>
  <c r="EH396" i="5"/>
  <c r="EH395" i="5"/>
  <c r="EH394" i="5"/>
  <c r="EH393" i="5"/>
  <c r="EI393" i="5" s="1"/>
  <c r="EH392" i="5"/>
  <c r="EH391" i="5"/>
  <c r="EI391" i="5" s="1"/>
  <c r="EH390" i="5"/>
  <c r="EH389" i="5"/>
  <c r="EH388" i="5"/>
  <c r="EH387" i="5"/>
  <c r="EH386" i="5"/>
  <c r="EH385" i="5"/>
  <c r="EH384" i="5"/>
  <c r="EH383" i="5"/>
  <c r="EH382" i="5"/>
  <c r="EH381" i="5"/>
  <c r="EH380" i="5"/>
  <c r="EH379" i="5"/>
  <c r="EH378" i="5"/>
  <c r="EH377" i="5"/>
  <c r="EH376" i="5"/>
  <c r="EH375" i="5"/>
  <c r="EH374" i="5"/>
  <c r="EH373" i="5"/>
  <c r="EH372" i="5"/>
  <c r="EH371" i="5"/>
  <c r="EH370" i="5"/>
  <c r="EH369" i="5"/>
  <c r="EH368" i="5"/>
  <c r="EI368" i="5" s="1"/>
  <c r="EH367" i="5"/>
  <c r="EH366" i="5"/>
  <c r="EH365" i="5"/>
  <c r="EH364" i="5"/>
  <c r="EH363" i="5"/>
  <c r="EH362" i="5"/>
  <c r="EI362" i="5" s="1"/>
  <c r="EH361" i="5"/>
  <c r="EI361" i="5" s="1"/>
  <c r="EH360" i="5"/>
  <c r="EH359" i="5"/>
  <c r="EH358" i="5"/>
  <c r="EH357" i="5"/>
  <c r="EH356" i="5"/>
  <c r="EH355" i="5"/>
  <c r="EI355" i="5" s="1"/>
  <c r="EH354" i="5"/>
  <c r="EI354" i="5" s="1"/>
  <c r="EH353" i="5"/>
  <c r="EI353" i="5" s="1"/>
  <c r="EH352" i="5"/>
  <c r="EI352" i="5" s="1"/>
  <c r="EH351" i="5"/>
  <c r="EI351" i="5" s="1"/>
  <c r="EH350" i="5"/>
  <c r="EH349" i="5"/>
  <c r="EI349" i="5" s="1"/>
  <c r="EH348" i="5"/>
  <c r="EH347" i="5"/>
  <c r="EI347" i="5" s="1"/>
  <c r="EH346" i="5"/>
  <c r="EH345" i="5"/>
  <c r="EI345" i="5" s="1"/>
  <c r="EH344" i="5"/>
  <c r="EH343" i="5"/>
  <c r="EH342" i="5"/>
  <c r="EH341" i="5"/>
  <c r="EH340" i="5"/>
  <c r="EH339" i="5"/>
  <c r="EH338" i="5"/>
  <c r="EH337" i="5"/>
  <c r="EH336" i="5"/>
  <c r="EH335" i="5"/>
  <c r="EH334" i="5"/>
  <c r="EH333" i="5"/>
  <c r="EH332" i="5"/>
  <c r="EH331" i="5"/>
  <c r="EH330" i="5"/>
  <c r="EH329" i="5"/>
  <c r="EH328" i="5"/>
  <c r="EH327" i="5"/>
  <c r="EH326" i="5"/>
  <c r="EH325" i="5"/>
  <c r="EH324" i="5"/>
  <c r="EH323" i="5"/>
  <c r="EH322" i="5"/>
  <c r="EH321" i="5"/>
  <c r="EH320" i="5"/>
  <c r="EH319" i="5"/>
  <c r="EI319" i="5" s="1"/>
  <c r="EH318" i="5"/>
  <c r="EI318" i="5" s="1"/>
  <c r="EH317" i="5"/>
  <c r="EI317" i="5" s="1"/>
  <c r="EH316" i="5"/>
  <c r="EI316" i="5" s="1"/>
  <c r="EH315" i="5"/>
  <c r="EI315" i="5" s="1"/>
  <c r="EH314" i="5"/>
  <c r="EI314" i="5" s="1"/>
  <c r="EH313" i="5"/>
  <c r="EH312" i="5"/>
  <c r="EI312" i="5" s="1"/>
  <c r="EH311" i="5"/>
  <c r="EH310" i="5"/>
  <c r="EH309" i="5"/>
  <c r="EH308" i="5"/>
  <c r="EH307" i="5"/>
  <c r="EH306" i="5"/>
  <c r="EH305" i="5"/>
  <c r="EH304" i="5"/>
  <c r="EH303" i="5"/>
  <c r="EH302" i="5"/>
  <c r="EH301" i="5"/>
  <c r="EH300" i="5"/>
  <c r="EH299" i="5"/>
  <c r="EH298" i="5"/>
  <c r="EH297" i="5"/>
  <c r="EH296" i="5"/>
  <c r="EH295" i="5"/>
  <c r="EH294" i="5"/>
  <c r="EH293" i="5"/>
  <c r="EH292" i="5"/>
  <c r="EH291" i="5"/>
  <c r="EH290" i="5"/>
  <c r="EH289" i="5"/>
  <c r="EH288" i="5"/>
  <c r="EH287" i="5"/>
  <c r="EH286" i="5"/>
  <c r="EH285" i="5"/>
  <c r="EH284" i="5"/>
  <c r="EH283" i="5"/>
  <c r="EH282" i="5"/>
  <c r="EH281" i="5"/>
  <c r="EH280" i="5"/>
  <c r="EH279" i="5"/>
  <c r="EH278" i="5"/>
  <c r="EH277" i="5"/>
  <c r="EH276" i="5"/>
  <c r="EH275" i="5"/>
  <c r="EH274" i="5"/>
  <c r="EH273" i="5"/>
  <c r="EH272" i="5"/>
  <c r="EH271" i="5"/>
  <c r="EH270" i="5"/>
  <c r="EH269" i="5"/>
  <c r="EH268" i="5"/>
  <c r="EH267" i="5"/>
  <c r="EH266" i="5"/>
  <c r="EH265" i="5"/>
  <c r="EH264" i="5"/>
  <c r="EH263" i="5"/>
  <c r="EH262" i="5"/>
  <c r="EH261" i="5"/>
  <c r="EH260" i="5"/>
  <c r="EH259" i="5"/>
  <c r="EH258" i="5"/>
  <c r="EH257" i="5"/>
  <c r="EH256" i="5"/>
  <c r="EH255" i="5"/>
  <c r="EH254" i="5"/>
  <c r="EH253" i="5"/>
  <c r="EH252" i="5"/>
  <c r="EH251" i="5"/>
  <c r="EH250" i="5"/>
  <c r="EH249" i="5"/>
  <c r="EH248" i="5"/>
  <c r="EH247" i="5"/>
  <c r="EH246" i="5"/>
  <c r="EH245" i="5"/>
  <c r="EH244" i="5"/>
  <c r="EH243" i="5"/>
  <c r="EH242" i="5"/>
  <c r="EH241" i="5"/>
  <c r="EH240" i="5"/>
  <c r="EH239" i="5"/>
  <c r="EI239" i="5" s="1"/>
  <c r="EH238" i="5"/>
  <c r="EH237" i="5"/>
  <c r="EH236" i="5"/>
  <c r="EH235" i="5"/>
  <c r="EH234" i="5"/>
  <c r="EH233" i="5"/>
  <c r="EH232" i="5"/>
  <c r="EH231" i="5"/>
  <c r="EH230" i="5"/>
  <c r="EH229" i="5"/>
  <c r="EH228" i="5"/>
  <c r="EH227" i="5"/>
  <c r="EH226" i="5"/>
  <c r="EH225" i="5"/>
  <c r="EH224" i="5"/>
  <c r="EH223" i="5"/>
  <c r="EH222" i="5"/>
  <c r="EH221" i="5"/>
  <c r="EI221" i="5" s="1"/>
  <c r="EH220" i="5"/>
  <c r="EH219" i="5"/>
  <c r="EI219" i="5" s="1"/>
  <c r="EH218" i="5"/>
  <c r="EH217" i="5"/>
  <c r="EI217" i="5" s="1"/>
  <c r="EH216" i="5"/>
  <c r="EH215" i="5"/>
  <c r="EI215" i="5" s="1"/>
  <c r="EH214" i="5"/>
  <c r="EH213" i="5"/>
  <c r="EI213" i="5" s="1"/>
  <c r="EH212" i="5"/>
  <c r="EI212" i="5" s="1"/>
  <c r="EH211" i="5"/>
  <c r="EI211" i="5" s="1"/>
  <c r="EH210" i="5"/>
  <c r="EI210" i="5" s="1"/>
  <c r="EH209" i="5"/>
  <c r="EI209" i="5" s="1"/>
  <c r="EH208" i="5"/>
  <c r="EI208" i="5" s="1"/>
  <c r="EH207" i="5"/>
  <c r="EI207" i="5" s="1"/>
  <c r="EH206" i="5"/>
  <c r="EI206" i="5" s="1"/>
  <c r="EH205" i="5"/>
  <c r="EI205" i="5" s="1"/>
  <c r="EH204" i="5"/>
  <c r="EI204" i="5" s="1"/>
  <c r="EH203" i="5"/>
  <c r="EI203" i="5" s="1"/>
  <c r="EH202" i="5"/>
  <c r="EI202" i="5" s="1"/>
  <c r="EH201" i="5"/>
  <c r="EI201" i="5" s="1"/>
  <c r="EH200" i="5"/>
  <c r="EI200" i="5" s="1"/>
  <c r="EH199" i="5"/>
  <c r="EI199" i="5" s="1"/>
  <c r="EH198" i="5"/>
  <c r="EI198" i="5" s="1"/>
  <c r="EH197" i="5"/>
  <c r="EI197" i="5" s="1"/>
  <c r="EH196" i="5"/>
  <c r="EI196" i="5" s="1"/>
  <c r="EH195" i="5"/>
  <c r="EI195" i="5" s="1"/>
  <c r="EH194" i="5"/>
  <c r="EI194" i="5" s="1"/>
  <c r="EH193" i="5"/>
  <c r="EI193" i="5" s="1"/>
  <c r="EH192" i="5"/>
  <c r="EI192" i="5" s="1"/>
  <c r="EH191" i="5"/>
  <c r="EI191" i="5" s="1"/>
  <c r="EH190" i="5"/>
  <c r="EI190" i="5" s="1"/>
  <c r="EH189" i="5"/>
  <c r="EI189" i="5" s="1"/>
  <c r="EH188" i="5"/>
  <c r="EH187" i="5"/>
  <c r="EI187" i="5" s="1"/>
  <c r="EH186" i="5"/>
  <c r="EI186" i="5" s="1"/>
  <c r="EH185" i="5"/>
  <c r="EH184" i="5"/>
  <c r="EI184" i="5" s="1"/>
  <c r="EH183" i="5"/>
  <c r="EI183" i="5" s="1"/>
  <c r="EH182" i="5"/>
  <c r="EI182" i="5" s="1"/>
  <c r="EH181" i="5"/>
  <c r="EI181" i="5" s="1"/>
  <c r="EH180" i="5"/>
  <c r="EH179" i="5"/>
  <c r="EI179" i="5" s="1"/>
  <c r="EH178" i="5"/>
  <c r="EI178" i="5" s="1"/>
  <c r="EH177" i="5"/>
  <c r="EI177" i="5" s="1"/>
  <c r="EH176" i="5"/>
  <c r="EH175" i="5"/>
  <c r="EI175" i="5" s="1"/>
  <c r="EH174" i="5"/>
  <c r="EH173" i="5"/>
  <c r="EI173" i="5" s="1"/>
  <c r="EH172" i="5"/>
  <c r="EH171" i="5"/>
  <c r="EI171" i="5" s="1"/>
  <c r="EH170" i="5"/>
  <c r="EH169" i="5"/>
  <c r="EI169" i="5" s="1"/>
  <c r="EH168" i="5"/>
  <c r="EI168" i="5" s="1"/>
  <c r="EH167" i="5"/>
  <c r="EI167" i="5" s="1"/>
  <c r="EH166" i="5"/>
  <c r="EI166" i="5" s="1"/>
  <c r="EH165" i="5"/>
  <c r="EI165" i="5" s="1"/>
  <c r="EH164" i="5"/>
  <c r="EI164" i="5" s="1"/>
  <c r="EH163" i="5"/>
  <c r="EI163" i="5" s="1"/>
  <c r="EH162" i="5"/>
  <c r="EH161" i="5"/>
  <c r="EH160" i="5"/>
  <c r="EH159" i="5"/>
  <c r="EH158" i="5"/>
  <c r="EH157" i="5"/>
  <c r="EH156" i="5"/>
  <c r="EI156" i="5" s="1"/>
  <c r="EH155" i="5"/>
  <c r="EH154" i="5"/>
  <c r="EH153" i="5"/>
  <c r="EH152" i="5"/>
  <c r="EH151" i="5"/>
  <c r="EH150" i="5"/>
  <c r="EI150" i="5" s="1"/>
  <c r="EH149" i="5"/>
  <c r="EH148" i="5"/>
  <c r="EH147" i="5"/>
  <c r="EH146" i="5"/>
  <c r="EH145" i="5"/>
  <c r="EH144" i="5"/>
  <c r="EH143" i="5"/>
  <c r="EH142" i="5"/>
  <c r="EH141" i="5"/>
  <c r="EH140" i="5"/>
  <c r="EH139" i="5"/>
  <c r="EH138" i="5"/>
  <c r="EH137" i="5"/>
  <c r="EH136" i="5"/>
  <c r="EH135" i="5"/>
  <c r="EH134" i="5"/>
  <c r="EH133" i="5"/>
  <c r="EH132" i="5"/>
  <c r="EH131" i="5"/>
  <c r="EH130" i="5"/>
  <c r="EH129" i="5"/>
  <c r="EH128" i="5"/>
  <c r="EH127" i="5"/>
  <c r="EH126" i="5"/>
  <c r="EH125" i="5"/>
  <c r="EH124" i="5"/>
  <c r="EH123" i="5"/>
  <c r="EH122" i="5"/>
  <c r="EH121" i="5"/>
  <c r="EH120" i="5"/>
  <c r="EI120" i="5" s="1"/>
  <c r="EH119" i="5"/>
  <c r="EH118" i="5"/>
  <c r="EI118" i="5" s="1"/>
  <c r="EH117" i="5"/>
  <c r="EI117" i="5" s="1"/>
  <c r="EH116" i="5"/>
  <c r="EI116" i="5" s="1"/>
  <c r="EH115" i="5"/>
  <c r="EI115" i="5" s="1"/>
  <c r="EH114" i="5"/>
  <c r="EH113" i="5"/>
  <c r="EI113" i="5" s="1"/>
  <c r="EH112" i="5"/>
  <c r="EI112" i="5" s="1"/>
  <c r="EH111" i="5"/>
  <c r="EH110" i="5"/>
  <c r="EH109" i="5"/>
  <c r="EH108" i="5"/>
  <c r="EH107" i="5"/>
  <c r="EH106" i="5"/>
  <c r="EH105" i="5"/>
  <c r="EH104" i="5"/>
  <c r="EI104" i="5" s="1"/>
  <c r="EH103" i="5"/>
  <c r="EH102" i="5"/>
  <c r="EI102" i="5" s="1"/>
  <c r="EH101" i="5"/>
  <c r="EH100" i="5"/>
  <c r="EI100" i="5" s="1"/>
  <c r="EH99" i="5"/>
  <c r="EI99" i="5" s="1"/>
  <c r="EH98" i="5"/>
  <c r="EI98" i="5" s="1"/>
  <c r="EH97" i="5"/>
  <c r="EI97" i="5" s="1"/>
  <c r="EH96" i="5"/>
  <c r="EH95" i="5"/>
  <c r="EH94" i="5"/>
  <c r="EH93" i="5"/>
  <c r="EH92" i="5"/>
  <c r="EH91" i="5"/>
  <c r="EI91" i="5" s="1"/>
  <c r="EH90" i="5"/>
  <c r="EI90" i="5" s="1"/>
  <c r="EH89" i="5"/>
  <c r="EI89" i="5" s="1"/>
  <c r="EH88" i="5"/>
  <c r="EI88" i="5" s="1"/>
  <c r="EH87" i="5"/>
  <c r="EI87" i="5" s="1"/>
  <c r="EH86" i="5"/>
  <c r="EI86" i="5" s="1"/>
  <c r="EH85" i="5"/>
  <c r="EH84" i="5"/>
  <c r="EI84" i="5" s="1"/>
  <c r="EH83" i="5"/>
  <c r="EI83" i="5" s="1"/>
  <c r="EH82" i="5"/>
  <c r="EI82" i="5" s="1"/>
  <c r="EH81" i="5"/>
  <c r="EI81" i="5" s="1"/>
  <c r="EH80" i="5"/>
  <c r="EI80" i="5" s="1"/>
  <c r="EH79" i="5"/>
  <c r="EH78" i="5"/>
  <c r="EI78" i="5" s="1"/>
  <c r="EH77" i="5"/>
  <c r="EI77" i="5" s="1"/>
  <c r="EH76" i="5"/>
  <c r="EH75" i="5"/>
  <c r="EH74" i="5"/>
  <c r="EH73" i="5"/>
  <c r="EH72" i="5"/>
  <c r="EH71" i="5"/>
  <c r="EH70" i="5"/>
  <c r="EH69" i="5"/>
  <c r="EH68" i="5"/>
  <c r="EH67" i="5"/>
  <c r="EH66" i="5"/>
  <c r="EH65" i="5"/>
  <c r="EH64" i="5"/>
  <c r="EH63" i="5"/>
  <c r="EH62" i="5"/>
  <c r="EH61" i="5"/>
  <c r="EH60" i="5"/>
  <c r="EH59" i="5"/>
  <c r="EH58" i="5"/>
  <c r="EH57" i="5"/>
  <c r="EH56" i="5"/>
  <c r="EH55" i="5"/>
  <c r="EH54" i="5"/>
  <c r="EH53" i="5"/>
  <c r="EH52" i="5"/>
  <c r="EH51" i="5"/>
  <c r="EI51" i="5" s="1"/>
  <c r="EH50" i="5"/>
  <c r="EH49" i="5"/>
  <c r="EH48" i="5"/>
  <c r="EH47" i="5"/>
  <c r="EH46" i="5"/>
  <c r="EH45" i="5"/>
  <c r="EH44" i="5"/>
  <c r="EI44" i="5" s="1"/>
  <c r="EH43" i="5"/>
  <c r="EI43" i="5" s="1"/>
  <c r="EH42" i="5"/>
  <c r="EH41" i="5"/>
  <c r="EH40" i="5"/>
  <c r="EH39" i="5"/>
  <c r="EH38" i="5"/>
  <c r="EH37" i="5"/>
  <c r="EH36" i="5"/>
  <c r="EI36" i="5" s="1"/>
  <c r="EH35" i="5"/>
  <c r="EH34" i="5"/>
  <c r="EH33" i="5"/>
  <c r="EH32" i="5"/>
  <c r="EH31" i="5"/>
  <c r="EH30" i="5"/>
  <c r="EH29" i="5"/>
  <c r="EH28" i="5"/>
  <c r="EH27" i="5"/>
  <c r="EH26" i="5"/>
  <c r="EH25" i="5"/>
  <c r="EH24" i="5"/>
  <c r="EH23" i="5"/>
  <c r="EI23" i="5" s="1"/>
  <c r="EH22" i="5"/>
  <c r="EI22" i="5" s="1"/>
  <c r="EH21" i="5"/>
  <c r="EI21" i="5" s="1"/>
  <c r="EH20" i="5"/>
  <c r="EI20" i="5" s="1"/>
  <c r="EH19" i="5"/>
  <c r="EI19" i="5" s="1"/>
  <c r="EH18" i="5"/>
  <c r="EI18" i="5" s="1"/>
  <c r="EH17" i="5"/>
  <c r="EH16" i="5"/>
  <c r="EH15" i="5"/>
  <c r="EI15" i="5" s="1"/>
  <c r="EH14" i="5"/>
  <c r="EH13" i="5"/>
  <c r="EH12" i="5"/>
  <c r="EH11" i="5"/>
  <c r="EI431" i="5" l="1"/>
  <c r="EI408" i="5"/>
  <c r="EI394" i="5"/>
  <c r="CG11" i="5"/>
  <c r="CI11" i="5"/>
  <c r="CH11" i="5"/>
  <c r="EM9" i="5"/>
  <c r="EM266" i="5" s="1"/>
  <c r="EI9" i="5"/>
  <c r="EI11" i="5" s="1"/>
  <c r="EM491" i="5" l="1"/>
  <c r="EI491" i="5"/>
  <c r="EI492" i="5"/>
  <c r="EI455" i="5"/>
  <c r="EI273" i="5"/>
  <c r="EI35" i="5"/>
  <c r="EI159" i="5"/>
  <c r="EM493" i="5"/>
  <c r="EI493" i="5"/>
  <c r="EM492" i="5"/>
  <c r="EI443" i="5"/>
  <c r="EI430" i="5"/>
  <c r="EI42" i="5"/>
  <c r="EI350" i="5"/>
  <c r="EI337" i="5"/>
  <c r="EI162" i="5"/>
  <c r="EM464" i="5"/>
  <c r="EI437" i="5"/>
  <c r="EI438" i="5"/>
  <c r="EI152" i="5"/>
  <c r="EI270" i="5"/>
  <c r="EI346" i="5"/>
  <c r="EI380" i="5"/>
  <c r="EI485" i="5"/>
  <c r="EI160" i="5"/>
  <c r="EI147" i="5"/>
  <c r="EI489" i="5"/>
  <c r="EI381" i="5"/>
  <c r="EI442" i="5"/>
  <c r="EI334" i="5"/>
  <c r="EI153" i="5"/>
  <c r="EI338" i="5"/>
  <c r="EI145" i="5"/>
  <c r="EI488" i="5"/>
  <c r="EM484" i="5"/>
  <c r="EI452" i="5"/>
  <c r="EM469" i="5"/>
  <c r="EI348" i="5"/>
  <c r="EI161" i="5"/>
  <c r="EI158" i="5"/>
  <c r="EI336" i="5"/>
  <c r="EI306" i="5"/>
  <c r="EM488" i="5"/>
  <c r="EI143" i="5"/>
  <c r="EM489" i="5"/>
  <c r="EM456" i="5"/>
  <c r="EI34" i="5"/>
  <c r="EI41" i="5"/>
  <c r="EM467" i="5"/>
  <c r="EI480" i="5"/>
  <c r="EI434" i="5"/>
  <c r="EI409" i="5"/>
  <c r="EI444" i="5"/>
  <c r="EI478" i="5"/>
  <c r="EI328" i="5"/>
  <c r="EI340" i="5"/>
  <c r="EI432" i="5"/>
  <c r="EM451" i="5"/>
  <c r="EM452" i="5"/>
  <c r="EM478" i="5"/>
  <c r="EM472" i="5"/>
  <c r="EM435" i="5"/>
  <c r="EI54" i="5"/>
  <c r="EM463" i="5"/>
  <c r="EI157" i="5"/>
  <c r="EM454" i="5"/>
  <c r="EI332" i="5"/>
  <c r="EM461" i="5"/>
  <c r="EI479" i="5"/>
  <c r="EI433" i="5"/>
  <c r="EI435" i="5"/>
  <c r="EI481" i="5"/>
  <c r="EM458" i="5"/>
  <c r="EM459" i="5"/>
  <c r="EI321" i="5"/>
  <c r="EI320" i="5"/>
  <c r="EI322" i="5"/>
  <c r="EM455" i="5"/>
  <c r="EI149" i="5"/>
  <c r="EI412" i="5"/>
  <c r="EM474" i="5"/>
  <c r="EM460" i="5"/>
  <c r="EI52" i="5"/>
  <c r="EM481" i="5"/>
  <c r="EM462" i="5"/>
  <c r="EI482" i="5"/>
  <c r="EM453" i="5"/>
  <c r="EM457" i="5"/>
  <c r="EI243" i="5"/>
  <c r="EI426" i="5"/>
  <c r="EM482" i="5"/>
  <c r="EM475" i="5"/>
  <c r="EI440" i="5"/>
  <c r="EI441" i="5"/>
  <c r="EI295" i="5"/>
  <c r="EI439" i="5"/>
  <c r="EI235" i="5"/>
  <c r="EM430" i="5"/>
  <c r="EI342" i="5"/>
  <c r="EI401" i="5"/>
  <c r="EI278" i="5"/>
  <c r="EI341" i="5"/>
  <c r="EI276" i="5"/>
  <c r="EI257" i="5"/>
  <c r="EI245" i="5"/>
  <c r="EI274" i="5"/>
  <c r="EI399" i="5"/>
  <c r="EI383" i="5"/>
  <c r="EI121" i="5"/>
  <c r="EI384" i="5"/>
  <c r="EI297" i="5"/>
  <c r="EI425" i="5"/>
  <c r="EI231" i="5"/>
  <c r="EI268" i="5"/>
  <c r="EI300" i="5"/>
  <c r="EI382" i="5"/>
  <c r="EI331" i="5"/>
  <c r="EI428" i="5"/>
  <c r="EI292" i="5"/>
  <c r="EI253" i="5"/>
  <c r="EI429" i="5"/>
  <c r="EI291" i="5"/>
  <c r="EI390" i="5"/>
  <c r="EI218" i="5"/>
  <c r="EI427" i="5"/>
  <c r="EM137" i="5"/>
  <c r="EI92" i="5"/>
  <c r="EI389" i="5"/>
  <c r="EI45" i="5"/>
  <c r="EI251" i="5"/>
  <c r="EI246" i="5"/>
  <c r="EI258" i="5"/>
  <c r="EI122" i="5"/>
  <c r="EI131" i="5"/>
  <c r="EI374" i="5"/>
  <c r="EI415" i="5"/>
  <c r="EI371" i="5"/>
  <c r="EI127" i="5"/>
  <c r="EI356" i="5"/>
  <c r="EI363" i="5"/>
  <c r="EI414" i="5"/>
  <c r="EI140" i="5"/>
  <c r="EI123" i="5"/>
  <c r="EI290" i="5"/>
  <c r="EI137" i="5"/>
  <c r="EI27" i="5"/>
  <c r="EI38" i="5"/>
  <c r="EI24" i="5"/>
  <c r="EI56" i="5"/>
  <c r="EI288" i="5"/>
  <c r="EI214" i="5"/>
  <c r="EI224" i="5"/>
  <c r="EI125" i="5"/>
  <c r="EI29" i="5"/>
  <c r="EI359" i="5"/>
  <c r="EI49" i="5"/>
  <c r="EI222" i="5"/>
  <c r="EI387" i="5"/>
  <c r="EI128" i="5"/>
  <c r="EI370" i="5"/>
  <c r="EM485" i="5"/>
  <c r="EM466" i="5"/>
  <c r="EI65" i="5"/>
  <c r="EM477" i="5"/>
  <c r="EM480" i="5"/>
  <c r="EI39" i="5"/>
  <c r="EI487" i="5"/>
  <c r="EI486" i="5"/>
  <c r="EI142" i="5"/>
  <c r="EM476" i="5"/>
  <c r="EM487" i="5"/>
  <c r="EI126" i="5"/>
  <c r="EM486" i="5"/>
  <c r="EM468" i="5"/>
  <c r="EM479" i="5"/>
  <c r="EI61" i="5"/>
  <c r="EM470" i="5"/>
  <c r="EI402" i="5"/>
  <c r="EM471" i="5"/>
  <c r="EM473" i="5"/>
  <c r="EM483" i="5"/>
  <c r="EM465" i="5"/>
  <c r="EI403" i="5"/>
  <c r="EM428" i="5"/>
  <c r="EI369" i="5"/>
  <c r="EI327" i="5"/>
  <c r="EI93" i="5"/>
  <c r="EI404" i="5"/>
  <c r="EI339" i="5"/>
  <c r="EI410" i="5"/>
  <c r="EI329" i="5"/>
  <c r="EI111" i="5"/>
  <c r="EI311" i="5"/>
  <c r="EI103" i="5"/>
  <c r="EI188" i="5"/>
  <c r="EI275" i="5"/>
  <c r="EI330" i="5"/>
  <c r="EI185" i="5"/>
  <c r="EI326" i="5"/>
  <c r="EI333" i="5"/>
  <c r="EI293" i="5"/>
  <c r="EI180" i="5"/>
  <c r="EI107" i="5"/>
  <c r="EI170" i="5"/>
  <c r="EI32" i="5"/>
  <c r="EI310" i="5"/>
  <c r="EI309" i="5"/>
  <c r="EM132" i="5"/>
  <c r="EI172" i="5"/>
  <c r="EI154" i="5"/>
  <c r="EI105" i="5"/>
  <c r="EI335" i="5"/>
  <c r="EI174" i="5"/>
  <c r="EI141" i="5"/>
  <c r="EI422" i="5"/>
  <c r="EI108" i="5"/>
  <c r="EI31" i="5"/>
  <c r="EI424" i="5"/>
  <c r="EI271" i="5"/>
  <c r="EI176" i="5"/>
  <c r="EI110" i="5"/>
  <c r="EI109" i="5"/>
  <c r="EM405" i="5"/>
  <c r="EI411" i="5"/>
  <c r="EI296" i="5"/>
  <c r="EI79" i="5"/>
  <c r="EI96" i="5"/>
  <c r="EI94" i="5"/>
  <c r="EI85" i="5"/>
  <c r="EI364" i="5"/>
  <c r="EI50" i="5"/>
  <c r="EI233" i="5"/>
  <c r="EI48" i="5"/>
  <c r="EI134" i="5"/>
  <c r="EI261" i="5"/>
  <c r="EI124" i="5"/>
  <c r="EI33" i="5"/>
  <c r="EI225" i="5"/>
  <c r="EM376" i="5"/>
  <c r="EI59" i="5"/>
  <c r="EI62" i="5"/>
  <c r="EI259" i="5"/>
  <c r="EI323" i="5"/>
  <c r="EI247" i="5"/>
  <c r="EI375" i="5"/>
  <c r="EM333" i="5"/>
  <c r="EI30" i="5"/>
  <c r="EM330" i="5"/>
  <c r="EI227" i="5"/>
  <c r="EI223" i="5"/>
  <c r="EI255" i="5"/>
  <c r="EM411" i="5"/>
  <c r="EM274" i="5"/>
  <c r="EI378" i="5"/>
  <c r="EI95" i="5"/>
  <c r="EI63" i="5"/>
  <c r="EM265" i="5"/>
  <c r="EM382" i="5"/>
  <c r="EM124" i="5"/>
  <c r="EI365" i="5"/>
  <c r="EM50" i="5"/>
  <c r="EI250" i="5"/>
  <c r="EI47" i="5"/>
  <c r="EM414" i="5"/>
  <c r="EM372" i="5"/>
  <c r="EI216" i="5"/>
  <c r="EM52" i="5"/>
  <c r="EI357" i="5"/>
  <c r="EI372" i="5"/>
  <c r="EI234" i="5"/>
  <c r="EI417" i="5"/>
  <c r="EM234" i="5"/>
  <c r="EI236" i="5"/>
  <c r="EI366" i="5"/>
  <c r="EI284" i="5"/>
  <c r="EM328" i="5"/>
  <c r="EM306" i="5"/>
  <c r="EI254" i="5"/>
  <c r="EM149" i="5"/>
  <c r="EI367" i="5"/>
  <c r="EM394" i="5"/>
  <c r="EI420" i="5"/>
  <c r="EI114" i="5"/>
  <c r="EI419" i="5"/>
  <c r="EI388" i="5"/>
  <c r="EI232" i="5"/>
  <c r="EI64" i="5"/>
  <c r="EM271" i="5"/>
  <c r="EI237" i="5"/>
  <c r="EI226" i="5"/>
  <c r="EI416" i="5"/>
  <c r="EI68" i="5"/>
  <c r="EM125" i="5"/>
  <c r="EI289" i="5"/>
  <c r="EM334" i="5"/>
  <c r="EI360" i="5"/>
  <c r="EM393" i="5"/>
  <c r="EI263" i="5"/>
  <c r="EI358" i="5"/>
  <c r="EI220" i="5"/>
  <c r="EI66" i="5"/>
  <c r="EM235" i="5"/>
  <c r="EI133" i="5"/>
  <c r="EI287" i="5"/>
  <c r="EI57" i="5"/>
  <c r="EI53" i="5"/>
  <c r="EM225" i="5"/>
  <c r="EM356" i="5"/>
  <c r="EI286" i="5"/>
  <c r="EI148" i="5"/>
  <c r="EM397" i="5"/>
  <c r="EM127" i="5"/>
  <c r="EI101" i="5"/>
  <c r="EI265" i="5"/>
  <c r="EI324" i="5"/>
  <c r="EI266" i="5"/>
  <c r="EM239" i="5"/>
  <c r="EI421" i="5"/>
  <c r="EI228" i="5"/>
  <c r="EM172" i="5"/>
  <c r="EI294" i="5"/>
  <c r="EM57" i="5"/>
  <c r="EM170" i="5"/>
  <c r="EI262" i="5"/>
  <c r="EI130" i="5"/>
  <c r="EM367" i="5"/>
  <c r="EM198" i="5"/>
  <c r="EM401" i="5"/>
  <c r="EI325" i="5"/>
  <c r="EI376" i="5"/>
  <c r="EI129" i="5"/>
  <c r="EM53" i="5"/>
  <c r="EI260" i="5"/>
  <c r="EM197" i="5"/>
  <c r="EI373" i="5"/>
  <c r="EI132" i="5"/>
  <c r="EM130" i="5"/>
  <c r="EI144" i="5"/>
  <c r="EM236" i="5"/>
  <c r="EI418" i="5"/>
  <c r="EI256" i="5"/>
  <c r="EI70" i="5"/>
  <c r="EM307" i="5"/>
  <c r="EI285" i="5"/>
  <c r="EM366" i="5"/>
  <c r="CI6" i="5"/>
  <c r="AD6" i="5" s="1"/>
  <c r="CI7" i="5"/>
  <c r="AD7" i="5" s="1"/>
  <c r="CG6" i="5"/>
  <c r="AB6" i="5" s="1"/>
  <c r="CH6" i="5"/>
  <c r="AC6" i="5" s="1"/>
  <c r="CH7" i="5"/>
  <c r="AC7" i="5" s="1"/>
  <c r="CG7" i="5"/>
  <c r="AB7" i="5" s="1"/>
  <c r="EM443" i="5"/>
  <c r="EM342" i="5"/>
  <c r="EM284" i="5"/>
  <c r="EM180" i="5"/>
  <c r="EM158" i="5"/>
  <c r="EM66" i="5"/>
  <c r="EM440" i="5"/>
  <c r="EM371" i="5"/>
  <c r="EM338" i="5"/>
  <c r="EM276" i="5"/>
  <c r="EM227" i="5"/>
  <c r="EM173" i="5"/>
  <c r="EM113" i="5"/>
  <c r="EM54" i="5"/>
  <c r="EM437" i="5"/>
  <c r="EM368" i="5"/>
  <c r="EM336" i="5"/>
  <c r="EM215" i="5"/>
  <c r="EM99" i="5"/>
  <c r="EM259" i="5"/>
  <c r="EM167" i="5"/>
  <c r="EM134" i="5"/>
  <c r="EM89" i="5"/>
  <c r="EM164" i="5"/>
  <c r="EM36" i="5"/>
  <c r="EM296" i="5"/>
  <c r="EM83" i="5"/>
  <c r="EM353" i="5"/>
  <c r="EM295" i="5"/>
  <c r="EM194" i="5"/>
  <c r="EM161" i="5"/>
  <c r="EM128" i="5"/>
  <c r="EM78" i="5"/>
  <c r="EM211" i="5"/>
  <c r="EM150" i="5"/>
  <c r="EM406" i="5"/>
  <c r="EM118" i="5"/>
  <c r="EM339" i="5"/>
  <c r="EM187" i="5"/>
  <c r="EM400" i="5"/>
  <c r="EM112" i="5"/>
  <c r="EM327" i="5"/>
  <c r="EM154" i="5"/>
  <c r="EM175" i="5"/>
  <c r="EM100" i="5"/>
  <c r="EM370" i="5"/>
  <c r="EM88" i="5"/>
  <c r="EM219" i="5"/>
  <c r="EM373" i="5"/>
  <c r="EM444" i="5"/>
  <c r="EM22" i="5"/>
  <c r="EM322" i="5"/>
  <c r="EM399" i="5"/>
  <c r="EM195" i="5"/>
  <c r="EM391" i="5"/>
  <c r="EM361" i="5"/>
  <c r="EM349" i="5"/>
  <c r="EM420" i="5"/>
  <c r="EM436" i="5"/>
  <c r="EM292" i="5"/>
  <c r="EM381" i="5"/>
  <c r="EM105" i="5"/>
  <c r="EM223" i="5"/>
  <c r="EM246" i="5"/>
  <c r="EM418" i="5"/>
  <c r="EM262" i="5"/>
  <c r="EM363" i="5"/>
  <c r="EM63" i="5"/>
  <c r="EI510" i="5"/>
  <c r="EM510" i="5"/>
  <c r="EI313" i="5"/>
  <c r="EI229" i="5"/>
  <c r="EI37" i="5"/>
  <c r="EI396" i="5"/>
  <c r="EI72" i="5"/>
  <c r="EI16" i="5"/>
  <c r="EI305" i="5"/>
  <c r="EI71" i="5"/>
  <c r="EI244" i="5"/>
  <c r="EI230" i="5"/>
  <c r="EI135" i="5"/>
  <c r="EI392" i="5"/>
  <c r="EM449" i="5"/>
  <c r="EM431" i="5"/>
  <c r="EM425" i="5"/>
  <c r="EM419" i="5"/>
  <c r="EM413" i="5"/>
  <c r="EM407" i="5"/>
  <c r="EM395" i="5"/>
  <c r="EM389" i="5"/>
  <c r="EM383" i="5"/>
  <c r="EM377" i="5"/>
  <c r="EM365" i="5"/>
  <c r="EM359" i="5"/>
  <c r="EM347" i="5"/>
  <c r="EM341" i="5"/>
  <c r="EM335" i="5"/>
  <c r="EM329" i="5"/>
  <c r="EM323" i="5"/>
  <c r="EM317" i="5"/>
  <c r="EM311" i="5"/>
  <c r="EM305" i="5"/>
  <c r="EM299" i="5"/>
  <c r="EM293" i="5"/>
  <c r="EM287" i="5"/>
  <c r="EM281" i="5"/>
  <c r="EM275" i="5"/>
  <c r="EM269" i="5"/>
  <c r="EM263" i="5"/>
  <c r="EM257" i="5"/>
  <c r="EM251" i="5"/>
  <c r="EM245" i="5"/>
  <c r="EM233" i="5"/>
  <c r="EM221" i="5"/>
  <c r="EM209" i="5"/>
  <c r="EM203" i="5"/>
  <c r="EM191" i="5"/>
  <c r="EM185" i="5"/>
  <c r="EM179" i="5"/>
  <c r="EM155" i="5"/>
  <c r="EM143" i="5"/>
  <c r="EM131" i="5"/>
  <c r="EM119" i="5"/>
  <c r="EM107" i="5"/>
  <c r="EM101" i="5"/>
  <c r="EM95" i="5"/>
  <c r="EM77" i="5"/>
  <c r="EM71" i="5"/>
  <c r="EM65" i="5"/>
  <c r="EM59" i="5"/>
  <c r="EM47" i="5"/>
  <c r="EM41" i="5"/>
  <c r="EM35" i="5"/>
  <c r="EM29" i="5"/>
  <c r="EM23" i="5"/>
  <c r="EM17" i="5"/>
  <c r="EM448" i="5"/>
  <c r="EM442" i="5"/>
  <c r="EM424" i="5"/>
  <c r="EM412" i="5"/>
  <c r="EM388" i="5"/>
  <c r="EM364" i="5"/>
  <c r="EM358" i="5"/>
  <c r="EM352" i="5"/>
  <c r="EM346" i="5"/>
  <c r="EM340" i="5"/>
  <c r="EM316" i="5"/>
  <c r="EM310" i="5"/>
  <c r="EM304" i="5"/>
  <c r="EM298" i="5"/>
  <c r="EM286" i="5"/>
  <c r="EM280" i="5"/>
  <c r="EM268" i="5"/>
  <c r="EM256" i="5"/>
  <c r="EM250" i="5"/>
  <c r="EM244" i="5"/>
  <c r="EM238" i="5"/>
  <c r="EM232" i="5"/>
  <c r="EM226" i="5"/>
  <c r="EM220" i="5"/>
  <c r="EM214" i="5"/>
  <c r="EM208" i="5"/>
  <c r="EM202" i="5"/>
  <c r="EM196" i="5"/>
  <c r="EM190" i="5"/>
  <c r="EM184" i="5"/>
  <c r="EM178" i="5"/>
  <c r="EM166" i="5"/>
  <c r="EM160" i="5"/>
  <c r="EM148" i="5"/>
  <c r="EM142" i="5"/>
  <c r="EM136" i="5"/>
  <c r="EM106" i="5"/>
  <c r="EM94" i="5"/>
  <c r="EM82" i="5"/>
  <c r="EM76" i="5"/>
  <c r="EM70" i="5"/>
  <c r="EM64" i="5"/>
  <c r="EM58" i="5"/>
  <c r="EM46" i="5"/>
  <c r="EM40" i="5"/>
  <c r="EM34" i="5"/>
  <c r="EM28" i="5"/>
  <c r="EM447" i="5"/>
  <c r="EM441" i="5"/>
  <c r="EM429" i="5"/>
  <c r="EM423" i="5"/>
  <c r="EM417" i="5"/>
  <c r="EM387" i="5"/>
  <c r="EM375" i="5"/>
  <c r="EM369" i="5"/>
  <c r="EM357" i="5"/>
  <c r="EM351" i="5"/>
  <c r="EM345" i="5"/>
  <c r="EM321" i="5"/>
  <c r="EM315" i="5"/>
  <c r="EM309" i="5"/>
  <c r="EM303" i="5"/>
  <c r="EM297" i="5"/>
  <c r="EM291" i="5"/>
  <c r="EM285" i="5"/>
  <c r="EM279" i="5"/>
  <c r="EM273" i="5"/>
  <c r="EM267" i="5"/>
  <c r="EM261" i="5"/>
  <c r="EM255" i="5"/>
  <c r="EM249" i="5"/>
  <c r="EM243" i="5"/>
  <c r="EM237" i="5"/>
  <c r="EM231" i="5"/>
  <c r="EM213" i="5"/>
  <c r="EM207" i="5"/>
  <c r="EM201" i="5"/>
  <c r="EM189" i="5"/>
  <c r="EM183" i="5"/>
  <c r="EM177" i="5"/>
  <c r="EM171" i="5"/>
  <c r="EM165" i="5"/>
  <c r="EM159" i="5"/>
  <c r="EM153" i="5"/>
  <c r="EM147" i="5"/>
  <c r="EM141" i="5"/>
  <c r="EM135" i="5"/>
  <c r="EM129" i="5"/>
  <c r="EM123" i="5"/>
  <c r="EM117" i="5"/>
  <c r="EM111" i="5"/>
  <c r="EM93" i="5"/>
  <c r="EM87" i="5"/>
  <c r="EM81" i="5"/>
  <c r="EM75" i="5"/>
  <c r="EM69" i="5"/>
  <c r="EM51" i="5"/>
  <c r="EM45" i="5"/>
  <c r="EM39" i="5"/>
  <c r="EM33" i="5"/>
  <c r="EM27" i="5"/>
  <c r="EM21" i="5"/>
  <c r="EM446" i="5"/>
  <c r="EM434" i="5"/>
  <c r="EM422" i="5"/>
  <c r="EM416" i="5"/>
  <c r="EM410" i="5"/>
  <c r="EM404" i="5"/>
  <c r="EM398" i="5"/>
  <c r="EM392" i="5"/>
  <c r="EM386" i="5"/>
  <c r="EM380" i="5"/>
  <c r="EM374" i="5"/>
  <c r="EM362" i="5"/>
  <c r="EM350" i="5"/>
  <c r="EM344" i="5"/>
  <c r="EM332" i="5"/>
  <c r="EM326" i="5"/>
  <c r="EM320" i="5"/>
  <c r="EM314" i="5"/>
  <c r="EM308" i="5"/>
  <c r="EM302" i="5"/>
  <c r="EM290" i="5"/>
  <c r="EM278" i="5"/>
  <c r="EM272" i="5"/>
  <c r="EM260" i="5"/>
  <c r="EM254" i="5"/>
  <c r="EM248" i="5"/>
  <c r="EM242" i="5"/>
  <c r="EM230" i="5"/>
  <c r="EM224" i="5"/>
  <c r="EM218" i="5"/>
  <c r="EM212" i="5"/>
  <c r="EM206" i="5"/>
  <c r="EM200" i="5"/>
  <c r="EM188" i="5"/>
  <c r="EM182" i="5"/>
  <c r="EM176" i="5"/>
  <c r="EM152" i="5"/>
  <c r="EM146" i="5"/>
  <c r="EM140" i="5"/>
  <c r="EM122" i="5"/>
  <c r="EM116" i="5"/>
  <c r="EM110" i="5"/>
  <c r="EM104" i="5"/>
  <c r="EM98" i="5"/>
  <c r="EM92" i="5"/>
  <c r="EM86" i="5"/>
  <c r="EM80" i="5"/>
  <c r="EM74" i="5"/>
  <c r="EM68" i="5"/>
  <c r="EM62" i="5"/>
  <c r="EM56" i="5"/>
  <c r="EM44" i="5"/>
  <c r="EM38" i="5"/>
  <c r="EM32" i="5"/>
  <c r="EM26" i="5"/>
  <c r="EM20" i="5"/>
  <c r="EM445" i="5"/>
  <c r="EM439" i="5"/>
  <c r="EM433" i="5"/>
  <c r="EM427" i="5"/>
  <c r="EM421" i="5"/>
  <c r="EM415" i="5"/>
  <c r="EM409" i="5"/>
  <c r="EM403" i="5"/>
  <c r="EM385" i="5"/>
  <c r="EM379" i="5"/>
  <c r="EM355" i="5"/>
  <c r="EM343" i="5"/>
  <c r="EM337" i="5"/>
  <c r="EM331" i="5"/>
  <c r="EM325" i="5"/>
  <c r="EM319" i="5"/>
  <c r="EM313" i="5"/>
  <c r="EM301" i="5"/>
  <c r="EM289" i="5"/>
  <c r="EM283" i="5"/>
  <c r="EM277" i="5"/>
  <c r="EM253" i="5"/>
  <c r="EM247" i="5"/>
  <c r="EM241" i="5"/>
  <c r="EM229" i="5"/>
  <c r="EM217" i="5"/>
  <c r="EM205" i="5"/>
  <c r="EM199" i="5"/>
  <c r="EM193" i="5"/>
  <c r="EM181" i="5"/>
  <c r="EM169" i="5"/>
  <c r="EM163" i="5"/>
  <c r="EM157" i="5"/>
  <c r="EM151" i="5"/>
  <c r="EM145" i="5"/>
  <c r="EM139" i="5"/>
  <c r="EM133" i="5"/>
  <c r="EM121" i="5"/>
  <c r="EM115" i="5"/>
  <c r="EM109" i="5"/>
  <c r="EM103" i="5"/>
  <c r="EM97" i="5"/>
  <c r="EM91" i="5"/>
  <c r="EM85" i="5"/>
  <c r="EM79" i="5"/>
  <c r="EM73" i="5"/>
  <c r="EM67" i="5"/>
  <c r="EM61" i="5"/>
  <c r="EM55" i="5"/>
  <c r="EM49" i="5"/>
  <c r="EM43" i="5"/>
  <c r="EM37" i="5"/>
  <c r="EM31" i="5"/>
  <c r="EM25" i="5"/>
  <c r="EM19" i="5"/>
  <c r="EM450" i="5"/>
  <c r="EM438" i="5"/>
  <c r="EM432" i="5"/>
  <c r="EM426" i="5"/>
  <c r="EM408" i="5"/>
  <c r="EM402" i="5"/>
  <c r="EM396" i="5"/>
  <c r="EM390" i="5"/>
  <c r="EM384" i="5"/>
  <c r="EM378" i="5"/>
  <c r="EM360" i="5"/>
  <c r="EM354" i="5"/>
  <c r="EM348" i="5"/>
  <c r="EM324" i="5"/>
  <c r="EM318" i="5"/>
  <c r="EM312" i="5"/>
  <c r="EM300" i="5"/>
  <c r="EM294" i="5"/>
  <c r="EM288" i="5"/>
  <c r="EM282" i="5"/>
  <c r="EM270" i="5"/>
  <c r="EM264" i="5"/>
  <c r="EM258" i="5"/>
  <c r="EM252" i="5"/>
  <c r="EM240" i="5"/>
  <c r="EM228" i="5"/>
  <c r="EM222" i="5"/>
  <c r="EM216" i="5"/>
  <c r="EM210" i="5"/>
  <c r="EM204" i="5"/>
  <c r="EM192" i="5"/>
  <c r="EM186" i="5"/>
  <c r="EM174" i="5"/>
  <c r="EM168" i="5"/>
  <c r="EM162" i="5"/>
  <c r="EM156" i="5"/>
  <c r="EM144" i="5"/>
  <c r="EM138" i="5"/>
  <c r="EM126" i="5"/>
  <c r="EM120" i="5"/>
  <c r="EM114" i="5"/>
  <c r="EM108" i="5"/>
  <c r="EM102" i="5"/>
  <c r="EM96" i="5"/>
  <c r="EM90" i="5"/>
  <c r="EM84" i="5"/>
  <c r="EM72" i="5"/>
  <c r="EM60" i="5"/>
  <c r="EM48" i="5"/>
  <c r="EM42" i="5"/>
  <c r="EM30" i="5"/>
  <c r="EM24" i="5"/>
  <c r="EM18" i="5"/>
  <c r="EI60" i="5"/>
  <c r="EI238" i="5"/>
  <c r="EI386" i="5"/>
  <c r="EI445" i="5"/>
  <c r="EI301" i="5"/>
  <c r="EI139" i="5"/>
  <c r="EI13" i="5"/>
  <c r="EI264" i="5"/>
  <c r="EI12" i="5"/>
  <c r="EI449" i="5"/>
  <c r="EI281" i="5"/>
  <c r="EI448" i="5"/>
  <c r="EI136" i="5"/>
  <c r="EI303" i="5"/>
  <c r="EI69" i="5"/>
  <c r="EI344" i="5"/>
  <c r="EI307" i="5"/>
  <c r="EI282" i="5"/>
  <c r="EI17" i="5"/>
  <c r="EI75" i="5"/>
  <c r="EI385" i="5"/>
  <c r="EI283" i="5"/>
  <c r="EI73" i="5"/>
  <c r="EI146" i="5"/>
  <c r="EI252" i="5"/>
  <c r="EI106" i="5"/>
  <c r="EI407" i="5"/>
  <c r="EI269" i="5"/>
  <c r="EI304" i="5"/>
  <c r="EI76" i="5"/>
  <c r="EI279" i="5"/>
  <c r="EI272" i="5"/>
  <c r="EI308" i="5"/>
  <c r="EI25" i="5"/>
  <c r="EI299" i="5"/>
  <c r="EI379" i="5"/>
  <c r="EI67" i="5"/>
  <c r="EI74" i="5"/>
  <c r="EI240" i="5"/>
  <c r="EI58" i="5"/>
  <c r="EI395" i="5"/>
  <c r="EI155" i="5"/>
  <c r="EI298" i="5"/>
  <c r="EI40" i="5"/>
  <c r="EI267" i="5"/>
  <c r="EI242" i="5"/>
  <c r="EI302" i="5"/>
  <c r="EI151" i="5"/>
  <c r="EI26" i="5"/>
  <c r="EI447" i="5"/>
  <c r="EI277" i="5"/>
  <c r="EI343" i="5"/>
  <c r="EI241" i="5"/>
  <c r="EI55" i="5"/>
  <c r="EI450" i="5"/>
  <c r="EI138" i="5"/>
  <c r="EI46" i="5"/>
  <c r="EI377" i="5"/>
  <c r="EI119" i="5"/>
  <c r="EI280" i="5"/>
  <c r="EI28" i="5"/>
  <c r="EI249" i="5"/>
  <c r="EI398" i="5"/>
  <c r="EI248" i="5"/>
  <c r="EM14" i="5"/>
  <c r="EM13" i="5"/>
  <c r="EM15" i="5"/>
  <c r="EM12" i="5"/>
  <c r="EM16" i="5"/>
  <c r="EM11" i="5"/>
  <c r="EI14" i="5"/>
  <c r="EI7" i="5" l="1"/>
  <c r="EM7" i="5"/>
  <c r="EJ120" i="5" l="1"/>
  <c r="CU113" i="4" s="1"/>
  <c r="EJ252" i="5"/>
  <c r="CU245" i="4" s="1"/>
  <c r="EJ390" i="5"/>
  <c r="CU383" i="4" s="1"/>
  <c r="EJ19" i="5"/>
  <c r="CU12" i="4" s="1"/>
  <c r="EJ157" i="5"/>
  <c r="CU150" i="4" s="1"/>
  <c r="EJ301" i="5"/>
  <c r="CU294" i="4" s="1"/>
  <c r="EJ451" i="5"/>
  <c r="CU444" i="4" s="1"/>
  <c r="EJ41" i="5"/>
  <c r="CU34" i="4" s="1"/>
  <c r="EJ149" i="5"/>
  <c r="CU142" i="4" s="1"/>
  <c r="EJ257" i="5"/>
  <c r="CU250" i="4" s="1"/>
  <c r="EJ365" i="5"/>
  <c r="CU358" i="4" s="1"/>
  <c r="EJ473" i="5"/>
  <c r="CU466" i="4" s="1"/>
  <c r="EJ414" i="5"/>
  <c r="CU407" i="4" s="1"/>
  <c r="EJ289" i="5"/>
  <c r="CU282" i="4" s="1"/>
  <c r="EJ218" i="5"/>
  <c r="CU211" i="4" s="1"/>
  <c r="EJ12" i="5"/>
  <c r="CU5" i="4" s="1"/>
  <c r="EJ138" i="5"/>
  <c r="CU131" i="4" s="1"/>
  <c r="EJ276" i="5"/>
  <c r="CU269" i="4" s="1"/>
  <c r="EJ408" i="5"/>
  <c r="CU401" i="4" s="1"/>
  <c r="EJ37" i="5"/>
  <c r="CU30" i="4" s="1"/>
  <c r="EJ181" i="5"/>
  <c r="CU174" i="4" s="1"/>
  <c r="EJ325" i="5"/>
  <c r="CU318" i="4" s="1"/>
  <c r="EJ475" i="5"/>
  <c r="CU468" i="4" s="1"/>
  <c r="EJ53" i="5"/>
  <c r="CU46" i="4" s="1"/>
  <c r="EJ161" i="5"/>
  <c r="CU154" i="4" s="1"/>
  <c r="EJ269" i="5"/>
  <c r="CU262" i="4" s="1"/>
  <c r="EJ377" i="5"/>
  <c r="CU370" i="4" s="1"/>
  <c r="EJ487" i="5"/>
  <c r="CU480" i="4" s="1"/>
  <c r="EJ439" i="5"/>
  <c r="CU432" i="4" s="1"/>
  <c r="EJ254" i="5"/>
  <c r="CU247" i="4" s="1"/>
  <c r="EJ180" i="5"/>
  <c r="CU173" i="4" s="1"/>
  <c r="EJ204" i="5"/>
  <c r="CU197" i="4" s="1"/>
  <c r="EJ481" i="5"/>
  <c r="CU474" i="4" s="1"/>
  <c r="EJ102" i="5"/>
  <c r="CU95" i="4" s="1"/>
  <c r="EJ228" i="5"/>
  <c r="CU221" i="4" s="1"/>
  <c r="EJ503" i="5"/>
  <c r="CU496" i="4" s="1"/>
  <c r="EJ133" i="5"/>
  <c r="CU126" i="4" s="1"/>
  <c r="EJ427" i="5"/>
  <c r="CU420" i="4" s="1"/>
  <c r="EJ30" i="5"/>
  <c r="CU23" i="4" s="1"/>
  <c r="EJ156" i="5"/>
  <c r="CU149" i="4" s="1"/>
  <c r="EJ300" i="5"/>
  <c r="CU293" i="4" s="1"/>
  <c r="EJ426" i="5"/>
  <c r="CU419" i="4" s="1"/>
  <c r="EJ61" i="5"/>
  <c r="CU54" i="4" s="1"/>
  <c r="EJ205" i="5"/>
  <c r="CU198" i="4" s="1"/>
  <c r="EJ349" i="5"/>
  <c r="CU342" i="4" s="1"/>
  <c r="EJ504" i="5"/>
  <c r="CU497" i="4" s="1"/>
  <c r="EJ77" i="5"/>
  <c r="CU70" i="4" s="1"/>
  <c r="EJ185" i="5"/>
  <c r="CU178" i="4" s="1"/>
  <c r="EJ293" i="5"/>
  <c r="CU286" i="4" s="1"/>
  <c r="EJ401" i="5"/>
  <c r="CU394" i="4" s="1"/>
  <c r="EJ326" i="5"/>
  <c r="CU319" i="4" s="1"/>
  <c r="EJ367" i="5"/>
  <c r="CU360" i="4" s="1"/>
  <c r="EJ456" i="5"/>
  <c r="CU449" i="4" s="1"/>
  <c r="EJ85" i="5"/>
  <c r="CU78" i="4" s="1"/>
  <c r="EJ229" i="5"/>
  <c r="CU222" i="4" s="1"/>
  <c r="EJ373" i="5"/>
  <c r="CU366" i="4" s="1"/>
  <c r="EJ89" i="5"/>
  <c r="CU82" i="4" s="1"/>
  <c r="EJ197" i="5"/>
  <c r="CU190" i="4" s="1"/>
  <c r="EJ305" i="5"/>
  <c r="CU298" i="4" s="1"/>
  <c r="EJ413" i="5"/>
  <c r="CU406" i="4" s="1"/>
  <c r="EJ38" i="5"/>
  <c r="CU31" i="4" s="1"/>
  <c r="EJ362" i="5"/>
  <c r="CU355" i="4" s="1"/>
  <c r="EJ109" i="5"/>
  <c r="CU102" i="4" s="1"/>
  <c r="EJ247" i="5"/>
  <c r="CU240" i="4" s="1"/>
  <c r="EJ403" i="5"/>
  <c r="CU396" i="4" s="1"/>
  <c r="EJ113" i="5"/>
  <c r="CU106" i="4" s="1"/>
  <c r="EJ221" i="5"/>
  <c r="CU214" i="4" s="1"/>
  <c r="EJ329" i="5"/>
  <c r="CU322" i="4" s="1"/>
  <c r="EJ437" i="5"/>
  <c r="CU430" i="4" s="1"/>
  <c r="EJ108" i="5"/>
  <c r="CU101" i="4" s="1"/>
  <c r="EJ110" i="5"/>
  <c r="CU103" i="4" s="1"/>
  <c r="EJ434" i="5"/>
  <c r="CU427" i="4" s="1"/>
  <c r="EJ54" i="5"/>
  <c r="CU47" i="4" s="1"/>
  <c r="EJ324" i="5"/>
  <c r="CU317" i="4" s="1"/>
  <c r="EJ78" i="5"/>
  <c r="CU71" i="4" s="1"/>
  <c r="EJ342" i="5"/>
  <c r="CU335" i="4" s="1"/>
  <c r="EJ366" i="5"/>
  <c r="CU359" i="4" s="1"/>
  <c r="EJ271" i="5"/>
  <c r="CU264" i="4" s="1"/>
  <c r="EJ17" i="5"/>
  <c r="CU10" i="4" s="1"/>
  <c r="EJ125" i="5"/>
  <c r="CU118" i="4" s="1"/>
  <c r="EJ233" i="5"/>
  <c r="CU226" i="4" s="1"/>
  <c r="EJ341" i="5"/>
  <c r="CU334" i="4" s="1"/>
  <c r="EJ449" i="5"/>
  <c r="CU442" i="4" s="1"/>
  <c r="EJ234" i="5"/>
  <c r="CU227" i="4" s="1"/>
  <c r="EJ146" i="5"/>
  <c r="CU139" i="4" s="1"/>
  <c r="EJ470" i="5"/>
  <c r="CU463" i="4" s="1"/>
  <c r="EJ11" i="5"/>
  <c r="CU4" i="4" s="1"/>
  <c r="EJ47" i="5"/>
  <c r="CU40" i="4" s="1"/>
  <c r="EJ83" i="5"/>
  <c r="CU76" i="4" s="1"/>
  <c r="EJ119" i="5"/>
  <c r="CU112" i="4" s="1"/>
  <c r="EJ155" i="5"/>
  <c r="CU148" i="4" s="1"/>
  <c r="EJ191" i="5"/>
  <c r="CU184" i="4" s="1"/>
  <c r="EJ227" i="5"/>
  <c r="CU220" i="4" s="1"/>
  <c r="EJ263" i="5"/>
  <c r="CU256" i="4" s="1"/>
  <c r="EJ299" i="5"/>
  <c r="CU292" i="4" s="1"/>
  <c r="EJ335" i="5"/>
  <c r="CU328" i="4" s="1"/>
  <c r="EJ371" i="5"/>
  <c r="CU364" i="4" s="1"/>
  <c r="EJ407" i="5"/>
  <c r="CU400" i="4" s="1"/>
  <c r="EJ443" i="5"/>
  <c r="CU436" i="4" s="1"/>
  <c r="EJ480" i="5"/>
  <c r="CU473" i="4" s="1"/>
  <c r="EJ210" i="5"/>
  <c r="CU203" i="4" s="1"/>
  <c r="EJ337" i="5"/>
  <c r="CU330" i="4" s="1"/>
  <c r="EJ14" i="5"/>
  <c r="CU7" i="4" s="1"/>
  <c r="EJ122" i="5"/>
  <c r="CU115" i="4" s="1"/>
  <c r="EJ230" i="5"/>
  <c r="CU223" i="4" s="1"/>
  <c r="EJ338" i="5"/>
  <c r="CU331" i="4" s="1"/>
  <c r="EJ446" i="5"/>
  <c r="CU439" i="4" s="1"/>
  <c r="EJ23" i="5"/>
  <c r="CU16" i="4" s="1"/>
  <c r="EJ59" i="5"/>
  <c r="CU52" i="4" s="1"/>
  <c r="EJ95" i="5"/>
  <c r="CU88" i="4" s="1"/>
  <c r="EJ131" i="5"/>
  <c r="CU124" i="4" s="1"/>
  <c r="EJ167" i="5"/>
  <c r="CU160" i="4" s="1"/>
  <c r="EJ203" i="5"/>
  <c r="CU196" i="4" s="1"/>
  <c r="EJ239" i="5"/>
  <c r="CU232" i="4" s="1"/>
  <c r="EJ275" i="5"/>
  <c r="CU268" i="4" s="1"/>
  <c r="EJ311" i="5"/>
  <c r="CU304" i="4" s="1"/>
  <c r="EJ347" i="5"/>
  <c r="CU340" i="4" s="1"/>
  <c r="EJ383" i="5"/>
  <c r="CU376" i="4" s="1"/>
  <c r="EJ419" i="5"/>
  <c r="CU412" i="4" s="1"/>
  <c r="EJ455" i="5"/>
  <c r="CU448" i="4" s="1"/>
  <c r="EJ494" i="5"/>
  <c r="CU487" i="4" s="1"/>
  <c r="EJ258" i="5"/>
  <c r="CU251" i="4" s="1"/>
  <c r="EJ13" i="5"/>
  <c r="CU6" i="4" s="1"/>
  <c r="EJ497" i="5"/>
  <c r="CU490" i="4" s="1"/>
  <c r="EJ50" i="5"/>
  <c r="CU43" i="4" s="1"/>
  <c r="EJ158" i="5"/>
  <c r="CU151" i="4" s="1"/>
  <c r="EJ266" i="5"/>
  <c r="CU259" i="4" s="1"/>
  <c r="EJ374" i="5"/>
  <c r="CU367" i="4" s="1"/>
  <c r="EJ483" i="5"/>
  <c r="CU476" i="4" s="1"/>
  <c r="EJ33" i="5"/>
  <c r="CU26" i="4" s="1"/>
  <c r="EJ29" i="5"/>
  <c r="CU22" i="4" s="1"/>
  <c r="EJ65" i="5"/>
  <c r="CU58" i="4" s="1"/>
  <c r="EJ101" i="5"/>
  <c r="CU94" i="4" s="1"/>
  <c r="EJ137" i="5"/>
  <c r="CU130" i="4" s="1"/>
  <c r="EJ173" i="5"/>
  <c r="CU166" i="4" s="1"/>
  <c r="EJ209" i="5"/>
  <c r="CU202" i="4" s="1"/>
  <c r="EJ245" i="5"/>
  <c r="CU238" i="4" s="1"/>
  <c r="EJ281" i="5"/>
  <c r="CU274" i="4" s="1"/>
  <c r="EJ317" i="5"/>
  <c r="CU310" i="4" s="1"/>
  <c r="EJ353" i="5"/>
  <c r="CU346" i="4" s="1"/>
  <c r="EJ389" i="5"/>
  <c r="CU382" i="4" s="1"/>
  <c r="EJ425" i="5"/>
  <c r="CU418" i="4" s="1"/>
  <c r="EJ461" i="5"/>
  <c r="CU454" i="4" s="1"/>
  <c r="EJ501" i="5"/>
  <c r="CU494" i="4" s="1"/>
  <c r="EJ60" i="5"/>
  <c r="CU53" i="4" s="1"/>
  <c r="EJ354" i="5"/>
  <c r="CU347" i="4" s="1"/>
  <c r="EJ115" i="5"/>
  <c r="CU108" i="4" s="1"/>
  <c r="EJ74" i="5"/>
  <c r="CU67" i="4" s="1"/>
  <c r="EJ182" i="5"/>
  <c r="CU175" i="4" s="1"/>
  <c r="EJ290" i="5"/>
  <c r="CU283" i="4" s="1"/>
  <c r="EJ398" i="5"/>
  <c r="CU391" i="4" s="1"/>
  <c r="EJ297" i="5"/>
  <c r="CU290" i="4" s="1"/>
  <c r="EJ35" i="5"/>
  <c r="CU28" i="4" s="1"/>
  <c r="EJ71" i="5"/>
  <c r="CU64" i="4" s="1"/>
  <c r="EJ107" i="5"/>
  <c r="CU100" i="4" s="1"/>
  <c r="EJ143" i="5"/>
  <c r="CU136" i="4" s="1"/>
  <c r="EJ179" i="5"/>
  <c r="CU172" i="4" s="1"/>
  <c r="EJ215" i="5"/>
  <c r="CU208" i="4" s="1"/>
  <c r="EJ251" i="5"/>
  <c r="CU244" i="4" s="1"/>
  <c r="EJ287" i="5"/>
  <c r="CU280" i="4" s="1"/>
  <c r="EJ323" i="5"/>
  <c r="CU316" i="4" s="1"/>
  <c r="EJ359" i="5"/>
  <c r="CU352" i="4" s="1"/>
  <c r="EJ395" i="5"/>
  <c r="CU388" i="4" s="1"/>
  <c r="EJ431" i="5"/>
  <c r="CU424" i="4" s="1"/>
  <c r="EJ467" i="5"/>
  <c r="CU460" i="4" s="1"/>
  <c r="EJ509" i="5"/>
  <c r="CU502" i="4" s="1"/>
  <c r="EJ84" i="5"/>
  <c r="CU77" i="4" s="1"/>
  <c r="EJ384" i="5"/>
  <c r="CU377" i="4" s="1"/>
  <c r="EJ163" i="5"/>
  <c r="CU156" i="4" s="1"/>
  <c r="EJ86" i="5"/>
  <c r="CU79" i="4" s="1"/>
  <c r="EJ194" i="5"/>
  <c r="CU187" i="4" s="1"/>
  <c r="EJ302" i="5"/>
  <c r="CU295" i="4" s="1"/>
  <c r="EJ410" i="5"/>
  <c r="CU403" i="4" s="1"/>
  <c r="EJ453" i="5"/>
  <c r="CU446" i="4" s="1"/>
  <c r="EJ139" i="5"/>
  <c r="CU132" i="4" s="1"/>
  <c r="EJ313" i="5"/>
  <c r="CU306" i="4" s="1"/>
  <c r="EJ463" i="5"/>
  <c r="CU456" i="4" s="1"/>
  <c r="EJ44" i="5"/>
  <c r="CU37" i="4" s="1"/>
  <c r="EJ80" i="5"/>
  <c r="CU73" i="4" s="1"/>
  <c r="EJ116" i="5"/>
  <c r="CU109" i="4" s="1"/>
  <c r="EJ152" i="5"/>
  <c r="CU145" i="4" s="1"/>
  <c r="EJ188" i="5"/>
  <c r="CU181" i="4" s="1"/>
  <c r="EJ224" i="5"/>
  <c r="CU217" i="4" s="1"/>
  <c r="EJ260" i="5"/>
  <c r="CU253" i="4" s="1"/>
  <c r="EJ296" i="5"/>
  <c r="CU289" i="4" s="1"/>
  <c r="EJ332" i="5"/>
  <c r="CU325" i="4" s="1"/>
  <c r="EJ368" i="5"/>
  <c r="CU361" i="4" s="1"/>
  <c r="EJ404" i="5"/>
  <c r="CU397" i="4" s="1"/>
  <c r="EJ440" i="5"/>
  <c r="CU433" i="4" s="1"/>
  <c r="EJ476" i="5"/>
  <c r="CU469" i="4" s="1"/>
  <c r="EJ351" i="5"/>
  <c r="CU344" i="4" s="1"/>
  <c r="EJ55" i="5"/>
  <c r="CU48" i="4" s="1"/>
  <c r="EJ132" i="5"/>
  <c r="CU125" i="4" s="1"/>
  <c r="EJ282" i="5"/>
  <c r="CU275" i="4" s="1"/>
  <c r="EJ438" i="5"/>
  <c r="CU431" i="4" s="1"/>
  <c r="EJ43" i="5"/>
  <c r="CU36" i="4" s="1"/>
  <c r="EJ187" i="5"/>
  <c r="CU180" i="4" s="1"/>
  <c r="EJ361" i="5"/>
  <c r="CU354" i="4" s="1"/>
  <c r="EJ20" i="5"/>
  <c r="CU13" i="4" s="1"/>
  <c r="EJ56" i="5"/>
  <c r="CU49" i="4" s="1"/>
  <c r="EJ92" i="5"/>
  <c r="CU85" i="4" s="1"/>
  <c r="EJ128" i="5"/>
  <c r="CU121" i="4" s="1"/>
  <c r="EJ164" i="5"/>
  <c r="CU157" i="4" s="1"/>
  <c r="EJ200" i="5"/>
  <c r="CU193" i="4" s="1"/>
  <c r="EJ236" i="5"/>
  <c r="CU229" i="4" s="1"/>
  <c r="EJ272" i="5"/>
  <c r="CU265" i="4" s="1"/>
  <c r="EJ308" i="5"/>
  <c r="CU301" i="4" s="1"/>
  <c r="EJ344" i="5"/>
  <c r="CU337" i="4" s="1"/>
  <c r="EJ380" i="5"/>
  <c r="CU373" i="4" s="1"/>
  <c r="EJ416" i="5"/>
  <c r="CU409" i="4" s="1"/>
  <c r="EJ452" i="5"/>
  <c r="CU445" i="4" s="1"/>
  <c r="EJ491" i="5"/>
  <c r="CU484" i="4" s="1"/>
  <c r="EJ72" i="5"/>
  <c r="CU65" i="4" s="1"/>
  <c r="EJ93" i="5"/>
  <c r="CU86" i="4" s="1"/>
  <c r="EJ82" i="5"/>
  <c r="CU75" i="4" s="1"/>
  <c r="EJ162" i="5"/>
  <c r="CU155" i="4" s="1"/>
  <c r="EJ306" i="5"/>
  <c r="CU299" i="4" s="1"/>
  <c r="EJ474" i="5"/>
  <c r="CU467" i="4" s="1"/>
  <c r="EJ67" i="5"/>
  <c r="CU60" i="4" s="1"/>
  <c r="EJ223" i="5"/>
  <c r="CU216" i="4" s="1"/>
  <c r="EJ391" i="5"/>
  <c r="CU384" i="4" s="1"/>
  <c r="EJ26" i="5"/>
  <c r="CU19" i="4" s="1"/>
  <c r="EJ62" i="5"/>
  <c r="CU55" i="4" s="1"/>
  <c r="EJ98" i="5"/>
  <c r="CU91" i="4" s="1"/>
  <c r="EJ134" i="5"/>
  <c r="CU127" i="4" s="1"/>
  <c r="EJ170" i="5"/>
  <c r="CU163" i="4" s="1"/>
  <c r="EJ206" i="5"/>
  <c r="CU199" i="4" s="1"/>
  <c r="EJ242" i="5"/>
  <c r="CU235" i="4" s="1"/>
  <c r="EJ278" i="5"/>
  <c r="CU271" i="4" s="1"/>
  <c r="EJ314" i="5"/>
  <c r="CU307" i="4" s="1"/>
  <c r="EJ350" i="5"/>
  <c r="CU343" i="4" s="1"/>
  <c r="EJ386" i="5"/>
  <c r="CU379" i="4" s="1"/>
  <c r="EJ422" i="5"/>
  <c r="CU415" i="4" s="1"/>
  <c r="EJ458" i="5"/>
  <c r="CU451" i="4" s="1"/>
  <c r="EJ498" i="5"/>
  <c r="CU491" i="4" s="1"/>
  <c r="EJ372" i="5"/>
  <c r="CU365" i="4" s="1"/>
  <c r="EJ165" i="5"/>
  <c r="CU158" i="4" s="1"/>
  <c r="EJ36" i="5"/>
  <c r="CU29" i="4" s="1"/>
  <c r="EJ186" i="5"/>
  <c r="CU179" i="4" s="1"/>
  <c r="EJ330" i="5"/>
  <c r="CU323" i="4" s="1"/>
  <c r="EJ91" i="5"/>
  <c r="CU84" i="4" s="1"/>
  <c r="EJ259" i="5"/>
  <c r="CU252" i="4" s="1"/>
  <c r="EJ415" i="5"/>
  <c r="CU408" i="4" s="1"/>
  <c r="EJ32" i="5"/>
  <c r="CU25" i="4" s="1"/>
  <c r="EJ68" i="5"/>
  <c r="CU61" i="4" s="1"/>
  <c r="EJ104" i="5"/>
  <c r="CU97" i="4" s="1"/>
  <c r="EJ140" i="5"/>
  <c r="CU133" i="4" s="1"/>
  <c r="EJ176" i="5"/>
  <c r="CU169" i="4" s="1"/>
  <c r="EJ212" i="5"/>
  <c r="CU205" i="4" s="1"/>
  <c r="EJ248" i="5"/>
  <c r="CU241" i="4" s="1"/>
  <c r="EJ284" i="5"/>
  <c r="CU277" i="4" s="1"/>
  <c r="EJ320" i="5"/>
  <c r="CU313" i="4" s="1"/>
  <c r="EJ356" i="5"/>
  <c r="CU349" i="4" s="1"/>
  <c r="EJ392" i="5"/>
  <c r="CU385" i="4" s="1"/>
  <c r="EJ428" i="5"/>
  <c r="CU421" i="4" s="1"/>
  <c r="EJ464" i="5"/>
  <c r="CU457" i="4" s="1"/>
  <c r="EJ505" i="5"/>
  <c r="CU498" i="4" s="1"/>
  <c r="EJ97" i="5"/>
  <c r="CU90" i="4" s="1"/>
  <c r="EJ225" i="5"/>
  <c r="CU218" i="4" s="1"/>
  <c r="EJ360" i="5"/>
  <c r="CU353" i="4" s="1"/>
  <c r="EJ96" i="5"/>
  <c r="CU89" i="4" s="1"/>
  <c r="EJ402" i="5"/>
  <c r="CU395" i="4" s="1"/>
  <c r="EJ121" i="5"/>
  <c r="CU114" i="4" s="1"/>
  <c r="EJ379" i="5"/>
  <c r="CU372" i="4" s="1"/>
  <c r="EJ45" i="5"/>
  <c r="CU38" i="4" s="1"/>
  <c r="EJ99" i="5"/>
  <c r="CU92" i="4" s="1"/>
  <c r="EJ171" i="5"/>
  <c r="CU164" i="4" s="1"/>
  <c r="EJ231" i="5"/>
  <c r="CU224" i="4" s="1"/>
  <c r="EJ303" i="5"/>
  <c r="CU296" i="4" s="1"/>
  <c r="EJ357" i="5"/>
  <c r="CU350" i="4" s="1"/>
  <c r="EJ459" i="5"/>
  <c r="CU452" i="4" s="1"/>
  <c r="EJ396" i="5"/>
  <c r="CU389" i="4" s="1"/>
  <c r="EJ79" i="5"/>
  <c r="CU72" i="4" s="1"/>
  <c r="EJ94" i="5"/>
  <c r="CU87" i="4" s="1"/>
  <c r="EJ174" i="5"/>
  <c r="CU167" i="4" s="1"/>
  <c r="EJ432" i="5"/>
  <c r="CU425" i="4" s="1"/>
  <c r="EJ217" i="5"/>
  <c r="CU210" i="4" s="1"/>
  <c r="EJ397" i="5"/>
  <c r="CU390" i="4" s="1"/>
  <c r="EJ51" i="5"/>
  <c r="CU44" i="4" s="1"/>
  <c r="EJ123" i="5"/>
  <c r="CU116" i="4" s="1"/>
  <c r="EJ177" i="5"/>
  <c r="CU170" i="4" s="1"/>
  <c r="EJ249" i="5"/>
  <c r="CU242" i="4" s="1"/>
  <c r="EJ309" i="5"/>
  <c r="CU302" i="4" s="1"/>
  <c r="EJ381" i="5"/>
  <c r="CU374" i="4" s="1"/>
  <c r="EJ465" i="5"/>
  <c r="CU458" i="4" s="1"/>
  <c r="EJ385" i="5"/>
  <c r="CU378" i="4" s="1"/>
  <c r="EJ190" i="5"/>
  <c r="CU183" i="4" s="1"/>
  <c r="EJ222" i="5"/>
  <c r="CU215" i="4" s="1"/>
  <c r="EJ450" i="5"/>
  <c r="CU443" i="4" s="1"/>
  <c r="EJ241" i="5"/>
  <c r="CU234" i="4" s="1"/>
  <c r="EJ445" i="5"/>
  <c r="CU438" i="4" s="1"/>
  <c r="EJ57" i="5"/>
  <c r="CU50" i="4" s="1"/>
  <c r="EJ129" i="5"/>
  <c r="CU122" i="4" s="1"/>
  <c r="EJ189" i="5"/>
  <c r="CU182" i="4" s="1"/>
  <c r="EJ261" i="5"/>
  <c r="CU254" i="4" s="1"/>
  <c r="EJ315" i="5"/>
  <c r="CU308" i="4" s="1"/>
  <c r="EJ393" i="5"/>
  <c r="CU386" i="4" s="1"/>
  <c r="EJ485" i="5"/>
  <c r="CU478" i="4" s="1"/>
  <c r="EJ24" i="5"/>
  <c r="CU17" i="4" s="1"/>
  <c r="EJ409" i="5"/>
  <c r="CU402" i="4" s="1"/>
  <c r="EJ202" i="5"/>
  <c r="CU195" i="4" s="1"/>
  <c r="EJ246" i="5"/>
  <c r="CU239" i="4" s="1"/>
  <c r="EJ49" i="5"/>
  <c r="CU42" i="4" s="1"/>
  <c r="EJ265" i="5"/>
  <c r="CU258" i="4" s="1"/>
  <c r="EJ81" i="5"/>
  <c r="CU74" i="4" s="1"/>
  <c r="EJ135" i="5"/>
  <c r="CU128" i="4" s="1"/>
  <c r="EJ207" i="5"/>
  <c r="CU200" i="4" s="1"/>
  <c r="EJ267" i="5"/>
  <c r="CU260" i="4" s="1"/>
  <c r="EJ339" i="5"/>
  <c r="CU332" i="4" s="1"/>
  <c r="EJ411" i="5"/>
  <c r="CU404" i="4" s="1"/>
  <c r="EJ48" i="5"/>
  <c r="CU41" i="4" s="1"/>
  <c r="EJ334" i="5"/>
  <c r="CU327" i="4" s="1"/>
  <c r="EJ18" i="5"/>
  <c r="CU11" i="4" s="1"/>
  <c r="EJ270" i="5"/>
  <c r="CU263" i="4" s="1"/>
  <c r="EJ73" i="5"/>
  <c r="CU66" i="4" s="1"/>
  <c r="EJ277" i="5"/>
  <c r="CU270" i="4" s="1"/>
  <c r="EJ15" i="5"/>
  <c r="CU8" i="4" s="1"/>
  <c r="EJ87" i="5"/>
  <c r="CU80" i="4" s="1"/>
  <c r="EJ141" i="5"/>
  <c r="CU134" i="4" s="1"/>
  <c r="EJ213" i="5"/>
  <c r="CU206" i="4" s="1"/>
  <c r="EJ273" i="5"/>
  <c r="CU266" i="4" s="1"/>
  <c r="EJ345" i="5"/>
  <c r="CU338" i="4" s="1"/>
  <c r="EJ417" i="5"/>
  <c r="CU410" i="4" s="1"/>
  <c r="EJ168" i="5"/>
  <c r="CU161" i="4" s="1"/>
  <c r="EJ388" i="5"/>
  <c r="CU381" i="4" s="1"/>
  <c r="EJ495" i="5"/>
  <c r="CU488" i="4" s="1"/>
  <c r="EJ193" i="5"/>
  <c r="CU186" i="4" s="1"/>
  <c r="EJ28" i="5"/>
  <c r="CU21" i="4" s="1"/>
  <c r="EJ130" i="5"/>
  <c r="CU123" i="4" s="1"/>
  <c r="EJ238" i="5"/>
  <c r="CU231" i="4" s="1"/>
  <c r="EJ126" i="5"/>
  <c r="CU119" i="4" s="1"/>
  <c r="EJ294" i="5"/>
  <c r="CU287" i="4" s="1"/>
  <c r="EJ468" i="5"/>
  <c r="CU461" i="4" s="1"/>
  <c r="EJ145" i="5"/>
  <c r="CU138" i="4" s="1"/>
  <c r="EJ319" i="5"/>
  <c r="CU312" i="4" s="1"/>
  <c r="EJ469" i="5"/>
  <c r="CU462" i="4" s="1"/>
  <c r="EJ21" i="5"/>
  <c r="CU14" i="4" s="1"/>
  <c r="EJ63" i="5"/>
  <c r="CU56" i="4" s="1"/>
  <c r="EJ105" i="5"/>
  <c r="CU98" i="4" s="1"/>
  <c r="EJ153" i="5"/>
  <c r="CU146" i="4" s="1"/>
  <c r="EJ195" i="5"/>
  <c r="CU188" i="4" s="1"/>
  <c r="EJ237" i="5"/>
  <c r="CU230" i="4" s="1"/>
  <c r="EJ279" i="5"/>
  <c r="CU272" i="4" s="1"/>
  <c r="EJ321" i="5"/>
  <c r="CU314" i="4" s="1"/>
  <c r="EJ369" i="5"/>
  <c r="CU362" i="4" s="1"/>
  <c r="EJ423" i="5"/>
  <c r="CU416" i="4" s="1"/>
  <c r="EJ499" i="5"/>
  <c r="CU492" i="4" s="1"/>
  <c r="EJ192" i="5"/>
  <c r="CU185" i="4" s="1"/>
  <c r="EJ211" i="5"/>
  <c r="CU204" i="4" s="1"/>
  <c r="EJ34" i="5"/>
  <c r="CU27" i="4" s="1"/>
  <c r="EJ136" i="5"/>
  <c r="CU129" i="4" s="1"/>
  <c r="EJ244" i="5"/>
  <c r="CU237" i="4" s="1"/>
  <c r="EJ150" i="5"/>
  <c r="CU143" i="4" s="1"/>
  <c r="EJ318" i="5"/>
  <c r="CU311" i="4" s="1"/>
  <c r="EJ199" i="5"/>
  <c r="CU192" i="4" s="1"/>
  <c r="EJ343" i="5"/>
  <c r="CU336" i="4" s="1"/>
  <c r="EJ489" i="5"/>
  <c r="CU482" i="4" s="1"/>
  <c r="EJ27" i="5"/>
  <c r="CU20" i="4" s="1"/>
  <c r="EJ69" i="5"/>
  <c r="CU62" i="4" s="1"/>
  <c r="EJ117" i="5"/>
  <c r="CU110" i="4" s="1"/>
  <c r="EJ159" i="5"/>
  <c r="CU152" i="4" s="1"/>
  <c r="EJ201" i="5"/>
  <c r="CU194" i="4" s="1"/>
  <c r="EJ243" i="5"/>
  <c r="CU236" i="4" s="1"/>
  <c r="EJ285" i="5"/>
  <c r="CU278" i="4" s="1"/>
  <c r="EJ333" i="5"/>
  <c r="CU326" i="4" s="1"/>
  <c r="EJ375" i="5"/>
  <c r="CU368" i="4" s="1"/>
  <c r="EJ441" i="5"/>
  <c r="CU434" i="4" s="1"/>
  <c r="EJ506" i="5"/>
  <c r="CU499" i="4" s="1"/>
  <c r="EJ216" i="5"/>
  <c r="CU209" i="4" s="1"/>
  <c r="EJ235" i="5"/>
  <c r="CU228" i="4" s="1"/>
  <c r="EJ40" i="5"/>
  <c r="CU33" i="4" s="1"/>
  <c r="EJ148" i="5"/>
  <c r="CU141" i="4" s="1"/>
  <c r="EJ250" i="5"/>
  <c r="CU243" i="4" s="1"/>
  <c r="EJ336" i="5"/>
  <c r="CU329" i="4" s="1"/>
  <c r="EJ31" i="5"/>
  <c r="CU24" i="4" s="1"/>
  <c r="EJ355" i="5"/>
  <c r="CU348" i="4" s="1"/>
  <c r="EJ76" i="5"/>
  <c r="CU69" i="4" s="1"/>
  <c r="EJ178" i="5"/>
  <c r="CU171" i="4" s="1"/>
  <c r="EJ286" i="5"/>
  <c r="CU279" i="4" s="1"/>
  <c r="EJ280" i="5"/>
  <c r="CU273" i="4" s="1"/>
  <c r="EJ220" i="5"/>
  <c r="CU213" i="4" s="1"/>
  <c r="EJ172" i="5"/>
  <c r="CU165" i="4" s="1"/>
  <c r="EJ118" i="5"/>
  <c r="CU111" i="4" s="1"/>
  <c r="EJ70" i="5"/>
  <c r="CU63" i="4" s="1"/>
  <c r="EJ22" i="5"/>
  <c r="CU15" i="4" s="1"/>
  <c r="EJ331" i="5"/>
  <c r="CU324" i="4" s="1"/>
  <c r="EJ175" i="5"/>
  <c r="CU168" i="4" s="1"/>
  <c r="EJ462" i="5"/>
  <c r="CU455" i="4" s="1"/>
  <c r="EJ312" i="5"/>
  <c r="CU305" i="4" s="1"/>
  <c r="EJ144" i="5"/>
  <c r="CU137" i="4" s="1"/>
  <c r="EJ492" i="5"/>
  <c r="CU485" i="4" s="1"/>
  <c r="EJ447" i="5"/>
  <c r="CU440" i="4" s="1"/>
  <c r="EJ405" i="5"/>
  <c r="CU398" i="4" s="1"/>
  <c r="EJ500" i="5"/>
  <c r="CU493" i="4" s="1"/>
  <c r="EJ262" i="5"/>
  <c r="CU255" i="4" s="1"/>
  <c r="EJ214" i="5"/>
  <c r="CU207" i="4" s="1"/>
  <c r="EJ166" i="5"/>
  <c r="CU159" i="4" s="1"/>
  <c r="EJ112" i="5"/>
  <c r="CU105" i="4" s="1"/>
  <c r="EJ64" i="5"/>
  <c r="CU57" i="4" s="1"/>
  <c r="EJ482" i="5"/>
  <c r="CU475" i="4" s="1"/>
  <c r="EJ307" i="5"/>
  <c r="CU300" i="4" s="1"/>
  <c r="EJ127" i="5"/>
  <c r="CU120" i="4" s="1"/>
  <c r="EJ444" i="5"/>
  <c r="CU437" i="4" s="1"/>
  <c r="EJ288" i="5"/>
  <c r="CU281" i="4" s="1"/>
  <c r="EJ114" i="5"/>
  <c r="CU107" i="4" s="1"/>
  <c r="EJ436" i="5"/>
  <c r="CU429" i="4" s="1"/>
  <c r="EJ256" i="5"/>
  <c r="CU249" i="4" s="1"/>
  <c r="EJ208" i="5"/>
  <c r="CU201" i="4" s="1"/>
  <c r="EJ154" i="5"/>
  <c r="CU147" i="4" s="1"/>
  <c r="EJ106" i="5"/>
  <c r="CU99" i="4" s="1"/>
  <c r="EJ46" i="5"/>
  <c r="CU39" i="4" s="1"/>
  <c r="EJ457" i="5"/>
  <c r="CU450" i="4" s="1"/>
  <c r="EJ253" i="5"/>
  <c r="CU246" i="4" s="1"/>
  <c r="EJ103" i="5"/>
  <c r="CU96" i="4" s="1"/>
  <c r="EJ420" i="5"/>
  <c r="CU413" i="4" s="1"/>
  <c r="EJ264" i="5"/>
  <c r="CU257" i="4" s="1"/>
  <c r="EJ66" i="5"/>
  <c r="CU59" i="4" s="1"/>
  <c r="EJ477" i="5"/>
  <c r="CU470" i="4" s="1"/>
  <c r="EJ429" i="5"/>
  <c r="CU422" i="4" s="1"/>
  <c r="EJ387" i="5"/>
  <c r="CU380" i="4" s="1"/>
  <c r="EJ292" i="5"/>
  <c r="CU285" i="4" s="1"/>
  <c r="EJ346" i="5"/>
  <c r="CU339" i="4" s="1"/>
  <c r="EJ394" i="5"/>
  <c r="CU387" i="4" s="1"/>
  <c r="EJ454" i="5"/>
  <c r="CU447" i="4" s="1"/>
  <c r="EJ507" i="5"/>
  <c r="CU500" i="4" s="1"/>
  <c r="EJ298" i="5"/>
  <c r="CU291" i="4" s="1"/>
  <c r="EJ352" i="5"/>
  <c r="CU345" i="4" s="1"/>
  <c r="EJ406" i="5"/>
  <c r="CU399" i="4" s="1"/>
  <c r="EJ460" i="5"/>
  <c r="CU453" i="4" s="1"/>
  <c r="EJ310" i="5"/>
  <c r="CU303" i="4" s="1"/>
  <c r="EJ364" i="5"/>
  <c r="CU357" i="4" s="1"/>
  <c r="EJ418" i="5"/>
  <c r="CU411" i="4" s="1"/>
  <c r="EJ466" i="5"/>
  <c r="CU459" i="4" s="1"/>
  <c r="EJ478" i="5"/>
  <c r="CU471" i="4" s="1"/>
  <c r="EJ322" i="5"/>
  <c r="CU315" i="4" s="1"/>
  <c r="EJ370" i="5"/>
  <c r="CU363" i="4" s="1"/>
  <c r="EJ424" i="5"/>
  <c r="CU417" i="4" s="1"/>
  <c r="EJ472" i="5"/>
  <c r="CU465" i="4" s="1"/>
  <c r="EJ484" i="5"/>
  <c r="CU477" i="4" s="1"/>
  <c r="EJ328" i="5"/>
  <c r="CU321" i="4" s="1"/>
  <c r="EJ382" i="5"/>
  <c r="CU375" i="4" s="1"/>
  <c r="EJ430" i="5"/>
  <c r="CU423" i="4" s="1"/>
  <c r="EJ479" i="5"/>
  <c r="CU472" i="4" s="1"/>
  <c r="EJ496" i="5"/>
  <c r="CU489" i="4" s="1"/>
  <c r="EJ42" i="5"/>
  <c r="CU35" i="4" s="1"/>
  <c r="EJ198" i="5"/>
  <c r="CU191" i="4" s="1"/>
  <c r="EJ348" i="5"/>
  <c r="CU341" i="4" s="1"/>
  <c r="EJ488" i="5"/>
  <c r="CU481" i="4" s="1"/>
  <c r="EJ25" i="5"/>
  <c r="CU18" i="4" s="1"/>
  <c r="EJ169" i="5"/>
  <c r="CU162" i="4" s="1"/>
  <c r="EJ295" i="5"/>
  <c r="CU288" i="4" s="1"/>
  <c r="EJ421" i="5"/>
  <c r="CU414" i="4" s="1"/>
  <c r="EJ39" i="5"/>
  <c r="CU32" i="4" s="1"/>
  <c r="EJ75" i="5"/>
  <c r="CU68" i="4" s="1"/>
  <c r="EJ111" i="5"/>
  <c r="CU104" i="4" s="1"/>
  <c r="EJ147" i="5"/>
  <c r="CU140" i="4" s="1"/>
  <c r="EJ183" i="5"/>
  <c r="CU176" i="4" s="1"/>
  <c r="EJ219" i="5"/>
  <c r="CU212" i="4" s="1"/>
  <c r="EJ255" i="5"/>
  <c r="CU248" i="4" s="1"/>
  <c r="EJ291" i="5"/>
  <c r="CU284" i="4" s="1"/>
  <c r="EJ327" i="5"/>
  <c r="CU320" i="4" s="1"/>
  <c r="EJ363" i="5"/>
  <c r="CU356" i="4" s="1"/>
  <c r="EJ399" i="5"/>
  <c r="CU392" i="4" s="1"/>
  <c r="EJ435" i="5"/>
  <c r="CU428" i="4" s="1"/>
  <c r="EJ471" i="5"/>
  <c r="CU464" i="4" s="1"/>
  <c r="EJ90" i="5"/>
  <c r="CU83" i="4" s="1"/>
  <c r="EJ240" i="5"/>
  <c r="CU233" i="4" s="1"/>
  <c r="EJ378" i="5"/>
  <c r="CU371" i="4" s="1"/>
  <c r="EJ151" i="5"/>
  <c r="CU144" i="4" s="1"/>
  <c r="EJ283" i="5"/>
  <c r="CU276" i="4" s="1"/>
  <c r="EJ433" i="5"/>
  <c r="CU426" i="4" s="1"/>
  <c r="EJ58" i="5"/>
  <c r="CU51" i="4" s="1"/>
  <c r="EJ100" i="5"/>
  <c r="CU93" i="4" s="1"/>
  <c r="EJ142" i="5"/>
  <c r="CU135" i="4" s="1"/>
  <c r="EJ184" i="5"/>
  <c r="CU177" i="4" s="1"/>
  <c r="EJ226" i="5"/>
  <c r="CU219" i="4" s="1"/>
  <c r="EJ274" i="5"/>
  <c r="CU267" i="4" s="1"/>
  <c r="EJ316" i="5"/>
  <c r="CU309" i="4" s="1"/>
  <c r="EJ358" i="5"/>
  <c r="CU351" i="4" s="1"/>
  <c r="EJ400" i="5"/>
  <c r="CU393" i="4" s="1"/>
  <c r="EJ442" i="5"/>
  <c r="CU435" i="4" s="1"/>
  <c r="EJ493" i="5"/>
  <c r="CU486" i="4" s="1"/>
  <c r="EJ502" i="5"/>
  <c r="CU495" i="4" s="1"/>
  <c r="EJ490" i="5"/>
  <c r="CU483" i="4" s="1"/>
  <c r="EJ508" i="5"/>
  <c r="CU501" i="4" s="1"/>
  <c r="EJ510" i="5"/>
  <c r="CU503" i="4" s="1"/>
  <c r="EJ486" i="5"/>
  <c r="CU479" i="4" s="1"/>
  <c r="EJ448" i="5"/>
  <c r="CU441" i="4" s="1"/>
  <c r="EJ412" i="5"/>
  <c r="CU405" i="4" s="1"/>
  <c r="EJ376" i="5"/>
  <c r="CU369" i="4" s="1"/>
  <c r="EJ340" i="5"/>
  <c r="CU333" i="4" s="1"/>
  <c r="EJ304" i="5"/>
  <c r="CU297" i="4" s="1"/>
  <c r="EJ268" i="5"/>
  <c r="CU261" i="4" s="1"/>
  <c r="EJ232" i="5"/>
  <c r="CU225" i="4" s="1"/>
  <c r="EJ196" i="5"/>
  <c r="CU189" i="4" s="1"/>
  <c r="EJ160" i="5"/>
  <c r="CU153" i="4" s="1"/>
  <c r="EJ124" i="5"/>
  <c r="CU117" i="4" s="1"/>
  <c r="EJ88" i="5"/>
  <c r="CU81" i="4" s="1"/>
  <c r="EJ52" i="5"/>
  <c r="CU45" i="4" s="1"/>
  <c r="EJ16" i="5"/>
  <c r="CU9" i="4" s="1"/>
  <c r="EN510" i="5"/>
  <c r="CW503" i="4" s="1"/>
  <c r="EN505" i="5"/>
  <c r="CW498" i="4" s="1"/>
  <c r="EN499" i="5"/>
  <c r="CW492" i="4" s="1"/>
  <c r="EN493" i="5"/>
  <c r="CW486" i="4" s="1"/>
  <c r="EN487" i="5"/>
  <c r="CW480" i="4" s="1"/>
  <c r="EN481" i="5"/>
  <c r="CW474" i="4" s="1"/>
  <c r="EN475" i="5"/>
  <c r="CW468" i="4" s="1"/>
  <c r="EN469" i="5"/>
  <c r="CW462" i="4" s="1"/>
  <c r="EN463" i="5"/>
  <c r="CW456" i="4" s="1"/>
  <c r="EN457" i="5"/>
  <c r="CW450" i="4" s="1"/>
  <c r="EN451" i="5"/>
  <c r="CW444" i="4" s="1"/>
  <c r="EN445" i="5"/>
  <c r="CW438" i="4" s="1"/>
  <c r="EN439" i="5"/>
  <c r="CW432" i="4" s="1"/>
  <c r="EN433" i="5"/>
  <c r="CW426" i="4" s="1"/>
  <c r="EN427" i="5"/>
  <c r="CW420" i="4" s="1"/>
  <c r="EN421" i="5"/>
  <c r="CW414" i="4" s="1"/>
  <c r="EN415" i="5"/>
  <c r="CW408" i="4" s="1"/>
  <c r="EN409" i="5"/>
  <c r="CW402" i="4" s="1"/>
  <c r="EN403" i="5"/>
  <c r="CW396" i="4" s="1"/>
  <c r="EN397" i="5"/>
  <c r="CW390" i="4" s="1"/>
  <c r="EN391" i="5"/>
  <c r="CW384" i="4" s="1"/>
  <c r="EN385" i="5"/>
  <c r="CW378" i="4" s="1"/>
  <c r="EN379" i="5"/>
  <c r="CW372" i="4" s="1"/>
  <c r="EN373" i="5"/>
  <c r="CW366" i="4" s="1"/>
  <c r="EN367" i="5"/>
  <c r="CW360" i="4" s="1"/>
  <c r="EN361" i="5"/>
  <c r="CW354" i="4" s="1"/>
  <c r="EN355" i="5"/>
  <c r="CW348" i="4" s="1"/>
  <c r="EN349" i="5"/>
  <c r="CW342" i="4" s="1"/>
  <c r="EN343" i="5"/>
  <c r="CW336" i="4" s="1"/>
  <c r="EN337" i="5"/>
  <c r="CW330" i="4" s="1"/>
  <c r="EN331" i="5"/>
  <c r="CW324" i="4" s="1"/>
  <c r="EN325" i="5"/>
  <c r="CW318" i="4" s="1"/>
  <c r="EN319" i="5"/>
  <c r="CW312" i="4" s="1"/>
  <c r="EN313" i="5"/>
  <c r="CW306" i="4" s="1"/>
  <c r="EN307" i="5"/>
  <c r="CW300" i="4" s="1"/>
  <c r="EN301" i="5"/>
  <c r="CW294" i="4" s="1"/>
  <c r="EN295" i="5"/>
  <c r="CW288" i="4" s="1"/>
  <c r="EN289" i="5"/>
  <c r="CW282" i="4" s="1"/>
  <c r="EN283" i="5"/>
  <c r="CW276" i="4" s="1"/>
  <c r="EN277" i="5"/>
  <c r="CW270" i="4" s="1"/>
  <c r="EN271" i="5"/>
  <c r="CW264" i="4" s="1"/>
  <c r="EN265" i="5"/>
  <c r="CW258" i="4" s="1"/>
  <c r="EN259" i="5"/>
  <c r="CW252" i="4" s="1"/>
  <c r="EN253" i="5"/>
  <c r="CW246" i="4" s="1"/>
  <c r="EN247" i="5"/>
  <c r="CW240" i="4" s="1"/>
  <c r="EN241" i="5"/>
  <c r="CW234" i="4" s="1"/>
  <c r="EN235" i="5"/>
  <c r="CW228" i="4" s="1"/>
  <c r="EN229" i="5"/>
  <c r="CW222" i="4" s="1"/>
  <c r="EN223" i="5"/>
  <c r="CW216" i="4" s="1"/>
  <c r="EN217" i="5"/>
  <c r="CW210" i="4" s="1"/>
  <c r="EN211" i="5"/>
  <c r="CW204" i="4" s="1"/>
  <c r="EN205" i="5"/>
  <c r="CW198" i="4" s="1"/>
  <c r="EN199" i="5"/>
  <c r="CW192" i="4" s="1"/>
  <c r="EN193" i="5"/>
  <c r="CW186" i="4" s="1"/>
  <c r="EN187" i="5"/>
  <c r="CW180" i="4" s="1"/>
  <c r="EN181" i="5"/>
  <c r="CW174" i="4" s="1"/>
  <c r="EN175" i="5"/>
  <c r="CW168" i="4" s="1"/>
  <c r="EN169" i="5"/>
  <c r="CW162" i="4" s="1"/>
  <c r="EN163" i="5"/>
  <c r="CW156" i="4" s="1"/>
  <c r="EN157" i="5"/>
  <c r="CW150" i="4" s="1"/>
  <c r="EN151" i="5"/>
  <c r="CW144" i="4" s="1"/>
  <c r="EN145" i="5"/>
  <c r="CW138" i="4" s="1"/>
  <c r="EN139" i="5"/>
  <c r="CW132" i="4" s="1"/>
  <c r="EN133" i="5"/>
  <c r="CW126" i="4" s="1"/>
  <c r="EN127" i="5"/>
  <c r="CW120" i="4" s="1"/>
  <c r="EN121" i="5"/>
  <c r="CW114" i="4" s="1"/>
  <c r="EN115" i="5"/>
  <c r="CW108" i="4" s="1"/>
  <c r="EN109" i="5"/>
  <c r="CW102" i="4" s="1"/>
  <c r="EN103" i="5"/>
  <c r="CW96" i="4" s="1"/>
  <c r="EN97" i="5"/>
  <c r="CW90" i="4" s="1"/>
  <c r="EN91" i="5"/>
  <c r="CW84" i="4" s="1"/>
  <c r="EN85" i="5"/>
  <c r="CW78" i="4" s="1"/>
  <c r="EN79" i="5"/>
  <c r="CW72" i="4" s="1"/>
  <c r="EN73" i="5"/>
  <c r="CW66" i="4" s="1"/>
  <c r="EN67" i="5"/>
  <c r="CW60" i="4" s="1"/>
  <c r="EN61" i="5"/>
  <c r="CW54" i="4" s="1"/>
  <c r="EN55" i="5"/>
  <c r="CW48" i="4" s="1"/>
  <c r="EN49" i="5"/>
  <c r="CW42" i="4" s="1"/>
  <c r="EN43" i="5"/>
  <c r="CW36" i="4" s="1"/>
  <c r="EN37" i="5"/>
  <c r="CW30" i="4" s="1"/>
  <c r="EN31" i="5"/>
  <c r="CW24" i="4" s="1"/>
  <c r="EN25" i="5"/>
  <c r="CW18" i="4" s="1"/>
  <c r="EN19" i="5"/>
  <c r="CW12" i="4" s="1"/>
  <c r="EN13" i="5"/>
  <c r="CW6" i="4" s="1"/>
  <c r="EN504" i="5"/>
  <c r="CW497" i="4" s="1"/>
  <c r="EN498" i="5"/>
  <c r="CW491" i="4" s="1"/>
  <c r="EN492" i="5"/>
  <c r="CW485" i="4" s="1"/>
  <c r="EN486" i="5"/>
  <c r="CW479" i="4" s="1"/>
  <c r="EN480" i="5"/>
  <c r="CW473" i="4" s="1"/>
  <c r="EN474" i="5"/>
  <c r="CW467" i="4" s="1"/>
  <c r="EN468" i="5"/>
  <c r="CW461" i="4" s="1"/>
  <c r="EN462" i="5"/>
  <c r="CW455" i="4" s="1"/>
  <c r="EN456" i="5"/>
  <c r="CW449" i="4" s="1"/>
  <c r="EN450" i="5"/>
  <c r="CW443" i="4" s="1"/>
  <c r="EN444" i="5"/>
  <c r="CW437" i="4" s="1"/>
  <c r="EN438" i="5"/>
  <c r="CW431" i="4" s="1"/>
  <c r="EN432" i="5"/>
  <c r="CW425" i="4" s="1"/>
  <c r="EN426" i="5"/>
  <c r="CW419" i="4" s="1"/>
  <c r="EN420" i="5"/>
  <c r="CW413" i="4" s="1"/>
  <c r="EN414" i="5"/>
  <c r="CW407" i="4" s="1"/>
  <c r="EN408" i="5"/>
  <c r="CW401" i="4" s="1"/>
  <c r="EN402" i="5"/>
  <c r="CW395" i="4" s="1"/>
  <c r="EN396" i="5"/>
  <c r="CW389" i="4" s="1"/>
  <c r="EN390" i="5"/>
  <c r="CW383" i="4" s="1"/>
  <c r="EN384" i="5"/>
  <c r="CW377" i="4" s="1"/>
  <c r="EN378" i="5"/>
  <c r="CW371" i="4" s="1"/>
  <c r="EN372" i="5"/>
  <c r="CW365" i="4" s="1"/>
  <c r="EN366" i="5"/>
  <c r="CW359" i="4" s="1"/>
  <c r="EN360" i="5"/>
  <c r="CW353" i="4" s="1"/>
  <c r="EN354" i="5"/>
  <c r="CW347" i="4" s="1"/>
  <c r="EN348" i="5"/>
  <c r="CW341" i="4" s="1"/>
  <c r="EN342" i="5"/>
  <c r="CW335" i="4" s="1"/>
  <c r="EN336" i="5"/>
  <c r="CW329" i="4" s="1"/>
  <c r="EN330" i="5"/>
  <c r="CW323" i="4" s="1"/>
  <c r="EN324" i="5"/>
  <c r="CW317" i="4" s="1"/>
  <c r="EN318" i="5"/>
  <c r="CW311" i="4" s="1"/>
  <c r="EN312" i="5"/>
  <c r="CW305" i="4" s="1"/>
  <c r="EN306" i="5"/>
  <c r="CW299" i="4" s="1"/>
  <c r="EN300" i="5"/>
  <c r="CW293" i="4" s="1"/>
  <c r="EN294" i="5"/>
  <c r="CW287" i="4" s="1"/>
  <c r="EN288" i="5"/>
  <c r="CW281" i="4" s="1"/>
  <c r="EN282" i="5"/>
  <c r="CW275" i="4" s="1"/>
  <c r="EN276" i="5"/>
  <c r="CW269" i="4" s="1"/>
  <c r="EN270" i="5"/>
  <c r="CW263" i="4" s="1"/>
  <c r="EN264" i="5"/>
  <c r="CW257" i="4" s="1"/>
  <c r="EN258" i="5"/>
  <c r="CW251" i="4" s="1"/>
  <c r="EN252" i="5"/>
  <c r="CW245" i="4" s="1"/>
  <c r="EN246" i="5"/>
  <c r="CW239" i="4" s="1"/>
  <c r="EN240" i="5"/>
  <c r="CW233" i="4" s="1"/>
  <c r="EN234" i="5"/>
  <c r="CW227" i="4" s="1"/>
  <c r="EN228" i="5"/>
  <c r="CW221" i="4" s="1"/>
  <c r="EN222" i="5"/>
  <c r="CW215" i="4" s="1"/>
  <c r="EN216" i="5"/>
  <c r="CW209" i="4" s="1"/>
  <c r="EN210" i="5"/>
  <c r="CW203" i="4" s="1"/>
  <c r="EN204" i="5"/>
  <c r="CW197" i="4" s="1"/>
  <c r="EN198" i="5"/>
  <c r="CW191" i="4" s="1"/>
  <c r="EN192" i="5"/>
  <c r="CW185" i="4" s="1"/>
  <c r="EN186" i="5"/>
  <c r="CW179" i="4" s="1"/>
  <c r="EN180" i="5"/>
  <c r="CW173" i="4" s="1"/>
  <c r="EN174" i="5"/>
  <c r="CW167" i="4" s="1"/>
  <c r="EN168" i="5"/>
  <c r="CW161" i="4" s="1"/>
  <c r="EN162" i="5"/>
  <c r="CW155" i="4" s="1"/>
  <c r="EN156" i="5"/>
  <c r="CW149" i="4" s="1"/>
  <c r="EN150" i="5"/>
  <c r="CW143" i="4" s="1"/>
  <c r="EN144" i="5"/>
  <c r="CW137" i="4" s="1"/>
  <c r="EN138" i="5"/>
  <c r="CW131" i="4" s="1"/>
  <c r="EN132" i="5"/>
  <c r="CW125" i="4" s="1"/>
  <c r="EN126" i="5"/>
  <c r="CW119" i="4" s="1"/>
  <c r="EN120" i="5"/>
  <c r="CW113" i="4" s="1"/>
  <c r="EN114" i="5"/>
  <c r="CW107" i="4" s="1"/>
  <c r="EN108" i="5"/>
  <c r="CW101" i="4" s="1"/>
  <c r="EN102" i="5"/>
  <c r="CW95" i="4" s="1"/>
  <c r="EN96" i="5"/>
  <c r="CW89" i="4" s="1"/>
  <c r="EN90" i="5"/>
  <c r="CW83" i="4" s="1"/>
  <c r="EN84" i="5"/>
  <c r="CW77" i="4" s="1"/>
  <c r="EN78" i="5"/>
  <c r="CW71" i="4" s="1"/>
  <c r="EN72" i="5"/>
  <c r="CW65" i="4" s="1"/>
  <c r="EN66" i="5"/>
  <c r="CW59" i="4" s="1"/>
  <c r="EN60" i="5"/>
  <c r="CW53" i="4" s="1"/>
  <c r="EN54" i="5"/>
  <c r="CW47" i="4" s="1"/>
  <c r="EN48" i="5"/>
  <c r="CW41" i="4" s="1"/>
  <c r="EN42" i="5"/>
  <c r="CW35" i="4" s="1"/>
  <c r="EN36" i="5"/>
  <c r="CW29" i="4" s="1"/>
  <c r="EN30" i="5"/>
  <c r="CW23" i="4" s="1"/>
  <c r="EN24" i="5"/>
  <c r="CW17" i="4" s="1"/>
  <c r="EN18" i="5"/>
  <c r="CW11" i="4" s="1"/>
  <c r="EN12" i="5"/>
  <c r="CW5" i="4" s="1"/>
  <c r="EN509" i="5"/>
  <c r="CW502" i="4" s="1"/>
  <c r="EN503" i="5"/>
  <c r="CW496" i="4" s="1"/>
  <c r="EN497" i="5"/>
  <c r="CW490" i="4" s="1"/>
  <c r="EN491" i="5"/>
  <c r="CW484" i="4" s="1"/>
  <c r="EN485" i="5"/>
  <c r="CW478" i="4" s="1"/>
  <c r="EN479" i="5"/>
  <c r="CW472" i="4" s="1"/>
  <c r="EN473" i="5"/>
  <c r="CW466" i="4" s="1"/>
  <c r="EN467" i="5"/>
  <c r="CW460" i="4" s="1"/>
  <c r="EN461" i="5"/>
  <c r="CW454" i="4" s="1"/>
  <c r="EN455" i="5"/>
  <c r="CW448" i="4" s="1"/>
  <c r="EN449" i="5"/>
  <c r="CW442" i="4" s="1"/>
  <c r="EN443" i="5"/>
  <c r="CW436" i="4" s="1"/>
  <c r="EN437" i="5"/>
  <c r="CW430" i="4" s="1"/>
  <c r="EN431" i="5"/>
  <c r="CW424" i="4" s="1"/>
  <c r="EN425" i="5"/>
  <c r="CW418" i="4" s="1"/>
  <c r="EN419" i="5"/>
  <c r="CW412" i="4" s="1"/>
  <c r="EN413" i="5"/>
  <c r="CW406" i="4" s="1"/>
  <c r="EN407" i="5"/>
  <c r="CW400" i="4" s="1"/>
  <c r="EN401" i="5"/>
  <c r="CW394" i="4" s="1"/>
  <c r="EN395" i="5"/>
  <c r="CW388" i="4" s="1"/>
  <c r="EN389" i="5"/>
  <c r="CW382" i="4" s="1"/>
  <c r="EN383" i="5"/>
  <c r="CW376" i="4" s="1"/>
  <c r="EN377" i="5"/>
  <c r="CW370" i="4" s="1"/>
  <c r="EN371" i="5"/>
  <c r="CW364" i="4" s="1"/>
  <c r="EN365" i="5"/>
  <c r="CW358" i="4" s="1"/>
  <c r="EN359" i="5"/>
  <c r="CW352" i="4" s="1"/>
  <c r="EN353" i="5"/>
  <c r="CW346" i="4" s="1"/>
  <c r="EN347" i="5"/>
  <c r="CW340" i="4" s="1"/>
  <c r="EN341" i="5"/>
  <c r="CW334" i="4" s="1"/>
  <c r="EN335" i="5"/>
  <c r="CW328" i="4" s="1"/>
  <c r="EN329" i="5"/>
  <c r="CW322" i="4" s="1"/>
  <c r="EN323" i="5"/>
  <c r="CW316" i="4" s="1"/>
  <c r="EN317" i="5"/>
  <c r="CW310" i="4" s="1"/>
  <c r="EN311" i="5"/>
  <c r="CW304" i="4" s="1"/>
  <c r="EN305" i="5"/>
  <c r="CW298" i="4" s="1"/>
  <c r="EN299" i="5"/>
  <c r="CW292" i="4" s="1"/>
  <c r="EN293" i="5"/>
  <c r="CW286" i="4" s="1"/>
  <c r="EN287" i="5"/>
  <c r="CW280" i="4" s="1"/>
  <c r="EN281" i="5"/>
  <c r="CW274" i="4" s="1"/>
  <c r="EN275" i="5"/>
  <c r="CW268" i="4" s="1"/>
  <c r="EN269" i="5"/>
  <c r="CW262" i="4" s="1"/>
  <c r="EN263" i="5"/>
  <c r="CW256" i="4" s="1"/>
  <c r="EN257" i="5"/>
  <c r="CW250" i="4" s="1"/>
  <c r="EN251" i="5"/>
  <c r="CW244" i="4" s="1"/>
  <c r="EN245" i="5"/>
  <c r="CW238" i="4" s="1"/>
  <c r="EN239" i="5"/>
  <c r="CW232" i="4" s="1"/>
  <c r="EN233" i="5"/>
  <c r="CW226" i="4" s="1"/>
  <c r="EN227" i="5"/>
  <c r="CW220" i="4" s="1"/>
  <c r="EN221" i="5"/>
  <c r="CW214" i="4" s="1"/>
  <c r="EN215" i="5"/>
  <c r="CW208" i="4" s="1"/>
  <c r="EN209" i="5"/>
  <c r="CW202" i="4" s="1"/>
  <c r="EN203" i="5"/>
  <c r="CW196" i="4" s="1"/>
  <c r="EN197" i="5"/>
  <c r="CW190" i="4" s="1"/>
  <c r="EN191" i="5"/>
  <c r="CW184" i="4" s="1"/>
  <c r="EN185" i="5"/>
  <c r="CW178" i="4" s="1"/>
  <c r="EN179" i="5"/>
  <c r="CW172" i="4" s="1"/>
  <c r="EN173" i="5"/>
  <c r="CW166" i="4" s="1"/>
  <c r="EN167" i="5"/>
  <c r="CW160" i="4" s="1"/>
  <c r="EN161" i="5"/>
  <c r="CW154" i="4" s="1"/>
  <c r="EN155" i="5"/>
  <c r="CW148" i="4" s="1"/>
  <c r="EN149" i="5"/>
  <c r="CW142" i="4" s="1"/>
  <c r="EN143" i="5"/>
  <c r="CW136" i="4" s="1"/>
  <c r="EN137" i="5"/>
  <c r="CW130" i="4" s="1"/>
  <c r="EN131" i="5"/>
  <c r="CW124" i="4" s="1"/>
  <c r="EN125" i="5"/>
  <c r="CW118" i="4" s="1"/>
  <c r="EN119" i="5"/>
  <c r="CW112" i="4" s="1"/>
  <c r="EN113" i="5"/>
  <c r="CW106" i="4" s="1"/>
  <c r="EN107" i="5"/>
  <c r="CW100" i="4" s="1"/>
  <c r="EN101" i="5"/>
  <c r="CW94" i="4" s="1"/>
  <c r="EN95" i="5"/>
  <c r="CW88" i="4" s="1"/>
  <c r="EN89" i="5"/>
  <c r="CW82" i="4" s="1"/>
  <c r="EN83" i="5"/>
  <c r="CW76" i="4" s="1"/>
  <c r="EN77" i="5"/>
  <c r="CW70" i="4" s="1"/>
  <c r="EN71" i="5"/>
  <c r="CW64" i="4" s="1"/>
  <c r="EN65" i="5"/>
  <c r="CW58" i="4" s="1"/>
  <c r="EN59" i="5"/>
  <c r="CW52" i="4" s="1"/>
  <c r="EN53" i="5"/>
  <c r="CW46" i="4" s="1"/>
  <c r="EN47" i="5"/>
  <c r="CW40" i="4" s="1"/>
  <c r="EN41" i="5"/>
  <c r="CW34" i="4" s="1"/>
  <c r="EN35" i="5"/>
  <c r="CW28" i="4" s="1"/>
  <c r="EN29" i="5"/>
  <c r="CW22" i="4" s="1"/>
  <c r="EN23" i="5"/>
  <c r="CW16" i="4" s="1"/>
  <c r="EN17" i="5"/>
  <c r="CW10" i="4" s="1"/>
  <c r="EN11" i="5"/>
  <c r="CW4" i="4" s="1"/>
  <c r="EN506" i="5"/>
  <c r="CW499" i="4" s="1"/>
  <c r="EN500" i="5"/>
  <c r="CW493" i="4" s="1"/>
  <c r="EN494" i="5"/>
  <c r="CW487" i="4" s="1"/>
  <c r="EN488" i="5"/>
  <c r="CW481" i="4" s="1"/>
  <c r="EN482" i="5"/>
  <c r="CW475" i="4" s="1"/>
  <c r="EN476" i="5"/>
  <c r="CW469" i="4" s="1"/>
  <c r="EN470" i="5"/>
  <c r="CW463" i="4" s="1"/>
  <c r="EN464" i="5"/>
  <c r="CW457" i="4" s="1"/>
  <c r="EN458" i="5"/>
  <c r="CW451" i="4" s="1"/>
  <c r="EN452" i="5"/>
  <c r="CW445" i="4" s="1"/>
  <c r="EN446" i="5"/>
  <c r="CW439" i="4" s="1"/>
  <c r="EN440" i="5"/>
  <c r="CW433" i="4" s="1"/>
  <c r="EN434" i="5"/>
  <c r="CW427" i="4" s="1"/>
  <c r="EN428" i="5"/>
  <c r="CW421" i="4" s="1"/>
  <c r="EN422" i="5"/>
  <c r="CW415" i="4" s="1"/>
  <c r="EN416" i="5"/>
  <c r="CW409" i="4" s="1"/>
  <c r="EN410" i="5"/>
  <c r="CW403" i="4" s="1"/>
  <c r="EN404" i="5"/>
  <c r="CW397" i="4" s="1"/>
  <c r="EN398" i="5"/>
  <c r="CW391" i="4" s="1"/>
  <c r="EN392" i="5"/>
  <c r="CW385" i="4" s="1"/>
  <c r="EN386" i="5"/>
  <c r="CW379" i="4" s="1"/>
  <c r="EN380" i="5"/>
  <c r="CW373" i="4" s="1"/>
  <c r="EN374" i="5"/>
  <c r="CW367" i="4" s="1"/>
  <c r="EN368" i="5"/>
  <c r="CW361" i="4" s="1"/>
  <c r="EN362" i="5"/>
  <c r="CW355" i="4" s="1"/>
  <c r="EN356" i="5"/>
  <c r="CW349" i="4" s="1"/>
  <c r="EN350" i="5"/>
  <c r="CW343" i="4" s="1"/>
  <c r="EN344" i="5"/>
  <c r="CW337" i="4" s="1"/>
  <c r="EN338" i="5"/>
  <c r="CW331" i="4" s="1"/>
  <c r="EN332" i="5"/>
  <c r="CW325" i="4" s="1"/>
  <c r="EN326" i="5"/>
  <c r="CW319" i="4" s="1"/>
  <c r="EN320" i="5"/>
  <c r="CW313" i="4" s="1"/>
  <c r="EN314" i="5"/>
  <c r="CW307" i="4" s="1"/>
  <c r="EN308" i="5"/>
  <c r="CW301" i="4" s="1"/>
  <c r="EN302" i="5"/>
  <c r="CW295" i="4" s="1"/>
  <c r="EN296" i="5"/>
  <c r="CW289" i="4" s="1"/>
  <c r="EN290" i="5"/>
  <c r="CW283" i="4" s="1"/>
  <c r="EN284" i="5"/>
  <c r="CW277" i="4" s="1"/>
  <c r="EN278" i="5"/>
  <c r="CW271" i="4" s="1"/>
  <c r="EN272" i="5"/>
  <c r="CW265" i="4" s="1"/>
  <c r="EN266" i="5"/>
  <c r="CW259" i="4" s="1"/>
  <c r="EN260" i="5"/>
  <c r="CW253" i="4" s="1"/>
  <c r="EN254" i="5"/>
  <c r="CW247" i="4" s="1"/>
  <c r="EN248" i="5"/>
  <c r="CW241" i="4" s="1"/>
  <c r="EN242" i="5"/>
  <c r="CW235" i="4" s="1"/>
  <c r="EN236" i="5"/>
  <c r="CW229" i="4" s="1"/>
  <c r="EN230" i="5"/>
  <c r="CW223" i="4" s="1"/>
  <c r="EN224" i="5"/>
  <c r="CW217" i="4" s="1"/>
  <c r="EN218" i="5"/>
  <c r="CW211" i="4" s="1"/>
  <c r="EN212" i="5"/>
  <c r="CW205" i="4" s="1"/>
  <c r="EN206" i="5"/>
  <c r="CW199" i="4" s="1"/>
  <c r="EN200" i="5"/>
  <c r="CW193" i="4" s="1"/>
  <c r="EN194" i="5"/>
  <c r="CW187" i="4" s="1"/>
  <c r="EN188" i="5"/>
  <c r="CW181" i="4" s="1"/>
  <c r="EN182" i="5"/>
  <c r="CW175" i="4" s="1"/>
  <c r="EN176" i="5"/>
  <c r="CW169" i="4" s="1"/>
  <c r="EN170" i="5"/>
  <c r="CW163" i="4" s="1"/>
  <c r="EN164" i="5"/>
  <c r="CW157" i="4" s="1"/>
  <c r="EN158" i="5"/>
  <c r="CW151" i="4" s="1"/>
  <c r="EN152" i="5"/>
  <c r="CW145" i="4" s="1"/>
  <c r="EN146" i="5"/>
  <c r="CW139" i="4" s="1"/>
  <c r="EN140" i="5"/>
  <c r="CW133" i="4" s="1"/>
  <c r="EN134" i="5"/>
  <c r="CW127" i="4" s="1"/>
  <c r="EN128" i="5"/>
  <c r="CW121" i="4" s="1"/>
  <c r="EN122" i="5"/>
  <c r="CW115" i="4" s="1"/>
  <c r="EN116" i="5"/>
  <c r="CW109" i="4" s="1"/>
  <c r="EN110" i="5"/>
  <c r="CW103" i="4" s="1"/>
  <c r="EN104" i="5"/>
  <c r="CW97" i="4" s="1"/>
  <c r="EN98" i="5"/>
  <c r="CW91" i="4" s="1"/>
  <c r="EN92" i="5"/>
  <c r="CW85" i="4" s="1"/>
  <c r="EN86" i="5"/>
  <c r="CW79" i="4" s="1"/>
  <c r="EN80" i="5"/>
  <c r="CW73" i="4" s="1"/>
  <c r="EN74" i="5"/>
  <c r="CW67" i="4" s="1"/>
  <c r="EN68" i="5"/>
  <c r="CW61" i="4" s="1"/>
  <c r="EN62" i="5"/>
  <c r="CW55" i="4" s="1"/>
  <c r="EN56" i="5"/>
  <c r="CW49" i="4" s="1"/>
  <c r="EN50" i="5"/>
  <c r="CW43" i="4" s="1"/>
  <c r="EN44" i="5"/>
  <c r="CW37" i="4" s="1"/>
  <c r="EN38" i="5"/>
  <c r="CW31" i="4" s="1"/>
  <c r="EN32" i="5"/>
  <c r="CW25" i="4" s="1"/>
  <c r="EN26" i="5"/>
  <c r="CW19" i="4" s="1"/>
  <c r="EN20" i="5"/>
  <c r="CW13" i="4" s="1"/>
  <c r="EN14" i="5"/>
  <c r="CW7" i="4" s="1"/>
  <c r="EN496" i="5"/>
  <c r="CW489" i="4" s="1"/>
  <c r="EN478" i="5"/>
  <c r="CW471" i="4" s="1"/>
  <c r="EN460" i="5"/>
  <c r="CW453" i="4" s="1"/>
  <c r="EN442" i="5"/>
  <c r="CW435" i="4" s="1"/>
  <c r="EN424" i="5"/>
  <c r="CW417" i="4" s="1"/>
  <c r="EN406" i="5"/>
  <c r="CW399" i="4" s="1"/>
  <c r="EN388" i="5"/>
  <c r="CW381" i="4" s="1"/>
  <c r="EN370" i="5"/>
  <c r="CW363" i="4" s="1"/>
  <c r="EN352" i="5"/>
  <c r="CW345" i="4" s="1"/>
  <c r="EN334" i="5"/>
  <c r="CW327" i="4" s="1"/>
  <c r="EN316" i="5"/>
  <c r="CW309" i="4" s="1"/>
  <c r="EN298" i="5"/>
  <c r="CW291" i="4" s="1"/>
  <c r="EN280" i="5"/>
  <c r="CW273" i="4" s="1"/>
  <c r="EN262" i="5"/>
  <c r="CW255" i="4" s="1"/>
  <c r="EN244" i="5"/>
  <c r="CW237" i="4" s="1"/>
  <c r="EN226" i="5"/>
  <c r="CW219" i="4" s="1"/>
  <c r="EN208" i="5"/>
  <c r="CW201" i="4" s="1"/>
  <c r="EN190" i="5"/>
  <c r="CW183" i="4" s="1"/>
  <c r="EN172" i="5"/>
  <c r="CW165" i="4" s="1"/>
  <c r="EN154" i="5"/>
  <c r="CW147" i="4" s="1"/>
  <c r="EN136" i="5"/>
  <c r="CW129" i="4" s="1"/>
  <c r="EN118" i="5"/>
  <c r="CW111" i="4" s="1"/>
  <c r="EN100" i="5"/>
  <c r="CW93" i="4" s="1"/>
  <c r="EN82" i="5"/>
  <c r="CW75" i="4" s="1"/>
  <c r="EN64" i="5"/>
  <c r="CW57" i="4" s="1"/>
  <c r="EN46" i="5"/>
  <c r="CW39" i="4" s="1"/>
  <c r="EN28" i="5"/>
  <c r="CW21" i="4" s="1"/>
  <c r="EN453" i="5"/>
  <c r="CW446" i="4" s="1"/>
  <c r="EN381" i="5"/>
  <c r="CW374" i="4" s="1"/>
  <c r="EN327" i="5"/>
  <c r="CW320" i="4" s="1"/>
  <c r="EN255" i="5"/>
  <c r="CW248" i="4" s="1"/>
  <c r="EN165" i="5"/>
  <c r="CW158" i="4" s="1"/>
  <c r="EN93" i="5"/>
  <c r="CW86" i="4" s="1"/>
  <c r="EN21" i="5"/>
  <c r="CW14" i="4" s="1"/>
  <c r="EN502" i="5"/>
  <c r="CW495" i="4" s="1"/>
  <c r="EN448" i="5"/>
  <c r="CW441" i="4" s="1"/>
  <c r="EN376" i="5"/>
  <c r="CW369" i="4" s="1"/>
  <c r="EN304" i="5"/>
  <c r="CW297" i="4" s="1"/>
  <c r="EN250" i="5"/>
  <c r="CW243" i="4" s="1"/>
  <c r="EN178" i="5"/>
  <c r="CW171" i="4" s="1"/>
  <c r="EN106" i="5"/>
  <c r="CW99" i="4" s="1"/>
  <c r="EN34" i="5"/>
  <c r="CW27" i="4" s="1"/>
  <c r="EN495" i="5"/>
  <c r="CW488" i="4" s="1"/>
  <c r="EN477" i="5"/>
  <c r="CW470" i="4" s="1"/>
  <c r="EN459" i="5"/>
  <c r="CW452" i="4" s="1"/>
  <c r="EN441" i="5"/>
  <c r="CW434" i="4" s="1"/>
  <c r="EN423" i="5"/>
  <c r="CW416" i="4" s="1"/>
  <c r="EN405" i="5"/>
  <c r="CW398" i="4" s="1"/>
  <c r="EN387" i="5"/>
  <c r="CW380" i="4" s="1"/>
  <c r="EN369" i="5"/>
  <c r="CW362" i="4" s="1"/>
  <c r="EN351" i="5"/>
  <c r="CW344" i="4" s="1"/>
  <c r="EN333" i="5"/>
  <c r="CW326" i="4" s="1"/>
  <c r="EN315" i="5"/>
  <c r="CW308" i="4" s="1"/>
  <c r="EN297" i="5"/>
  <c r="CW290" i="4" s="1"/>
  <c r="EN279" i="5"/>
  <c r="CW272" i="4" s="1"/>
  <c r="EN261" i="5"/>
  <c r="CW254" i="4" s="1"/>
  <c r="EN243" i="5"/>
  <c r="CW236" i="4" s="1"/>
  <c r="EN225" i="5"/>
  <c r="CW218" i="4" s="1"/>
  <c r="EN207" i="5"/>
  <c r="CW200" i="4" s="1"/>
  <c r="EN189" i="5"/>
  <c r="CW182" i="4" s="1"/>
  <c r="EN171" i="5"/>
  <c r="CW164" i="4" s="1"/>
  <c r="EN153" i="5"/>
  <c r="CW146" i="4" s="1"/>
  <c r="EN135" i="5"/>
  <c r="CW128" i="4" s="1"/>
  <c r="EN117" i="5"/>
  <c r="CW110" i="4" s="1"/>
  <c r="EN99" i="5"/>
  <c r="CW92" i="4" s="1"/>
  <c r="EN81" i="5"/>
  <c r="CW74" i="4" s="1"/>
  <c r="EN63" i="5"/>
  <c r="CW56" i="4" s="1"/>
  <c r="EN45" i="5"/>
  <c r="CW38" i="4" s="1"/>
  <c r="EN27" i="5"/>
  <c r="CW20" i="4" s="1"/>
  <c r="EN507" i="5"/>
  <c r="CW500" i="4" s="1"/>
  <c r="EN399" i="5"/>
  <c r="CW392" i="4" s="1"/>
  <c r="EN309" i="5"/>
  <c r="CW302" i="4" s="1"/>
  <c r="EN219" i="5"/>
  <c r="CW212" i="4" s="1"/>
  <c r="EN147" i="5"/>
  <c r="CW140" i="4" s="1"/>
  <c r="EN75" i="5"/>
  <c r="CW68" i="4" s="1"/>
  <c r="EN466" i="5"/>
  <c r="CW459" i="4" s="1"/>
  <c r="EN394" i="5"/>
  <c r="CW387" i="4" s="1"/>
  <c r="EN322" i="5"/>
  <c r="CW315" i="4" s="1"/>
  <c r="EN232" i="5"/>
  <c r="CW225" i="4" s="1"/>
  <c r="EN160" i="5"/>
  <c r="CW153" i="4" s="1"/>
  <c r="EN88" i="5"/>
  <c r="CW81" i="4" s="1"/>
  <c r="EN16" i="5"/>
  <c r="CW9" i="4" s="1"/>
  <c r="EN508" i="5"/>
  <c r="CW501" i="4" s="1"/>
  <c r="EN490" i="5"/>
  <c r="CW483" i="4" s="1"/>
  <c r="EN472" i="5"/>
  <c r="CW465" i="4" s="1"/>
  <c r="EN454" i="5"/>
  <c r="CW447" i="4" s="1"/>
  <c r="EN436" i="5"/>
  <c r="CW429" i="4" s="1"/>
  <c r="EN418" i="5"/>
  <c r="CW411" i="4" s="1"/>
  <c r="EN400" i="5"/>
  <c r="CW393" i="4" s="1"/>
  <c r="EN382" i="5"/>
  <c r="CW375" i="4" s="1"/>
  <c r="EN364" i="5"/>
  <c r="CW357" i="4" s="1"/>
  <c r="EN346" i="5"/>
  <c r="CW339" i="4" s="1"/>
  <c r="EN328" i="5"/>
  <c r="CW321" i="4" s="1"/>
  <c r="EN310" i="5"/>
  <c r="CW303" i="4" s="1"/>
  <c r="EN292" i="5"/>
  <c r="CW285" i="4" s="1"/>
  <c r="EN274" i="5"/>
  <c r="CW267" i="4" s="1"/>
  <c r="EN256" i="5"/>
  <c r="CW249" i="4" s="1"/>
  <c r="EN238" i="5"/>
  <c r="CW231" i="4" s="1"/>
  <c r="EN220" i="5"/>
  <c r="CW213" i="4" s="1"/>
  <c r="EN202" i="5"/>
  <c r="CW195" i="4" s="1"/>
  <c r="EN184" i="5"/>
  <c r="CW177" i="4" s="1"/>
  <c r="EN166" i="5"/>
  <c r="CW159" i="4" s="1"/>
  <c r="EN148" i="5"/>
  <c r="CW141" i="4" s="1"/>
  <c r="EN130" i="5"/>
  <c r="CW123" i="4" s="1"/>
  <c r="EN112" i="5"/>
  <c r="CW105" i="4" s="1"/>
  <c r="EN94" i="5"/>
  <c r="CW87" i="4" s="1"/>
  <c r="EN76" i="5"/>
  <c r="CW69" i="4" s="1"/>
  <c r="EN58" i="5"/>
  <c r="CW51" i="4" s="1"/>
  <c r="EN40" i="5"/>
  <c r="CW33" i="4" s="1"/>
  <c r="EN22" i="5"/>
  <c r="CW15" i="4" s="1"/>
  <c r="EN489" i="5"/>
  <c r="CW482" i="4" s="1"/>
  <c r="EN417" i="5"/>
  <c r="CW410" i="4" s="1"/>
  <c r="EN345" i="5"/>
  <c r="CW338" i="4" s="1"/>
  <c r="EN273" i="5"/>
  <c r="CW266" i="4" s="1"/>
  <c r="EN201" i="5"/>
  <c r="CW194" i="4" s="1"/>
  <c r="EN129" i="5"/>
  <c r="CW122" i="4" s="1"/>
  <c r="EN57" i="5"/>
  <c r="CW50" i="4" s="1"/>
  <c r="EN484" i="5"/>
  <c r="CW477" i="4" s="1"/>
  <c r="EN412" i="5"/>
  <c r="CW405" i="4" s="1"/>
  <c r="EN358" i="5"/>
  <c r="CW351" i="4" s="1"/>
  <c r="EN286" i="5"/>
  <c r="CW279" i="4" s="1"/>
  <c r="EN214" i="5"/>
  <c r="CW207" i="4" s="1"/>
  <c r="EN142" i="5"/>
  <c r="CW135" i="4" s="1"/>
  <c r="EN52" i="5"/>
  <c r="CW45" i="4" s="1"/>
  <c r="EN501" i="5"/>
  <c r="CW494" i="4" s="1"/>
  <c r="EN483" i="5"/>
  <c r="CW476" i="4" s="1"/>
  <c r="EN465" i="5"/>
  <c r="CW458" i="4" s="1"/>
  <c r="EN447" i="5"/>
  <c r="CW440" i="4" s="1"/>
  <c r="EN429" i="5"/>
  <c r="CW422" i="4" s="1"/>
  <c r="EN411" i="5"/>
  <c r="CW404" i="4" s="1"/>
  <c r="EN393" i="5"/>
  <c r="CW386" i="4" s="1"/>
  <c r="EN375" i="5"/>
  <c r="CW368" i="4" s="1"/>
  <c r="EN357" i="5"/>
  <c r="CW350" i="4" s="1"/>
  <c r="EN339" i="5"/>
  <c r="CW332" i="4" s="1"/>
  <c r="EN321" i="5"/>
  <c r="CW314" i="4" s="1"/>
  <c r="EN303" i="5"/>
  <c r="CW296" i="4" s="1"/>
  <c r="EN285" i="5"/>
  <c r="CW278" i="4" s="1"/>
  <c r="EN267" i="5"/>
  <c r="CW260" i="4" s="1"/>
  <c r="EN249" i="5"/>
  <c r="CW242" i="4" s="1"/>
  <c r="EN231" i="5"/>
  <c r="CW224" i="4" s="1"/>
  <c r="EN213" i="5"/>
  <c r="CW206" i="4" s="1"/>
  <c r="EN195" i="5"/>
  <c r="CW188" i="4" s="1"/>
  <c r="EN177" i="5"/>
  <c r="CW170" i="4" s="1"/>
  <c r="EN159" i="5"/>
  <c r="CW152" i="4" s="1"/>
  <c r="EN141" i="5"/>
  <c r="CW134" i="4" s="1"/>
  <c r="EN123" i="5"/>
  <c r="CW116" i="4" s="1"/>
  <c r="EN105" i="5"/>
  <c r="CW98" i="4" s="1"/>
  <c r="EN87" i="5"/>
  <c r="CW80" i="4" s="1"/>
  <c r="EN69" i="5"/>
  <c r="CW62" i="4" s="1"/>
  <c r="EN51" i="5"/>
  <c r="CW44" i="4" s="1"/>
  <c r="EN33" i="5"/>
  <c r="CW26" i="4" s="1"/>
  <c r="EN15" i="5"/>
  <c r="CW8" i="4" s="1"/>
  <c r="EN471" i="5"/>
  <c r="CW464" i="4" s="1"/>
  <c r="EN435" i="5"/>
  <c r="CW428" i="4" s="1"/>
  <c r="EN363" i="5"/>
  <c r="CW356" i="4" s="1"/>
  <c r="EN291" i="5"/>
  <c r="CW284" i="4" s="1"/>
  <c r="EN237" i="5"/>
  <c r="CW230" i="4" s="1"/>
  <c r="EN183" i="5"/>
  <c r="CW176" i="4" s="1"/>
  <c r="EN111" i="5"/>
  <c r="CW104" i="4" s="1"/>
  <c r="EN39" i="5"/>
  <c r="CW32" i="4" s="1"/>
  <c r="EN430" i="5"/>
  <c r="CW423" i="4" s="1"/>
  <c r="EN340" i="5"/>
  <c r="CW333" i="4" s="1"/>
  <c r="EN268" i="5"/>
  <c r="CW261" i="4" s="1"/>
  <c r="EN196" i="5"/>
  <c r="CW189" i="4" s="1"/>
  <c r="EN124" i="5"/>
  <c r="CW117" i="4" s="1"/>
  <c r="EN70" i="5"/>
  <c r="CW63" i="4" s="1"/>
  <c r="AV8" i="2" l="1"/>
  <c r="B31" i="6"/>
  <c r="B28" i="6"/>
  <c r="B25" i="6"/>
  <c r="AV4" i="6"/>
  <c r="S22" i="6"/>
  <c r="S16" i="6"/>
  <c r="S13" i="6"/>
  <c r="S10" i="6"/>
  <c r="S7" i="6"/>
  <c r="AV19" i="6"/>
  <c r="AV16" i="6"/>
  <c r="AV13" i="6"/>
  <c r="AV10" i="6"/>
  <c r="AV7" i="6"/>
  <c r="DV8" i="5"/>
  <c r="DT8" i="5"/>
  <c r="DP8" i="5"/>
  <c r="DG8" i="5"/>
  <c r="DX8" i="5"/>
  <c r="DW8" i="5"/>
  <c r="DX7" i="5"/>
  <c r="DW7" i="5"/>
  <c r="DU8" i="5"/>
  <c r="DU7" i="5"/>
  <c r="DS8" i="5"/>
  <c r="DR8" i="5"/>
  <c r="DQ8" i="5"/>
  <c r="DS7" i="5"/>
  <c r="DR7" i="5"/>
  <c r="DQ7" i="5"/>
  <c r="DO8" i="5"/>
  <c r="DN8" i="5"/>
  <c r="DM8" i="5"/>
  <c r="DL8" i="5"/>
  <c r="DK8" i="5"/>
  <c r="DJ8" i="5"/>
  <c r="DI8" i="5"/>
  <c r="DH8" i="5"/>
  <c r="DO7" i="5"/>
  <c r="DN7" i="5"/>
  <c r="DM7" i="5"/>
  <c r="DL7" i="5"/>
  <c r="DK7" i="5"/>
  <c r="DJ7" i="5"/>
  <c r="DI7" i="5"/>
  <c r="DH7" i="5"/>
  <c r="DD7" i="5"/>
  <c r="DE7" i="5"/>
  <c r="DD8" i="5"/>
  <c r="DE8" i="5"/>
  <c r="DC8" i="5"/>
  <c r="DC7" i="5"/>
  <c r="DB8" i="5"/>
  <c r="DB7" i="5"/>
  <c r="DB9" i="5"/>
  <c r="DC9" i="5"/>
  <c r="DD9" i="5"/>
  <c r="DE9" i="5"/>
  <c r="DF9" i="5"/>
  <c r="DG9" i="5"/>
  <c r="DH9" i="5"/>
  <c r="DI9" i="5"/>
  <c r="DJ9" i="5"/>
  <c r="DK9" i="5"/>
  <c r="DL9" i="5"/>
  <c r="DM9" i="5"/>
  <c r="DN9" i="5"/>
  <c r="DO9" i="5"/>
  <c r="DP9" i="5"/>
  <c r="DQ9" i="5"/>
  <c r="DR9" i="5"/>
  <c r="DS9" i="5"/>
  <c r="DT9" i="5"/>
  <c r="DU9" i="5"/>
  <c r="DW9" i="5"/>
  <c r="DX9" i="5"/>
  <c r="CZ10" i="5"/>
  <c r="CV10" i="5" s="1"/>
  <c r="DB10" i="5"/>
  <c r="DC10" i="5"/>
  <c r="DD10" i="5"/>
  <c r="DE10" i="5"/>
  <c r="DF10" i="5"/>
  <c r="CW10" i="5" s="1"/>
  <c r="DG10" i="5"/>
  <c r="DH10" i="5"/>
  <c r="DI10" i="5"/>
  <c r="DJ10" i="5"/>
  <c r="DK10" i="5"/>
  <c r="DL10" i="5"/>
  <c r="DM10" i="5"/>
  <c r="DN10" i="5"/>
  <c r="DO10" i="5"/>
  <c r="DP10" i="5"/>
  <c r="DQ10" i="5"/>
  <c r="DR10" i="5"/>
  <c r="DS10" i="5"/>
  <c r="DT10" i="5"/>
  <c r="DU10" i="5"/>
  <c r="DV10" i="5"/>
  <c r="DW10" i="5"/>
  <c r="DX10" i="5"/>
  <c r="CY10" i="5"/>
  <c r="CU10" i="5" s="1"/>
  <c r="CR17" i="4"/>
  <c r="CS17" i="4"/>
  <c r="CR18" i="4"/>
  <c r="CS18" i="4"/>
  <c r="CR19" i="4"/>
  <c r="CS19" i="4"/>
  <c r="CR20" i="4"/>
  <c r="CS20" i="4"/>
  <c r="CR21" i="4"/>
  <c r="CS21" i="4"/>
  <c r="CR22" i="4"/>
  <c r="CS22" i="4"/>
  <c r="CR23" i="4"/>
  <c r="CS23" i="4"/>
  <c r="CR24" i="4"/>
  <c r="CS24" i="4"/>
  <c r="CR25" i="4"/>
  <c r="CS25" i="4"/>
  <c r="CS16" i="4"/>
  <c r="CR16" i="4"/>
  <c r="CR40" i="4"/>
  <c r="CS40" i="4"/>
  <c r="CR41" i="4"/>
  <c r="CS41" i="4"/>
  <c r="CR42" i="4"/>
  <c r="CS42" i="4"/>
  <c r="CR43" i="4"/>
  <c r="CS43" i="4"/>
  <c r="CR44" i="4"/>
  <c r="CS44" i="4"/>
  <c r="CR45" i="4"/>
  <c r="CS45" i="4"/>
  <c r="CR46" i="4"/>
  <c r="CS46" i="4"/>
  <c r="CR47" i="4"/>
  <c r="CS47" i="4"/>
  <c r="CR48" i="4"/>
  <c r="CS48" i="4"/>
  <c r="CR49" i="4"/>
  <c r="CS49" i="4"/>
  <c r="CR50" i="4"/>
  <c r="CS50" i="4"/>
  <c r="CR51" i="4"/>
  <c r="CS51" i="4"/>
  <c r="CR52" i="4"/>
  <c r="CS52" i="4"/>
  <c r="CR53" i="4"/>
  <c r="CS53" i="4"/>
  <c r="CR54" i="4"/>
  <c r="CS54" i="4"/>
  <c r="CR55" i="4"/>
  <c r="CS55" i="4"/>
  <c r="CR56" i="4"/>
  <c r="CS56" i="4"/>
  <c r="CS39" i="4"/>
  <c r="CR39" i="4"/>
  <c r="CS32" i="4"/>
  <c r="CS33" i="4"/>
  <c r="CS34" i="4"/>
  <c r="CS31" i="4"/>
  <c r="CR32" i="4"/>
  <c r="CR33" i="4"/>
  <c r="CR34" i="4"/>
  <c r="CR35" i="4"/>
  <c r="CR36" i="4"/>
  <c r="CR31" i="4"/>
  <c r="CO16" i="4"/>
  <c r="CU11" i="5" s="1"/>
  <c r="CI28" i="4"/>
  <c r="CP34" i="4" s="1"/>
  <c r="BW28" i="4"/>
  <c r="CP25" i="4"/>
  <c r="CV20" i="5" s="1"/>
  <c r="CP24" i="4"/>
  <c r="CV19" i="5" s="1"/>
  <c r="CP23" i="4"/>
  <c r="CV18" i="5" s="1"/>
  <c r="CP22" i="4"/>
  <c r="CV17" i="5" s="1"/>
  <c r="CP21" i="4"/>
  <c r="CV16" i="5" s="1"/>
  <c r="CP20" i="4"/>
  <c r="CV15" i="5" s="1"/>
  <c r="CP19" i="4"/>
  <c r="CV14" i="5" s="1"/>
  <c r="CP18" i="4"/>
  <c r="CV13" i="5" s="1"/>
  <c r="CP17" i="4"/>
  <c r="CV12" i="5" s="1"/>
  <c r="CP16" i="4"/>
  <c r="CV11" i="5" s="1"/>
  <c r="CO17" i="4"/>
  <c r="CU12" i="5" s="1"/>
  <c r="CO18" i="4"/>
  <c r="CU13" i="5" s="1"/>
  <c r="CO19" i="4"/>
  <c r="CU14" i="5" s="1"/>
  <c r="CO20" i="4"/>
  <c r="CU15" i="5" s="1"/>
  <c r="CO21" i="4"/>
  <c r="CU16" i="5" s="1"/>
  <c r="CO22" i="4"/>
  <c r="CU17" i="5" s="1"/>
  <c r="CO23" i="4"/>
  <c r="CU18" i="5" s="1"/>
  <c r="CO24" i="4"/>
  <c r="CU19" i="5" s="1"/>
  <c r="CO25" i="4"/>
  <c r="CU20" i="5" s="1"/>
  <c r="BO36" i="4"/>
  <c r="CO36" i="4" s="1"/>
  <c r="CW16" i="5" s="1"/>
  <c r="BO35" i="4"/>
  <c r="CO35" i="4" s="1"/>
  <c r="CW15" i="5" s="1"/>
  <c r="BO34" i="4"/>
  <c r="BO33" i="4"/>
  <c r="BO32" i="4"/>
  <c r="BO31" i="4"/>
  <c r="F8" i="8"/>
  <c r="F9" i="8"/>
  <c r="F10" i="8"/>
  <c r="F11" i="8"/>
  <c r="F12" i="8"/>
  <c r="F7" i="8"/>
  <c r="AI16" i="5"/>
  <c r="AI15" i="5"/>
  <c r="AI14" i="5"/>
  <c r="AI13" i="5"/>
  <c r="AI12" i="5"/>
  <c r="AI11" i="5"/>
  <c r="CQ510" i="5"/>
  <c r="CQ509" i="5"/>
  <c r="CQ508" i="5"/>
  <c r="CQ507" i="5"/>
  <c r="CQ506" i="5"/>
  <c r="CQ505" i="5"/>
  <c r="CQ504" i="5"/>
  <c r="CQ503" i="5"/>
  <c r="CQ502" i="5"/>
  <c r="CQ501" i="5"/>
  <c r="CQ500" i="5"/>
  <c r="CQ499" i="5"/>
  <c r="CQ498" i="5"/>
  <c r="CQ497" i="5"/>
  <c r="CQ496" i="5"/>
  <c r="CQ495" i="5"/>
  <c r="CQ494" i="5"/>
  <c r="CQ493" i="5"/>
  <c r="CQ492" i="5"/>
  <c r="CQ491" i="5"/>
  <c r="CQ490" i="5"/>
  <c r="CQ489" i="5"/>
  <c r="CQ488" i="5"/>
  <c r="CQ487" i="5"/>
  <c r="CQ486" i="5"/>
  <c r="CQ485" i="5"/>
  <c r="CQ484" i="5"/>
  <c r="CQ483" i="5"/>
  <c r="CQ482" i="5"/>
  <c r="CQ481" i="5"/>
  <c r="CQ480" i="5"/>
  <c r="CQ479" i="5"/>
  <c r="CQ478" i="5"/>
  <c r="CQ477" i="5"/>
  <c r="CQ476" i="5"/>
  <c r="CQ475" i="5"/>
  <c r="CQ474" i="5"/>
  <c r="CQ473" i="5"/>
  <c r="CQ472" i="5"/>
  <c r="CQ471" i="5"/>
  <c r="CQ470" i="5"/>
  <c r="CQ469" i="5"/>
  <c r="CQ468" i="5"/>
  <c r="CQ467" i="5"/>
  <c r="CQ466" i="5"/>
  <c r="CQ465" i="5"/>
  <c r="CQ464" i="5"/>
  <c r="CQ463" i="5"/>
  <c r="CQ462" i="5"/>
  <c r="CQ461" i="5"/>
  <c r="CQ460" i="5"/>
  <c r="CQ459" i="5"/>
  <c r="CQ458" i="5"/>
  <c r="CQ457" i="5"/>
  <c r="CQ456" i="5"/>
  <c r="CQ455" i="5"/>
  <c r="CQ454" i="5"/>
  <c r="CQ453" i="5"/>
  <c r="CQ452" i="5"/>
  <c r="CQ451" i="5"/>
  <c r="CQ450" i="5"/>
  <c r="CQ449" i="5"/>
  <c r="CQ448" i="5"/>
  <c r="CQ447" i="5"/>
  <c r="CQ446" i="5"/>
  <c r="CQ445" i="5"/>
  <c r="CQ444" i="5"/>
  <c r="CQ443" i="5"/>
  <c r="CQ442" i="5"/>
  <c r="CQ441" i="5"/>
  <c r="CQ440" i="5"/>
  <c r="CQ439" i="5"/>
  <c r="CQ438" i="5"/>
  <c r="CQ437" i="5"/>
  <c r="CQ436" i="5"/>
  <c r="CQ435" i="5"/>
  <c r="CQ434" i="5"/>
  <c r="CQ433" i="5"/>
  <c r="CQ432" i="5"/>
  <c r="CQ431" i="5"/>
  <c r="CQ430" i="5"/>
  <c r="CQ429" i="5"/>
  <c r="CQ428" i="5"/>
  <c r="CQ427" i="5"/>
  <c r="CQ426" i="5"/>
  <c r="CQ425" i="5"/>
  <c r="CQ424" i="5"/>
  <c r="CQ423" i="5"/>
  <c r="CQ422" i="5"/>
  <c r="CQ421" i="5"/>
  <c r="CQ420" i="5"/>
  <c r="CQ419" i="5"/>
  <c r="CQ418" i="5"/>
  <c r="CQ417" i="5"/>
  <c r="CQ416" i="5"/>
  <c r="CQ415" i="5"/>
  <c r="CQ414" i="5"/>
  <c r="CQ413" i="5"/>
  <c r="CQ412" i="5"/>
  <c r="CQ411" i="5"/>
  <c r="CQ410" i="5"/>
  <c r="CQ409" i="5"/>
  <c r="CQ408" i="5"/>
  <c r="CQ407" i="5"/>
  <c r="CQ406" i="5"/>
  <c r="CQ405" i="5"/>
  <c r="CQ404" i="5"/>
  <c r="CQ403" i="5"/>
  <c r="CQ402" i="5"/>
  <c r="CQ401" i="5"/>
  <c r="CQ400" i="5"/>
  <c r="CQ399" i="5"/>
  <c r="CQ398" i="5"/>
  <c r="CQ397" i="5"/>
  <c r="CQ396" i="5"/>
  <c r="CQ395" i="5"/>
  <c r="CQ394" i="5"/>
  <c r="CQ393" i="5"/>
  <c r="CQ392" i="5"/>
  <c r="CQ391" i="5"/>
  <c r="CQ390" i="5"/>
  <c r="CQ389" i="5"/>
  <c r="CQ388" i="5"/>
  <c r="CQ387" i="5"/>
  <c r="CQ386" i="5"/>
  <c r="CQ385" i="5"/>
  <c r="CQ384" i="5"/>
  <c r="CQ383" i="5"/>
  <c r="CQ382" i="5"/>
  <c r="CQ381" i="5"/>
  <c r="CQ380" i="5"/>
  <c r="CQ379" i="5"/>
  <c r="CQ378" i="5"/>
  <c r="CQ377" i="5"/>
  <c r="CQ376" i="5"/>
  <c r="CQ375" i="5"/>
  <c r="CQ374" i="5"/>
  <c r="CQ373" i="5"/>
  <c r="CQ372" i="5"/>
  <c r="CQ371" i="5"/>
  <c r="CQ370" i="5"/>
  <c r="CQ369" i="5"/>
  <c r="CQ368" i="5"/>
  <c r="CQ367" i="5"/>
  <c r="CQ366" i="5"/>
  <c r="CQ365" i="5"/>
  <c r="CQ364" i="5"/>
  <c r="CQ363" i="5"/>
  <c r="CQ362" i="5"/>
  <c r="CQ361" i="5"/>
  <c r="CQ360" i="5"/>
  <c r="CQ359" i="5"/>
  <c r="CQ358" i="5"/>
  <c r="CQ357" i="5"/>
  <c r="CQ356" i="5"/>
  <c r="CQ355" i="5"/>
  <c r="CQ354" i="5"/>
  <c r="CQ353" i="5"/>
  <c r="CQ352" i="5"/>
  <c r="CQ351" i="5"/>
  <c r="CQ350" i="5"/>
  <c r="CQ349" i="5"/>
  <c r="CQ348" i="5"/>
  <c r="CQ347" i="5"/>
  <c r="CQ346" i="5"/>
  <c r="CQ345" i="5"/>
  <c r="CQ344" i="5"/>
  <c r="CQ343" i="5"/>
  <c r="CQ342" i="5"/>
  <c r="CQ341" i="5"/>
  <c r="CQ340" i="5"/>
  <c r="CQ339" i="5"/>
  <c r="CQ338" i="5"/>
  <c r="CQ337" i="5"/>
  <c r="CQ336" i="5"/>
  <c r="CQ335" i="5"/>
  <c r="CQ334" i="5"/>
  <c r="CQ333" i="5"/>
  <c r="CQ332" i="5"/>
  <c r="CQ331" i="5"/>
  <c r="CQ330" i="5"/>
  <c r="CQ329" i="5"/>
  <c r="CQ328" i="5"/>
  <c r="CQ327" i="5"/>
  <c r="CQ326" i="5"/>
  <c r="CQ325" i="5"/>
  <c r="CQ324" i="5"/>
  <c r="CQ323" i="5"/>
  <c r="CQ322" i="5"/>
  <c r="CQ321" i="5"/>
  <c r="CQ320" i="5"/>
  <c r="CQ319" i="5"/>
  <c r="CQ318" i="5"/>
  <c r="CQ317" i="5"/>
  <c r="CQ316" i="5"/>
  <c r="CQ315" i="5"/>
  <c r="CQ314" i="5"/>
  <c r="CQ313" i="5"/>
  <c r="CQ312" i="5"/>
  <c r="CQ311" i="5"/>
  <c r="CQ310" i="5"/>
  <c r="CQ309" i="5"/>
  <c r="CQ308" i="5"/>
  <c r="CQ307" i="5"/>
  <c r="CQ306" i="5"/>
  <c r="CQ305" i="5"/>
  <c r="CQ304" i="5"/>
  <c r="CQ303" i="5"/>
  <c r="CQ302" i="5"/>
  <c r="CQ301" i="5"/>
  <c r="CQ300" i="5"/>
  <c r="CQ299" i="5"/>
  <c r="CQ298" i="5"/>
  <c r="CQ297" i="5"/>
  <c r="CQ296" i="5"/>
  <c r="CQ295" i="5"/>
  <c r="CQ294" i="5"/>
  <c r="CQ293" i="5"/>
  <c r="CQ292" i="5"/>
  <c r="CQ291" i="5"/>
  <c r="CQ290" i="5"/>
  <c r="CQ289" i="5"/>
  <c r="CQ288" i="5"/>
  <c r="CQ287" i="5"/>
  <c r="CQ286" i="5"/>
  <c r="CQ285" i="5"/>
  <c r="CQ284" i="5"/>
  <c r="CQ283" i="5"/>
  <c r="CQ282" i="5"/>
  <c r="CQ281" i="5"/>
  <c r="CQ280" i="5"/>
  <c r="CQ279" i="5"/>
  <c r="CQ278" i="5"/>
  <c r="CQ277" i="5"/>
  <c r="CQ276" i="5"/>
  <c r="CQ275" i="5"/>
  <c r="CQ274" i="5"/>
  <c r="CQ273" i="5"/>
  <c r="CQ272" i="5"/>
  <c r="CQ271" i="5"/>
  <c r="CQ270" i="5"/>
  <c r="CQ269" i="5"/>
  <c r="CQ268" i="5"/>
  <c r="CQ267" i="5"/>
  <c r="CQ266" i="5"/>
  <c r="CQ265" i="5"/>
  <c r="CQ264" i="5"/>
  <c r="CQ263" i="5"/>
  <c r="CQ262" i="5"/>
  <c r="CQ261" i="5"/>
  <c r="CQ260" i="5"/>
  <c r="CQ259" i="5"/>
  <c r="CQ258" i="5"/>
  <c r="CQ257" i="5"/>
  <c r="CQ256" i="5"/>
  <c r="CQ255" i="5"/>
  <c r="CQ254" i="5"/>
  <c r="CQ253" i="5"/>
  <c r="CQ252" i="5"/>
  <c r="CQ251" i="5"/>
  <c r="CQ250" i="5"/>
  <c r="CQ249" i="5"/>
  <c r="CQ248" i="5"/>
  <c r="CQ247" i="5"/>
  <c r="CQ246" i="5"/>
  <c r="CQ245" i="5"/>
  <c r="CQ244" i="5"/>
  <c r="CQ243" i="5"/>
  <c r="CQ242" i="5"/>
  <c r="CQ241" i="5"/>
  <c r="CQ240" i="5"/>
  <c r="CQ239" i="5"/>
  <c r="CQ238" i="5"/>
  <c r="CQ237" i="5"/>
  <c r="CQ236" i="5"/>
  <c r="CQ235" i="5"/>
  <c r="CQ234" i="5"/>
  <c r="CQ233" i="5"/>
  <c r="CQ232" i="5"/>
  <c r="CQ231" i="5"/>
  <c r="CQ230" i="5"/>
  <c r="CQ229" i="5"/>
  <c r="CQ228" i="5"/>
  <c r="CQ227" i="5"/>
  <c r="CQ226" i="5"/>
  <c r="CQ225" i="5"/>
  <c r="CQ224" i="5"/>
  <c r="CQ223" i="5"/>
  <c r="CQ222" i="5"/>
  <c r="CQ221" i="5"/>
  <c r="CQ220" i="5"/>
  <c r="CQ219" i="5"/>
  <c r="CQ218" i="5"/>
  <c r="CQ217" i="5"/>
  <c r="CQ216" i="5"/>
  <c r="CQ215" i="5"/>
  <c r="CQ214" i="5"/>
  <c r="CQ213" i="5"/>
  <c r="CQ212" i="5"/>
  <c r="CQ211" i="5"/>
  <c r="CQ210" i="5"/>
  <c r="CQ209" i="5"/>
  <c r="CQ208" i="5"/>
  <c r="CQ207" i="5"/>
  <c r="CQ206" i="5"/>
  <c r="CQ205" i="5"/>
  <c r="CQ204" i="5"/>
  <c r="CQ203" i="5"/>
  <c r="CQ202" i="5"/>
  <c r="CQ201" i="5"/>
  <c r="CQ200" i="5"/>
  <c r="CQ199" i="5"/>
  <c r="CQ198" i="5"/>
  <c r="CQ197" i="5"/>
  <c r="CQ196" i="5"/>
  <c r="CQ195" i="5"/>
  <c r="CQ194" i="5"/>
  <c r="CQ193" i="5"/>
  <c r="CQ192" i="5"/>
  <c r="CQ191" i="5"/>
  <c r="CQ190" i="5"/>
  <c r="CQ189" i="5"/>
  <c r="CQ188" i="5"/>
  <c r="CQ187" i="5"/>
  <c r="CQ186" i="5"/>
  <c r="CQ185" i="5"/>
  <c r="CQ184" i="5"/>
  <c r="CQ183" i="5"/>
  <c r="CQ182" i="5"/>
  <c r="CQ181" i="5"/>
  <c r="CQ180" i="5"/>
  <c r="CQ179" i="5"/>
  <c r="CQ178" i="5"/>
  <c r="CQ177" i="5"/>
  <c r="CQ176" i="5"/>
  <c r="CQ175" i="5"/>
  <c r="CQ174" i="5"/>
  <c r="CQ173" i="5"/>
  <c r="CQ172" i="5"/>
  <c r="CQ171" i="5"/>
  <c r="CQ170" i="5"/>
  <c r="CQ169" i="5"/>
  <c r="CQ168" i="5"/>
  <c r="CQ167" i="5"/>
  <c r="CQ166" i="5"/>
  <c r="CQ165" i="5"/>
  <c r="CQ164" i="5"/>
  <c r="CQ163" i="5"/>
  <c r="CQ162" i="5"/>
  <c r="CQ161" i="5"/>
  <c r="CQ160" i="5"/>
  <c r="CQ159" i="5"/>
  <c r="CQ158" i="5"/>
  <c r="CQ157" i="5"/>
  <c r="CQ156" i="5"/>
  <c r="CQ155" i="5"/>
  <c r="CQ154" i="5"/>
  <c r="CQ153" i="5"/>
  <c r="CQ152" i="5"/>
  <c r="CQ151" i="5"/>
  <c r="CQ150" i="5"/>
  <c r="CQ149" i="5"/>
  <c r="CQ148" i="5"/>
  <c r="CQ147" i="5"/>
  <c r="CQ146" i="5"/>
  <c r="CQ145" i="5"/>
  <c r="CQ144" i="5"/>
  <c r="CQ143" i="5"/>
  <c r="CQ142" i="5"/>
  <c r="CQ141" i="5"/>
  <c r="CQ140" i="5"/>
  <c r="CQ139" i="5"/>
  <c r="CQ138" i="5"/>
  <c r="CQ137" i="5"/>
  <c r="CQ136" i="5"/>
  <c r="CQ135" i="5"/>
  <c r="CQ134" i="5"/>
  <c r="CQ133" i="5"/>
  <c r="CQ132" i="5"/>
  <c r="CQ131" i="5"/>
  <c r="CQ130" i="5"/>
  <c r="CQ129" i="5"/>
  <c r="CQ128" i="5"/>
  <c r="CQ127" i="5"/>
  <c r="CQ126" i="5"/>
  <c r="CQ125" i="5"/>
  <c r="CQ124" i="5"/>
  <c r="CQ123" i="5"/>
  <c r="CQ122" i="5"/>
  <c r="CQ121" i="5"/>
  <c r="CQ120" i="5"/>
  <c r="CQ119" i="5"/>
  <c r="CQ118" i="5"/>
  <c r="CQ117" i="5"/>
  <c r="CQ116" i="5"/>
  <c r="CQ115" i="5"/>
  <c r="CQ114" i="5"/>
  <c r="CQ113" i="5"/>
  <c r="CQ112" i="5"/>
  <c r="CQ111" i="5"/>
  <c r="CQ110" i="5"/>
  <c r="CQ109" i="5"/>
  <c r="CQ108" i="5"/>
  <c r="CQ107" i="5"/>
  <c r="CQ106" i="5"/>
  <c r="CQ105" i="5"/>
  <c r="CQ104" i="5"/>
  <c r="CQ103" i="5"/>
  <c r="CQ102" i="5"/>
  <c r="CQ101" i="5"/>
  <c r="CQ100" i="5"/>
  <c r="CQ99" i="5"/>
  <c r="CQ98" i="5"/>
  <c r="CQ97" i="5"/>
  <c r="CQ96" i="5"/>
  <c r="CQ95" i="5"/>
  <c r="CQ94" i="5"/>
  <c r="CQ93" i="5"/>
  <c r="CQ92" i="5"/>
  <c r="CQ91" i="5"/>
  <c r="CQ90" i="5"/>
  <c r="CQ89" i="5"/>
  <c r="CQ88" i="5"/>
  <c r="CQ87" i="5"/>
  <c r="CQ86" i="5"/>
  <c r="CQ85" i="5"/>
  <c r="CQ84" i="5"/>
  <c r="CQ83" i="5"/>
  <c r="CQ82" i="5"/>
  <c r="CQ81" i="5"/>
  <c r="CQ80" i="5"/>
  <c r="CQ79" i="5"/>
  <c r="CQ78" i="5"/>
  <c r="CQ77" i="5"/>
  <c r="CQ76" i="5"/>
  <c r="CQ75" i="5"/>
  <c r="CQ74" i="5"/>
  <c r="CQ73" i="5"/>
  <c r="CQ72" i="5"/>
  <c r="CQ71" i="5"/>
  <c r="CQ70" i="5"/>
  <c r="CQ69" i="5"/>
  <c r="CQ68" i="5"/>
  <c r="CQ67" i="5"/>
  <c r="CQ66" i="5"/>
  <c r="CQ65" i="5"/>
  <c r="CQ64" i="5"/>
  <c r="CQ63" i="5"/>
  <c r="CQ62" i="5"/>
  <c r="CQ61" i="5"/>
  <c r="CQ60" i="5"/>
  <c r="CQ59" i="5"/>
  <c r="CQ58" i="5"/>
  <c r="CQ57" i="5"/>
  <c r="CQ56" i="5"/>
  <c r="CQ55" i="5"/>
  <c r="CQ54" i="5"/>
  <c r="CQ53" i="5"/>
  <c r="CQ52" i="5"/>
  <c r="CQ51" i="5"/>
  <c r="CQ50" i="5"/>
  <c r="CQ49" i="5"/>
  <c r="CQ48" i="5"/>
  <c r="CQ47" i="5"/>
  <c r="CQ46" i="5"/>
  <c r="CQ45" i="5"/>
  <c r="CQ44" i="5"/>
  <c r="CQ43" i="5"/>
  <c r="CQ42" i="5"/>
  <c r="CQ41" i="5"/>
  <c r="CQ40" i="5"/>
  <c r="CQ39" i="5"/>
  <c r="CQ38" i="5"/>
  <c r="CQ37" i="5"/>
  <c r="CQ36" i="5"/>
  <c r="CQ35" i="5"/>
  <c r="CQ34" i="5"/>
  <c r="CQ33" i="5"/>
  <c r="CQ32" i="5"/>
  <c r="CQ31" i="5"/>
  <c r="CQ30" i="5"/>
  <c r="CQ29" i="5"/>
  <c r="CQ28" i="5"/>
  <c r="CQ27" i="5"/>
  <c r="CQ26" i="5"/>
  <c r="CQ25" i="5"/>
  <c r="CQ24" i="5"/>
  <c r="CQ23" i="5"/>
  <c r="CQ22" i="5"/>
  <c r="CQ21" i="5"/>
  <c r="CQ20" i="5"/>
  <c r="CQ19" i="5"/>
  <c r="CQ18" i="5"/>
  <c r="CQ17" i="5"/>
  <c r="CQ16" i="5"/>
  <c r="CQ15" i="5"/>
  <c r="CQ14" i="5"/>
  <c r="CQ13" i="5"/>
  <c r="CQ12" i="5"/>
  <c r="CP510" i="5"/>
  <c r="CP509" i="5"/>
  <c r="CP508" i="5"/>
  <c r="CP507" i="5"/>
  <c r="CP506" i="5"/>
  <c r="CP505" i="5"/>
  <c r="CP504" i="5"/>
  <c r="CP503" i="5"/>
  <c r="CP502" i="5"/>
  <c r="CP501" i="5"/>
  <c r="CP500" i="5"/>
  <c r="CP499" i="5"/>
  <c r="CP498" i="5"/>
  <c r="CP497" i="5"/>
  <c r="CP496" i="5"/>
  <c r="CP495" i="5"/>
  <c r="CP494" i="5"/>
  <c r="CP493" i="5"/>
  <c r="CP492" i="5"/>
  <c r="CP491" i="5"/>
  <c r="CP490" i="5"/>
  <c r="CP489" i="5"/>
  <c r="CP488" i="5"/>
  <c r="CP487" i="5"/>
  <c r="CP486" i="5"/>
  <c r="CP485" i="5"/>
  <c r="CP484" i="5"/>
  <c r="CP483" i="5"/>
  <c r="CP482" i="5"/>
  <c r="CP481" i="5"/>
  <c r="CP480" i="5"/>
  <c r="CP479" i="5"/>
  <c r="CP478" i="5"/>
  <c r="CP477" i="5"/>
  <c r="CP476" i="5"/>
  <c r="CP475" i="5"/>
  <c r="CP474" i="5"/>
  <c r="CP473" i="5"/>
  <c r="CP472" i="5"/>
  <c r="CP471" i="5"/>
  <c r="CP470" i="5"/>
  <c r="CP469" i="5"/>
  <c r="CP468" i="5"/>
  <c r="CP467" i="5"/>
  <c r="CP466" i="5"/>
  <c r="CP465" i="5"/>
  <c r="CP464" i="5"/>
  <c r="CP463" i="5"/>
  <c r="CP462" i="5"/>
  <c r="CP461" i="5"/>
  <c r="CP460" i="5"/>
  <c r="CP459" i="5"/>
  <c r="CP458" i="5"/>
  <c r="CP457" i="5"/>
  <c r="CP456" i="5"/>
  <c r="CP455" i="5"/>
  <c r="CP454" i="5"/>
  <c r="CP453" i="5"/>
  <c r="CP452" i="5"/>
  <c r="CP451" i="5"/>
  <c r="CP450" i="5"/>
  <c r="CP449" i="5"/>
  <c r="CP448" i="5"/>
  <c r="CP447" i="5"/>
  <c r="CP446" i="5"/>
  <c r="CP445" i="5"/>
  <c r="CP444" i="5"/>
  <c r="CP443" i="5"/>
  <c r="CP442" i="5"/>
  <c r="CP441" i="5"/>
  <c r="CP440" i="5"/>
  <c r="CP439" i="5"/>
  <c r="CP438" i="5"/>
  <c r="CP437" i="5"/>
  <c r="CP436" i="5"/>
  <c r="CP435" i="5"/>
  <c r="CP434" i="5"/>
  <c r="CP433" i="5"/>
  <c r="CP432" i="5"/>
  <c r="CP431" i="5"/>
  <c r="CP430" i="5"/>
  <c r="CP429" i="5"/>
  <c r="CP428" i="5"/>
  <c r="CP427" i="5"/>
  <c r="CP426" i="5"/>
  <c r="CP425" i="5"/>
  <c r="CP424" i="5"/>
  <c r="CP423" i="5"/>
  <c r="CP422" i="5"/>
  <c r="CP421" i="5"/>
  <c r="CP420" i="5"/>
  <c r="CP419" i="5"/>
  <c r="CP418" i="5"/>
  <c r="CP417" i="5"/>
  <c r="CP416" i="5"/>
  <c r="CP415" i="5"/>
  <c r="CP414" i="5"/>
  <c r="CP413" i="5"/>
  <c r="CP412" i="5"/>
  <c r="CP411" i="5"/>
  <c r="CP410" i="5"/>
  <c r="CP409" i="5"/>
  <c r="CP408" i="5"/>
  <c r="CP407" i="5"/>
  <c r="CP406" i="5"/>
  <c r="CP405" i="5"/>
  <c r="CP404" i="5"/>
  <c r="CP403" i="5"/>
  <c r="CP402" i="5"/>
  <c r="CP401" i="5"/>
  <c r="CP400" i="5"/>
  <c r="CP399" i="5"/>
  <c r="CP398" i="5"/>
  <c r="CP397" i="5"/>
  <c r="CP396" i="5"/>
  <c r="CP395" i="5"/>
  <c r="CP394" i="5"/>
  <c r="CP393" i="5"/>
  <c r="CP392" i="5"/>
  <c r="CP391" i="5"/>
  <c r="CP390" i="5"/>
  <c r="CP389" i="5"/>
  <c r="CP388" i="5"/>
  <c r="CP387" i="5"/>
  <c r="CP386" i="5"/>
  <c r="CP385" i="5"/>
  <c r="CP384" i="5"/>
  <c r="CP383" i="5"/>
  <c r="CP382" i="5"/>
  <c r="CP381" i="5"/>
  <c r="CP380" i="5"/>
  <c r="CP379" i="5"/>
  <c r="CP378" i="5"/>
  <c r="CP377" i="5"/>
  <c r="CP376" i="5"/>
  <c r="CP375" i="5"/>
  <c r="CP374" i="5"/>
  <c r="CP373" i="5"/>
  <c r="CP372" i="5"/>
  <c r="CP371" i="5"/>
  <c r="CP370" i="5"/>
  <c r="CP369" i="5"/>
  <c r="CP368" i="5"/>
  <c r="CP367" i="5"/>
  <c r="CP366" i="5"/>
  <c r="CP365" i="5"/>
  <c r="CP364" i="5"/>
  <c r="CP363" i="5"/>
  <c r="CP362" i="5"/>
  <c r="CP361" i="5"/>
  <c r="CP360" i="5"/>
  <c r="CP359" i="5"/>
  <c r="CP358" i="5"/>
  <c r="CP357" i="5"/>
  <c r="CP356" i="5"/>
  <c r="CP355" i="5"/>
  <c r="CP354" i="5"/>
  <c r="CP353" i="5"/>
  <c r="CP352" i="5"/>
  <c r="CP351" i="5"/>
  <c r="CP350" i="5"/>
  <c r="CP349" i="5"/>
  <c r="CP348" i="5"/>
  <c r="CP347" i="5"/>
  <c r="CP346" i="5"/>
  <c r="CP345" i="5"/>
  <c r="CP344" i="5"/>
  <c r="CP343" i="5"/>
  <c r="CP342" i="5"/>
  <c r="CP341" i="5"/>
  <c r="CP340" i="5"/>
  <c r="CP339" i="5"/>
  <c r="CP338" i="5"/>
  <c r="CP337" i="5"/>
  <c r="CP336" i="5"/>
  <c r="CP335" i="5"/>
  <c r="CP334" i="5"/>
  <c r="CP333" i="5"/>
  <c r="CP332" i="5"/>
  <c r="CP331" i="5"/>
  <c r="CP330" i="5"/>
  <c r="CP329" i="5"/>
  <c r="CP328" i="5"/>
  <c r="CP327" i="5"/>
  <c r="CP326" i="5"/>
  <c r="CP325" i="5"/>
  <c r="CP324" i="5"/>
  <c r="CP323" i="5"/>
  <c r="CP322" i="5"/>
  <c r="CP321" i="5"/>
  <c r="CP320" i="5"/>
  <c r="CP319" i="5"/>
  <c r="CP318" i="5"/>
  <c r="CP317" i="5"/>
  <c r="CP316" i="5"/>
  <c r="CP315" i="5"/>
  <c r="CP314" i="5"/>
  <c r="CP313" i="5"/>
  <c r="CP312" i="5"/>
  <c r="CP311" i="5"/>
  <c r="CP310" i="5"/>
  <c r="CP309" i="5"/>
  <c r="CP308" i="5"/>
  <c r="CP307" i="5"/>
  <c r="CP306" i="5"/>
  <c r="CP305" i="5"/>
  <c r="CP304" i="5"/>
  <c r="CP303" i="5"/>
  <c r="CP302" i="5"/>
  <c r="CP301" i="5"/>
  <c r="CP300" i="5"/>
  <c r="CP299" i="5"/>
  <c r="CP298" i="5"/>
  <c r="CP297" i="5"/>
  <c r="CP296" i="5"/>
  <c r="CP295" i="5"/>
  <c r="CP294" i="5"/>
  <c r="CP293" i="5"/>
  <c r="CP292" i="5"/>
  <c r="CP291" i="5"/>
  <c r="CP290" i="5"/>
  <c r="CP289" i="5"/>
  <c r="CP288" i="5"/>
  <c r="CP287" i="5"/>
  <c r="CP286" i="5"/>
  <c r="CP285" i="5"/>
  <c r="CP284" i="5"/>
  <c r="CP283" i="5"/>
  <c r="CP282" i="5"/>
  <c r="CP281" i="5"/>
  <c r="CP280" i="5"/>
  <c r="CP279" i="5"/>
  <c r="CP278" i="5"/>
  <c r="CP277" i="5"/>
  <c r="CP276" i="5"/>
  <c r="CP275" i="5"/>
  <c r="CP274" i="5"/>
  <c r="CP273" i="5"/>
  <c r="CP272" i="5"/>
  <c r="CP271" i="5"/>
  <c r="CP270" i="5"/>
  <c r="CP269" i="5"/>
  <c r="CP268" i="5"/>
  <c r="CP267" i="5"/>
  <c r="CP266" i="5"/>
  <c r="CP265" i="5"/>
  <c r="CP264" i="5"/>
  <c r="CP263" i="5"/>
  <c r="CP262" i="5"/>
  <c r="CP261" i="5"/>
  <c r="CP260" i="5"/>
  <c r="CP259" i="5"/>
  <c r="CP258" i="5"/>
  <c r="CP257" i="5"/>
  <c r="CP256" i="5"/>
  <c r="CP255" i="5"/>
  <c r="CP254" i="5"/>
  <c r="CP253" i="5"/>
  <c r="CP252" i="5"/>
  <c r="CP251" i="5"/>
  <c r="CP250" i="5"/>
  <c r="CP249" i="5"/>
  <c r="CP248" i="5"/>
  <c r="CP247" i="5"/>
  <c r="CP246" i="5"/>
  <c r="CP245" i="5"/>
  <c r="CP244" i="5"/>
  <c r="CP243" i="5"/>
  <c r="CP242" i="5"/>
  <c r="CP241" i="5"/>
  <c r="CP240" i="5"/>
  <c r="CP239" i="5"/>
  <c r="CP238" i="5"/>
  <c r="CP237" i="5"/>
  <c r="CP236" i="5"/>
  <c r="CP235" i="5"/>
  <c r="CP234" i="5"/>
  <c r="CP233" i="5"/>
  <c r="CP232" i="5"/>
  <c r="CP231" i="5"/>
  <c r="CP230" i="5"/>
  <c r="CP229" i="5"/>
  <c r="CP228" i="5"/>
  <c r="CP227" i="5"/>
  <c r="CP226" i="5"/>
  <c r="CP225" i="5"/>
  <c r="CP224" i="5"/>
  <c r="CP223" i="5"/>
  <c r="CP222" i="5"/>
  <c r="CP221" i="5"/>
  <c r="CP220" i="5"/>
  <c r="CP219" i="5"/>
  <c r="CP218" i="5"/>
  <c r="CP217" i="5"/>
  <c r="CP216" i="5"/>
  <c r="CP215" i="5"/>
  <c r="CP214" i="5"/>
  <c r="CP213" i="5"/>
  <c r="CP212" i="5"/>
  <c r="CP211" i="5"/>
  <c r="CP210" i="5"/>
  <c r="CP209" i="5"/>
  <c r="CP208" i="5"/>
  <c r="CP207" i="5"/>
  <c r="CP206" i="5"/>
  <c r="CP205" i="5"/>
  <c r="CP204" i="5"/>
  <c r="CP203" i="5"/>
  <c r="CP202" i="5"/>
  <c r="CP201" i="5"/>
  <c r="CP200" i="5"/>
  <c r="CP199" i="5"/>
  <c r="CP198" i="5"/>
  <c r="CP197" i="5"/>
  <c r="CP196" i="5"/>
  <c r="CP195" i="5"/>
  <c r="CP194" i="5"/>
  <c r="CP193" i="5"/>
  <c r="CP192" i="5"/>
  <c r="CP191" i="5"/>
  <c r="CP190" i="5"/>
  <c r="CP189" i="5"/>
  <c r="CP188" i="5"/>
  <c r="CP187" i="5"/>
  <c r="CP186" i="5"/>
  <c r="CP185" i="5"/>
  <c r="CP184" i="5"/>
  <c r="CP183" i="5"/>
  <c r="CP182" i="5"/>
  <c r="CP181" i="5"/>
  <c r="CP180" i="5"/>
  <c r="CP179" i="5"/>
  <c r="CP178" i="5"/>
  <c r="CP177" i="5"/>
  <c r="CP176" i="5"/>
  <c r="CP175" i="5"/>
  <c r="CP174" i="5"/>
  <c r="CP173" i="5"/>
  <c r="CP172" i="5"/>
  <c r="CP171" i="5"/>
  <c r="CP170" i="5"/>
  <c r="CP169" i="5"/>
  <c r="CP168" i="5"/>
  <c r="CP167" i="5"/>
  <c r="CP166" i="5"/>
  <c r="CP165" i="5"/>
  <c r="CP164" i="5"/>
  <c r="CP163" i="5"/>
  <c r="CP162" i="5"/>
  <c r="CP161" i="5"/>
  <c r="CP160" i="5"/>
  <c r="CP159" i="5"/>
  <c r="CP158" i="5"/>
  <c r="CP157" i="5"/>
  <c r="CP156" i="5"/>
  <c r="CP155" i="5"/>
  <c r="CP154" i="5"/>
  <c r="CP153" i="5"/>
  <c r="CP152" i="5"/>
  <c r="CP151" i="5"/>
  <c r="CP150" i="5"/>
  <c r="CP149" i="5"/>
  <c r="CP148" i="5"/>
  <c r="CP147" i="5"/>
  <c r="CP146" i="5"/>
  <c r="CP145" i="5"/>
  <c r="CP144" i="5"/>
  <c r="CP143" i="5"/>
  <c r="CP142" i="5"/>
  <c r="CP141" i="5"/>
  <c r="CP140" i="5"/>
  <c r="CP139" i="5"/>
  <c r="CP138" i="5"/>
  <c r="CP137" i="5"/>
  <c r="CP136" i="5"/>
  <c r="CP135" i="5"/>
  <c r="CP134" i="5"/>
  <c r="CP133" i="5"/>
  <c r="CP132" i="5"/>
  <c r="CP131" i="5"/>
  <c r="CP130" i="5"/>
  <c r="CP129" i="5"/>
  <c r="CP128" i="5"/>
  <c r="CP127" i="5"/>
  <c r="CP126" i="5"/>
  <c r="CP125" i="5"/>
  <c r="CP124" i="5"/>
  <c r="CP123" i="5"/>
  <c r="CP122" i="5"/>
  <c r="CP121" i="5"/>
  <c r="CP120" i="5"/>
  <c r="CP119" i="5"/>
  <c r="CP118" i="5"/>
  <c r="CP117" i="5"/>
  <c r="CP116" i="5"/>
  <c r="CP115" i="5"/>
  <c r="CP114" i="5"/>
  <c r="CP113" i="5"/>
  <c r="CP112" i="5"/>
  <c r="CP111" i="5"/>
  <c r="CP110" i="5"/>
  <c r="CP109" i="5"/>
  <c r="CP108" i="5"/>
  <c r="CP107" i="5"/>
  <c r="CP106" i="5"/>
  <c r="CP105" i="5"/>
  <c r="CP104" i="5"/>
  <c r="CP103" i="5"/>
  <c r="CP102" i="5"/>
  <c r="CP101" i="5"/>
  <c r="CP100" i="5"/>
  <c r="CP99" i="5"/>
  <c r="CP98" i="5"/>
  <c r="CP97" i="5"/>
  <c r="CP96" i="5"/>
  <c r="CP95" i="5"/>
  <c r="CP94" i="5"/>
  <c r="CP93" i="5"/>
  <c r="CP92" i="5"/>
  <c r="CP91" i="5"/>
  <c r="CP90" i="5"/>
  <c r="CP89" i="5"/>
  <c r="CP88" i="5"/>
  <c r="CP87" i="5"/>
  <c r="CP86" i="5"/>
  <c r="CP85" i="5"/>
  <c r="CP84" i="5"/>
  <c r="CP83" i="5"/>
  <c r="CP82" i="5"/>
  <c r="CP81" i="5"/>
  <c r="CP80" i="5"/>
  <c r="CP79" i="5"/>
  <c r="CP78" i="5"/>
  <c r="CP77" i="5"/>
  <c r="CP76" i="5"/>
  <c r="CP75" i="5"/>
  <c r="CP74" i="5"/>
  <c r="CP73" i="5"/>
  <c r="CP72" i="5"/>
  <c r="CP71" i="5"/>
  <c r="CP70" i="5"/>
  <c r="CP69" i="5"/>
  <c r="CP68" i="5"/>
  <c r="CP67" i="5"/>
  <c r="CP66" i="5"/>
  <c r="CP65" i="5"/>
  <c r="CP64" i="5"/>
  <c r="CP63" i="5"/>
  <c r="CP62" i="5"/>
  <c r="CP61" i="5"/>
  <c r="CP60" i="5"/>
  <c r="CP59" i="5"/>
  <c r="CP58" i="5"/>
  <c r="CP57" i="5"/>
  <c r="CP56" i="5"/>
  <c r="CP55" i="5"/>
  <c r="CP54" i="5"/>
  <c r="CP53" i="5"/>
  <c r="CP52" i="5"/>
  <c r="CP51" i="5"/>
  <c r="CP50" i="5"/>
  <c r="CP49" i="5"/>
  <c r="CP48" i="5"/>
  <c r="CP47" i="5"/>
  <c r="CP46" i="5"/>
  <c r="CP45" i="5"/>
  <c r="CP44" i="5"/>
  <c r="CP43" i="5"/>
  <c r="CP42" i="5"/>
  <c r="CP41" i="5"/>
  <c r="CP40" i="5"/>
  <c r="CP39" i="5"/>
  <c r="CP38" i="5"/>
  <c r="CP37" i="5"/>
  <c r="CP36" i="5"/>
  <c r="CP35" i="5"/>
  <c r="CP34" i="5"/>
  <c r="CP33" i="5"/>
  <c r="CP32" i="5"/>
  <c r="CP31" i="5"/>
  <c r="CP30" i="5"/>
  <c r="CP29" i="5"/>
  <c r="CP28" i="5"/>
  <c r="CP27" i="5"/>
  <c r="CP26" i="5"/>
  <c r="CP25" i="5"/>
  <c r="CP24" i="5"/>
  <c r="CP23" i="5"/>
  <c r="CP22" i="5"/>
  <c r="CP21" i="5"/>
  <c r="CP20" i="5"/>
  <c r="CP19" i="5"/>
  <c r="CP18" i="5"/>
  <c r="CP17" i="5"/>
  <c r="CP16" i="5"/>
  <c r="CP15" i="5"/>
  <c r="CP14" i="5"/>
  <c r="CP13" i="5"/>
  <c r="CP12" i="5"/>
  <c r="CN510" i="5"/>
  <c r="CN509" i="5"/>
  <c r="CN508" i="5"/>
  <c r="CN507" i="5"/>
  <c r="CN506" i="5"/>
  <c r="CN505" i="5"/>
  <c r="CN504" i="5"/>
  <c r="CN503" i="5"/>
  <c r="CN502" i="5"/>
  <c r="CN501" i="5"/>
  <c r="CN500" i="5"/>
  <c r="CN499" i="5"/>
  <c r="CN498" i="5"/>
  <c r="CN497" i="5"/>
  <c r="CN496" i="5"/>
  <c r="CN495" i="5"/>
  <c r="CN494" i="5"/>
  <c r="CN493" i="5"/>
  <c r="CN492" i="5"/>
  <c r="CN491" i="5"/>
  <c r="CN490" i="5"/>
  <c r="CN489" i="5"/>
  <c r="CN488" i="5"/>
  <c r="CN487" i="5"/>
  <c r="CN486" i="5"/>
  <c r="CN485" i="5"/>
  <c r="CN484" i="5"/>
  <c r="CN483" i="5"/>
  <c r="CN482" i="5"/>
  <c r="CN481" i="5"/>
  <c r="CN480" i="5"/>
  <c r="CN479" i="5"/>
  <c r="CN478" i="5"/>
  <c r="CN477" i="5"/>
  <c r="CN476" i="5"/>
  <c r="CN475" i="5"/>
  <c r="CN474" i="5"/>
  <c r="CN473" i="5"/>
  <c r="CN472" i="5"/>
  <c r="CN471" i="5"/>
  <c r="CN470" i="5"/>
  <c r="CN469" i="5"/>
  <c r="CN468" i="5"/>
  <c r="CN467" i="5"/>
  <c r="CN466" i="5"/>
  <c r="CN465" i="5"/>
  <c r="CN464" i="5"/>
  <c r="CN463" i="5"/>
  <c r="CN462" i="5"/>
  <c r="CN461" i="5"/>
  <c r="CN460" i="5"/>
  <c r="CN459" i="5"/>
  <c r="CN458" i="5"/>
  <c r="CN457" i="5"/>
  <c r="CN456" i="5"/>
  <c r="CN455" i="5"/>
  <c r="CN454" i="5"/>
  <c r="CN453" i="5"/>
  <c r="CN452" i="5"/>
  <c r="CN451" i="5"/>
  <c r="CN447" i="5"/>
  <c r="CN436" i="5"/>
  <c r="CN429" i="5"/>
  <c r="CN428" i="5"/>
  <c r="CN413" i="5"/>
  <c r="CN412" i="5"/>
  <c r="CN410" i="5"/>
  <c r="CN398" i="5"/>
  <c r="CN396" i="5"/>
  <c r="CN392" i="5"/>
  <c r="CN389" i="5"/>
  <c r="CN387" i="5"/>
  <c r="CN386" i="5"/>
  <c r="CN381" i="5"/>
  <c r="CN378" i="5"/>
  <c r="CN377" i="5"/>
  <c r="CN332" i="5"/>
  <c r="CN310" i="5"/>
  <c r="CN307" i="5"/>
  <c r="CN302" i="5"/>
  <c r="CN301" i="5"/>
  <c r="CN298" i="5"/>
  <c r="CN290" i="5"/>
  <c r="CN281" i="5"/>
  <c r="CN272" i="5"/>
  <c r="CN271" i="5"/>
  <c r="CN263" i="5"/>
  <c r="CN257" i="5"/>
  <c r="CN255" i="5"/>
  <c r="CN252" i="5"/>
  <c r="CN247" i="5"/>
  <c r="CN246" i="5"/>
  <c r="CN245" i="5"/>
  <c r="CN244" i="5"/>
  <c r="CN237" i="5"/>
  <c r="CN235" i="5"/>
  <c r="CN230" i="5"/>
  <c r="CN229" i="5"/>
  <c r="CN198" i="5"/>
  <c r="CN197" i="5"/>
  <c r="CN196" i="5"/>
  <c r="CN195" i="5"/>
  <c r="CN192" i="5"/>
  <c r="CN190" i="5"/>
  <c r="CN184" i="5"/>
  <c r="CN181" i="5"/>
  <c r="CN178" i="5"/>
  <c r="CN175" i="5"/>
  <c r="CN174" i="5"/>
  <c r="CN171" i="5"/>
  <c r="CN168" i="5"/>
  <c r="CN167" i="5"/>
  <c r="CN165" i="5"/>
  <c r="CN164" i="5"/>
  <c r="CN157" i="5"/>
  <c r="CN144" i="5"/>
  <c r="CN143" i="5"/>
  <c r="CN142" i="5"/>
  <c r="CN141" i="5"/>
  <c r="CN138" i="5"/>
  <c r="CN137" i="5"/>
  <c r="CN135" i="5"/>
  <c r="CN130" i="5"/>
  <c r="CN125" i="5"/>
  <c r="CN124" i="5"/>
  <c r="CN123" i="5"/>
  <c r="CN119" i="5"/>
  <c r="CN105" i="5"/>
  <c r="CN94" i="5"/>
  <c r="CN87" i="5"/>
  <c r="CN86" i="5"/>
  <c r="CN81" i="5"/>
  <c r="CN80" i="5"/>
  <c r="CN73" i="5"/>
  <c r="CN70" i="5"/>
  <c r="CN59" i="5"/>
  <c r="CN58" i="5"/>
  <c r="CN57" i="5"/>
  <c r="CN49" i="5"/>
  <c r="CN48" i="5"/>
  <c r="CN47" i="5"/>
  <c r="CN44" i="5"/>
  <c r="CN40" i="5"/>
  <c r="CN19" i="5"/>
  <c r="CN16" i="5"/>
  <c r="CO510" i="5"/>
  <c r="CO509" i="5"/>
  <c r="CO508" i="5"/>
  <c r="CO507" i="5"/>
  <c r="CO506" i="5"/>
  <c r="CO505" i="5"/>
  <c r="CO504" i="5"/>
  <c r="CO503" i="5"/>
  <c r="CO502" i="5"/>
  <c r="CO501" i="5"/>
  <c r="CO500" i="5"/>
  <c r="CO499" i="5"/>
  <c r="CO498" i="5"/>
  <c r="CO497" i="5"/>
  <c r="CO496" i="5"/>
  <c r="CO495" i="5"/>
  <c r="CO494" i="5"/>
  <c r="CO493" i="5"/>
  <c r="CO492" i="5"/>
  <c r="CO491" i="5"/>
  <c r="CO490" i="5"/>
  <c r="CO489" i="5"/>
  <c r="CO488" i="5"/>
  <c r="CO487" i="5"/>
  <c r="CO486" i="5"/>
  <c r="CO485" i="5"/>
  <c r="CO484" i="5"/>
  <c r="CO483" i="5"/>
  <c r="CO482" i="5"/>
  <c r="CO481" i="5"/>
  <c r="CO480" i="5"/>
  <c r="CO479" i="5"/>
  <c r="CO478" i="5"/>
  <c r="CO477" i="5"/>
  <c r="CO476" i="5"/>
  <c r="CO475" i="5"/>
  <c r="CO474" i="5"/>
  <c r="CO473" i="5"/>
  <c r="CO472" i="5"/>
  <c r="CO471" i="5"/>
  <c r="CO470" i="5"/>
  <c r="CO469" i="5"/>
  <c r="CO468" i="5"/>
  <c r="CO467" i="5"/>
  <c r="CO466" i="5"/>
  <c r="CO465" i="5"/>
  <c r="CO464" i="5"/>
  <c r="CO463" i="5"/>
  <c r="CO462" i="5"/>
  <c r="CO461" i="5"/>
  <c r="CO460" i="5"/>
  <c r="CO459" i="5"/>
  <c r="CO458" i="5"/>
  <c r="CO457" i="5"/>
  <c r="CO456" i="5"/>
  <c r="CO455" i="5"/>
  <c r="CO454" i="5"/>
  <c r="CO453" i="5"/>
  <c r="CO452" i="5"/>
  <c r="CO451" i="5"/>
  <c r="CO450" i="5"/>
  <c r="CO449" i="5"/>
  <c r="CO448" i="5"/>
  <c r="CO447" i="5"/>
  <c r="CO446" i="5"/>
  <c r="CO445" i="5"/>
  <c r="CO444" i="5"/>
  <c r="CO443" i="5"/>
  <c r="CO442" i="5"/>
  <c r="CO441" i="5"/>
  <c r="CO440" i="5"/>
  <c r="CO439" i="5"/>
  <c r="CO438" i="5"/>
  <c r="CO437" i="5"/>
  <c r="CO436" i="5"/>
  <c r="CO435" i="5"/>
  <c r="CO434" i="5"/>
  <c r="CO433" i="5"/>
  <c r="CO432" i="5"/>
  <c r="CO431" i="5"/>
  <c r="CO430" i="5"/>
  <c r="CO429" i="5"/>
  <c r="CO428" i="5"/>
  <c r="CO427" i="5"/>
  <c r="CO426" i="5"/>
  <c r="CO425" i="5"/>
  <c r="CO424" i="5"/>
  <c r="CO423" i="5"/>
  <c r="CO422" i="5"/>
  <c r="CO421" i="5"/>
  <c r="CO420" i="5"/>
  <c r="CO419" i="5"/>
  <c r="CO418" i="5"/>
  <c r="CO417" i="5"/>
  <c r="CO416" i="5"/>
  <c r="CO415" i="5"/>
  <c r="CO414" i="5"/>
  <c r="CO413" i="5"/>
  <c r="CO412" i="5"/>
  <c r="CO411" i="5"/>
  <c r="CO410" i="5"/>
  <c r="CO409" i="5"/>
  <c r="CO408" i="5"/>
  <c r="CO407" i="5"/>
  <c r="CO406" i="5"/>
  <c r="CO405" i="5"/>
  <c r="CO404" i="5"/>
  <c r="CO403" i="5"/>
  <c r="CO402" i="5"/>
  <c r="CO401" i="5"/>
  <c r="CO400" i="5"/>
  <c r="CO399" i="5"/>
  <c r="CO398" i="5"/>
  <c r="CO397" i="5"/>
  <c r="CO396" i="5"/>
  <c r="CO395" i="5"/>
  <c r="CO394" i="5"/>
  <c r="CO393" i="5"/>
  <c r="CO392" i="5"/>
  <c r="CO391" i="5"/>
  <c r="CO390" i="5"/>
  <c r="CO389" i="5"/>
  <c r="CO388" i="5"/>
  <c r="CO387" i="5"/>
  <c r="CO386" i="5"/>
  <c r="CO385" i="5"/>
  <c r="CO384" i="5"/>
  <c r="CO383" i="5"/>
  <c r="CO382" i="5"/>
  <c r="CO381" i="5"/>
  <c r="CO380" i="5"/>
  <c r="CO379" i="5"/>
  <c r="CO378" i="5"/>
  <c r="CO377" i="5"/>
  <c r="CO376" i="5"/>
  <c r="CO375" i="5"/>
  <c r="CO374" i="5"/>
  <c r="CO373" i="5"/>
  <c r="CO372" i="5"/>
  <c r="CO371" i="5"/>
  <c r="CO370" i="5"/>
  <c r="CO369" i="5"/>
  <c r="CO368" i="5"/>
  <c r="CO367" i="5"/>
  <c r="CO366" i="5"/>
  <c r="CO365" i="5"/>
  <c r="CO364" i="5"/>
  <c r="CO363" i="5"/>
  <c r="CO362" i="5"/>
  <c r="CO361" i="5"/>
  <c r="CO360" i="5"/>
  <c r="CO359" i="5"/>
  <c r="CO358" i="5"/>
  <c r="CO357" i="5"/>
  <c r="CO356" i="5"/>
  <c r="CO355" i="5"/>
  <c r="CO354" i="5"/>
  <c r="CO353" i="5"/>
  <c r="CO352" i="5"/>
  <c r="CO351" i="5"/>
  <c r="CO350" i="5"/>
  <c r="CO349" i="5"/>
  <c r="CO348" i="5"/>
  <c r="CO347" i="5"/>
  <c r="CO346" i="5"/>
  <c r="CO345" i="5"/>
  <c r="CO344" i="5"/>
  <c r="CO343" i="5"/>
  <c r="CO342" i="5"/>
  <c r="CO341" i="5"/>
  <c r="CO340" i="5"/>
  <c r="CO339" i="5"/>
  <c r="CO338" i="5"/>
  <c r="CO337" i="5"/>
  <c r="CO336" i="5"/>
  <c r="CO335" i="5"/>
  <c r="CO334" i="5"/>
  <c r="CO333" i="5"/>
  <c r="CO332" i="5"/>
  <c r="CO331" i="5"/>
  <c r="CO330" i="5"/>
  <c r="CO329" i="5"/>
  <c r="CO328" i="5"/>
  <c r="CO327" i="5"/>
  <c r="CO326" i="5"/>
  <c r="CO325" i="5"/>
  <c r="CO324" i="5"/>
  <c r="CO323" i="5"/>
  <c r="CO322" i="5"/>
  <c r="CO321" i="5"/>
  <c r="CO320" i="5"/>
  <c r="CO319" i="5"/>
  <c r="CO318" i="5"/>
  <c r="CO317" i="5"/>
  <c r="CO316" i="5"/>
  <c r="CO315" i="5"/>
  <c r="CO314" i="5"/>
  <c r="CO313" i="5"/>
  <c r="CO312" i="5"/>
  <c r="CO311" i="5"/>
  <c r="CO310" i="5"/>
  <c r="CO309" i="5"/>
  <c r="CO308" i="5"/>
  <c r="CO307" i="5"/>
  <c r="CO306" i="5"/>
  <c r="CO305" i="5"/>
  <c r="CO304" i="5"/>
  <c r="CO303" i="5"/>
  <c r="CO302" i="5"/>
  <c r="CO301" i="5"/>
  <c r="CO300" i="5"/>
  <c r="CO299" i="5"/>
  <c r="CO298" i="5"/>
  <c r="CO297" i="5"/>
  <c r="CO296" i="5"/>
  <c r="CO295" i="5"/>
  <c r="CO294" i="5"/>
  <c r="CO293" i="5"/>
  <c r="CO292" i="5"/>
  <c r="CO291" i="5"/>
  <c r="CO290" i="5"/>
  <c r="CO289" i="5"/>
  <c r="CO288" i="5"/>
  <c r="CO287" i="5"/>
  <c r="CO286" i="5"/>
  <c r="CO285" i="5"/>
  <c r="CO284" i="5"/>
  <c r="CO283" i="5"/>
  <c r="CO282" i="5"/>
  <c r="CO281" i="5"/>
  <c r="CO280" i="5"/>
  <c r="CO279" i="5"/>
  <c r="CO278" i="5"/>
  <c r="CO277" i="5"/>
  <c r="CO276" i="5"/>
  <c r="CO275" i="5"/>
  <c r="CO274" i="5"/>
  <c r="CO273" i="5"/>
  <c r="CO272" i="5"/>
  <c r="CO271" i="5"/>
  <c r="CO270" i="5"/>
  <c r="CO269" i="5"/>
  <c r="CO268" i="5"/>
  <c r="CO267" i="5"/>
  <c r="CO266" i="5"/>
  <c r="CO265" i="5"/>
  <c r="CO264" i="5"/>
  <c r="CO263" i="5"/>
  <c r="CO262" i="5"/>
  <c r="CO261" i="5"/>
  <c r="CO260" i="5"/>
  <c r="CO259" i="5"/>
  <c r="CO258" i="5"/>
  <c r="CO257" i="5"/>
  <c r="CO256" i="5"/>
  <c r="CO255" i="5"/>
  <c r="CO254" i="5"/>
  <c r="CO253" i="5"/>
  <c r="CO252" i="5"/>
  <c r="CO251" i="5"/>
  <c r="CO250" i="5"/>
  <c r="CO249" i="5"/>
  <c r="CO248" i="5"/>
  <c r="CO247" i="5"/>
  <c r="CO246" i="5"/>
  <c r="CO245" i="5"/>
  <c r="CO244" i="5"/>
  <c r="CO243" i="5"/>
  <c r="CO242" i="5"/>
  <c r="CO241" i="5"/>
  <c r="CO240" i="5"/>
  <c r="CO239" i="5"/>
  <c r="CO238" i="5"/>
  <c r="CO237" i="5"/>
  <c r="CO236" i="5"/>
  <c r="CO235" i="5"/>
  <c r="CO234" i="5"/>
  <c r="CO233" i="5"/>
  <c r="CO232" i="5"/>
  <c r="CO231" i="5"/>
  <c r="CO230" i="5"/>
  <c r="CO229" i="5"/>
  <c r="CO228" i="5"/>
  <c r="CO227" i="5"/>
  <c r="CO226" i="5"/>
  <c r="CO225" i="5"/>
  <c r="CO224" i="5"/>
  <c r="CO223" i="5"/>
  <c r="CO222" i="5"/>
  <c r="CO221" i="5"/>
  <c r="CO220" i="5"/>
  <c r="CO219" i="5"/>
  <c r="CO218" i="5"/>
  <c r="CO217" i="5"/>
  <c r="CO216" i="5"/>
  <c r="CO215" i="5"/>
  <c r="CO214" i="5"/>
  <c r="CO213" i="5"/>
  <c r="CO212" i="5"/>
  <c r="CO211" i="5"/>
  <c r="CO210" i="5"/>
  <c r="CO209" i="5"/>
  <c r="CO208" i="5"/>
  <c r="CO207" i="5"/>
  <c r="CO206" i="5"/>
  <c r="CO205" i="5"/>
  <c r="CO204" i="5"/>
  <c r="CO203" i="5"/>
  <c r="CO202" i="5"/>
  <c r="CO201" i="5"/>
  <c r="CO200" i="5"/>
  <c r="CO199" i="5"/>
  <c r="CO198" i="5"/>
  <c r="CO197" i="5"/>
  <c r="CO196" i="5"/>
  <c r="CO195" i="5"/>
  <c r="CO194" i="5"/>
  <c r="CO193" i="5"/>
  <c r="CO192" i="5"/>
  <c r="CO191" i="5"/>
  <c r="CO190" i="5"/>
  <c r="CO189" i="5"/>
  <c r="CO188" i="5"/>
  <c r="CO187" i="5"/>
  <c r="CO186" i="5"/>
  <c r="CO185" i="5"/>
  <c r="CO184" i="5"/>
  <c r="CO183" i="5"/>
  <c r="CO182" i="5"/>
  <c r="CO181" i="5"/>
  <c r="CO180" i="5"/>
  <c r="CO179" i="5"/>
  <c r="CO178" i="5"/>
  <c r="CO177" i="5"/>
  <c r="CO176" i="5"/>
  <c r="CO175" i="5"/>
  <c r="CO174" i="5"/>
  <c r="CO173" i="5"/>
  <c r="CO172" i="5"/>
  <c r="CO171" i="5"/>
  <c r="CO170" i="5"/>
  <c r="CO169" i="5"/>
  <c r="CO168" i="5"/>
  <c r="CO167" i="5"/>
  <c r="CO166" i="5"/>
  <c r="CO165" i="5"/>
  <c r="CO164" i="5"/>
  <c r="CO163" i="5"/>
  <c r="CO162" i="5"/>
  <c r="CO161" i="5"/>
  <c r="CO160" i="5"/>
  <c r="CO159" i="5"/>
  <c r="CO158" i="5"/>
  <c r="CO157" i="5"/>
  <c r="CO156" i="5"/>
  <c r="CO155" i="5"/>
  <c r="CO154" i="5"/>
  <c r="CO153" i="5"/>
  <c r="CO152" i="5"/>
  <c r="CO151" i="5"/>
  <c r="CO150" i="5"/>
  <c r="CO149" i="5"/>
  <c r="CO148" i="5"/>
  <c r="CO147" i="5"/>
  <c r="CO146" i="5"/>
  <c r="CO145" i="5"/>
  <c r="CO144" i="5"/>
  <c r="CO143" i="5"/>
  <c r="CO142" i="5"/>
  <c r="CO141" i="5"/>
  <c r="CO140" i="5"/>
  <c r="CO139" i="5"/>
  <c r="CO138" i="5"/>
  <c r="CO137" i="5"/>
  <c r="CO136" i="5"/>
  <c r="CO135" i="5"/>
  <c r="CO134" i="5"/>
  <c r="CO133" i="5"/>
  <c r="CO132" i="5"/>
  <c r="CO131" i="5"/>
  <c r="CO130" i="5"/>
  <c r="CO129" i="5"/>
  <c r="CO128" i="5"/>
  <c r="CO127" i="5"/>
  <c r="CO126" i="5"/>
  <c r="CO125" i="5"/>
  <c r="CO124" i="5"/>
  <c r="CO123" i="5"/>
  <c r="CO122" i="5"/>
  <c r="CO121" i="5"/>
  <c r="CO120" i="5"/>
  <c r="CO119" i="5"/>
  <c r="CO118" i="5"/>
  <c r="CO117" i="5"/>
  <c r="CO116" i="5"/>
  <c r="CO115" i="5"/>
  <c r="CO114" i="5"/>
  <c r="CO113" i="5"/>
  <c r="CO112" i="5"/>
  <c r="CO111" i="5"/>
  <c r="CO110" i="5"/>
  <c r="CO109" i="5"/>
  <c r="CO108" i="5"/>
  <c r="CO107" i="5"/>
  <c r="CO106" i="5"/>
  <c r="CO105" i="5"/>
  <c r="CO104" i="5"/>
  <c r="CO103" i="5"/>
  <c r="CO102" i="5"/>
  <c r="CO101" i="5"/>
  <c r="CO100" i="5"/>
  <c r="CO99" i="5"/>
  <c r="CO98" i="5"/>
  <c r="CO97" i="5"/>
  <c r="CO96" i="5"/>
  <c r="CO95" i="5"/>
  <c r="CO94" i="5"/>
  <c r="CO93" i="5"/>
  <c r="CO92" i="5"/>
  <c r="CO91" i="5"/>
  <c r="CO90" i="5"/>
  <c r="CO89" i="5"/>
  <c r="CO88" i="5"/>
  <c r="CO87" i="5"/>
  <c r="CO86" i="5"/>
  <c r="CO85" i="5"/>
  <c r="CO84" i="5"/>
  <c r="CO83" i="5"/>
  <c r="CO82" i="5"/>
  <c r="CO81" i="5"/>
  <c r="CO80" i="5"/>
  <c r="CO79" i="5"/>
  <c r="CO78" i="5"/>
  <c r="CO77" i="5"/>
  <c r="CO76" i="5"/>
  <c r="CO75" i="5"/>
  <c r="CO74" i="5"/>
  <c r="CO73" i="5"/>
  <c r="CO72" i="5"/>
  <c r="CO71" i="5"/>
  <c r="CO70" i="5"/>
  <c r="CO69" i="5"/>
  <c r="CO68" i="5"/>
  <c r="CO67" i="5"/>
  <c r="CO66" i="5"/>
  <c r="CO65" i="5"/>
  <c r="CO64" i="5"/>
  <c r="CO63" i="5"/>
  <c r="CO62" i="5"/>
  <c r="CO61" i="5"/>
  <c r="CO60" i="5"/>
  <c r="CO59" i="5"/>
  <c r="CO58" i="5"/>
  <c r="CO57" i="5"/>
  <c r="CO56" i="5"/>
  <c r="CO55" i="5"/>
  <c r="CO54" i="5"/>
  <c r="CO53" i="5"/>
  <c r="CO52" i="5"/>
  <c r="CO51" i="5"/>
  <c r="CO50" i="5"/>
  <c r="CO49" i="5"/>
  <c r="CO48" i="5"/>
  <c r="CO47" i="5"/>
  <c r="CO46" i="5"/>
  <c r="CO45" i="5"/>
  <c r="CO44" i="5"/>
  <c r="CO43" i="5"/>
  <c r="CO42" i="5"/>
  <c r="CO41" i="5"/>
  <c r="CO40" i="5"/>
  <c r="CO39" i="5"/>
  <c r="CO38" i="5"/>
  <c r="CO37" i="5"/>
  <c r="CO36" i="5"/>
  <c r="CO35" i="5"/>
  <c r="CO34" i="5"/>
  <c r="CO33" i="5"/>
  <c r="CO32" i="5"/>
  <c r="CO31" i="5"/>
  <c r="CO30" i="5"/>
  <c r="CO29" i="5"/>
  <c r="CO28" i="5"/>
  <c r="CO27" i="5"/>
  <c r="CO26" i="5"/>
  <c r="CO25" i="5"/>
  <c r="CO24" i="5"/>
  <c r="CO23" i="5"/>
  <c r="CO22" i="5"/>
  <c r="CO21" i="5"/>
  <c r="CO20" i="5"/>
  <c r="CO19" i="5"/>
  <c r="CO18" i="5"/>
  <c r="CO17" i="5"/>
  <c r="CO16" i="5"/>
  <c r="CO15" i="5"/>
  <c r="CO14" i="5"/>
  <c r="CO13" i="5"/>
  <c r="CO12" i="5"/>
  <c r="CR6" i="5"/>
  <c r="CR5" i="5"/>
  <c r="CN6" i="5"/>
  <c r="CN5" i="5"/>
  <c r="CS10" i="5"/>
  <c r="CR10" i="5"/>
  <c r="CP10" i="5"/>
  <c r="CQ10" i="5"/>
  <c r="CO10" i="5"/>
  <c r="BA9" i="5"/>
  <c r="AZ9" i="5"/>
  <c r="AX9" i="5"/>
  <c r="AV9" i="5"/>
  <c r="AU9" i="5"/>
  <c r="AT9" i="5"/>
  <c r="CL510" i="5"/>
  <c r="CL509" i="5"/>
  <c r="CL508" i="5"/>
  <c r="CL507" i="5"/>
  <c r="CL506" i="5"/>
  <c r="CL505" i="5"/>
  <c r="CL504" i="5"/>
  <c r="CL503" i="5"/>
  <c r="CL502" i="5"/>
  <c r="CL501" i="5"/>
  <c r="CL500" i="5"/>
  <c r="CL499" i="5"/>
  <c r="CL498" i="5"/>
  <c r="CL497" i="5"/>
  <c r="CL496" i="5"/>
  <c r="CL495" i="5"/>
  <c r="CL494" i="5"/>
  <c r="CL493" i="5"/>
  <c r="CL492" i="5"/>
  <c r="CL491" i="5"/>
  <c r="CL490" i="5"/>
  <c r="CL489" i="5"/>
  <c r="CL488" i="5"/>
  <c r="CL487" i="5"/>
  <c r="CL486" i="5"/>
  <c r="CL485" i="5"/>
  <c r="CL484" i="5"/>
  <c r="CL483" i="5"/>
  <c r="CL482" i="5"/>
  <c r="CL481" i="5"/>
  <c r="CL480" i="5"/>
  <c r="CL479" i="5"/>
  <c r="CL478" i="5"/>
  <c r="CL477" i="5"/>
  <c r="CL476" i="5"/>
  <c r="CL475" i="5"/>
  <c r="CL474" i="5"/>
  <c r="CL473" i="5"/>
  <c r="CL472" i="5"/>
  <c r="CL471" i="5"/>
  <c r="CL470" i="5"/>
  <c r="CL469" i="5"/>
  <c r="CL468" i="5"/>
  <c r="CL467" i="5"/>
  <c r="CL466" i="5"/>
  <c r="CL465" i="5"/>
  <c r="CL464" i="5"/>
  <c r="CL463" i="5"/>
  <c r="CL462" i="5"/>
  <c r="CL461" i="5"/>
  <c r="CL460" i="5"/>
  <c r="CL459" i="5"/>
  <c r="CL458" i="5"/>
  <c r="CL457" i="5"/>
  <c r="CL456" i="5"/>
  <c r="CL455" i="5"/>
  <c r="CL454" i="5"/>
  <c r="CL453" i="5"/>
  <c r="CL452" i="5"/>
  <c r="CL451" i="5"/>
  <c r="CL450" i="5"/>
  <c r="CL449" i="5"/>
  <c r="CL448" i="5"/>
  <c r="CL447" i="5"/>
  <c r="CL446" i="5"/>
  <c r="CL445" i="5"/>
  <c r="CL444" i="5"/>
  <c r="CL443" i="5"/>
  <c r="CL442" i="5"/>
  <c r="CL441" i="5"/>
  <c r="CL440" i="5"/>
  <c r="CL439" i="5"/>
  <c r="CL438" i="5"/>
  <c r="CL437" i="5"/>
  <c r="CL436" i="5"/>
  <c r="CL435" i="5"/>
  <c r="CL434" i="5"/>
  <c r="CL433" i="5"/>
  <c r="CL432" i="5"/>
  <c r="CL431" i="5"/>
  <c r="CL430" i="5"/>
  <c r="CL429" i="5"/>
  <c r="CL428" i="5"/>
  <c r="CL427" i="5"/>
  <c r="CL426" i="5"/>
  <c r="CL425" i="5"/>
  <c r="CL424" i="5"/>
  <c r="CL423" i="5"/>
  <c r="CL422" i="5"/>
  <c r="CL421" i="5"/>
  <c r="CL420" i="5"/>
  <c r="CL419" i="5"/>
  <c r="CL418" i="5"/>
  <c r="CL417" i="5"/>
  <c r="CL416" i="5"/>
  <c r="CL415" i="5"/>
  <c r="CL414" i="5"/>
  <c r="CL413" i="5"/>
  <c r="CL412" i="5"/>
  <c r="CL411" i="5"/>
  <c r="CL410" i="5"/>
  <c r="CL409" i="5"/>
  <c r="CL408" i="5"/>
  <c r="CL407" i="5"/>
  <c r="CL406" i="5"/>
  <c r="CL405" i="5"/>
  <c r="CL404" i="5"/>
  <c r="CL403" i="5"/>
  <c r="CL402" i="5"/>
  <c r="CL401" i="5"/>
  <c r="CL400" i="5"/>
  <c r="CL399" i="5"/>
  <c r="CL398" i="5"/>
  <c r="CL397" i="5"/>
  <c r="CL396" i="5"/>
  <c r="CL395" i="5"/>
  <c r="CL394" i="5"/>
  <c r="CL393" i="5"/>
  <c r="CL392" i="5"/>
  <c r="CL391" i="5"/>
  <c r="CL390" i="5"/>
  <c r="CL389" i="5"/>
  <c r="CL388" i="5"/>
  <c r="CL387" i="5"/>
  <c r="CL386" i="5"/>
  <c r="CL385" i="5"/>
  <c r="CL384" i="5"/>
  <c r="CL383" i="5"/>
  <c r="CL382" i="5"/>
  <c r="CL381" i="5"/>
  <c r="CL380" i="5"/>
  <c r="CL379" i="5"/>
  <c r="CL378" i="5"/>
  <c r="CL377" i="5"/>
  <c r="CL376" i="5"/>
  <c r="CL375" i="5"/>
  <c r="CL374" i="5"/>
  <c r="CL373" i="5"/>
  <c r="CL372" i="5"/>
  <c r="CL371" i="5"/>
  <c r="CL370" i="5"/>
  <c r="CL369" i="5"/>
  <c r="CL368" i="5"/>
  <c r="CL367" i="5"/>
  <c r="CL366" i="5"/>
  <c r="CL365" i="5"/>
  <c r="CL364" i="5"/>
  <c r="CL363" i="5"/>
  <c r="CL362" i="5"/>
  <c r="CL361" i="5"/>
  <c r="CL360" i="5"/>
  <c r="CL359" i="5"/>
  <c r="CL358" i="5"/>
  <c r="CL357" i="5"/>
  <c r="CL356" i="5"/>
  <c r="CL355" i="5"/>
  <c r="CL354" i="5"/>
  <c r="CL353" i="5"/>
  <c r="CL352" i="5"/>
  <c r="CL351" i="5"/>
  <c r="CL350" i="5"/>
  <c r="CL349" i="5"/>
  <c r="CL348" i="5"/>
  <c r="CL347" i="5"/>
  <c r="CL346" i="5"/>
  <c r="CL345" i="5"/>
  <c r="CL344" i="5"/>
  <c r="CL343" i="5"/>
  <c r="CL342" i="5"/>
  <c r="CL341" i="5"/>
  <c r="CL340" i="5"/>
  <c r="CL339" i="5"/>
  <c r="CL338" i="5"/>
  <c r="CL337" i="5"/>
  <c r="CL336" i="5"/>
  <c r="CL335" i="5"/>
  <c r="CL334" i="5"/>
  <c r="CL333" i="5"/>
  <c r="CL332" i="5"/>
  <c r="CL331" i="5"/>
  <c r="CL330" i="5"/>
  <c r="CL329" i="5"/>
  <c r="CL328" i="5"/>
  <c r="CL327" i="5"/>
  <c r="CL326" i="5"/>
  <c r="CL325" i="5"/>
  <c r="CL324" i="5"/>
  <c r="CL323" i="5"/>
  <c r="CL322" i="5"/>
  <c r="CL321" i="5"/>
  <c r="CL320" i="5"/>
  <c r="CL319" i="5"/>
  <c r="CL318" i="5"/>
  <c r="CL317" i="5"/>
  <c r="CL316" i="5"/>
  <c r="CL315" i="5"/>
  <c r="CL314" i="5"/>
  <c r="CL313" i="5"/>
  <c r="CL312" i="5"/>
  <c r="CL311" i="5"/>
  <c r="CL310" i="5"/>
  <c r="CL309" i="5"/>
  <c r="CL308" i="5"/>
  <c r="CL307" i="5"/>
  <c r="CL306" i="5"/>
  <c r="CL305" i="5"/>
  <c r="CL304" i="5"/>
  <c r="CL303" i="5"/>
  <c r="CL302" i="5"/>
  <c r="CL301" i="5"/>
  <c r="CL300" i="5"/>
  <c r="CL299" i="5"/>
  <c r="CL298" i="5"/>
  <c r="CL297" i="5"/>
  <c r="CL296" i="5"/>
  <c r="CL295" i="5"/>
  <c r="CL294" i="5"/>
  <c r="CL293" i="5"/>
  <c r="CL292" i="5"/>
  <c r="CL291" i="5"/>
  <c r="CL290" i="5"/>
  <c r="CL289" i="5"/>
  <c r="CL288" i="5"/>
  <c r="CL287" i="5"/>
  <c r="CL286" i="5"/>
  <c r="CL285" i="5"/>
  <c r="CL284" i="5"/>
  <c r="CL283" i="5"/>
  <c r="CL282" i="5"/>
  <c r="CL281" i="5"/>
  <c r="CL280" i="5"/>
  <c r="CL279" i="5"/>
  <c r="CL278" i="5"/>
  <c r="CL277" i="5"/>
  <c r="CL276" i="5"/>
  <c r="CL275" i="5"/>
  <c r="CL274" i="5"/>
  <c r="CL273" i="5"/>
  <c r="CL272" i="5"/>
  <c r="CL271" i="5"/>
  <c r="CL270" i="5"/>
  <c r="CL269" i="5"/>
  <c r="CL268" i="5"/>
  <c r="CL267" i="5"/>
  <c r="CL266" i="5"/>
  <c r="CL265" i="5"/>
  <c r="CL264" i="5"/>
  <c r="CL263" i="5"/>
  <c r="CL262" i="5"/>
  <c r="CL261" i="5"/>
  <c r="CL260" i="5"/>
  <c r="CL259" i="5"/>
  <c r="CL258" i="5"/>
  <c r="CL257" i="5"/>
  <c r="CL256" i="5"/>
  <c r="CL255" i="5"/>
  <c r="CL254" i="5"/>
  <c r="CL253" i="5"/>
  <c r="CL252" i="5"/>
  <c r="CL251" i="5"/>
  <c r="CL250" i="5"/>
  <c r="CL249" i="5"/>
  <c r="CL248" i="5"/>
  <c r="CL247" i="5"/>
  <c r="CL246" i="5"/>
  <c r="CL245" i="5"/>
  <c r="CL244" i="5"/>
  <c r="CL243" i="5"/>
  <c r="CL242" i="5"/>
  <c r="CL241" i="5"/>
  <c r="CL240" i="5"/>
  <c r="CL239" i="5"/>
  <c r="CL238" i="5"/>
  <c r="CL237" i="5"/>
  <c r="CL236" i="5"/>
  <c r="CL235" i="5"/>
  <c r="CL234" i="5"/>
  <c r="CL233" i="5"/>
  <c r="CL232" i="5"/>
  <c r="CL231" i="5"/>
  <c r="CL230" i="5"/>
  <c r="CL229" i="5"/>
  <c r="CL228" i="5"/>
  <c r="CL227" i="5"/>
  <c r="CL226" i="5"/>
  <c r="CL225" i="5"/>
  <c r="CL224" i="5"/>
  <c r="CL223" i="5"/>
  <c r="CL222" i="5"/>
  <c r="CL221" i="5"/>
  <c r="CL220" i="5"/>
  <c r="CL219" i="5"/>
  <c r="CL218" i="5"/>
  <c r="CL217" i="5"/>
  <c r="CL216" i="5"/>
  <c r="CL215" i="5"/>
  <c r="CL214" i="5"/>
  <c r="CL213" i="5"/>
  <c r="CL212" i="5"/>
  <c r="CL211" i="5"/>
  <c r="CL210" i="5"/>
  <c r="CL209" i="5"/>
  <c r="CL208" i="5"/>
  <c r="CL207" i="5"/>
  <c r="CL206" i="5"/>
  <c r="CL205" i="5"/>
  <c r="CL204" i="5"/>
  <c r="CL203" i="5"/>
  <c r="CL202" i="5"/>
  <c r="CL201" i="5"/>
  <c r="CL200" i="5"/>
  <c r="CL199" i="5"/>
  <c r="CL198" i="5"/>
  <c r="CL197" i="5"/>
  <c r="CL196" i="5"/>
  <c r="CL195" i="5"/>
  <c r="CL194" i="5"/>
  <c r="CL193" i="5"/>
  <c r="CL192" i="5"/>
  <c r="CL191" i="5"/>
  <c r="CL190" i="5"/>
  <c r="CL189" i="5"/>
  <c r="CL188" i="5"/>
  <c r="CL187" i="5"/>
  <c r="CL186" i="5"/>
  <c r="CL185" i="5"/>
  <c r="CL184" i="5"/>
  <c r="CL183" i="5"/>
  <c r="CL182" i="5"/>
  <c r="CL181" i="5"/>
  <c r="CL180" i="5"/>
  <c r="CL179" i="5"/>
  <c r="CL178" i="5"/>
  <c r="CL177" i="5"/>
  <c r="CL176" i="5"/>
  <c r="CL175" i="5"/>
  <c r="CL174" i="5"/>
  <c r="CL173" i="5"/>
  <c r="CL172" i="5"/>
  <c r="CL171" i="5"/>
  <c r="CL170" i="5"/>
  <c r="CL169" i="5"/>
  <c r="CL168" i="5"/>
  <c r="CL167" i="5"/>
  <c r="CL166" i="5"/>
  <c r="CL165" i="5"/>
  <c r="CL164" i="5"/>
  <c r="CL163" i="5"/>
  <c r="CL162" i="5"/>
  <c r="CL161" i="5"/>
  <c r="CL160" i="5"/>
  <c r="CL159" i="5"/>
  <c r="CL158" i="5"/>
  <c r="CL157" i="5"/>
  <c r="CL156" i="5"/>
  <c r="CL155" i="5"/>
  <c r="CL154" i="5"/>
  <c r="CL153" i="5"/>
  <c r="CL152" i="5"/>
  <c r="CL151" i="5"/>
  <c r="CL150" i="5"/>
  <c r="CL149" i="5"/>
  <c r="CL148" i="5"/>
  <c r="CL147" i="5"/>
  <c r="CL146" i="5"/>
  <c r="CL145" i="5"/>
  <c r="CL144" i="5"/>
  <c r="CL143" i="5"/>
  <c r="CL142" i="5"/>
  <c r="CL141" i="5"/>
  <c r="CL140" i="5"/>
  <c r="CL139" i="5"/>
  <c r="CL138" i="5"/>
  <c r="CL137" i="5"/>
  <c r="CL136" i="5"/>
  <c r="CL135" i="5"/>
  <c r="CL134" i="5"/>
  <c r="CL133" i="5"/>
  <c r="CL132" i="5"/>
  <c r="CL131" i="5"/>
  <c r="CL130" i="5"/>
  <c r="CL129" i="5"/>
  <c r="CL128" i="5"/>
  <c r="CL127" i="5"/>
  <c r="CL126" i="5"/>
  <c r="CL125" i="5"/>
  <c r="CL124" i="5"/>
  <c r="CL123" i="5"/>
  <c r="CL122" i="5"/>
  <c r="CL121" i="5"/>
  <c r="CL120" i="5"/>
  <c r="CL119" i="5"/>
  <c r="CL118" i="5"/>
  <c r="CL117" i="5"/>
  <c r="CL116" i="5"/>
  <c r="CL115" i="5"/>
  <c r="CL114" i="5"/>
  <c r="CL113" i="5"/>
  <c r="CL112" i="5"/>
  <c r="CL111" i="5"/>
  <c r="CL110" i="5"/>
  <c r="CL109" i="5"/>
  <c r="CL108" i="5"/>
  <c r="CL107" i="5"/>
  <c r="CL106" i="5"/>
  <c r="CL105" i="5"/>
  <c r="CL104" i="5"/>
  <c r="CL103" i="5"/>
  <c r="CL102" i="5"/>
  <c r="CL101" i="5"/>
  <c r="CL100" i="5"/>
  <c r="CL99" i="5"/>
  <c r="CL98" i="5"/>
  <c r="CL97" i="5"/>
  <c r="CL96" i="5"/>
  <c r="CL95" i="5"/>
  <c r="CL94" i="5"/>
  <c r="CL93" i="5"/>
  <c r="CL92" i="5"/>
  <c r="CL91" i="5"/>
  <c r="CL90" i="5"/>
  <c r="CL89" i="5"/>
  <c r="CL88" i="5"/>
  <c r="CL87" i="5"/>
  <c r="CL86" i="5"/>
  <c r="CL85" i="5"/>
  <c r="CL84" i="5"/>
  <c r="CL83" i="5"/>
  <c r="CL82" i="5"/>
  <c r="CL81" i="5"/>
  <c r="CL80" i="5"/>
  <c r="CL79" i="5"/>
  <c r="CL78" i="5"/>
  <c r="CL77" i="5"/>
  <c r="CL76" i="5"/>
  <c r="CL75" i="5"/>
  <c r="CL74" i="5"/>
  <c r="CL73" i="5"/>
  <c r="CL72" i="5"/>
  <c r="CL71" i="5"/>
  <c r="CL70" i="5"/>
  <c r="CL69" i="5"/>
  <c r="CL68" i="5"/>
  <c r="CL67" i="5"/>
  <c r="CL66" i="5"/>
  <c r="CL65" i="5"/>
  <c r="CL64" i="5"/>
  <c r="CL63" i="5"/>
  <c r="CL62" i="5"/>
  <c r="CL61" i="5"/>
  <c r="CL60" i="5"/>
  <c r="CL59" i="5"/>
  <c r="CL58" i="5"/>
  <c r="CL57" i="5"/>
  <c r="CL56" i="5"/>
  <c r="CL55" i="5"/>
  <c r="CL54" i="5"/>
  <c r="CL53" i="5"/>
  <c r="CL52" i="5"/>
  <c r="CL51" i="5"/>
  <c r="CL50" i="5"/>
  <c r="CL49" i="5"/>
  <c r="CL48" i="5"/>
  <c r="CL47" i="5"/>
  <c r="CL46" i="5"/>
  <c r="CL45" i="5"/>
  <c r="CL44" i="5"/>
  <c r="CL43" i="5"/>
  <c r="CL42" i="5"/>
  <c r="CL41" i="5"/>
  <c r="CL40" i="5"/>
  <c r="CL39" i="5"/>
  <c r="CL38" i="5"/>
  <c r="CL37" i="5"/>
  <c r="CL36" i="5"/>
  <c r="CL35" i="5"/>
  <c r="CL34" i="5"/>
  <c r="CL33" i="5"/>
  <c r="CL32" i="5"/>
  <c r="CL31" i="5"/>
  <c r="CL30" i="5"/>
  <c r="CL29" i="5"/>
  <c r="CL28" i="5"/>
  <c r="CL27" i="5"/>
  <c r="CL26" i="5"/>
  <c r="CL25" i="5"/>
  <c r="CL24" i="5"/>
  <c r="CL23" i="5"/>
  <c r="CL22" i="5"/>
  <c r="CL21" i="5"/>
  <c r="CL20" i="5"/>
  <c r="CL19" i="5"/>
  <c r="CL18" i="5"/>
  <c r="CL17" i="5"/>
  <c r="CL16" i="5"/>
  <c r="CL15" i="5"/>
  <c r="CL14" i="5"/>
  <c r="CL13" i="5"/>
  <c r="CL12" i="5"/>
  <c r="CL11" i="5"/>
  <c r="AY12" i="5"/>
  <c r="AY11" i="5"/>
  <c r="AW12" i="5"/>
  <c r="AW11" i="5"/>
  <c r="AS12" i="5"/>
  <c r="AS11" i="5"/>
  <c r="AJ12" i="5"/>
  <c r="AJ11" i="5"/>
  <c r="CR8" i="5"/>
  <c r="AV15" i="2"/>
  <c r="CN8" i="5" s="1"/>
  <c r="CN434" i="5" s="1"/>
  <c r="AI9" i="5"/>
  <c r="AJ9" i="5"/>
  <c r="AK9" i="5"/>
  <c r="AL9" i="5"/>
  <c r="AM9" i="5"/>
  <c r="AN9" i="5"/>
  <c r="AO9" i="5"/>
  <c r="AP9" i="5"/>
  <c r="AQ9" i="5"/>
  <c r="AR9" i="5"/>
  <c r="AS9" i="5"/>
  <c r="AW9" i="5"/>
  <c r="AY9" i="5"/>
  <c r="BI10" i="5"/>
  <c r="BJ10" i="5"/>
  <c r="BK10" i="5"/>
  <c r="BL10" i="5"/>
  <c r="BM10" i="5"/>
  <c r="BN10" i="5"/>
  <c r="BO10" i="5"/>
  <c r="BP10" i="5"/>
  <c r="BQ10" i="5"/>
  <c r="BR10" i="5"/>
  <c r="BS10" i="5"/>
  <c r="BT10" i="5"/>
  <c r="BU10" i="5"/>
  <c r="BV10" i="5"/>
  <c r="BW10" i="5"/>
  <c r="BX10" i="5"/>
  <c r="BY10" i="5"/>
  <c r="BZ10" i="5"/>
  <c r="CA10" i="5"/>
  <c r="CB10" i="5"/>
  <c r="CC10" i="5"/>
  <c r="CD10" i="5"/>
  <c r="CE10" i="5"/>
  <c r="CF10" i="5"/>
  <c r="CJ10" i="5"/>
  <c r="BH10" i="5"/>
  <c r="BG10" i="5"/>
  <c r="CN20" i="5" l="1"/>
  <c r="DI20" i="5" s="1"/>
  <c r="CN42" i="5"/>
  <c r="CN88" i="5"/>
  <c r="CN99" i="5"/>
  <c r="DI99" i="5" s="1"/>
  <c r="CN134" i="5"/>
  <c r="DI134" i="5" s="1"/>
  <c r="CN160" i="5"/>
  <c r="DI160" i="5" s="1"/>
  <c r="CN199" i="5"/>
  <c r="DI199" i="5" s="1"/>
  <c r="CN224" i="5"/>
  <c r="DI224" i="5" s="1"/>
  <c r="CN324" i="5"/>
  <c r="DI324" i="5" s="1"/>
  <c r="CN401" i="5"/>
  <c r="DI401" i="5" s="1"/>
  <c r="CN419" i="5"/>
  <c r="DI419" i="5" s="1"/>
  <c r="CS440" i="5"/>
  <c r="CS401" i="5"/>
  <c r="CS338" i="5"/>
  <c r="CS261" i="5"/>
  <c r="CS206" i="5"/>
  <c r="CS191" i="5"/>
  <c r="CS141" i="5"/>
  <c r="CS91" i="5"/>
  <c r="CS42" i="5"/>
  <c r="CS20" i="5"/>
  <c r="CS436" i="5"/>
  <c r="CS359" i="5"/>
  <c r="CS108" i="5"/>
  <c r="CS55" i="5"/>
  <c r="CS391" i="5"/>
  <c r="CS438" i="5"/>
  <c r="CS413" i="5"/>
  <c r="CS360" i="5"/>
  <c r="CS258" i="5"/>
  <c r="CS198" i="5"/>
  <c r="CS188" i="5"/>
  <c r="CS112" i="5"/>
  <c r="CS41" i="5"/>
  <c r="CS197" i="5"/>
  <c r="CS445" i="5"/>
  <c r="CS349" i="5"/>
  <c r="CS249" i="5"/>
  <c r="CS122" i="5"/>
  <c r="CS275" i="5"/>
  <c r="CS408" i="5"/>
  <c r="CS151" i="5"/>
  <c r="CS36" i="5"/>
  <c r="CS434" i="5"/>
  <c r="CS382" i="5"/>
  <c r="CS355" i="5"/>
  <c r="CS317" i="5"/>
  <c r="CS297" i="5"/>
  <c r="CS254" i="5"/>
  <c r="CS228" i="5"/>
  <c r="CS196" i="5"/>
  <c r="CS183" i="5"/>
  <c r="CS49" i="5"/>
  <c r="CS39" i="5"/>
  <c r="CS433" i="5"/>
  <c r="CS314" i="5"/>
  <c r="CS441" i="5"/>
  <c r="CS402" i="5"/>
  <c r="CS348" i="5"/>
  <c r="CS284" i="5"/>
  <c r="CS247" i="5"/>
  <c r="CS220" i="5"/>
  <c r="CS194" i="5"/>
  <c r="CS173" i="5"/>
  <c r="CS143" i="5"/>
  <c r="CS121" i="5"/>
  <c r="CS97" i="5"/>
  <c r="CS66" i="5"/>
  <c r="CS32" i="5"/>
  <c r="CS326" i="5"/>
  <c r="CS77" i="5"/>
  <c r="CS378" i="5"/>
  <c r="CS224" i="5"/>
  <c r="CS103" i="5"/>
  <c r="CN32" i="5"/>
  <c r="DI32" i="5" s="1"/>
  <c r="CN91" i="5"/>
  <c r="DI91" i="5" s="1"/>
  <c r="CN103" i="5"/>
  <c r="DI103" i="5" s="1"/>
  <c r="CN129" i="5"/>
  <c r="DI129" i="5" s="1"/>
  <c r="CN172" i="5"/>
  <c r="DI172" i="5" s="1"/>
  <c r="CN183" i="5"/>
  <c r="DI183" i="5" s="1"/>
  <c r="CN194" i="5"/>
  <c r="DI194" i="5" s="1"/>
  <c r="CN201" i="5"/>
  <c r="DI201" i="5" s="1"/>
  <c r="CN228" i="5"/>
  <c r="DI228" i="5" s="1"/>
  <c r="CN254" i="5"/>
  <c r="DI254" i="5" s="1"/>
  <c r="CN268" i="5"/>
  <c r="CN287" i="5"/>
  <c r="DI287" i="5" s="1"/>
  <c r="CN391" i="5"/>
  <c r="DI391" i="5" s="1"/>
  <c r="CN408" i="5"/>
  <c r="DI408" i="5" s="1"/>
  <c r="CN438" i="5"/>
  <c r="DI438" i="5" s="1"/>
  <c r="CN36" i="5"/>
  <c r="DI36" i="5" s="1"/>
  <c r="CN92" i="5"/>
  <c r="DI92" i="5" s="1"/>
  <c r="CN145" i="5"/>
  <c r="DI145" i="5" s="1"/>
  <c r="CN173" i="5"/>
  <c r="DI173" i="5" s="1"/>
  <c r="CN202" i="5"/>
  <c r="DI202" i="5" s="1"/>
  <c r="CN269" i="5"/>
  <c r="DI269" i="5" s="1"/>
  <c r="CN335" i="5"/>
  <c r="DI335" i="5" s="1"/>
  <c r="CN440" i="5"/>
  <c r="DI440" i="5" s="1"/>
  <c r="CN39" i="5"/>
  <c r="DI39" i="5" s="1"/>
  <c r="CN62" i="5"/>
  <c r="DI62" i="5" s="1"/>
  <c r="CN93" i="5"/>
  <c r="DI93" i="5" s="1"/>
  <c r="CN131" i="5"/>
  <c r="DI131" i="5" s="1"/>
  <c r="CN153" i="5"/>
  <c r="DI153" i="5" s="1"/>
  <c r="CN166" i="5"/>
  <c r="DI166" i="5" s="1"/>
  <c r="CN188" i="5"/>
  <c r="DI188" i="5" s="1"/>
  <c r="CN206" i="5"/>
  <c r="DI206" i="5" s="1"/>
  <c r="CN294" i="5"/>
  <c r="DI294" i="5" s="1"/>
  <c r="CN336" i="5"/>
  <c r="DI336" i="5" s="1"/>
  <c r="CN382" i="5"/>
  <c r="DI382" i="5" s="1"/>
  <c r="CN430" i="5"/>
  <c r="DI430" i="5" s="1"/>
  <c r="CN441" i="5"/>
  <c r="DI441" i="5" s="1"/>
  <c r="CN63" i="5"/>
  <c r="DI63" i="5" s="1"/>
  <c r="CN132" i="5"/>
  <c r="DI132" i="5" s="1"/>
  <c r="CN220" i="5"/>
  <c r="DI220" i="5" s="1"/>
  <c r="CN231" i="5"/>
  <c r="DI231" i="5" s="1"/>
  <c r="CN258" i="5"/>
  <c r="DI258" i="5" s="1"/>
  <c r="CN297" i="5"/>
  <c r="DI297" i="5" s="1"/>
  <c r="CN312" i="5"/>
  <c r="DI312" i="5" s="1"/>
  <c r="CN360" i="5"/>
  <c r="DI360" i="5" s="1"/>
  <c r="CN433" i="5"/>
  <c r="DI433" i="5" s="1"/>
  <c r="CN445" i="5"/>
  <c r="DI445" i="5" s="1"/>
  <c r="CN41" i="5"/>
  <c r="DI41" i="5" s="1"/>
  <c r="CN55" i="5"/>
  <c r="CN66" i="5"/>
  <c r="DI66" i="5" s="1"/>
  <c r="CN95" i="5"/>
  <c r="DI95" i="5" s="1"/>
  <c r="CN133" i="5"/>
  <c r="DI133" i="5" s="1"/>
  <c r="CN159" i="5"/>
  <c r="DI159" i="5" s="1"/>
  <c r="CN191" i="5"/>
  <c r="DI191" i="5" s="1"/>
  <c r="CN223" i="5"/>
  <c r="DI223" i="5" s="1"/>
  <c r="CN250" i="5"/>
  <c r="DI250" i="5" s="1"/>
  <c r="CN261" i="5"/>
  <c r="DI261" i="5" s="1"/>
  <c r="CN275" i="5"/>
  <c r="DI275" i="5" s="1"/>
  <c r="CN317" i="5"/>
  <c r="DI317" i="5" s="1"/>
  <c r="CN373" i="5"/>
  <c r="DI373" i="5" s="1"/>
  <c r="CN400" i="5"/>
  <c r="DI400" i="5" s="1"/>
  <c r="CN418" i="5"/>
  <c r="DI418" i="5" s="1"/>
  <c r="CN439" i="5"/>
  <c r="DI439" i="5" s="1"/>
  <c r="CN14" i="5"/>
  <c r="DI14" i="5" s="1"/>
  <c r="CN26" i="5"/>
  <c r="DI26" i="5" s="1"/>
  <c r="CN38" i="5"/>
  <c r="DI38" i="5" s="1"/>
  <c r="CN50" i="5"/>
  <c r="DI50" i="5" s="1"/>
  <c r="CN56" i="5"/>
  <c r="DI56" i="5" s="1"/>
  <c r="CN68" i="5"/>
  <c r="DI68" i="5" s="1"/>
  <c r="CN74" i="5"/>
  <c r="DI74" i="5" s="1"/>
  <c r="CN98" i="5"/>
  <c r="DI98" i="5" s="1"/>
  <c r="CN104" i="5"/>
  <c r="DI104" i="5" s="1"/>
  <c r="CN110" i="5"/>
  <c r="DI110" i="5" s="1"/>
  <c r="CN116" i="5"/>
  <c r="DI116" i="5" s="1"/>
  <c r="CN122" i="5"/>
  <c r="DI122" i="5" s="1"/>
  <c r="CN128" i="5"/>
  <c r="DI128" i="5" s="1"/>
  <c r="CN140" i="5"/>
  <c r="DI140" i="5" s="1"/>
  <c r="CN146" i="5"/>
  <c r="DI146" i="5" s="1"/>
  <c r="CN152" i="5"/>
  <c r="DI152" i="5" s="1"/>
  <c r="CN158" i="5"/>
  <c r="DI158" i="5" s="1"/>
  <c r="CN170" i="5"/>
  <c r="DI170" i="5" s="1"/>
  <c r="CN176" i="5"/>
  <c r="DI176" i="5" s="1"/>
  <c r="CN182" i="5"/>
  <c r="DI182" i="5" s="1"/>
  <c r="CN200" i="5"/>
  <c r="CN212" i="5"/>
  <c r="DI212" i="5" s="1"/>
  <c r="CN218" i="5"/>
  <c r="DI218" i="5" s="1"/>
  <c r="CN236" i="5"/>
  <c r="DI236" i="5" s="1"/>
  <c r="CN242" i="5"/>
  <c r="DI242" i="5" s="1"/>
  <c r="CN248" i="5"/>
  <c r="DI248" i="5" s="1"/>
  <c r="CN260" i="5"/>
  <c r="DI260" i="5" s="1"/>
  <c r="CN266" i="5"/>
  <c r="DI266" i="5" s="1"/>
  <c r="CN278" i="5"/>
  <c r="DI278" i="5" s="1"/>
  <c r="CN284" i="5"/>
  <c r="DI284" i="5" s="1"/>
  <c r="CN296" i="5"/>
  <c r="DI296" i="5" s="1"/>
  <c r="CN308" i="5"/>
  <c r="DI308" i="5" s="1"/>
  <c r="CN314" i="5"/>
  <c r="CN320" i="5"/>
  <c r="DI320" i="5" s="1"/>
  <c r="CN326" i="5"/>
  <c r="DI326" i="5" s="1"/>
  <c r="CN338" i="5"/>
  <c r="DI338" i="5" s="1"/>
  <c r="CN344" i="5"/>
  <c r="DI344" i="5" s="1"/>
  <c r="CN350" i="5"/>
  <c r="DI350" i="5" s="1"/>
  <c r="CN356" i="5"/>
  <c r="DI356" i="5" s="1"/>
  <c r="CN362" i="5"/>
  <c r="DI362" i="5" s="1"/>
  <c r="CN368" i="5"/>
  <c r="DI368" i="5" s="1"/>
  <c r="CN374" i="5"/>
  <c r="DI374" i="5" s="1"/>
  <c r="CN380" i="5"/>
  <c r="DI380" i="5" s="1"/>
  <c r="CN404" i="5"/>
  <c r="DI404" i="5" s="1"/>
  <c r="CN416" i="5"/>
  <c r="DI416" i="5" s="1"/>
  <c r="CN422" i="5"/>
  <c r="DI422" i="5" s="1"/>
  <c r="CN446" i="5"/>
  <c r="DI446" i="5" s="1"/>
  <c r="CS439" i="5"/>
  <c r="CS409" i="5"/>
  <c r="CS397" i="5"/>
  <c r="CS385" i="5"/>
  <c r="CS373" i="5"/>
  <c r="CS361" i="5"/>
  <c r="CS331" i="5"/>
  <c r="CS319" i="5"/>
  <c r="CS301" i="5"/>
  <c r="CS289" i="5"/>
  <c r="CS277" i="5"/>
  <c r="CS265" i="5"/>
  <c r="CS253" i="5"/>
  <c r="CS241" i="5"/>
  <c r="CS217" i="5"/>
  <c r="CS205" i="5"/>
  <c r="CS193" i="5"/>
  <c r="CS163" i="5"/>
  <c r="CS85" i="5"/>
  <c r="CS61" i="5"/>
  <c r="CS37" i="5"/>
  <c r="CS25" i="5"/>
  <c r="CS13" i="5"/>
  <c r="CS160" i="5"/>
  <c r="CS450" i="5"/>
  <c r="CS444" i="5"/>
  <c r="CS432" i="5"/>
  <c r="CS426" i="5"/>
  <c r="CS420" i="5"/>
  <c r="CS414" i="5"/>
  <c r="CS396" i="5"/>
  <c r="CS390" i="5"/>
  <c r="CS384" i="5"/>
  <c r="CS372" i="5"/>
  <c r="CS366" i="5"/>
  <c r="CS354" i="5"/>
  <c r="CS342" i="5"/>
  <c r="CS336" i="5"/>
  <c r="CS330" i="5"/>
  <c r="CS324" i="5"/>
  <c r="CS318" i="5"/>
  <c r="CS312" i="5"/>
  <c r="CS306" i="5"/>
  <c r="CS300" i="5"/>
  <c r="CS288" i="5"/>
  <c r="CS282" i="5"/>
  <c r="CS276" i="5"/>
  <c r="CS264" i="5"/>
  <c r="CS252" i="5"/>
  <c r="CS246" i="5"/>
  <c r="CS240" i="5"/>
  <c r="CS234" i="5"/>
  <c r="CS222" i="5"/>
  <c r="CS216" i="5"/>
  <c r="CS210" i="5"/>
  <c r="CS204" i="5"/>
  <c r="CS192" i="5"/>
  <c r="CS186" i="5"/>
  <c r="CS180" i="5"/>
  <c r="CS174" i="5"/>
  <c r="CS162" i="5"/>
  <c r="CS156" i="5"/>
  <c r="CS150" i="5"/>
  <c r="CS144" i="5"/>
  <c r="CS138" i="5"/>
  <c r="CS132" i="5"/>
  <c r="CS126" i="5"/>
  <c r="CS120" i="5"/>
  <c r="CS114" i="5"/>
  <c r="CS102" i="5"/>
  <c r="CS96" i="5"/>
  <c r="CS90" i="5"/>
  <c r="CS84" i="5"/>
  <c r="CS78" i="5"/>
  <c r="CS72" i="5"/>
  <c r="CS60" i="5"/>
  <c r="CS54" i="5"/>
  <c r="CS30" i="5"/>
  <c r="CS24" i="5"/>
  <c r="CS18" i="5"/>
  <c r="CS12" i="5"/>
  <c r="CS443" i="5"/>
  <c r="CS437" i="5"/>
  <c r="CS431" i="5"/>
  <c r="CS425" i="5"/>
  <c r="CS419" i="5"/>
  <c r="CS407" i="5"/>
  <c r="CS377" i="5"/>
  <c r="CS353" i="5"/>
  <c r="CS347" i="5"/>
  <c r="CS299" i="5"/>
  <c r="CS287" i="5"/>
  <c r="CS263" i="5"/>
  <c r="CS257" i="5"/>
  <c r="CS245" i="5"/>
  <c r="CS233" i="5"/>
  <c r="CS221" i="5"/>
  <c r="CS209" i="5"/>
  <c r="CS185" i="5"/>
  <c r="CS155" i="5"/>
  <c r="CS131" i="5"/>
  <c r="CS107" i="5"/>
  <c r="CS95" i="5"/>
  <c r="CS89" i="5"/>
  <c r="CS29" i="5"/>
  <c r="CS17" i="5"/>
  <c r="CS172" i="5"/>
  <c r="CS142" i="5"/>
  <c r="CS124" i="5"/>
  <c r="CS449" i="5"/>
  <c r="CS371" i="5"/>
  <c r="CS341" i="5"/>
  <c r="CS329" i="5"/>
  <c r="CS323" i="5"/>
  <c r="CS311" i="5"/>
  <c r="CS305" i="5"/>
  <c r="CS293" i="5"/>
  <c r="CS251" i="5"/>
  <c r="CS239" i="5"/>
  <c r="CS227" i="5"/>
  <c r="CS215" i="5"/>
  <c r="CS203" i="5"/>
  <c r="CS179" i="5"/>
  <c r="CS167" i="5"/>
  <c r="CS161" i="5"/>
  <c r="CS149" i="5"/>
  <c r="CS125" i="5"/>
  <c r="CS113" i="5"/>
  <c r="CS101" i="5"/>
  <c r="CS83" i="5"/>
  <c r="CS71" i="5"/>
  <c r="CS65" i="5"/>
  <c r="CS53" i="5"/>
  <c r="CS47" i="5"/>
  <c r="CS35" i="5"/>
  <c r="CS23" i="5"/>
  <c r="CS190" i="5"/>
  <c r="CS148" i="5"/>
  <c r="CS118" i="5"/>
  <c r="CS94" i="5"/>
  <c r="CS448" i="5"/>
  <c r="CS442" i="5"/>
  <c r="CS430" i="5"/>
  <c r="CS424" i="5"/>
  <c r="CS418" i="5"/>
  <c r="CS406" i="5"/>
  <c r="CS394" i="5"/>
  <c r="CS388" i="5"/>
  <c r="CS370" i="5"/>
  <c r="CS364" i="5"/>
  <c r="CS358" i="5"/>
  <c r="CS352" i="5"/>
  <c r="CS346" i="5"/>
  <c r="CS340" i="5"/>
  <c r="CS334" i="5"/>
  <c r="CS328" i="5"/>
  <c r="CS322" i="5"/>
  <c r="CS316" i="5"/>
  <c r="CS304" i="5"/>
  <c r="CS292" i="5"/>
  <c r="CS286" i="5"/>
  <c r="CS280" i="5"/>
  <c r="CS274" i="5"/>
  <c r="CS268" i="5"/>
  <c r="CS262" i="5"/>
  <c r="CS256" i="5"/>
  <c r="CS250" i="5"/>
  <c r="CS244" i="5"/>
  <c r="CS238" i="5"/>
  <c r="CS232" i="5"/>
  <c r="CS226" i="5"/>
  <c r="CS214" i="5"/>
  <c r="CS208" i="5"/>
  <c r="CS202" i="5"/>
  <c r="CS178" i="5"/>
  <c r="CS166" i="5"/>
  <c r="CS154" i="5"/>
  <c r="CS136" i="5"/>
  <c r="CS100" i="5"/>
  <c r="CS446" i="5"/>
  <c r="CS422" i="5"/>
  <c r="CS416" i="5"/>
  <c r="CS404" i="5"/>
  <c r="CS392" i="5"/>
  <c r="CS380" i="5"/>
  <c r="CS374" i="5"/>
  <c r="CS368" i="5"/>
  <c r="CS362" i="5"/>
  <c r="CS356" i="5"/>
  <c r="CS350" i="5"/>
  <c r="CS344" i="5"/>
  <c r="CS332" i="5"/>
  <c r="CS320" i="5"/>
  <c r="CS308" i="5"/>
  <c r="CS296" i="5"/>
  <c r="CS290" i="5"/>
  <c r="CS278" i="5"/>
  <c r="CS266" i="5"/>
  <c r="CS260" i="5"/>
  <c r="CS248" i="5"/>
  <c r="CS242" i="5"/>
  <c r="CS236" i="5"/>
  <c r="CS218" i="5"/>
  <c r="CS212" i="5"/>
  <c r="CS200" i="5"/>
  <c r="CS182" i="5"/>
  <c r="CS176" i="5"/>
  <c r="CS170" i="5"/>
  <c r="CS158" i="5"/>
  <c r="CS152" i="5"/>
  <c r="CS146" i="5"/>
  <c r="CS140" i="5"/>
  <c r="CS134" i="5"/>
  <c r="CS128" i="5"/>
  <c r="CS116" i="5"/>
  <c r="CS110" i="5"/>
  <c r="CS104" i="5"/>
  <c r="CS98" i="5"/>
  <c r="CS92" i="5"/>
  <c r="CS80" i="5"/>
  <c r="CS74" i="5"/>
  <c r="CS68" i="5"/>
  <c r="CS62" i="5"/>
  <c r="CS56" i="5"/>
  <c r="CS50" i="5"/>
  <c r="CS38" i="5"/>
  <c r="CS26" i="5"/>
  <c r="CS14" i="5"/>
  <c r="CS427" i="5"/>
  <c r="CS421" i="5"/>
  <c r="CS415" i="5"/>
  <c r="CS403" i="5"/>
  <c r="CS379" i="5"/>
  <c r="CS367" i="5"/>
  <c r="CS343" i="5"/>
  <c r="CS337" i="5"/>
  <c r="CS325" i="5"/>
  <c r="CS313" i="5"/>
  <c r="CS295" i="5"/>
  <c r="CS283" i="5"/>
  <c r="CS271" i="5"/>
  <c r="CS259" i="5"/>
  <c r="CS223" i="5"/>
  <c r="CS211" i="5"/>
  <c r="CS199" i="5"/>
  <c r="CS187" i="5"/>
  <c r="CS175" i="5"/>
  <c r="CS169" i="5"/>
  <c r="CS157" i="5"/>
  <c r="CS145" i="5"/>
  <c r="CS139" i="5"/>
  <c r="CS127" i="5"/>
  <c r="CS115" i="5"/>
  <c r="CS109" i="5"/>
  <c r="CS79" i="5"/>
  <c r="CS67" i="5"/>
  <c r="CS43" i="5"/>
  <c r="CS31" i="5"/>
  <c r="CS423" i="5"/>
  <c r="CS375" i="5"/>
  <c r="CS357" i="5"/>
  <c r="CS339" i="5"/>
  <c r="CS321" i="5"/>
  <c r="CS291" i="5"/>
  <c r="CS273" i="5"/>
  <c r="CS237" i="5"/>
  <c r="CS225" i="5"/>
  <c r="CS123" i="5"/>
  <c r="CS111" i="5"/>
  <c r="CS82" i="5"/>
  <c r="CS28" i="5"/>
  <c r="CS76" i="5"/>
  <c r="CS21" i="5"/>
  <c r="CS411" i="5"/>
  <c r="CS147" i="5"/>
  <c r="CS51" i="5"/>
  <c r="CS435" i="5"/>
  <c r="CS417" i="5"/>
  <c r="CS405" i="5"/>
  <c r="CS369" i="5"/>
  <c r="CS303" i="5"/>
  <c r="CS285" i="5"/>
  <c r="CS201" i="5"/>
  <c r="CS177" i="5"/>
  <c r="CS159" i="5"/>
  <c r="CS93" i="5"/>
  <c r="CS81" i="5"/>
  <c r="CS69" i="5"/>
  <c r="CS57" i="5"/>
  <c r="CS46" i="5"/>
  <c r="CS27" i="5"/>
  <c r="CS15" i="5"/>
  <c r="CS363" i="5"/>
  <c r="CS171" i="5"/>
  <c r="CS88" i="5"/>
  <c r="CS52" i="5"/>
  <c r="CS327" i="5"/>
  <c r="CS87" i="5"/>
  <c r="CS33" i="5"/>
  <c r="CS393" i="5"/>
  <c r="CS351" i="5"/>
  <c r="CS315" i="5"/>
  <c r="CS231" i="5"/>
  <c r="CS189" i="5"/>
  <c r="CS135" i="5"/>
  <c r="CS106" i="5"/>
  <c r="CS45" i="5"/>
  <c r="CS22" i="5"/>
  <c r="CS333" i="5"/>
  <c r="CS267" i="5"/>
  <c r="CS117" i="5"/>
  <c r="CS63" i="5"/>
  <c r="CS399" i="5"/>
  <c r="CS345" i="5"/>
  <c r="CS309" i="5"/>
  <c r="CS243" i="5"/>
  <c r="CS207" i="5"/>
  <c r="CS129" i="5"/>
  <c r="CS99" i="5"/>
  <c r="CS381" i="5"/>
  <c r="CS219" i="5"/>
  <c r="CS64" i="5"/>
  <c r="CS34" i="5"/>
  <c r="CS213" i="5"/>
  <c r="CS75" i="5"/>
  <c r="CN15" i="5"/>
  <c r="DI15" i="5" s="1"/>
  <c r="CN21" i="5"/>
  <c r="DI21" i="5" s="1"/>
  <c r="CN27" i="5"/>
  <c r="DI27" i="5" s="1"/>
  <c r="CN33" i="5"/>
  <c r="DI33" i="5" s="1"/>
  <c r="CN45" i="5"/>
  <c r="DI45" i="5" s="1"/>
  <c r="CN51" i="5"/>
  <c r="DI51" i="5" s="1"/>
  <c r="CN69" i="5"/>
  <c r="DI69" i="5" s="1"/>
  <c r="CN75" i="5"/>
  <c r="DI75" i="5" s="1"/>
  <c r="CN111" i="5"/>
  <c r="DI111" i="5" s="1"/>
  <c r="CN117" i="5"/>
  <c r="DI117" i="5" s="1"/>
  <c r="CN147" i="5"/>
  <c r="DI147" i="5" s="1"/>
  <c r="CN177" i="5"/>
  <c r="DI177" i="5" s="1"/>
  <c r="CN189" i="5"/>
  <c r="DI189" i="5" s="1"/>
  <c r="CN207" i="5"/>
  <c r="DI207" i="5" s="1"/>
  <c r="CN213" i="5"/>
  <c r="DI213" i="5" s="1"/>
  <c r="CN219" i="5"/>
  <c r="DI219" i="5" s="1"/>
  <c r="CN225" i="5"/>
  <c r="DI225" i="5" s="1"/>
  <c r="CN243" i="5"/>
  <c r="DI243" i="5" s="1"/>
  <c r="CN249" i="5"/>
  <c r="DI249" i="5" s="1"/>
  <c r="CN267" i="5"/>
  <c r="DI267" i="5" s="1"/>
  <c r="CN273" i="5"/>
  <c r="DI273" i="5" s="1"/>
  <c r="CN279" i="5"/>
  <c r="DI279" i="5" s="1"/>
  <c r="CN285" i="5"/>
  <c r="DI285" i="5" s="1"/>
  <c r="CN291" i="5"/>
  <c r="DI291" i="5" s="1"/>
  <c r="CN303" i="5"/>
  <c r="DI303" i="5" s="1"/>
  <c r="CN309" i="5"/>
  <c r="DI309" i="5" s="1"/>
  <c r="CN315" i="5"/>
  <c r="DI315" i="5" s="1"/>
  <c r="CN321" i="5"/>
  <c r="DI321" i="5" s="1"/>
  <c r="CN327" i="5"/>
  <c r="DI327" i="5" s="1"/>
  <c r="CN333" i="5"/>
  <c r="DI333" i="5" s="1"/>
  <c r="CN339" i="5"/>
  <c r="DI339" i="5" s="1"/>
  <c r="CN345" i="5"/>
  <c r="DI345" i="5" s="1"/>
  <c r="CN351" i="5"/>
  <c r="CN357" i="5"/>
  <c r="DI357" i="5" s="1"/>
  <c r="CN363" i="5"/>
  <c r="DI363" i="5" s="1"/>
  <c r="CN369" i="5"/>
  <c r="DI369" i="5" s="1"/>
  <c r="CN375" i="5"/>
  <c r="DI375" i="5" s="1"/>
  <c r="CN393" i="5"/>
  <c r="DI393" i="5" s="1"/>
  <c r="CN399" i="5"/>
  <c r="DI399" i="5" s="1"/>
  <c r="CN405" i="5"/>
  <c r="DI405" i="5" s="1"/>
  <c r="CN411" i="5"/>
  <c r="DI411" i="5" s="1"/>
  <c r="CN417" i="5"/>
  <c r="DI417" i="5" s="1"/>
  <c r="CN423" i="5"/>
  <c r="DI423" i="5" s="1"/>
  <c r="CN435" i="5"/>
  <c r="DI435" i="5" s="1"/>
  <c r="CN22" i="5"/>
  <c r="DI22" i="5" s="1"/>
  <c r="CN28" i="5"/>
  <c r="DI28" i="5" s="1"/>
  <c r="CN34" i="5"/>
  <c r="DI34" i="5" s="1"/>
  <c r="CN46" i="5"/>
  <c r="DI46" i="5" s="1"/>
  <c r="CN52" i="5"/>
  <c r="DI52" i="5" s="1"/>
  <c r="CN64" i="5"/>
  <c r="DI64" i="5" s="1"/>
  <c r="CN76" i="5"/>
  <c r="DI76" i="5" s="1"/>
  <c r="CN82" i="5"/>
  <c r="DI82" i="5" s="1"/>
  <c r="CN100" i="5"/>
  <c r="DI100" i="5" s="1"/>
  <c r="CN106" i="5"/>
  <c r="DI106" i="5" s="1"/>
  <c r="CN112" i="5"/>
  <c r="DI112" i="5" s="1"/>
  <c r="CN118" i="5"/>
  <c r="DI118" i="5" s="1"/>
  <c r="CN136" i="5"/>
  <c r="DI136" i="5" s="1"/>
  <c r="CN148" i="5"/>
  <c r="DI148" i="5" s="1"/>
  <c r="CN154" i="5"/>
  <c r="DI154" i="5" s="1"/>
  <c r="CN208" i="5"/>
  <c r="DI208" i="5" s="1"/>
  <c r="CN214" i="5"/>
  <c r="DI214" i="5" s="1"/>
  <c r="CN226" i="5"/>
  <c r="DI226" i="5" s="1"/>
  <c r="CN232" i="5"/>
  <c r="DI232" i="5" s="1"/>
  <c r="CN238" i="5"/>
  <c r="DI238" i="5" s="1"/>
  <c r="CN256" i="5"/>
  <c r="DI256" i="5" s="1"/>
  <c r="CN262" i="5"/>
  <c r="DI262" i="5" s="1"/>
  <c r="CN274" i="5"/>
  <c r="DI274" i="5" s="1"/>
  <c r="CN280" i="5"/>
  <c r="DI280" i="5" s="1"/>
  <c r="CN286" i="5"/>
  <c r="DI286" i="5" s="1"/>
  <c r="CN292" i="5"/>
  <c r="CN304" i="5"/>
  <c r="DI304" i="5" s="1"/>
  <c r="CN316" i="5"/>
  <c r="DI316" i="5" s="1"/>
  <c r="CN322" i="5"/>
  <c r="DI322" i="5" s="1"/>
  <c r="CN328" i="5"/>
  <c r="DI328" i="5" s="1"/>
  <c r="CN334" i="5"/>
  <c r="DI334" i="5" s="1"/>
  <c r="CN340" i="5"/>
  <c r="DI340" i="5" s="1"/>
  <c r="CN346" i="5"/>
  <c r="DI346" i="5" s="1"/>
  <c r="CN352" i="5"/>
  <c r="DI352" i="5" s="1"/>
  <c r="CN358" i="5"/>
  <c r="DI358" i="5" s="1"/>
  <c r="CN364" i="5"/>
  <c r="DI364" i="5" s="1"/>
  <c r="CN370" i="5"/>
  <c r="DI370" i="5" s="1"/>
  <c r="CN376" i="5"/>
  <c r="DI376" i="5" s="1"/>
  <c r="CN388" i="5"/>
  <c r="DI388" i="5" s="1"/>
  <c r="CN394" i="5"/>
  <c r="DI394" i="5" s="1"/>
  <c r="CN406" i="5"/>
  <c r="DI406" i="5" s="1"/>
  <c r="CN424" i="5"/>
  <c r="DI424" i="5" s="1"/>
  <c r="CN442" i="5"/>
  <c r="DI442" i="5" s="1"/>
  <c r="CN448" i="5"/>
  <c r="DI448" i="5" s="1"/>
  <c r="CN17" i="5"/>
  <c r="DI17" i="5" s="1"/>
  <c r="CN23" i="5"/>
  <c r="DI23" i="5" s="1"/>
  <c r="CN29" i="5"/>
  <c r="DI29" i="5" s="1"/>
  <c r="CN35" i="5"/>
  <c r="DI35" i="5" s="1"/>
  <c r="CN53" i="5"/>
  <c r="DI53" i="5" s="1"/>
  <c r="CN65" i="5"/>
  <c r="DI65" i="5" s="1"/>
  <c r="CN71" i="5"/>
  <c r="DI71" i="5" s="1"/>
  <c r="CN77" i="5"/>
  <c r="DI77" i="5" s="1"/>
  <c r="CN83" i="5"/>
  <c r="DI83" i="5" s="1"/>
  <c r="CN89" i="5"/>
  <c r="DI89" i="5" s="1"/>
  <c r="CN101" i="5"/>
  <c r="DI101" i="5" s="1"/>
  <c r="CN107" i="5"/>
  <c r="DI107" i="5" s="1"/>
  <c r="CN113" i="5"/>
  <c r="DI113" i="5" s="1"/>
  <c r="CN149" i="5"/>
  <c r="DI149" i="5" s="1"/>
  <c r="CN155" i="5"/>
  <c r="DI155" i="5" s="1"/>
  <c r="CN161" i="5"/>
  <c r="DI161" i="5" s="1"/>
  <c r="CN179" i="5"/>
  <c r="DI179" i="5" s="1"/>
  <c r="CN185" i="5"/>
  <c r="DI185" i="5" s="1"/>
  <c r="CN203" i="5"/>
  <c r="DI203" i="5" s="1"/>
  <c r="CN209" i="5"/>
  <c r="DI209" i="5" s="1"/>
  <c r="CN215" i="5"/>
  <c r="DI215" i="5" s="1"/>
  <c r="CN221" i="5"/>
  <c r="DI221" i="5" s="1"/>
  <c r="CN227" i="5"/>
  <c r="DI227" i="5" s="1"/>
  <c r="CN233" i="5"/>
  <c r="DI233" i="5" s="1"/>
  <c r="CN239" i="5"/>
  <c r="DI239" i="5" s="1"/>
  <c r="CN251" i="5"/>
  <c r="DI251" i="5" s="1"/>
  <c r="CN293" i="5"/>
  <c r="DI293" i="5" s="1"/>
  <c r="CN299" i="5"/>
  <c r="DI299" i="5" s="1"/>
  <c r="CN305" i="5"/>
  <c r="CN311" i="5"/>
  <c r="CN323" i="5"/>
  <c r="DI323" i="5" s="1"/>
  <c r="CN329" i="5"/>
  <c r="DI329" i="5" s="1"/>
  <c r="CN341" i="5"/>
  <c r="DI341" i="5" s="1"/>
  <c r="CN347" i="5"/>
  <c r="DI347" i="5" s="1"/>
  <c r="CN353" i="5"/>
  <c r="DI353" i="5" s="1"/>
  <c r="CN359" i="5"/>
  <c r="DI359" i="5" s="1"/>
  <c r="CN365" i="5"/>
  <c r="DI365" i="5" s="1"/>
  <c r="CN371" i="5"/>
  <c r="DI371" i="5" s="1"/>
  <c r="CN383" i="5"/>
  <c r="DI383" i="5" s="1"/>
  <c r="CN395" i="5"/>
  <c r="DI395" i="5" s="1"/>
  <c r="CN407" i="5"/>
  <c r="DI407" i="5" s="1"/>
  <c r="CN425" i="5"/>
  <c r="DI425" i="5" s="1"/>
  <c r="CN431" i="5"/>
  <c r="DI431" i="5" s="1"/>
  <c r="CN437" i="5"/>
  <c r="DI437" i="5" s="1"/>
  <c r="CN443" i="5"/>
  <c r="DI443" i="5" s="1"/>
  <c r="CN449" i="5"/>
  <c r="DI449" i="5" s="1"/>
  <c r="CN12" i="5"/>
  <c r="DI12" i="5" s="1"/>
  <c r="CN18" i="5"/>
  <c r="DI18" i="5" s="1"/>
  <c r="CN24" i="5"/>
  <c r="DI24" i="5" s="1"/>
  <c r="CN30" i="5"/>
  <c r="DI30" i="5" s="1"/>
  <c r="CN54" i="5"/>
  <c r="DI54" i="5" s="1"/>
  <c r="CN60" i="5"/>
  <c r="DI60" i="5" s="1"/>
  <c r="CN72" i="5"/>
  <c r="DI72" i="5" s="1"/>
  <c r="CN78" i="5"/>
  <c r="DI78" i="5" s="1"/>
  <c r="CN84" i="5"/>
  <c r="DI84" i="5" s="1"/>
  <c r="CN90" i="5"/>
  <c r="DI90" i="5" s="1"/>
  <c r="CN96" i="5"/>
  <c r="DI96" i="5" s="1"/>
  <c r="CN102" i="5"/>
  <c r="DI102" i="5" s="1"/>
  <c r="CN108" i="5"/>
  <c r="DI108" i="5" s="1"/>
  <c r="CN114" i="5"/>
  <c r="DI114" i="5" s="1"/>
  <c r="CN120" i="5"/>
  <c r="DI120" i="5" s="1"/>
  <c r="CN126" i="5"/>
  <c r="DI126" i="5" s="1"/>
  <c r="CN150" i="5"/>
  <c r="DI150" i="5" s="1"/>
  <c r="CN156" i="5"/>
  <c r="DI156" i="5" s="1"/>
  <c r="CN162" i="5"/>
  <c r="DI162" i="5" s="1"/>
  <c r="CN180" i="5"/>
  <c r="DI180" i="5" s="1"/>
  <c r="CN186" i="5"/>
  <c r="DI186" i="5" s="1"/>
  <c r="CN204" i="5"/>
  <c r="DI204" i="5" s="1"/>
  <c r="CN210" i="5"/>
  <c r="DI210" i="5" s="1"/>
  <c r="CN216" i="5"/>
  <c r="DI216" i="5" s="1"/>
  <c r="CN222" i="5"/>
  <c r="DI222" i="5" s="1"/>
  <c r="CN234" i="5"/>
  <c r="DI234" i="5" s="1"/>
  <c r="CN240" i="5"/>
  <c r="DI240" i="5" s="1"/>
  <c r="CN264" i="5"/>
  <c r="DI264" i="5" s="1"/>
  <c r="CN270" i="5"/>
  <c r="DI270" i="5" s="1"/>
  <c r="CN276" i="5"/>
  <c r="DI276" i="5" s="1"/>
  <c r="CN282" i="5"/>
  <c r="DI282" i="5" s="1"/>
  <c r="CN288" i="5"/>
  <c r="CN300" i="5"/>
  <c r="DI300" i="5" s="1"/>
  <c r="CN306" i="5"/>
  <c r="DI306" i="5" s="1"/>
  <c r="CN318" i="5"/>
  <c r="DI318" i="5" s="1"/>
  <c r="CN330" i="5"/>
  <c r="DI330" i="5" s="1"/>
  <c r="CN342" i="5"/>
  <c r="DI342" i="5" s="1"/>
  <c r="CN348" i="5"/>
  <c r="DI348" i="5" s="1"/>
  <c r="CN354" i="5"/>
  <c r="DI354" i="5" s="1"/>
  <c r="CN366" i="5"/>
  <c r="DI366" i="5" s="1"/>
  <c r="CN372" i="5"/>
  <c r="DI372" i="5" s="1"/>
  <c r="CN384" i="5"/>
  <c r="DI384" i="5" s="1"/>
  <c r="CN390" i="5"/>
  <c r="DI390" i="5" s="1"/>
  <c r="CN402" i="5"/>
  <c r="DI402" i="5" s="1"/>
  <c r="CN414" i="5"/>
  <c r="DI414" i="5" s="1"/>
  <c r="CN420" i="5"/>
  <c r="DI420" i="5" s="1"/>
  <c r="CN426" i="5"/>
  <c r="DI426" i="5" s="1"/>
  <c r="CN432" i="5"/>
  <c r="DI432" i="5" s="1"/>
  <c r="CN444" i="5"/>
  <c r="DI444" i="5" s="1"/>
  <c r="CN450" i="5"/>
  <c r="DI450" i="5" s="1"/>
  <c r="CN13" i="5"/>
  <c r="DI13" i="5" s="1"/>
  <c r="CN25" i="5"/>
  <c r="DI25" i="5" s="1"/>
  <c r="CN31" i="5"/>
  <c r="DI31" i="5" s="1"/>
  <c r="CN37" i="5"/>
  <c r="DI37" i="5" s="1"/>
  <c r="CN43" i="5"/>
  <c r="DI43" i="5" s="1"/>
  <c r="CN61" i="5"/>
  <c r="DI61" i="5" s="1"/>
  <c r="CN67" i="5"/>
  <c r="DI67" i="5" s="1"/>
  <c r="CN79" i="5"/>
  <c r="DI79" i="5" s="1"/>
  <c r="CN85" i="5"/>
  <c r="DI85" i="5" s="1"/>
  <c r="CN97" i="5"/>
  <c r="DI97" i="5" s="1"/>
  <c r="CN109" i="5"/>
  <c r="DI109" i="5" s="1"/>
  <c r="CN115" i="5"/>
  <c r="DI115" i="5" s="1"/>
  <c r="CN121" i="5"/>
  <c r="DI121" i="5" s="1"/>
  <c r="CN127" i="5"/>
  <c r="DI127" i="5" s="1"/>
  <c r="CN139" i="5"/>
  <c r="DI139" i="5" s="1"/>
  <c r="CN151" i="5"/>
  <c r="DI151" i="5" s="1"/>
  <c r="CN163" i="5"/>
  <c r="DI163" i="5" s="1"/>
  <c r="CN169" i="5"/>
  <c r="CN187" i="5"/>
  <c r="DI187" i="5" s="1"/>
  <c r="CN193" i="5"/>
  <c r="DI193" i="5" s="1"/>
  <c r="CN205" i="5"/>
  <c r="DI205" i="5" s="1"/>
  <c r="CN211" i="5"/>
  <c r="DI211" i="5" s="1"/>
  <c r="CN217" i="5"/>
  <c r="DI217" i="5" s="1"/>
  <c r="CN241" i="5"/>
  <c r="DI241" i="5" s="1"/>
  <c r="CN253" i="5"/>
  <c r="DI253" i="5" s="1"/>
  <c r="CN259" i="5"/>
  <c r="DI259" i="5" s="1"/>
  <c r="CN265" i="5"/>
  <c r="DI265" i="5" s="1"/>
  <c r="CN277" i="5"/>
  <c r="DI277" i="5" s="1"/>
  <c r="CN283" i="5"/>
  <c r="DI283" i="5" s="1"/>
  <c r="CN289" i="5"/>
  <c r="DI289" i="5" s="1"/>
  <c r="CN295" i="5"/>
  <c r="DI295" i="5" s="1"/>
  <c r="CN313" i="5"/>
  <c r="DI313" i="5" s="1"/>
  <c r="CN319" i="5"/>
  <c r="DI319" i="5" s="1"/>
  <c r="CN325" i="5"/>
  <c r="DI325" i="5" s="1"/>
  <c r="CN331" i="5"/>
  <c r="DI331" i="5" s="1"/>
  <c r="CN337" i="5"/>
  <c r="DI337" i="5" s="1"/>
  <c r="CN343" i="5"/>
  <c r="DI343" i="5" s="1"/>
  <c r="CN349" i="5"/>
  <c r="DI349" i="5" s="1"/>
  <c r="CN355" i="5"/>
  <c r="DI355" i="5" s="1"/>
  <c r="CN361" i="5"/>
  <c r="DI361" i="5" s="1"/>
  <c r="CN367" i="5"/>
  <c r="DI367" i="5" s="1"/>
  <c r="CN379" i="5"/>
  <c r="DI379" i="5" s="1"/>
  <c r="CN385" i="5"/>
  <c r="DI385" i="5" s="1"/>
  <c r="CN397" i="5"/>
  <c r="DI397" i="5" s="1"/>
  <c r="CN403" i="5"/>
  <c r="DI403" i="5" s="1"/>
  <c r="CN409" i="5"/>
  <c r="DI409" i="5" s="1"/>
  <c r="CN415" i="5"/>
  <c r="DI415" i="5" s="1"/>
  <c r="CN421" i="5"/>
  <c r="DI421" i="5" s="1"/>
  <c r="CN427" i="5"/>
  <c r="DI427" i="5" s="1"/>
  <c r="DT14" i="5"/>
  <c r="DO39" i="5"/>
  <c r="DO63" i="5"/>
  <c r="DH93" i="5"/>
  <c r="DO117" i="5"/>
  <c r="DO147" i="5"/>
  <c r="DO177" i="5"/>
  <c r="DO207" i="5"/>
  <c r="DV18" i="5"/>
  <c r="DV24" i="5"/>
  <c r="DV30" i="5"/>
  <c r="DV36" i="5"/>
  <c r="DV42" i="5"/>
  <c r="DV48" i="5"/>
  <c r="DV54" i="5"/>
  <c r="DV60" i="5"/>
  <c r="DV66" i="5"/>
  <c r="DV72" i="5"/>
  <c r="DV78" i="5"/>
  <c r="DV84" i="5"/>
  <c r="DV90" i="5"/>
  <c r="DV96" i="5"/>
  <c r="DV102" i="5"/>
  <c r="DV108" i="5"/>
  <c r="DV114" i="5"/>
  <c r="DV120" i="5"/>
  <c r="DV126" i="5"/>
  <c r="DV132" i="5"/>
  <c r="DV138" i="5"/>
  <c r="DV144" i="5"/>
  <c r="DV150" i="5"/>
  <c r="DV156" i="5"/>
  <c r="DV162" i="5"/>
  <c r="DV168" i="5"/>
  <c r="DV174" i="5"/>
  <c r="DV180" i="5"/>
  <c r="DV186" i="5"/>
  <c r="DV192" i="5"/>
  <c r="DV198" i="5"/>
  <c r="DV204" i="5"/>
  <c r="DV210" i="5"/>
  <c r="DV216" i="5"/>
  <c r="DV222" i="5"/>
  <c r="DV228" i="5"/>
  <c r="DV234" i="5"/>
  <c r="DL258" i="5"/>
  <c r="DE264" i="5"/>
  <c r="DE300" i="5"/>
  <c r="DL306" i="5"/>
  <c r="DE330" i="5"/>
  <c r="DL336" i="5"/>
  <c r="DO32" i="5"/>
  <c r="DH21" i="5"/>
  <c r="DH57" i="5"/>
  <c r="DO81" i="5"/>
  <c r="DO99" i="5"/>
  <c r="DH129" i="5"/>
  <c r="DH165" i="5"/>
  <c r="DH201" i="5"/>
  <c r="DO225" i="5"/>
  <c r="DO255" i="5"/>
  <c r="DO25" i="5"/>
  <c r="DO37" i="5"/>
  <c r="DH49" i="5"/>
  <c r="DO61" i="5"/>
  <c r="DO73" i="5"/>
  <c r="DO91" i="5"/>
  <c r="DO103" i="5"/>
  <c r="DC115" i="5"/>
  <c r="DO127" i="5"/>
  <c r="DO139" i="5"/>
  <c r="DC151" i="5"/>
  <c r="DO163" i="5"/>
  <c r="DO175" i="5"/>
  <c r="DC187" i="5"/>
  <c r="DO199" i="5"/>
  <c r="DO211" i="5"/>
  <c r="DC223" i="5"/>
  <c r="DO235" i="5"/>
  <c r="DO241" i="5"/>
  <c r="DC253" i="5"/>
  <c r="DO259" i="5"/>
  <c r="DC271" i="5"/>
  <c r="DC277" i="5"/>
  <c r="DH283" i="5"/>
  <c r="DO289" i="5"/>
  <c r="DC313" i="5"/>
  <c r="DO319" i="5"/>
  <c r="DO325" i="5"/>
  <c r="DO331" i="5"/>
  <c r="DC349" i="5"/>
  <c r="DH355" i="5"/>
  <c r="DO38" i="5"/>
  <c r="DO44" i="5"/>
  <c r="DO50" i="5"/>
  <c r="DO56" i="5"/>
  <c r="DO62" i="5"/>
  <c r="DO68" i="5"/>
  <c r="DO74" i="5"/>
  <c r="DO80" i="5"/>
  <c r="DO86" i="5"/>
  <c r="DO92" i="5"/>
  <c r="DO98" i="5"/>
  <c r="DO104" i="5"/>
  <c r="DO110" i="5"/>
  <c r="DO116" i="5"/>
  <c r="DO122" i="5"/>
  <c r="DO128" i="5"/>
  <c r="DO134" i="5"/>
  <c r="DO140" i="5"/>
  <c r="DO146" i="5"/>
  <c r="DO152" i="5"/>
  <c r="DO158" i="5"/>
  <c r="DO164" i="5"/>
  <c r="DO170" i="5"/>
  <c r="DO176" i="5"/>
  <c r="DO182" i="5"/>
  <c r="DO188" i="5"/>
  <c r="DO194" i="5"/>
  <c r="DO200" i="5"/>
  <c r="DO206" i="5"/>
  <c r="DO212" i="5"/>
  <c r="DO218" i="5"/>
  <c r="DO224" i="5"/>
  <c r="DO230" i="5"/>
  <c r="DO20" i="5"/>
  <c r="DO33" i="5"/>
  <c r="DO69" i="5"/>
  <c r="DC123" i="5"/>
  <c r="DO153" i="5"/>
  <c r="DO189" i="5"/>
  <c r="DC261" i="5"/>
  <c r="DO291" i="5"/>
  <c r="DC333" i="5"/>
  <c r="DO27" i="5"/>
  <c r="DC51" i="5"/>
  <c r="DC87" i="5"/>
  <c r="DO111" i="5"/>
  <c r="DO141" i="5"/>
  <c r="DO171" i="5"/>
  <c r="DC195" i="5"/>
  <c r="DO219" i="5"/>
  <c r="DO249" i="5"/>
  <c r="DC297" i="5"/>
  <c r="DO327" i="5"/>
  <c r="DP16" i="5"/>
  <c r="DO28" i="5"/>
  <c r="DV40" i="5"/>
  <c r="DT52" i="5"/>
  <c r="DO58" i="5"/>
  <c r="DV70" i="5"/>
  <c r="DT82" i="5"/>
  <c r="DO88" i="5"/>
  <c r="DV100" i="5"/>
  <c r="DT112" i="5"/>
  <c r="DO118" i="5"/>
  <c r="DV130" i="5"/>
  <c r="DT142" i="5"/>
  <c r="DO148" i="5"/>
  <c r="DV154" i="5"/>
  <c r="DT172" i="5"/>
  <c r="DO178" i="5"/>
  <c r="DV184" i="5"/>
  <c r="DT202" i="5"/>
  <c r="DO208" i="5"/>
  <c r="DV214" i="5"/>
  <c r="DT232" i="5"/>
  <c r="DO238" i="5"/>
  <c r="DV244" i="5"/>
  <c r="DT262" i="5"/>
  <c r="DO268" i="5"/>
  <c r="DV274" i="5"/>
  <c r="DT292" i="5"/>
  <c r="DO298" i="5"/>
  <c r="DV304" i="5"/>
  <c r="DT322" i="5"/>
  <c r="DO328" i="5"/>
  <c r="DV334" i="5"/>
  <c r="DT352" i="5"/>
  <c r="DO358" i="5"/>
  <c r="DV364" i="5"/>
  <c r="DT382" i="5"/>
  <c r="DO388" i="5"/>
  <c r="DV394" i="5"/>
  <c r="DT412" i="5"/>
  <c r="DO418" i="5"/>
  <c r="DV424" i="5"/>
  <c r="DT442" i="5"/>
  <c r="DO448" i="5"/>
  <c r="DV454" i="5"/>
  <c r="DT472" i="5"/>
  <c r="DO478" i="5"/>
  <c r="DV484" i="5"/>
  <c r="DT502" i="5"/>
  <c r="DO508" i="5"/>
  <c r="DO26" i="5"/>
  <c r="DO45" i="5"/>
  <c r="DO75" i="5"/>
  <c r="DO105" i="5"/>
  <c r="DO135" i="5"/>
  <c r="DC159" i="5"/>
  <c r="DO183" i="5"/>
  <c r="DO213" i="5"/>
  <c r="DC231" i="5"/>
  <c r="DC321" i="5"/>
  <c r="DO245" i="5"/>
  <c r="DC263" i="5"/>
  <c r="DC305" i="5"/>
  <c r="DH311" i="5"/>
  <c r="DO317" i="5"/>
  <c r="DO323" i="5"/>
  <c r="DC341" i="5"/>
  <c r="DH347" i="5"/>
  <c r="DO353" i="5"/>
  <c r="DO236" i="5"/>
  <c r="DO242" i="5"/>
  <c r="DE242" i="5"/>
  <c r="DO248" i="5"/>
  <c r="DL248" i="5"/>
  <c r="DE248" i="5"/>
  <c r="DO254" i="5"/>
  <c r="DL254" i="5"/>
  <c r="DE254" i="5"/>
  <c r="DO260" i="5"/>
  <c r="DL260" i="5"/>
  <c r="DO266" i="5"/>
  <c r="DO272" i="5"/>
  <c r="DO278" i="5"/>
  <c r="DE278" i="5"/>
  <c r="DO284" i="5"/>
  <c r="DL284" i="5"/>
  <c r="DE284" i="5"/>
  <c r="DO290" i="5"/>
  <c r="DL290" i="5"/>
  <c r="DE290" i="5"/>
  <c r="DO296" i="5"/>
  <c r="DE296" i="5"/>
  <c r="DL296" i="5"/>
  <c r="DO302" i="5"/>
  <c r="DL302" i="5"/>
  <c r="DO308" i="5"/>
  <c r="DO314" i="5"/>
  <c r="DE314" i="5"/>
  <c r="DO320" i="5"/>
  <c r="DL320" i="5"/>
  <c r="DE320" i="5"/>
  <c r="DO326" i="5"/>
  <c r="DL326" i="5"/>
  <c r="DE326" i="5"/>
  <c r="DO332" i="5"/>
  <c r="DE332" i="5"/>
  <c r="DL332" i="5"/>
  <c r="DO338" i="5"/>
  <c r="DL338" i="5"/>
  <c r="DO344" i="5"/>
  <c r="DO350" i="5"/>
  <c r="DE350" i="5"/>
  <c r="DO356" i="5"/>
  <c r="DL356" i="5"/>
  <c r="DE356" i="5"/>
  <c r="DO362" i="5"/>
  <c r="DL362" i="5"/>
  <c r="DE362" i="5"/>
  <c r="DO368" i="5"/>
  <c r="DE368" i="5"/>
  <c r="DL368" i="5"/>
  <c r="DO374" i="5"/>
  <c r="DE374" i="5"/>
  <c r="DL374" i="5"/>
  <c r="DO380" i="5"/>
  <c r="DL380" i="5"/>
  <c r="DE380" i="5"/>
  <c r="DO386" i="5"/>
  <c r="DL386" i="5"/>
  <c r="DE386" i="5"/>
  <c r="DO392" i="5"/>
  <c r="DL392" i="5"/>
  <c r="DE392" i="5"/>
  <c r="DO398" i="5"/>
  <c r="DL398" i="5"/>
  <c r="DE398" i="5"/>
  <c r="DO404" i="5"/>
  <c r="DE404" i="5"/>
  <c r="DL404" i="5"/>
  <c r="DO410" i="5"/>
  <c r="DE410" i="5"/>
  <c r="DL410" i="5"/>
  <c r="DO416" i="5"/>
  <c r="DL416" i="5"/>
  <c r="DE416" i="5"/>
  <c r="DO422" i="5"/>
  <c r="DL422" i="5"/>
  <c r="DE422" i="5"/>
  <c r="DO428" i="5"/>
  <c r="DL428" i="5"/>
  <c r="DE428" i="5"/>
  <c r="DO434" i="5"/>
  <c r="DL434" i="5"/>
  <c r="DE434" i="5"/>
  <c r="DO440" i="5"/>
  <c r="DE440" i="5"/>
  <c r="DL440" i="5"/>
  <c r="DO446" i="5"/>
  <c r="DE446" i="5"/>
  <c r="DL446" i="5"/>
  <c r="DO452" i="5"/>
  <c r="DL452" i="5"/>
  <c r="DE452" i="5"/>
  <c r="DO458" i="5"/>
  <c r="DL458" i="5"/>
  <c r="DE458" i="5"/>
  <c r="DO464" i="5"/>
  <c r="DL464" i="5"/>
  <c r="DE464" i="5"/>
  <c r="DO470" i="5"/>
  <c r="DL470" i="5"/>
  <c r="DE470" i="5"/>
  <c r="DO476" i="5"/>
  <c r="DE476" i="5"/>
  <c r="DL476" i="5"/>
  <c r="DO482" i="5"/>
  <c r="DE482" i="5"/>
  <c r="DL482" i="5"/>
  <c r="DO488" i="5"/>
  <c r="DL488" i="5"/>
  <c r="DE488" i="5"/>
  <c r="DO494" i="5"/>
  <c r="DL494" i="5"/>
  <c r="DE494" i="5"/>
  <c r="DO500" i="5"/>
  <c r="DL500" i="5"/>
  <c r="DE500" i="5"/>
  <c r="DO506" i="5"/>
  <c r="DL506" i="5"/>
  <c r="DE506" i="5"/>
  <c r="DE18" i="5"/>
  <c r="DO21" i="5"/>
  <c r="DL24" i="5"/>
  <c r="DE26" i="5"/>
  <c r="DC29" i="5"/>
  <c r="DL32" i="5"/>
  <c r="DH35" i="5"/>
  <c r="DC37" i="5"/>
  <c r="DO41" i="5"/>
  <c r="DH43" i="5"/>
  <c r="DC45" i="5"/>
  <c r="DO49" i="5"/>
  <c r="DH51" i="5"/>
  <c r="DE54" i="5"/>
  <c r="DO57" i="5"/>
  <c r="DL60" i="5"/>
  <c r="DE62" i="5"/>
  <c r="DC65" i="5"/>
  <c r="DL68" i="5"/>
  <c r="DH71" i="5"/>
  <c r="DC73" i="5"/>
  <c r="DO77" i="5"/>
  <c r="DH79" i="5"/>
  <c r="DC81" i="5"/>
  <c r="DO85" i="5"/>
  <c r="DH87" i="5"/>
  <c r="DE90" i="5"/>
  <c r="DO93" i="5"/>
  <c r="DL96" i="5"/>
  <c r="DE98" i="5"/>
  <c r="DC101" i="5"/>
  <c r="DL104" i="5"/>
  <c r="DH107" i="5"/>
  <c r="DC109" i="5"/>
  <c r="DO113" i="5"/>
  <c r="DH115" i="5"/>
  <c r="DC117" i="5"/>
  <c r="DO121" i="5"/>
  <c r="DH123" i="5"/>
  <c r="DE126" i="5"/>
  <c r="DO129" i="5"/>
  <c r="DL132" i="5"/>
  <c r="DE134" i="5"/>
  <c r="DC137" i="5"/>
  <c r="DL140" i="5"/>
  <c r="DH143" i="5"/>
  <c r="DC145" i="5"/>
  <c r="DO149" i="5"/>
  <c r="DH151" i="5"/>
  <c r="DC153" i="5"/>
  <c r="DO157" i="5"/>
  <c r="DH159" i="5"/>
  <c r="DE162" i="5"/>
  <c r="DO165" i="5"/>
  <c r="DL168" i="5"/>
  <c r="DE170" i="5"/>
  <c r="DC173" i="5"/>
  <c r="DL176" i="5"/>
  <c r="DH179" i="5"/>
  <c r="DC181" i="5"/>
  <c r="DO185" i="5"/>
  <c r="DH187" i="5"/>
  <c r="DC189" i="5"/>
  <c r="DO193" i="5"/>
  <c r="DH195" i="5"/>
  <c r="DE198" i="5"/>
  <c r="DO201" i="5"/>
  <c r="DL204" i="5"/>
  <c r="DE206" i="5"/>
  <c r="DC209" i="5"/>
  <c r="DL212" i="5"/>
  <c r="DH215" i="5"/>
  <c r="DC217" i="5"/>
  <c r="DO221" i="5"/>
  <c r="DH223" i="5"/>
  <c r="DC225" i="5"/>
  <c r="DO229" i="5"/>
  <c r="DH231" i="5"/>
  <c r="DE234" i="5"/>
  <c r="DE236" i="5"/>
  <c r="DH245" i="5"/>
  <c r="DH253" i="5"/>
  <c r="DH261" i="5"/>
  <c r="DL270" i="5"/>
  <c r="DC275" i="5"/>
  <c r="DL278" i="5"/>
  <c r="DE302" i="5"/>
  <c r="DL308" i="5"/>
  <c r="DH327" i="5"/>
  <c r="DO333" i="5"/>
  <c r="DO237" i="5"/>
  <c r="DH237" i="5"/>
  <c r="DC237" i="5"/>
  <c r="DO243" i="5"/>
  <c r="DH243" i="5"/>
  <c r="DH267" i="5"/>
  <c r="DC267" i="5"/>
  <c r="DO273" i="5"/>
  <c r="DH273" i="5"/>
  <c r="DC273" i="5"/>
  <c r="DO279" i="5"/>
  <c r="DH279" i="5"/>
  <c r="DH285" i="5"/>
  <c r="DO285" i="5"/>
  <c r="DH303" i="5"/>
  <c r="DC303" i="5"/>
  <c r="DO309" i="5"/>
  <c r="DH309" i="5"/>
  <c r="DC309" i="5"/>
  <c r="DC315" i="5"/>
  <c r="DO315" i="5"/>
  <c r="DH315" i="5"/>
  <c r="DH321" i="5"/>
  <c r="DO321" i="5"/>
  <c r="DH339" i="5"/>
  <c r="DC339" i="5"/>
  <c r="DO345" i="5"/>
  <c r="DH345" i="5"/>
  <c r="DC345" i="5"/>
  <c r="DC351" i="5"/>
  <c r="DO351" i="5"/>
  <c r="DH351" i="5"/>
  <c r="DC357" i="5"/>
  <c r="DH357" i="5"/>
  <c r="DH363" i="5"/>
  <c r="DC363" i="5"/>
  <c r="DO363" i="5"/>
  <c r="DO369" i="5"/>
  <c r="DH369" i="5"/>
  <c r="DC369" i="5"/>
  <c r="DO375" i="5"/>
  <c r="DH375" i="5"/>
  <c r="DC375" i="5"/>
  <c r="DO381" i="5"/>
  <c r="DH381" i="5"/>
  <c r="DC381" i="5"/>
  <c r="DO387" i="5"/>
  <c r="DC387" i="5"/>
  <c r="DH387" i="5"/>
  <c r="DC393" i="5"/>
  <c r="DH393" i="5"/>
  <c r="DO393" i="5"/>
  <c r="DH399" i="5"/>
  <c r="DC399" i="5"/>
  <c r="DO399" i="5"/>
  <c r="DO405" i="5"/>
  <c r="DH405" i="5"/>
  <c r="DC405" i="5"/>
  <c r="DO411" i="5"/>
  <c r="DH411" i="5"/>
  <c r="DC411" i="5"/>
  <c r="DO417" i="5"/>
  <c r="DH417" i="5"/>
  <c r="DC417" i="5"/>
  <c r="DO423" i="5"/>
  <c r="DC423" i="5"/>
  <c r="DH423" i="5"/>
  <c r="DC429" i="5"/>
  <c r="DH429" i="5"/>
  <c r="DO429" i="5"/>
  <c r="DH435" i="5"/>
  <c r="DC435" i="5"/>
  <c r="DO435" i="5"/>
  <c r="DO441" i="5"/>
  <c r="DH441" i="5"/>
  <c r="DC441" i="5"/>
  <c r="DO447" i="5"/>
  <c r="DH447" i="5"/>
  <c r="DC447" i="5"/>
  <c r="DO453" i="5"/>
  <c r="DH453" i="5"/>
  <c r="DC453" i="5"/>
  <c r="DO459" i="5"/>
  <c r="DC459" i="5"/>
  <c r="DH459" i="5"/>
  <c r="DC465" i="5"/>
  <c r="DH465" i="5"/>
  <c r="DO465" i="5"/>
  <c r="DH471" i="5"/>
  <c r="DC471" i="5"/>
  <c r="DO471" i="5"/>
  <c r="DO477" i="5"/>
  <c r="DH477" i="5"/>
  <c r="DC477" i="5"/>
  <c r="DO483" i="5"/>
  <c r="DH483" i="5"/>
  <c r="DC483" i="5"/>
  <c r="DO489" i="5"/>
  <c r="DH489" i="5"/>
  <c r="DC489" i="5"/>
  <c r="DO495" i="5"/>
  <c r="DC495" i="5"/>
  <c r="DH495" i="5"/>
  <c r="DC501" i="5"/>
  <c r="DH501" i="5"/>
  <c r="DO501" i="5"/>
  <c r="DH507" i="5"/>
  <c r="DC507" i="5"/>
  <c r="DO507" i="5"/>
  <c r="DV12" i="5"/>
  <c r="DL18" i="5"/>
  <c r="DE20" i="5"/>
  <c r="DC23" i="5"/>
  <c r="DL26" i="5"/>
  <c r="DH29" i="5"/>
  <c r="DC31" i="5"/>
  <c r="DO35" i="5"/>
  <c r="DH37" i="5"/>
  <c r="DC39" i="5"/>
  <c r="DO43" i="5"/>
  <c r="DH45" i="5"/>
  <c r="DE48" i="5"/>
  <c r="DO51" i="5"/>
  <c r="DL54" i="5"/>
  <c r="DE56" i="5"/>
  <c r="DC59" i="5"/>
  <c r="DL62" i="5"/>
  <c r="DH65" i="5"/>
  <c r="DC67" i="5"/>
  <c r="DO71" i="5"/>
  <c r="DH73" i="5"/>
  <c r="DC75" i="5"/>
  <c r="DO79" i="5"/>
  <c r="DH81" i="5"/>
  <c r="DE84" i="5"/>
  <c r="DO87" i="5"/>
  <c r="DL90" i="5"/>
  <c r="DE92" i="5"/>
  <c r="DC95" i="5"/>
  <c r="DL98" i="5"/>
  <c r="DH101" i="5"/>
  <c r="DC103" i="5"/>
  <c r="DO107" i="5"/>
  <c r="DH109" i="5"/>
  <c r="DC111" i="5"/>
  <c r="DO115" i="5"/>
  <c r="DH117" i="5"/>
  <c r="DE120" i="5"/>
  <c r="DO123" i="5"/>
  <c r="DL126" i="5"/>
  <c r="DE128" i="5"/>
  <c r="DC131" i="5"/>
  <c r="DL134" i="5"/>
  <c r="DH137" i="5"/>
  <c r="DC139" i="5"/>
  <c r="DO143" i="5"/>
  <c r="DH145" i="5"/>
  <c r="DC147" i="5"/>
  <c r="DO151" i="5"/>
  <c r="DH153" i="5"/>
  <c r="DE156" i="5"/>
  <c r="DO159" i="5"/>
  <c r="DL162" i="5"/>
  <c r="DE164" i="5"/>
  <c r="DC167" i="5"/>
  <c r="DL170" i="5"/>
  <c r="DH173" i="5"/>
  <c r="DC175" i="5"/>
  <c r="DO179" i="5"/>
  <c r="DH181" i="5"/>
  <c r="DC183" i="5"/>
  <c r="DO187" i="5"/>
  <c r="DH189" i="5"/>
  <c r="DE192" i="5"/>
  <c r="DO195" i="5"/>
  <c r="DL198" i="5"/>
  <c r="DE200" i="5"/>
  <c r="DC203" i="5"/>
  <c r="DL206" i="5"/>
  <c r="DH209" i="5"/>
  <c r="DC211" i="5"/>
  <c r="DO215" i="5"/>
  <c r="DH217" i="5"/>
  <c r="DC219" i="5"/>
  <c r="DO223" i="5"/>
  <c r="DH225" i="5"/>
  <c r="DE228" i="5"/>
  <c r="DO231" i="5"/>
  <c r="DL234" i="5"/>
  <c r="DL236" i="5"/>
  <c r="DC241" i="5"/>
  <c r="DC249" i="5"/>
  <c r="DO253" i="5"/>
  <c r="DE258" i="5"/>
  <c r="DO261" i="5"/>
  <c r="DE266" i="5"/>
  <c r="DH275" i="5"/>
  <c r="DC291" i="5"/>
  <c r="DH297" i="5"/>
  <c r="DO303" i="5"/>
  <c r="DC311" i="5"/>
  <c r="DH317" i="5"/>
  <c r="DE336" i="5"/>
  <c r="DL342" i="5"/>
  <c r="DC17" i="5"/>
  <c r="DL20" i="5"/>
  <c r="DH23" i="5"/>
  <c r="DC25" i="5"/>
  <c r="DO29" i="5"/>
  <c r="DH31" i="5"/>
  <c r="DC33" i="5"/>
  <c r="DH39" i="5"/>
  <c r="DE42" i="5"/>
  <c r="DL48" i="5"/>
  <c r="DE50" i="5"/>
  <c r="DC53" i="5"/>
  <c r="DL56" i="5"/>
  <c r="DH59" i="5"/>
  <c r="DC61" i="5"/>
  <c r="DO65" i="5"/>
  <c r="DH67" i="5"/>
  <c r="DC69" i="5"/>
  <c r="DH75" i="5"/>
  <c r="DE78" i="5"/>
  <c r="DL84" i="5"/>
  <c r="DE86" i="5"/>
  <c r="DC89" i="5"/>
  <c r="DL92" i="5"/>
  <c r="DH95" i="5"/>
  <c r="DC97" i="5"/>
  <c r="DO101" i="5"/>
  <c r="DH103" i="5"/>
  <c r="DC105" i="5"/>
  <c r="DO109" i="5"/>
  <c r="DH111" i="5"/>
  <c r="DE114" i="5"/>
  <c r="DL120" i="5"/>
  <c r="DE122" i="5"/>
  <c r="DC125" i="5"/>
  <c r="DL128" i="5"/>
  <c r="DH131" i="5"/>
  <c r="DC133" i="5"/>
  <c r="DO137" i="5"/>
  <c r="DH139" i="5"/>
  <c r="DC141" i="5"/>
  <c r="DO145" i="5"/>
  <c r="DH147" i="5"/>
  <c r="DE150" i="5"/>
  <c r="DL156" i="5"/>
  <c r="DE158" i="5"/>
  <c r="DC161" i="5"/>
  <c r="DL164" i="5"/>
  <c r="DH167" i="5"/>
  <c r="DC169" i="5"/>
  <c r="DO173" i="5"/>
  <c r="DH175" i="5"/>
  <c r="DC177" i="5"/>
  <c r="DO181" i="5"/>
  <c r="DH183" i="5"/>
  <c r="DE186" i="5"/>
  <c r="DL192" i="5"/>
  <c r="DE194" i="5"/>
  <c r="DC197" i="5"/>
  <c r="DL200" i="5"/>
  <c r="DH203" i="5"/>
  <c r="DC205" i="5"/>
  <c r="DO209" i="5"/>
  <c r="DH211" i="5"/>
  <c r="DC213" i="5"/>
  <c r="DO217" i="5"/>
  <c r="DH219" i="5"/>
  <c r="DE222" i="5"/>
  <c r="DL228" i="5"/>
  <c r="DE230" i="5"/>
  <c r="DC233" i="5"/>
  <c r="DH241" i="5"/>
  <c r="DH249" i="5"/>
  <c r="DL266" i="5"/>
  <c r="DO275" i="5"/>
  <c r="DC279" i="5"/>
  <c r="DC285" i="5"/>
  <c r="DH291" i="5"/>
  <c r="DO297" i="5"/>
  <c r="DO357" i="5"/>
  <c r="DC245" i="5"/>
  <c r="DH251" i="5"/>
  <c r="DC251" i="5"/>
  <c r="DO257" i="5"/>
  <c r="DH257" i="5"/>
  <c r="DC257" i="5"/>
  <c r="DO263" i="5"/>
  <c r="DH263" i="5"/>
  <c r="DO269" i="5"/>
  <c r="DC281" i="5"/>
  <c r="DH287" i="5"/>
  <c r="DC287" i="5"/>
  <c r="DO293" i="5"/>
  <c r="DH293" i="5"/>
  <c r="DC293" i="5"/>
  <c r="DC299" i="5"/>
  <c r="DO299" i="5"/>
  <c r="DH299" i="5"/>
  <c r="DH305" i="5"/>
  <c r="DO305" i="5"/>
  <c r="DO311" i="5"/>
  <c r="DC317" i="5"/>
  <c r="DH323" i="5"/>
  <c r="DC323" i="5"/>
  <c r="DO329" i="5"/>
  <c r="DH329" i="5"/>
  <c r="DC329" i="5"/>
  <c r="DC335" i="5"/>
  <c r="DO335" i="5"/>
  <c r="DH335" i="5"/>
  <c r="DH341" i="5"/>
  <c r="DO341" i="5"/>
  <c r="DO347" i="5"/>
  <c r="DC353" i="5"/>
  <c r="DO359" i="5"/>
  <c r="DH359" i="5"/>
  <c r="DC359" i="5"/>
  <c r="DO365" i="5"/>
  <c r="DH365" i="5"/>
  <c r="DC365" i="5"/>
  <c r="DO371" i="5"/>
  <c r="DC371" i="5"/>
  <c r="DC377" i="5"/>
  <c r="DH377" i="5"/>
  <c r="DO377" i="5"/>
  <c r="DH383" i="5"/>
  <c r="DC383" i="5"/>
  <c r="DO383" i="5"/>
  <c r="DO389" i="5"/>
  <c r="DH389" i="5"/>
  <c r="DC389" i="5"/>
  <c r="DO395" i="5"/>
  <c r="DH395" i="5"/>
  <c r="DC395" i="5"/>
  <c r="DO401" i="5"/>
  <c r="DH401" i="5"/>
  <c r="DC401" i="5"/>
  <c r="DO407" i="5"/>
  <c r="DC407" i="5"/>
  <c r="DH407" i="5"/>
  <c r="DC413" i="5"/>
  <c r="DH413" i="5"/>
  <c r="DO413" i="5"/>
  <c r="DH419" i="5"/>
  <c r="DC419" i="5"/>
  <c r="DO419" i="5"/>
  <c r="DO425" i="5"/>
  <c r="DH425" i="5"/>
  <c r="DC425" i="5"/>
  <c r="DO431" i="5"/>
  <c r="DH431" i="5"/>
  <c r="DC431" i="5"/>
  <c r="DO437" i="5"/>
  <c r="DH437" i="5"/>
  <c r="DC437" i="5"/>
  <c r="DO443" i="5"/>
  <c r="DC443" i="5"/>
  <c r="DH443" i="5"/>
  <c r="DC449" i="5"/>
  <c r="DH449" i="5"/>
  <c r="DO449" i="5"/>
  <c r="DH455" i="5"/>
  <c r="DC455" i="5"/>
  <c r="DO455" i="5"/>
  <c r="DO461" i="5"/>
  <c r="DH461" i="5"/>
  <c r="DC461" i="5"/>
  <c r="DO467" i="5"/>
  <c r="DH467" i="5"/>
  <c r="DC467" i="5"/>
  <c r="DO473" i="5"/>
  <c r="DH473" i="5"/>
  <c r="DC473" i="5"/>
  <c r="DO479" i="5"/>
  <c r="DC479" i="5"/>
  <c r="DH479" i="5"/>
  <c r="DC485" i="5"/>
  <c r="DH485" i="5"/>
  <c r="DO485" i="5"/>
  <c r="DH491" i="5"/>
  <c r="DC491" i="5"/>
  <c r="DO491" i="5"/>
  <c r="DO497" i="5"/>
  <c r="DH497" i="5"/>
  <c r="DC497" i="5"/>
  <c r="DO503" i="5"/>
  <c r="DH503" i="5"/>
  <c r="DC503" i="5"/>
  <c r="DO509" i="5"/>
  <c r="DH509" i="5"/>
  <c r="DC509" i="5"/>
  <c r="DH17" i="5"/>
  <c r="DC19" i="5"/>
  <c r="DO23" i="5"/>
  <c r="DH25" i="5"/>
  <c r="DC27" i="5"/>
  <c r="DO31" i="5"/>
  <c r="DH33" i="5"/>
  <c r="DE36" i="5"/>
  <c r="DL42" i="5"/>
  <c r="DE44" i="5"/>
  <c r="DC47" i="5"/>
  <c r="DL50" i="5"/>
  <c r="DH53" i="5"/>
  <c r="DC55" i="5"/>
  <c r="DO59" i="5"/>
  <c r="DH61" i="5"/>
  <c r="DC63" i="5"/>
  <c r="DO67" i="5"/>
  <c r="DH69" i="5"/>
  <c r="DE72" i="5"/>
  <c r="DL78" i="5"/>
  <c r="DE80" i="5"/>
  <c r="DC83" i="5"/>
  <c r="DL86" i="5"/>
  <c r="DH89" i="5"/>
  <c r="DC91" i="5"/>
  <c r="DO95" i="5"/>
  <c r="DH97" i="5"/>
  <c r="DC99" i="5"/>
  <c r="DH105" i="5"/>
  <c r="DE108" i="5"/>
  <c r="DL114" i="5"/>
  <c r="DE116" i="5"/>
  <c r="DC119" i="5"/>
  <c r="DL122" i="5"/>
  <c r="DH125" i="5"/>
  <c r="DC127" i="5"/>
  <c r="DO131" i="5"/>
  <c r="DH133" i="5"/>
  <c r="DC135" i="5"/>
  <c r="DH141" i="5"/>
  <c r="DE144" i="5"/>
  <c r="DL150" i="5"/>
  <c r="DE152" i="5"/>
  <c r="DC155" i="5"/>
  <c r="DL158" i="5"/>
  <c r="DH161" i="5"/>
  <c r="DC163" i="5"/>
  <c r="DO167" i="5"/>
  <c r="DH169" i="5"/>
  <c r="DC171" i="5"/>
  <c r="DH177" i="5"/>
  <c r="DE180" i="5"/>
  <c r="DL186" i="5"/>
  <c r="DE188" i="5"/>
  <c r="DC191" i="5"/>
  <c r="DL194" i="5"/>
  <c r="DH197" i="5"/>
  <c r="DC199" i="5"/>
  <c r="DO203" i="5"/>
  <c r="DH205" i="5"/>
  <c r="DC207" i="5"/>
  <c r="DH213" i="5"/>
  <c r="DE216" i="5"/>
  <c r="DL222" i="5"/>
  <c r="DE224" i="5"/>
  <c r="DC227" i="5"/>
  <c r="DL230" i="5"/>
  <c r="DH233" i="5"/>
  <c r="DC235" i="5"/>
  <c r="DC239" i="5"/>
  <c r="DL242" i="5"/>
  <c r="DC247" i="5"/>
  <c r="DO251" i="5"/>
  <c r="DC255" i="5"/>
  <c r="DO267" i="5"/>
  <c r="DE272" i="5"/>
  <c r="DH281" i="5"/>
  <c r="DO287" i="5"/>
  <c r="DC319" i="5"/>
  <c r="DH325" i="5"/>
  <c r="DE344" i="5"/>
  <c r="DL350" i="5"/>
  <c r="DH371" i="5"/>
  <c r="DV240" i="5"/>
  <c r="DL240" i="5"/>
  <c r="DE240" i="5"/>
  <c r="DV246" i="5"/>
  <c r="DL246" i="5"/>
  <c r="DE246" i="5"/>
  <c r="DV252" i="5"/>
  <c r="DL252" i="5"/>
  <c r="DV258" i="5"/>
  <c r="DV264" i="5"/>
  <c r="DV270" i="5"/>
  <c r="DE270" i="5"/>
  <c r="DV276" i="5"/>
  <c r="DL276" i="5"/>
  <c r="DE276" i="5"/>
  <c r="DV282" i="5"/>
  <c r="DL282" i="5"/>
  <c r="DE282" i="5"/>
  <c r="DV288" i="5"/>
  <c r="DE288" i="5"/>
  <c r="DL288" i="5"/>
  <c r="DV294" i="5"/>
  <c r="DL294" i="5"/>
  <c r="DV300" i="5"/>
  <c r="DV306" i="5"/>
  <c r="DE306" i="5"/>
  <c r="DV312" i="5"/>
  <c r="DL312" i="5"/>
  <c r="DE312" i="5"/>
  <c r="DV318" i="5"/>
  <c r="DL318" i="5"/>
  <c r="DE318" i="5"/>
  <c r="DV324" i="5"/>
  <c r="DE324" i="5"/>
  <c r="DL324" i="5"/>
  <c r="DV330" i="5"/>
  <c r="DL330" i="5"/>
  <c r="DV336" i="5"/>
  <c r="DV342" i="5"/>
  <c r="DE342" i="5"/>
  <c r="DV348" i="5"/>
  <c r="DL348" i="5"/>
  <c r="DE348" i="5"/>
  <c r="DV354" i="5"/>
  <c r="DL354" i="5"/>
  <c r="DE354" i="5"/>
  <c r="DV360" i="5"/>
  <c r="DE360" i="5"/>
  <c r="DL360" i="5"/>
  <c r="DV366" i="5"/>
  <c r="DE366" i="5"/>
  <c r="DL366" i="5"/>
  <c r="DV372" i="5"/>
  <c r="DL372" i="5"/>
  <c r="DE372" i="5"/>
  <c r="DV378" i="5"/>
  <c r="DL378" i="5"/>
  <c r="DE378" i="5"/>
  <c r="DV384" i="5"/>
  <c r="DL384" i="5"/>
  <c r="DE384" i="5"/>
  <c r="DV390" i="5"/>
  <c r="DL390" i="5"/>
  <c r="DE390" i="5"/>
  <c r="DV396" i="5"/>
  <c r="DE396" i="5"/>
  <c r="DL396" i="5"/>
  <c r="DV402" i="5"/>
  <c r="DE402" i="5"/>
  <c r="DL402" i="5"/>
  <c r="DV408" i="5"/>
  <c r="DL408" i="5"/>
  <c r="DE408" i="5"/>
  <c r="DV414" i="5"/>
  <c r="DL414" i="5"/>
  <c r="DE414" i="5"/>
  <c r="DV420" i="5"/>
  <c r="DL420" i="5"/>
  <c r="DE420" i="5"/>
  <c r="DV426" i="5"/>
  <c r="DL426" i="5"/>
  <c r="DE426" i="5"/>
  <c r="DV432" i="5"/>
  <c r="DE432" i="5"/>
  <c r="DL432" i="5"/>
  <c r="DV438" i="5"/>
  <c r="DE438" i="5"/>
  <c r="DL438" i="5"/>
  <c r="DV444" i="5"/>
  <c r="DL444" i="5"/>
  <c r="DE444" i="5"/>
  <c r="DV450" i="5"/>
  <c r="DL450" i="5"/>
  <c r="DE450" i="5"/>
  <c r="DV456" i="5"/>
  <c r="DL456" i="5"/>
  <c r="DE456" i="5"/>
  <c r="DV462" i="5"/>
  <c r="DL462" i="5"/>
  <c r="DE462" i="5"/>
  <c r="DV468" i="5"/>
  <c r="DE468" i="5"/>
  <c r="DL468" i="5"/>
  <c r="DV474" i="5"/>
  <c r="DE474" i="5"/>
  <c r="DL474" i="5"/>
  <c r="DV480" i="5"/>
  <c r="DL480" i="5"/>
  <c r="DE480" i="5"/>
  <c r="DV486" i="5"/>
  <c r="DL486" i="5"/>
  <c r="DE486" i="5"/>
  <c r="DV492" i="5"/>
  <c r="DL492" i="5"/>
  <c r="DE492" i="5"/>
  <c r="DV498" i="5"/>
  <c r="DL498" i="5"/>
  <c r="DE498" i="5"/>
  <c r="DV504" i="5"/>
  <c r="DE504" i="5"/>
  <c r="DL504" i="5"/>
  <c r="DO17" i="5"/>
  <c r="DH19" i="5"/>
  <c r="DC21" i="5"/>
  <c r="DH27" i="5"/>
  <c r="DE30" i="5"/>
  <c r="DL36" i="5"/>
  <c r="DE38" i="5"/>
  <c r="DC41" i="5"/>
  <c r="DL44" i="5"/>
  <c r="DH47" i="5"/>
  <c r="DC49" i="5"/>
  <c r="DO53" i="5"/>
  <c r="DH55" i="5"/>
  <c r="DC57" i="5"/>
  <c r="DH63" i="5"/>
  <c r="DE66" i="5"/>
  <c r="DL72" i="5"/>
  <c r="DE74" i="5"/>
  <c r="DC77" i="5"/>
  <c r="DL80" i="5"/>
  <c r="DH83" i="5"/>
  <c r="DC85" i="5"/>
  <c r="DO89" i="5"/>
  <c r="DH91" i="5"/>
  <c r="DC93" i="5"/>
  <c r="DO97" i="5"/>
  <c r="DH99" i="5"/>
  <c r="DE102" i="5"/>
  <c r="DL108" i="5"/>
  <c r="DE110" i="5"/>
  <c r="DC113" i="5"/>
  <c r="DL116" i="5"/>
  <c r="DH119" i="5"/>
  <c r="DC121" i="5"/>
  <c r="DO125" i="5"/>
  <c r="DH127" i="5"/>
  <c r="DC129" i="5"/>
  <c r="DO133" i="5"/>
  <c r="DH135" i="5"/>
  <c r="DE138" i="5"/>
  <c r="DL144" i="5"/>
  <c r="DE146" i="5"/>
  <c r="DC149" i="5"/>
  <c r="DL152" i="5"/>
  <c r="DH155" i="5"/>
  <c r="DC157" i="5"/>
  <c r="DO161" i="5"/>
  <c r="DH163" i="5"/>
  <c r="DC165" i="5"/>
  <c r="DO169" i="5"/>
  <c r="DH171" i="5"/>
  <c r="DE174" i="5"/>
  <c r="DL180" i="5"/>
  <c r="DE182" i="5"/>
  <c r="DC185" i="5"/>
  <c r="DL188" i="5"/>
  <c r="DH191" i="5"/>
  <c r="DC193" i="5"/>
  <c r="DO197" i="5"/>
  <c r="DH199" i="5"/>
  <c r="DC201" i="5"/>
  <c r="DO205" i="5"/>
  <c r="DH207" i="5"/>
  <c r="DE210" i="5"/>
  <c r="DL216" i="5"/>
  <c r="DE218" i="5"/>
  <c r="DC221" i="5"/>
  <c r="DL224" i="5"/>
  <c r="DH227" i="5"/>
  <c r="DC229" i="5"/>
  <c r="DO233" i="5"/>
  <c r="DH235" i="5"/>
  <c r="DH239" i="5"/>
  <c r="DH247" i="5"/>
  <c r="DH255" i="5"/>
  <c r="DL264" i="5"/>
  <c r="DC269" i="5"/>
  <c r="DL272" i="5"/>
  <c r="DO281" i="5"/>
  <c r="DE294" i="5"/>
  <c r="DL300" i="5"/>
  <c r="DH319" i="5"/>
  <c r="DE338" i="5"/>
  <c r="DL344" i="5"/>
  <c r="DT259" i="5"/>
  <c r="DH259" i="5"/>
  <c r="DC259" i="5"/>
  <c r="DO265" i="5"/>
  <c r="DH265" i="5"/>
  <c r="DC265" i="5"/>
  <c r="DO271" i="5"/>
  <c r="DH271" i="5"/>
  <c r="DO277" i="5"/>
  <c r="DO283" i="5"/>
  <c r="DC289" i="5"/>
  <c r="DH295" i="5"/>
  <c r="DC295" i="5"/>
  <c r="DO301" i="5"/>
  <c r="DH301" i="5"/>
  <c r="DC301" i="5"/>
  <c r="DC307" i="5"/>
  <c r="DO307" i="5"/>
  <c r="DH307" i="5"/>
  <c r="DH313" i="5"/>
  <c r="DO313" i="5"/>
  <c r="DC325" i="5"/>
  <c r="DH331" i="5"/>
  <c r="DC331" i="5"/>
  <c r="DO337" i="5"/>
  <c r="DH337" i="5"/>
  <c r="DC337" i="5"/>
  <c r="DC343" i="5"/>
  <c r="DO343" i="5"/>
  <c r="DH343" i="5"/>
  <c r="DH349" i="5"/>
  <c r="DO349" i="5"/>
  <c r="DO355" i="5"/>
  <c r="DC355" i="5"/>
  <c r="DO361" i="5"/>
  <c r="DH361" i="5"/>
  <c r="DC361" i="5"/>
  <c r="DO367" i="5"/>
  <c r="DH367" i="5"/>
  <c r="DC367" i="5"/>
  <c r="DO373" i="5"/>
  <c r="DH373" i="5"/>
  <c r="DC373" i="5"/>
  <c r="DO379" i="5"/>
  <c r="DC379" i="5"/>
  <c r="DH379" i="5"/>
  <c r="DC385" i="5"/>
  <c r="DH385" i="5"/>
  <c r="DO385" i="5"/>
  <c r="DH391" i="5"/>
  <c r="DC391" i="5"/>
  <c r="DO391" i="5"/>
  <c r="DO397" i="5"/>
  <c r="DH397" i="5"/>
  <c r="DC397" i="5"/>
  <c r="DO403" i="5"/>
  <c r="DH403" i="5"/>
  <c r="DC403" i="5"/>
  <c r="DO409" i="5"/>
  <c r="DH409" i="5"/>
  <c r="DC409" i="5"/>
  <c r="DO415" i="5"/>
  <c r="DC415" i="5"/>
  <c r="DH415" i="5"/>
  <c r="DC421" i="5"/>
  <c r="DH421" i="5"/>
  <c r="DO421" i="5"/>
  <c r="DH427" i="5"/>
  <c r="DC427" i="5"/>
  <c r="DO427" i="5"/>
  <c r="DO433" i="5"/>
  <c r="DH433" i="5"/>
  <c r="DC433" i="5"/>
  <c r="DO439" i="5"/>
  <c r="DH439" i="5"/>
  <c r="DC439" i="5"/>
  <c r="DO445" i="5"/>
  <c r="DH445" i="5"/>
  <c r="DC445" i="5"/>
  <c r="DO451" i="5"/>
  <c r="DC451" i="5"/>
  <c r="DH451" i="5"/>
  <c r="DC457" i="5"/>
  <c r="DH457" i="5"/>
  <c r="DO457" i="5"/>
  <c r="DH463" i="5"/>
  <c r="DC463" i="5"/>
  <c r="DO463" i="5"/>
  <c r="DO469" i="5"/>
  <c r="DH469" i="5"/>
  <c r="DC469" i="5"/>
  <c r="DO475" i="5"/>
  <c r="DH475" i="5"/>
  <c r="DC475" i="5"/>
  <c r="DO481" i="5"/>
  <c r="DH481" i="5"/>
  <c r="DC481" i="5"/>
  <c r="DO487" i="5"/>
  <c r="DC487" i="5"/>
  <c r="DH487" i="5"/>
  <c r="DC493" i="5"/>
  <c r="DH493" i="5"/>
  <c r="DO493" i="5"/>
  <c r="DH499" i="5"/>
  <c r="DC499" i="5"/>
  <c r="DO499" i="5"/>
  <c r="DO505" i="5"/>
  <c r="DH505" i="5"/>
  <c r="DC505" i="5"/>
  <c r="DO19" i="5"/>
  <c r="DE24" i="5"/>
  <c r="DL30" i="5"/>
  <c r="DE32" i="5"/>
  <c r="DC35" i="5"/>
  <c r="DL38" i="5"/>
  <c r="DH41" i="5"/>
  <c r="DC43" i="5"/>
  <c r="DO47" i="5"/>
  <c r="DO55" i="5"/>
  <c r="DE60" i="5"/>
  <c r="DL66" i="5"/>
  <c r="DE68" i="5"/>
  <c r="DC71" i="5"/>
  <c r="DL74" i="5"/>
  <c r="DH77" i="5"/>
  <c r="DC79" i="5"/>
  <c r="DO83" i="5"/>
  <c r="DH85" i="5"/>
  <c r="DE96" i="5"/>
  <c r="DL102" i="5"/>
  <c r="DE104" i="5"/>
  <c r="DC107" i="5"/>
  <c r="DL110" i="5"/>
  <c r="DH113" i="5"/>
  <c r="DO119" i="5"/>
  <c r="DH121" i="5"/>
  <c r="DE132" i="5"/>
  <c r="DL138" i="5"/>
  <c r="DE140" i="5"/>
  <c r="DC143" i="5"/>
  <c r="DL146" i="5"/>
  <c r="DH149" i="5"/>
  <c r="DO155" i="5"/>
  <c r="DH157" i="5"/>
  <c r="DE168" i="5"/>
  <c r="DL174" i="5"/>
  <c r="DE176" i="5"/>
  <c r="DC179" i="5"/>
  <c r="DL182" i="5"/>
  <c r="DH185" i="5"/>
  <c r="DO191" i="5"/>
  <c r="DH193" i="5"/>
  <c r="DE204" i="5"/>
  <c r="DL210" i="5"/>
  <c r="DE212" i="5"/>
  <c r="DC215" i="5"/>
  <c r="DL218" i="5"/>
  <c r="DH221" i="5"/>
  <c r="DO227" i="5"/>
  <c r="DH229" i="5"/>
  <c r="DO239" i="5"/>
  <c r="DC243" i="5"/>
  <c r="DO247" i="5"/>
  <c r="DE252" i="5"/>
  <c r="DE260" i="5"/>
  <c r="DH269" i="5"/>
  <c r="DH277" i="5"/>
  <c r="DC283" i="5"/>
  <c r="DH289" i="5"/>
  <c r="DO295" i="5"/>
  <c r="DE308" i="5"/>
  <c r="DL314" i="5"/>
  <c r="DC327" i="5"/>
  <c r="DH333" i="5"/>
  <c r="DO339" i="5"/>
  <c r="DC347" i="5"/>
  <c r="DH353" i="5"/>
  <c r="DR34" i="5"/>
  <c r="DQ34" i="5"/>
  <c r="DS34" i="5"/>
  <c r="DR64" i="5"/>
  <c r="DQ64" i="5"/>
  <c r="DS64" i="5"/>
  <c r="DR94" i="5"/>
  <c r="DQ94" i="5"/>
  <c r="DI94" i="5"/>
  <c r="DS94" i="5"/>
  <c r="DR124" i="5"/>
  <c r="DQ124" i="5"/>
  <c r="DI124" i="5"/>
  <c r="DS124" i="5"/>
  <c r="DR160" i="5"/>
  <c r="DQ160" i="5"/>
  <c r="DS160" i="5"/>
  <c r="DR190" i="5"/>
  <c r="DQ190" i="5"/>
  <c r="DI190" i="5"/>
  <c r="DS190" i="5"/>
  <c r="DR220" i="5"/>
  <c r="DQ220" i="5"/>
  <c r="DS220" i="5"/>
  <c r="DR250" i="5"/>
  <c r="DQ250" i="5"/>
  <c r="DS250" i="5"/>
  <c r="DR280" i="5"/>
  <c r="DQ280" i="5"/>
  <c r="DS280" i="5"/>
  <c r="DR310" i="5"/>
  <c r="DQ310" i="5"/>
  <c r="DI310" i="5"/>
  <c r="DS310" i="5"/>
  <c r="DR340" i="5"/>
  <c r="DQ340" i="5"/>
  <c r="DS340" i="5"/>
  <c r="DR370" i="5"/>
  <c r="DQ370" i="5"/>
  <c r="DS370" i="5"/>
  <c r="DR400" i="5"/>
  <c r="DQ400" i="5"/>
  <c r="DS400" i="5"/>
  <c r="DR430" i="5"/>
  <c r="DQ430" i="5"/>
  <c r="DS430" i="5"/>
  <c r="DR460" i="5"/>
  <c r="DQ460" i="5"/>
  <c r="DI460" i="5"/>
  <c r="DS460" i="5"/>
  <c r="DR490" i="5"/>
  <c r="DQ490" i="5"/>
  <c r="DI490" i="5"/>
  <c r="DS490" i="5"/>
  <c r="DE22" i="5"/>
  <c r="DL40" i="5"/>
  <c r="DE46" i="5"/>
  <c r="DL52" i="5"/>
  <c r="DL58" i="5"/>
  <c r="DE76" i="5"/>
  <c r="DL106" i="5"/>
  <c r="DL112" i="5"/>
  <c r="DL118" i="5"/>
  <c r="DL130" i="5"/>
  <c r="DE160" i="5"/>
  <c r="DL166" i="5"/>
  <c r="DE184" i="5"/>
  <c r="DL202" i="5"/>
  <c r="DL214" i="5"/>
  <c r="DE220" i="5"/>
  <c r="DL244" i="5"/>
  <c r="DL256" i="5"/>
  <c r="DL280" i="5"/>
  <c r="DL304" i="5"/>
  <c r="DE310" i="5"/>
  <c r="DL316" i="5"/>
  <c r="DL340" i="5"/>
  <c r="DL370" i="5"/>
  <c r="DL376" i="5"/>
  <c r="DL418" i="5"/>
  <c r="DL466" i="5"/>
  <c r="DE478" i="5"/>
  <c r="DL490" i="5"/>
  <c r="DS25" i="5"/>
  <c r="DR25" i="5"/>
  <c r="DQ25" i="5"/>
  <c r="DS37" i="5"/>
  <c r="DR37" i="5"/>
  <c r="DQ37" i="5"/>
  <c r="DS49" i="5"/>
  <c r="DR49" i="5"/>
  <c r="DQ49" i="5"/>
  <c r="DI49" i="5"/>
  <c r="DS61" i="5"/>
  <c r="DR61" i="5"/>
  <c r="DQ61" i="5"/>
  <c r="DS73" i="5"/>
  <c r="DR73" i="5"/>
  <c r="DQ73" i="5"/>
  <c r="DI73" i="5"/>
  <c r="DS91" i="5"/>
  <c r="DR91" i="5"/>
  <c r="DQ91" i="5"/>
  <c r="DS103" i="5"/>
  <c r="DR103" i="5"/>
  <c r="DQ103" i="5"/>
  <c r="DS115" i="5"/>
  <c r="DR115" i="5"/>
  <c r="DQ115" i="5"/>
  <c r="DS127" i="5"/>
  <c r="DR127" i="5"/>
  <c r="DQ127" i="5"/>
  <c r="DS139" i="5"/>
  <c r="DR139" i="5"/>
  <c r="DQ139" i="5"/>
  <c r="DS151" i="5"/>
  <c r="DR151" i="5"/>
  <c r="DQ151" i="5"/>
  <c r="DS163" i="5"/>
  <c r="DR163" i="5"/>
  <c r="DQ163" i="5"/>
  <c r="DS175" i="5"/>
  <c r="DR175" i="5"/>
  <c r="DQ175" i="5"/>
  <c r="DI175" i="5"/>
  <c r="DS187" i="5"/>
  <c r="DR187" i="5"/>
  <c r="DQ187" i="5"/>
  <c r="DS199" i="5"/>
  <c r="DR199" i="5"/>
  <c r="DQ199" i="5"/>
  <c r="DS211" i="5"/>
  <c r="DR211" i="5"/>
  <c r="DQ211" i="5"/>
  <c r="DS223" i="5"/>
  <c r="DR223" i="5"/>
  <c r="DQ223" i="5"/>
  <c r="DS235" i="5"/>
  <c r="DR235" i="5"/>
  <c r="DQ235" i="5"/>
  <c r="DI235" i="5"/>
  <c r="DS241" i="5"/>
  <c r="DR241" i="5"/>
  <c r="DQ241" i="5"/>
  <c r="DS253" i="5"/>
  <c r="DR253" i="5"/>
  <c r="DQ253" i="5"/>
  <c r="DS271" i="5"/>
  <c r="DR271" i="5"/>
  <c r="DQ271" i="5"/>
  <c r="DI271" i="5"/>
  <c r="DS295" i="5"/>
  <c r="DR295" i="5"/>
  <c r="DQ295" i="5"/>
  <c r="DS307" i="5"/>
  <c r="DR307" i="5"/>
  <c r="DQ307" i="5"/>
  <c r="DI307" i="5"/>
  <c r="DS319" i="5"/>
  <c r="DR319" i="5"/>
  <c r="DQ319" i="5"/>
  <c r="DS331" i="5"/>
  <c r="DR331" i="5"/>
  <c r="DQ331" i="5"/>
  <c r="DS343" i="5"/>
  <c r="DR343" i="5"/>
  <c r="DQ343" i="5"/>
  <c r="DS355" i="5"/>
  <c r="DR355" i="5"/>
  <c r="DQ355" i="5"/>
  <c r="DS367" i="5"/>
  <c r="DR367" i="5"/>
  <c r="DQ367" i="5"/>
  <c r="DS379" i="5"/>
  <c r="DR379" i="5"/>
  <c r="DQ379" i="5"/>
  <c r="DS391" i="5"/>
  <c r="DR391" i="5"/>
  <c r="DQ391" i="5"/>
  <c r="DS403" i="5"/>
  <c r="DR403" i="5"/>
  <c r="DQ403" i="5"/>
  <c r="DS415" i="5"/>
  <c r="DR415" i="5"/>
  <c r="DQ415" i="5"/>
  <c r="DS427" i="5"/>
  <c r="DR427" i="5"/>
  <c r="DQ427" i="5"/>
  <c r="DS439" i="5"/>
  <c r="DR439" i="5"/>
  <c r="DQ439" i="5"/>
  <c r="DS451" i="5"/>
  <c r="DR451" i="5"/>
  <c r="DQ451" i="5"/>
  <c r="DI451" i="5"/>
  <c r="DS463" i="5"/>
  <c r="DR463" i="5"/>
  <c r="DQ463" i="5"/>
  <c r="DI463" i="5"/>
  <c r="DS475" i="5"/>
  <c r="DR475" i="5"/>
  <c r="DQ475" i="5"/>
  <c r="DI475" i="5"/>
  <c r="DS487" i="5"/>
  <c r="DR487" i="5"/>
  <c r="DQ487" i="5"/>
  <c r="DI487" i="5"/>
  <c r="DS499" i="5"/>
  <c r="DR499" i="5"/>
  <c r="DQ499" i="5"/>
  <c r="DI499" i="5"/>
  <c r="DO15" i="5"/>
  <c r="DS21" i="5"/>
  <c r="DR21" i="5"/>
  <c r="DQ21" i="5"/>
  <c r="DS27" i="5"/>
  <c r="DR27" i="5"/>
  <c r="DQ27" i="5"/>
  <c r="DS33" i="5"/>
  <c r="DR33" i="5"/>
  <c r="DQ33" i="5"/>
  <c r="DS39" i="5"/>
  <c r="DR39" i="5"/>
  <c r="DQ39" i="5"/>
  <c r="DS45" i="5"/>
  <c r="DR45" i="5"/>
  <c r="DQ45" i="5"/>
  <c r="DS51" i="5"/>
  <c r="DR51" i="5"/>
  <c r="DQ51" i="5"/>
  <c r="DS57" i="5"/>
  <c r="DI57" i="5"/>
  <c r="DR57" i="5"/>
  <c r="DQ57" i="5"/>
  <c r="DS63" i="5"/>
  <c r="DR63" i="5"/>
  <c r="DQ63" i="5"/>
  <c r="DS69" i="5"/>
  <c r="DR69" i="5"/>
  <c r="DQ69" i="5"/>
  <c r="DS75" i="5"/>
  <c r="DR75" i="5"/>
  <c r="DQ75" i="5"/>
  <c r="DS81" i="5"/>
  <c r="DI81" i="5"/>
  <c r="DR81" i="5"/>
  <c r="DQ81" i="5"/>
  <c r="DS87" i="5"/>
  <c r="DI87" i="5"/>
  <c r="DR87" i="5"/>
  <c r="DQ87" i="5"/>
  <c r="DS93" i="5"/>
  <c r="DR93" i="5"/>
  <c r="DQ93" i="5"/>
  <c r="DS99" i="5"/>
  <c r="DR99" i="5"/>
  <c r="DQ99" i="5"/>
  <c r="DS105" i="5"/>
  <c r="DI105" i="5"/>
  <c r="DR105" i="5"/>
  <c r="DQ105" i="5"/>
  <c r="DS111" i="5"/>
  <c r="DR111" i="5"/>
  <c r="DQ111" i="5"/>
  <c r="DS117" i="5"/>
  <c r="DR117" i="5"/>
  <c r="DQ117" i="5"/>
  <c r="DS123" i="5"/>
  <c r="DI123" i="5"/>
  <c r="DR123" i="5"/>
  <c r="DQ123" i="5"/>
  <c r="DS129" i="5"/>
  <c r="DR129" i="5"/>
  <c r="DQ129" i="5"/>
  <c r="DS135" i="5"/>
  <c r="DI135" i="5"/>
  <c r="DR135" i="5"/>
  <c r="DQ135" i="5"/>
  <c r="DS141" i="5"/>
  <c r="DI141" i="5"/>
  <c r="DR141" i="5"/>
  <c r="DQ141" i="5"/>
  <c r="DS147" i="5"/>
  <c r="DR147" i="5"/>
  <c r="DQ147" i="5"/>
  <c r="DS153" i="5"/>
  <c r="DR153" i="5"/>
  <c r="DQ153" i="5"/>
  <c r="DS159" i="5"/>
  <c r="DR159" i="5"/>
  <c r="DQ159" i="5"/>
  <c r="DS165" i="5"/>
  <c r="DI165" i="5"/>
  <c r="DR165" i="5"/>
  <c r="DQ165" i="5"/>
  <c r="DS171" i="5"/>
  <c r="DI171" i="5"/>
  <c r="DR171" i="5"/>
  <c r="DQ171" i="5"/>
  <c r="DS177" i="5"/>
  <c r="DR177" i="5"/>
  <c r="DQ177" i="5"/>
  <c r="DS183" i="5"/>
  <c r="DR183" i="5"/>
  <c r="DQ183" i="5"/>
  <c r="DS189" i="5"/>
  <c r="DR189" i="5"/>
  <c r="DQ189" i="5"/>
  <c r="DS195" i="5"/>
  <c r="DI195" i="5"/>
  <c r="DR195" i="5"/>
  <c r="DQ195" i="5"/>
  <c r="DS201" i="5"/>
  <c r="DR201" i="5"/>
  <c r="DQ201" i="5"/>
  <c r="DS207" i="5"/>
  <c r="DR207" i="5"/>
  <c r="DQ207" i="5"/>
  <c r="DS213" i="5"/>
  <c r="DR213" i="5"/>
  <c r="DQ213" i="5"/>
  <c r="DS219" i="5"/>
  <c r="DR219" i="5"/>
  <c r="DQ219" i="5"/>
  <c r="DS225" i="5"/>
  <c r="DR225" i="5"/>
  <c r="DQ225" i="5"/>
  <c r="DS231" i="5"/>
  <c r="DR231" i="5"/>
  <c r="DQ231" i="5"/>
  <c r="DS237" i="5"/>
  <c r="DI237" i="5"/>
  <c r="DR237" i="5"/>
  <c r="DQ237" i="5"/>
  <c r="DS243" i="5"/>
  <c r="DR243" i="5"/>
  <c r="DQ243" i="5"/>
  <c r="DS249" i="5"/>
  <c r="DR249" i="5"/>
  <c r="DQ249" i="5"/>
  <c r="DS255" i="5"/>
  <c r="DI255" i="5"/>
  <c r="DR255" i="5"/>
  <c r="DQ255" i="5"/>
  <c r="DS261" i="5"/>
  <c r="DR261" i="5"/>
  <c r="DQ261" i="5"/>
  <c r="DS267" i="5"/>
  <c r="DR267" i="5"/>
  <c r="DQ267" i="5"/>
  <c r="DS273" i="5"/>
  <c r="DR273" i="5"/>
  <c r="DQ273" i="5"/>
  <c r="DS279" i="5"/>
  <c r="DR279" i="5"/>
  <c r="DQ279" i="5"/>
  <c r="DS285" i="5"/>
  <c r="DR285" i="5"/>
  <c r="DQ285" i="5"/>
  <c r="DS291" i="5"/>
  <c r="DR291" i="5"/>
  <c r="DQ291" i="5"/>
  <c r="DS297" i="5"/>
  <c r="DR297" i="5"/>
  <c r="DQ297" i="5"/>
  <c r="DS303" i="5"/>
  <c r="DR303" i="5"/>
  <c r="DQ303" i="5"/>
  <c r="DS309" i="5"/>
  <c r="DR309" i="5"/>
  <c r="DQ309" i="5"/>
  <c r="DS315" i="5"/>
  <c r="DR315" i="5"/>
  <c r="DQ315" i="5"/>
  <c r="DS321" i="5"/>
  <c r="DR321" i="5"/>
  <c r="DQ321" i="5"/>
  <c r="DS327" i="5"/>
  <c r="DR327" i="5"/>
  <c r="DQ327" i="5"/>
  <c r="DS333" i="5"/>
  <c r="DR333" i="5"/>
  <c r="DQ333" i="5"/>
  <c r="DS339" i="5"/>
  <c r="DR339" i="5"/>
  <c r="DQ339" i="5"/>
  <c r="DS345" i="5"/>
  <c r="DR345" i="5"/>
  <c r="DQ345" i="5"/>
  <c r="DS351" i="5"/>
  <c r="DI351" i="5"/>
  <c r="DR351" i="5"/>
  <c r="DQ351" i="5"/>
  <c r="DS357" i="5"/>
  <c r="DR357" i="5"/>
  <c r="DQ357" i="5"/>
  <c r="DS363" i="5"/>
  <c r="DR363" i="5"/>
  <c r="DQ363" i="5"/>
  <c r="DS369" i="5"/>
  <c r="DR369" i="5"/>
  <c r="DQ369" i="5"/>
  <c r="DS375" i="5"/>
  <c r="DR375" i="5"/>
  <c r="DQ375" i="5"/>
  <c r="DS381" i="5"/>
  <c r="DI381" i="5"/>
  <c r="DR381" i="5"/>
  <c r="DQ381" i="5"/>
  <c r="DS387" i="5"/>
  <c r="DI387" i="5"/>
  <c r="DR387" i="5"/>
  <c r="DQ387" i="5"/>
  <c r="DS393" i="5"/>
  <c r="DR393" i="5"/>
  <c r="DQ393" i="5"/>
  <c r="DS399" i="5"/>
  <c r="DR399" i="5"/>
  <c r="DQ399" i="5"/>
  <c r="DS405" i="5"/>
  <c r="DR405" i="5"/>
  <c r="DQ405" i="5"/>
  <c r="DS411" i="5"/>
  <c r="DR411" i="5"/>
  <c r="DQ411" i="5"/>
  <c r="DS417" i="5"/>
  <c r="DR417" i="5"/>
  <c r="DQ417" i="5"/>
  <c r="DS423" i="5"/>
  <c r="DR423" i="5"/>
  <c r="DQ423" i="5"/>
  <c r="DS429" i="5"/>
  <c r="DI429" i="5"/>
  <c r="DR429" i="5"/>
  <c r="DQ429" i="5"/>
  <c r="DS435" i="5"/>
  <c r="DR435" i="5"/>
  <c r="DQ435" i="5"/>
  <c r="DS441" i="5"/>
  <c r="DR441" i="5"/>
  <c r="DQ441" i="5"/>
  <c r="DS447" i="5"/>
  <c r="DI447" i="5"/>
  <c r="DR447" i="5"/>
  <c r="DQ447" i="5"/>
  <c r="DS453" i="5"/>
  <c r="DI453" i="5"/>
  <c r="DR453" i="5"/>
  <c r="DQ453" i="5"/>
  <c r="DS459" i="5"/>
  <c r="DI459" i="5"/>
  <c r="DR459" i="5"/>
  <c r="DQ459" i="5"/>
  <c r="DS465" i="5"/>
  <c r="DI465" i="5"/>
  <c r="DR465" i="5"/>
  <c r="DQ465" i="5"/>
  <c r="DS471" i="5"/>
  <c r="DI471" i="5"/>
  <c r="DR471" i="5"/>
  <c r="DQ471" i="5"/>
  <c r="DS477" i="5"/>
  <c r="DI477" i="5"/>
  <c r="DR477" i="5"/>
  <c r="DQ477" i="5"/>
  <c r="DS483" i="5"/>
  <c r="DI483" i="5"/>
  <c r="DR483" i="5"/>
  <c r="DQ483" i="5"/>
  <c r="DS489" i="5"/>
  <c r="DI489" i="5"/>
  <c r="DR489" i="5"/>
  <c r="DQ489" i="5"/>
  <c r="DS495" i="5"/>
  <c r="DI495" i="5"/>
  <c r="DR495" i="5"/>
  <c r="DQ495" i="5"/>
  <c r="DS501" i="5"/>
  <c r="DI501" i="5"/>
  <c r="DR501" i="5"/>
  <c r="DQ501" i="5"/>
  <c r="DS507" i="5"/>
  <c r="DI507" i="5"/>
  <c r="DR507" i="5"/>
  <c r="DQ507" i="5"/>
  <c r="DB17" i="5"/>
  <c r="DG17" i="5"/>
  <c r="DN17" i="5"/>
  <c r="DK18" i="5"/>
  <c r="DT18" i="5"/>
  <c r="DB19" i="5"/>
  <c r="DG19" i="5"/>
  <c r="DN19" i="5"/>
  <c r="DK20" i="5"/>
  <c r="DT20" i="5"/>
  <c r="DB21" i="5"/>
  <c r="DG21" i="5"/>
  <c r="DN21" i="5"/>
  <c r="DK22" i="5"/>
  <c r="DT22" i="5"/>
  <c r="DB23" i="5"/>
  <c r="DG23" i="5"/>
  <c r="DN23" i="5"/>
  <c r="DK24" i="5"/>
  <c r="DT24" i="5"/>
  <c r="DB25" i="5"/>
  <c r="DG25" i="5"/>
  <c r="DN25" i="5"/>
  <c r="DK26" i="5"/>
  <c r="DT26" i="5"/>
  <c r="DB27" i="5"/>
  <c r="DG27" i="5"/>
  <c r="DN27" i="5"/>
  <c r="DK28" i="5"/>
  <c r="DT28" i="5"/>
  <c r="DB29" i="5"/>
  <c r="DG29" i="5"/>
  <c r="DN29" i="5"/>
  <c r="DK30" i="5"/>
  <c r="DT30" i="5"/>
  <c r="DB31" i="5"/>
  <c r="DG31" i="5"/>
  <c r="DN31" i="5"/>
  <c r="DK32" i="5"/>
  <c r="DT32" i="5"/>
  <c r="DB33" i="5"/>
  <c r="DG33" i="5"/>
  <c r="DN33" i="5"/>
  <c r="DK34" i="5"/>
  <c r="DT34" i="5"/>
  <c r="DB35" i="5"/>
  <c r="DG35" i="5"/>
  <c r="DN35" i="5"/>
  <c r="DK36" i="5"/>
  <c r="DT36" i="5"/>
  <c r="DB37" i="5"/>
  <c r="DG37" i="5"/>
  <c r="DN37" i="5"/>
  <c r="DK38" i="5"/>
  <c r="DT38" i="5"/>
  <c r="DB39" i="5"/>
  <c r="DG39" i="5"/>
  <c r="DN39" i="5"/>
  <c r="DK40" i="5"/>
  <c r="DT40" i="5"/>
  <c r="DB41" i="5"/>
  <c r="DG41" i="5"/>
  <c r="DN41" i="5"/>
  <c r="DK42" i="5"/>
  <c r="DT42" i="5"/>
  <c r="DB43" i="5"/>
  <c r="DG43" i="5"/>
  <c r="DN43" i="5"/>
  <c r="DK44" i="5"/>
  <c r="DT44" i="5"/>
  <c r="DB45" i="5"/>
  <c r="DG45" i="5"/>
  <c r="DN45" i="5"/>
  <c r="DK46" i="5"/>
  <c r="DT46" i="5"/>
  <c r="DB47" i="5"/>
  <c r="DG47" i="5"/>
  <c r="DN47" i="5"/>
  <c r="DK48" i="5"/>
  <c r="DT48" i="5"/>
  <c r="DB49" i="5"/>
  <c r="DG49" i="5"/>
  <c r="DN49" i="5"/>
  <c r="DK50" i="5"/>
  <c r="DT50" i="5"/>
  <c r="DB51" i="5"/>
  <c r="DG51" i="5"/>
  <c r="DN51" i="5"/>
  <c r="DK52" i="5"/>
  <c r="DB53" i="5"/>
  <c r="DG53" i="5"/>
  <c r="DN53" i="5"/>
  <c r="DK54" i="5"/>
  <c r="DT54" i="5"/>
  <c r="DB55" i="5"/>
  <c r="DG55" i="5"/>
  <c r="DN55" i="5"/>
  <c r="DK56" i="5"/>
  <c r="DT56" i="5"/>
  <c r="DB57" i="5"/>
  <c r="DG57" i="5"/>
  <c r="DN57" i="5"/>
  <c r="DK58" i="5"/>
  <c r="DT58" i="5"/>
  <c r="DB59" i="5"/>
  <c r="DG59" i="5"/>
  <c r="DN59" i="5"/>
  <c r="DK60" i="5"/>
  <c r="DT60" i="5"/>
  <c r="DB61" i="5"/>
  <c r="DG61" i="5"/>
  <c r="DN61" i="5"/>
  <c r="DK62" i="5"/>
  <c r="DT62" i="5"/>
  <c r="DB63" i="5"/>
  <c r="DG63" i="5"/>
  <c r="DN63" i="5"/>
  <c r="DK64" i="5"/>
  <c r="DT64" i="5"/>
  <c r="DB65" i="5"/>
  <c r="DG65" i="5"/>
  <c r="DN65" i="5"/>
  <c r="DK66" i="5"/>
  <c r="DT66" i="5"/>
  <c r="DB67" i="5"/>
  <c r="DG67" i="5"/>
  <c r="DN67" i="5"/>
  <c r="DK68" i="5"/>
  <c r="DT68" i="5"/>
  <c r="DB69" i="5"/>
  <c r="DG69" i="5"/>
  <c r="DN69" i="5"/>
  <c r="DK70" i="5"/>
  <c r="DT70" i="5"/>
  <c r="DB71" i="5"/>
  <c r="DG71" i="5"/>
  <c r="DN71" i="5"/>
  <c r="DK72" i="5"/>
  <c r="DT72" i="5"/>
  <c r="DB73" i="5"/>
  <c r="DG73" i="5"/>
  <c r="DN73" i="5"/>
  <c r="DK74" i="5"/>
  <c r="DT74" i="5"/>
  <c r="DB75" i="5"/>
  <c r="DG75" i="5"/>
  <c r="DN75" i="5"/>
  <c r="DK76" i="5"/>
  <c r="DT76" i="5"/>
  <c r="DB77" i="5"/>
  <c r="DG77" i="5"/>
  <c r="DN77" i="5"/>
  <c r="DK78" i="5"/>
  <c r="DT78" i="5"/>
  <c r="DB79" i="5"/>
  <c r="DG79" i="5"/>
  <c r="DN79" i="5"/>
  <c r="DK80" i="5"/>
  <c r="DT80" i="5"/>
  <c r="DB81" i="5"/>
  <c r="DG81" i="5"/>
  <c r="DN81" i="5"/>
  <c r="DK82" i="5"/>
  <c r="DB83" i="5"/>
  <c r="DG83" i="5"/>
  <c r="DN83" i="5"/>
  <c r="DK84" i="5"/>
  <c r="DT84" i="5"/>
  <c r="DB85" i="5"/>
  <c r="DG85" i="5"/>
  <c r="DN85" i="5"/>
  <c r="DK86" i="5"/>
  <c r="DT86" i="5"/>
  <c r="DB87" i="5"/>
  <c r="DG87" i="5"/>
  <c r="DN87" i="5"/>
  <c r="DK88" i="5"/>
  <c r="DT88" i="5"/>
  <c r="DB89" i="5"/>
  <c r="DG89" i="5"/>
  <c r="DN89" i="5"/>
  <c r="DK90" i="5"/>
  <c r="DT90" i="5"/>
  <c r="DB91" i="5"/>
  <c r="DG91" i="5"/>
  <c r="DN91" i="5"/>
  <c r="DK92" i="5"/>
  <c r="DT92" i="5"/>
  <c r="DB93" i="5"/>
  <c r="DG93" i="5"/>
  <c r="DN93" i="5"/>
  <c r="DK94" i="5"/>
  <c r="DT94" i="5"/>
  <c r="DB95" i="5"/>
  <c r="DG95" i="5"/>
  <c r="DN95" i="5"/>
  <c r="DK96" i="5"/>
  <c r="DT96" i="5"/>
  <c r="DB97" i="5"/>
  <c r="DG97" i="5"/>
  <c r="DN97" i="5"/>
  <c r="DK98" i="5"/>
  <c r="DT98" i="5"/>
  <c r="DB99" i="5"/>
  <c r="DG99" i="5"/>
  <c r="DN99" i="5"/>
  <c r="DK100" i="5"/>
  <c r="DT100" i="5"/>
  <c r="DB101" i="5"/>
  <c r="DG101" i="5"/>
  <c r="DN101" i="5"/>
  <c r="DK102" i="5"/>
  <c r="DT102" i="5"/>
  <c r="DB103" i="5"/>
  <c r="DG103" i="5"/>
  <c r="DN103" i="5"/>
  <c r="DK104" i="5"/>
  <c r="DT104" i="5"/>
  <c r="DB105" i="5"/>
  <c r="DG105" i="5"/>
  <c r="DN105" i="5"/>
  <c r="DK106" i="5"/>
  <c r="DT106" i="5"/>
  <c r="DB107" i="5"/>
  <c r="DG107" i="5"/>
  <c r="DN107" i="5"/>
  <c r="DK108" i="5"/>
  <c r="DT108" i="5"/>
  <c r="DB109" i="5"/>
  <c r="DG109" i="5"/>
  <c r="DN109" i="5"/>
  <c r="DK110" i="5"/>
  <c r="DT110" i="5"/>
  <c r="DB111" i="5"/>
  <c r="DG111" i="5"/>
  <c r="DN111" i="5"/>
  <c r="DK112" i="5"/>
  <c r="DB113" i="5"/>
  <c r="DG113" i="5"/>
  <c r="DN113" i="5"/>
  <c r="DK114" i="5"/>
  <c r="DT114" i="5"/>
  <c r="DB115" i="5"/>
  <c r="DG115" i="5"/>
  <c r="DN115" i="5"/>
  <c r="DK116" i="5"/>
  <c r="DT116" i="5"/>
  <c r="DB117" i="5"/>
  <c r="DG117" i="5"/>
  <c r="DN117" i="5"/>
  <c r="DK118" i="5"/>
  <c r="DT118" i="5"/>
  <c r="DB119" i="5"/>
  <c r="DG119" i="5"/>
  <c r="DN119" i="5"/>
  <c r="DK120" i="5"/>
  <c r="DT120" i="5"/>
  <c r="DB121" i="5"/>
  <c r="DG121" i="5"/>
  <c r="DN121" i="5"/>
  <c r="DK122" i="5"/>
  <c r="DT122" i="5"/>
  <c r="DB123" i="5"/>
  <c r="DG123" i="5"/>
  <c r="DN123" i="5"/>
  <c r="DK124" i="5"/>
  <c r="DT124" i="5"/>
  <c r="DB125" i="5"/>
  <c r="DG125" i="5"/>
  <c r="DN125" i="5"/>
  <c r="DK126" i="5"/>
  <c r="DT126" i="5"/>
  <c r="DB127" i="5"/>
  <c r="DG127" i="5"/>
  <c r="DN127" i="5"/>
  <c r="DK128" i="5"/>
  <c r="DT128" i="5"/>
  <c r="DB129" i="5"/>
  <c r="DG129" i="5"/>
  <c r="DN129" i="5"/>
  <c r="DK130" i="5"/>
  <c r="DT130" i="5"/>
  <c r="DB131" i="5"/>
  <c r="DG131" i="5"/>
  <c r="DN131" i="5"/>
  <c r="DK132" i="5"/>
  <c r="DT132" i="5"/>
  <c r="DB133" i="5"/>
  <c r="DG133" i="5"/>
  <c r="DN133" i="5"/>
  <c r="DK134" i="5"/>
  <c r="DT134" i="5"/>
  <c r="DB135" i="5"/>
  <c r="DG135" i="5"/>
  <c r="DN135" i="5"/>
  <c r="DK136" i="5"/>
  <c r="DT136" i="5"/>
  <c r="DB137" i="5"/>
  <c r="DG137" i="5"/>
  <c r="DN137" i="5"/>
  <c r="DK138" i="5"/>
  <c r="DT138" i="5"/>
  <c r="DB139" i="5"/>
  <c r="DG139" i="5"/>
  <c r="DN139" i="5"/>
  <c r="DK140" i="5"/>
  <c r="DT140" i="5"/>
  <c r="DB141" i="5"/>
  <c r="DG141" i="5"/>
  <c r="DN141" i="5"/>
  <c r="DK142" i="5"/>
  <c r="DB143" i="5"/>
  <c r="DG143" i="5"/>
  <c r="DN143" i="5"/>
  <c r="DK144" i="5"/>
  <c r="DT144" i="5"/>
  <c r="DB145" i="5"/>
  <c r="DG145" i="5"/>
  <c r="DN145" i="5"/>
  <c r="DK146" i="5"/>
  <c r="DT146" i="5"/>
  <c r="DB147" i="5"/>
  <c r="DG147" i="5"/>
  <c r="DN147" i="5"/>
  <c r="DK148" i="5"/>
  <c r="DT148" i="5"/>
  <c r="DB149" i="5"/>
  <c r="DG149" i="5"/>
  <c r="DN149" i="5"/>
  <c r="DK150" i="5"/>
  <c r="DT150" i="5"/>
  <c r="DB151" i="5"/>
  <c r="DG151" i="5"/>
  <c r="DN151" i="5"/>
  <c r="DK152" i="5"/>
  <c r="DT152" i="5"/>
  <c r="DB153" i="5"/>
  <c r="DG153" i="5"/>
  <c r="DN153" i="5"/>
  <c r="DK154" i="5"/>
  <c r="DT154" i="5"/>
  <c r="DB155" i="5"/>
  <c r="DG155" i="5"/>
  <c r="DN155" i="5"/>
  <c r="DK156" i="5"/>
  <c r="DT156" i="5"/>
  <c r="DB157" i="5"/>
  <c r="DG157" i="5"/>
  <c r="DN157" i="5"/>
  <c r="DK158" i="5"/>
  <c r="DT158" i="5"/>
  <c r="DB159" i="5"/>
  <c r="DG159" i="5"/>
  <c r="DN159" i="5"/>
  <c r="DK160" i="5"/>
  <c r="DT160" i="5"/>
  <c r="DB161" i="5"/>
  <c r="DG161" i="5"/>
  <c r="DN161" i="5"/>
  <c r="DK162" i="5"/>
  <c r="DT162" i="5"/>
  <c r="DB163" i="5"/>
  <c r="DG163" i="5"/>
  <c r="DN163" i="5"/>
  <c r="DK164" i="5"/>
  <c r="DT164" i="5"/>
  <c r="DB165" i="5"/>
  <c r="DG165" i="5"/>
  <c r="DN165" i="5"/>
  <c r="DK166" i="5"/>
  <c r="DT166" i="5"/>
  <c r="DB167" i="5"/>
  <c r="DG167" i="5"/>
  <c r="DN167" i="5"/>
  <c r="DK168" i="5"/>
  <c r="DT168" i="5"/>
  <c r="DB169" i="5"/>
  <c r="DG169" i="5"/>
  <c r="DN169" i="5"/>
  <c r="DK170" i="5"/>
  <c r="DT170" i="5"/>
  <c r="DB171" i="5"/>
  <c r="DG171" i="5"/>
  <c r="DN171" i="5"/>
  <c r="DK172" i="5"/>
  <c r="DB173" i="5"/>
  <c r="DG173" i="5"/>
  <c r="DN173" i="5"/>
  <c r="DK174" i="5"/>
  <c r="DT174" i="5"/>
  <c r="DB175" i="5"/>
  <c r="DG175" i="5"/>
  <c r="DN175" i="5"/>
  <c r="DK176" i="5"/>
  <c r="DT176" i="5"/>
  <c r="DB177" i="5"/>
  <c r="DG177" i="5"/>
  <c r="DN177" i="5"/>
  <c r="DK178" i="5"/>
  <c r="DT178" i="5"/>
  <c r="DB179" i="5"/>
  <c r="DG179" i="5"/>
  <c r="DN179" i="5"/>
  <c r="DK180" i="5"/>
  <c r="DT180" i="5"/>
  <c r="DB181" i="5"/>
  <c r="DG181" i="5"/>
  <c r="DN181" i="5"/>
  <c r="DK182" i="5"/>
  <c r="DT182" i="5"/>
  <c r="DB183" i="5"/>
  <c r="DG183" i="5"/>
  <c r="DN183" i="5"/>
  <c r="DK184" i="5"/>
  <c r="DT184" i="5"/>
  <c r="DB185" i="5"/>
  <c r="DG185" i="5"/>
  <c r="DN185" i="5"/>
  <c r="DK186" i="5"/>
  <c r="DT186" i="5"/>
  <c r="DB187" i="5"/>
  <c r="DG187" i="5"/>
  <c r="DN187" i="5"/>
  <c r="DK188" i="5"/>
  <c r="DT188" i="5"/>
  <c r="DB189" i="5"/>
  <c r="DG189" i="5"/>
  <c r="DN189" i="5"/>
  <c r="DK190" i="5"/>
  <c r="DT190" i="5"/>
  <c r="DB191" i="5"/>
  <c r="DG191" i="5"/>
  <c r="DN191" i="5"/>
  <c r="DK192" i="5"/>
  <c r="DT192" i="5"/>
  <c r="DB193" i="5"/>
  <c r="DG193" i="5"/>
  <c r="DN193" i="5"/>
  <c r="DK194" i="5"/>
  <c r="DT194" i="5"/>
  <c r="DB195" i="5"/>
  <c r="DG195" i="5"/>
  <c r="DN195" i="5"/>
  <c r="DK196" i="5"/>
  <c r="DT196" i="5"/>
  <c r="DB197" i="5"/>
  <c r="DG197" i="5"/>
  <c r="DN197" i="5"/>
  <c r="DK198" i="5"/>
  <c r="DT198" i="5"/>
  <c r="DB199" i="5"/>
  <c r="DG199" i="5"/>
  <c r="DN199" i="5"/>
  <c r="DK200" i="5"/>
  <c r="DT200" i="5"/>
  <c r="DB201" i="5"/>
  <c r="DG201" i="5"/>
  <c r="DN201" i="5"/>
  <c r="DK202" i="5"/>
  <c r="DB203" i="5"/>
  <c r="DG203" i="5"/>
  <c r="DN203" i="5"/>
  <c r="DK204" i="5"/>
  <c r="DT204" i="5"/>
  <c r="DB205" i="5"/>
  <c r="DG205" i="5"/>
  <c r="DN205" i="5"/>
  <c r="DK206" i="5"/>
  <c r="DT206" i="5"/>
  <c r="DB207" i="5"/>
  <c r="DG207" i="5"/>
  <c r="DN207" i="5"/>
  <c r="DK208" i="5"/>
  <c r="DT208" i="5"/>
  <c r="DB209" i="5"/>
  <c r="DG209" i="5"/>
  <c r="DN209" i="5"/>
  <c r="DK210" i="5"/>
  <c r="DT210" i="5"/>
  <c r="DB211" i="5"/>
  <c r="DG211" i="5"/>
  <c r="DN211" i="5"/>
  <c r="DK212" i="5"/>
  <c r="DT212" i="5"/>
  <c r="DB213" i="5"/>
  <c r="DG213" i="5"/>
  <c r="DN213" i="5"/>
  <c r="DK214" i="5"/>
  <c r="DT214" i="5"/>
  <c r="DB215" i="5"/>
  <c r="DG215" i="5"/>
  <c r="DN215" i="5"/>
  <c r="DK216" i="5"/>
  <c r="DT216" i="5"/>
  <c r="DB217" i="5"/>
  <c r="DG217" i="5"/>
  <c r="DN217" i="5"/>
  <c r="DK218" i="5"/>
  <c r="DT218" i="5"/>
  <c r="DB219" i="5"/>
  <c r="DG219" i="5"/>
  <c r="DN219" i="5"/>
  <c r="DK220" i="5"/>
  <c r="DT220" i="5"/>
  <c r="DB221" i="5"/>
  <c r="DG221" i="5"/>
  <c r="DN221" i="5"/>
  <c r="DK222" i="5"/>
  <c r="DT222" i="5"/>
  <c r="DB223" i="5"/>
  <c r="DG223" i="5"/>
  <c r="DN223" i="5"/>
  <c r="DK224" i="5"/>
  <c r="DT224" i="5"/>
  <c r="DB225" i="5"/>
  <c r="DG225" i="5"/>
  <c r="DN225" i="5"/>
  <c r="DK226" i="5"/>
  <c r="DT226" i="5"/>
  <c r="DB227" i="5"/>
  <c r="DG227" i="5"/>
  <c r="DN227" i="5"/>
  <c r="DK228" i="5"/>
  <c r="DT228" i="5"/>
  <c r="DB229" i="5"/>
  <c r="DG229" i="5"/>
  <c r="DN229" i="5"/>
  <c r="DK230" i="5"/>
  <c r="DT230" i="5"/>
  <c r="DB231" i="5"/>
  <c r="DG231" i="5"/>
  <c r="DN231" i="5"/>
  <c r="DK232" i="5"/>
  <c r="DB233" i="5"/>
  <c r="DG233" i="5"/>
  <c r="DN233" i="5"/>
  <c r="DK234" i="5"/>
  <c r="DT234" i="5"/>
  <c r="DB235" i="5"/>
  <c r="DG235" i="5"/>
  <c r="DN235" i="5"/>
  <c r="DK236" i="5"/>
  <c r="DT236" i="5"/>
  <c r="DB237" i="5"/>
  <c r="DG237" i="5"/>
  <c r="DN237" i="5"/>
  <c r="DK238" i="5"/>
  <c r="DT238" i="5"/>
  <c r="DB239" i="5"/>
  <c r="DG239" i="5"/>
  <c r="DN239" i="5"/>
  <c r="DK240" i="5"/>
  <c r="DT240" i="5"/>
  <c r="DB241" i="5"/>
  <c r="DG241" i="5"/>
  <c r="DN241" i="5"/>
  <c r="DK242" i="5"/>
  <c r="DT242" i="5"/>
  <c r="DB243" i="5"/>
  <c r="DG243" i="5"/>
  <c r="DN243" i="5"/>
  <c r="DK244" i="5"/>
  <c r="DT244" i="5"/>
  <c r="DB245" i="5"/>
  <c r="DG245" i="5"/>
  <c r="DN245" i="5"/>
  <c r="DK246" i="5"/>
  <c r="DT246" i="5"/>
  <c r="DB247" i="5"/>
  <c r="DG247" i="5"/>
  <c r="DN247" i="5"/>
  <c r="DK248" i="5"/>
  <c r="DT248" i="5"/>
  <c r="DB249" i="5"/>
  <c r="DG249" i="5"/>
  <c r="DN249" i="5"/>
  <c r="DK250" i="5"/>
  <c r="DT250" i="5"/>
  <c r="DB251" i="5"/>
  <c r="DG251" i="5"/>
  <c r="DN251" i="5"/>
  <c r="DK252" i="5"/>
  <c r="DT252" i="5"/>
  <c r="DB253" i="5"/>
  <c r="DG253" i="5"/>
  <c r="DN253" i="5"/>
  <c r="DK254" i="5"/>
  <c r="DT254" i="5"/>
  <c r="DB255" i="5"/>
  <c r="DG255" i="5"/>
  <c r="DN255" i="5"/>
  <c r="DK256" i="5"/>
  <c r="DT256" i="5"/>
  <c r="DB257" i="5"/>
  <c r="DG257" i="5"/>
  <c r="DN257" i="5"/>
  <c r="DK258" i="5"/>
  <c r="DT258" i="5"/>
  <c r="DB259" i="5"/>
  <c r="DG259" i="5"/>
  <c r="DN259" i="5"/>
  <c r="DK260" i="5"/>
  <c r="DT260" i="5"/>
  <c r="DB261" i="5"/>
  <c r="DG261" i="5"/>
  <c r="DN261" i="5"/>
  <c r="DK262" i="5"/>
  <c r="DB263" i="5"/>
  <c r="DG263" i="5"/>
  <c r="DN263" i="5"/>
  <c r="DK264" i="5"/>
  <c r="DT264" i="5"/>
  <c r="DB265" i="5"/>
  <c r="DG265" i="5"/>
  <c r="DN265" i="5"/>
  <c r="DK266" i="5"/>
  <c r="DT266" i="5"/>
  <c r="DB267" i="5"/>
  <c r="DG267" i="5"/>
  <c r="DN267" i="5"/>
  <c r="DK268" i="5"/>
  <c r="DT268" i="5"/>
  <c r="DB269" i="5"/>
  <c r="DG269" i="5"/>
  <c r="DN269" i="5"/>
  <c r="DK270" i="5"/>
  <c r="DT270" i="5"/>
  <c r="DB271" i="5"/>
  <c r="DG271" i="5"/>
  <c r="DN271" i="5"/>
  <c r="DK272" i="5"/>
  <c r="DT272" i="5"/>
  <c r="DB273" i="5"/>
  <c r="DG273" i="5"/>
  <c r="DN273" i="5"/>
  <c r="DK274" i="5"/>
  <c r="DT274" i="5"/>
  <c r="DB275" i="5"/>
  <c r="DG275" i="5"/>
  <c r="DN275" i="5"/>
  <c r="DK276" i="5"/>
  <c r="DT276" i="5"/>
  <c r="DB277" i="5"/>
  <c r="DG277" i="5"/>
  <c r="DN277" i="5"/>
  <c r="DK278" i="5"/>
  <c r="DT278" i="5"/>
  <c r="DB279" i="5"/>
  <c r="DG279" i="5"/>
  <c r="DN279" i="5"/>
  <c r="DK280" i="5"/>
  <c r="DT280" i="5"/>
  <c r="DB281" i="5"/>
  <c r="DG281" i="5"/>
  <c r="DN281" i="5"/>
  <c r="DK282" i="5"/>
  <c r="DT282" i="5"/>
  <c r="DB283" i="5"/>
  <c r="DG283" i="5"/>
  <c r="DN283" i="5"/>
  <c r="DK284" i="5"/>
  <c r="DT284" i="5"/>
  <c r="DB285" i="5"/>
  <c r="DG285" i="5"/>
  <c r="DN285" i="5"/>
  <c r="DK286" i="5"/>
  <c r="DT286" i="5"/>
  <c r="DB287" i="5"/>
  <c r="DG287" i="5"/>
  <c r="DN287" i="5"/>
  <c r="DK288" i="5"/>
  <c r="DT288" i="5"/>
  <c r="DB289" i="5"/>
  <c r="DG289" i="5"/>
  <c r="DN289" i="5"/>
  <c r="DK290" i="5"/>
  <c r="DT290" i="5"/>
  <c r="DB291" i="5"/>
  <c r="DG291" i="5"/>
  <c r="DN291" i="5"/>
  <c r="DK292" i="5"/>
  <c r="DB293" i="5"/>
  <c r="DG293" i="5"/>
  <c r="DN293" i="5"/>
  <c r="DK294" i="5"/>
  <c r="DT294" i="5"/>
  <c r="DB295" i="5"/>
  <c r="DG295" i="5"/>
  <c r="DN295" i="5"/>
  <c r="DK296" i="5"/>
  <c r="DT296" i="5"/>
  <c r="DB297" i="5"/>
  <c r="DG297" i="5"/>
  <c r="DN297" i="5"/>
  <c r="DK298" i="5"/>
  <c r="DT298" i="5"/>
  <c r="DB299" i="5"/>
  <c r="DG299" i="5"/>
  <c r="DN299" i="5"/>
  <c r="DK300" i="5"/>
  <c r="DT300" i="5"/>
  <c r="DB301" i="5"/>
  <c r="DG301" i="5"/>
  <c r="DN301" i="5"/>
  <c r="DK302" i="5"/>
  <c r="DT302" i="5"/>
  <c r="DB303" i="5"/>
  <c r="DG303" i="5"/>
  <c r="DN303" i="5"/>
  <c r="DK304" i="5"/>
  <c r="DT304" i="5"/>
  <c r="DB305" i="5"/>
  <c r="DG305" i="5"/>
  <c r="DN305" i="5"/>
  <c r="DK306" i="5"/>
  <c r="DT306" i="5"/>
  <c r="DB307" i="5"/>
  <c r="DG307" i="5"/>
  <c r="DN307" i="5"/>
  <c r="DK308" i="5"/>
  <c r="DT308" i="5"/>
  <c r="DB309" i="5"/>
  <c r="DG309" i="5"/>
  <c r="DN309" i="5"/>
  <c r="DK310" i="5"/>
  <c r="DT310" i="5"/>
  <c r="DB311" i="5"/>
  <c r="DG311" i="5"/>
  <c r="DN311" i="5"/>
  <c r="DK312" i="5"/>
  <c r="DT312" i="5"/>
  <c r="DB313" i="5"/>
  <c r="DG313" i="5"/>
  <c r="DN313" i="5"/>
  <c r="DK314" i="5"/>
  <c r="DT314" i="5"/>
  <c r="DB315" i="5"/>
  <c r="DG315" i="5"/>
  <c r="DN315" i="5"/>
  <c r="DK316" i="5"/>
  <c r="DT316" i="5"/>
  <c r="DB317" i="5"/>
  <c r="DG317" i="5"/>
  <c r="DN317" i="5"/>
  <c r="DK318" i="5"/>
  <c r="DT318" i="5"/>
  <c r="DB319" i="5"/>
  <c r="DG319" i="5"/>
  <c r="DN319" i="5"/>
  <c r="DK320" i="5"/>
  <c r="DT320" i="5"/>
  <c r="DB321" i="5"/>
  <c r="DG321" i="5"/>
  <c r="DN321" i="5"/>
  <c r="DK322" i="5"/>
  <c r="DB323" i="5"/>
  <c r="DG323" i="5"/>
  <c r="DN323" i="5"/>
  <c r="DK324" i="5"/>
  <c r="DT324" i="5"/>
  <c r="DB325" i="5"/>
  <c r="DG325" i="5"/>
  <c r="DN325" i="5"/>
  <c r="DK326" i="5"/>
  <c r="DT326" i="5"/>
  <c r="DB327" i="5"/>
  <c r="DG327" i="5"/>
  <c r="DN327" i="5"/>
  <c r="DK328" i="5"/>
  <c r="DT328" i="5"/>
  <c r="DB329" i="5"/>
  <c r="DG329" i="5"/>
  <c r="DN329" i="5"/>
  <c r="DK330" i="5"/>
  <c r="DT330" i="5"/>
  <c r="DB331" i="5"/>
  <c r="DG331" i="5"/>
  <c r="DN331" i="5"/>
  <c r="DK332" i="5"/>
  <c r="DT332" i="5"/>
  <c r="DB333" i="5"/>
  <c r="DG333" i="5"/>
  <c r="DN333" i="5"/>
  <c r="DK334" i="5"/>
  <c r="DT334" i="5"/>
  <c r="DB335" i="5"/>
  <c r="DG335" i="5"/>
  <c r="DN335" i="5"/>
  <c r="DK336" i="5"/>
  <c r="DT336" i="5"/>
  <c r="DB337" i="5"/>
  <c r="DG337" i="5"/>
  <c r="DN337" i="5"/>
  <c r="DK338" i="5"/>
  <c r="DT338" i="5"/>
  <c r="DB339" i="5"/>
  <c r="DG339" i="5"/>
  <c r="DN339" i="5"/>
  <c r="DK340" i="5"/>
  <c r="DT340" i="5"/>
  <c r="DB341" i="5"/>
  <c r="DG341" i="5"/>
  <c r="DN341" i="5"/>
  <c r="DK342" i="5"/>
  <c r="DT342" i="5"/>
  <c r="DB343" i="5"/>
  <c r="DG343" i="5"/>
  <c r="DN343" i="5"/>
  <c r="DK344" i="5"/>
  <c r="DT344" i="5"/>
  <c r="DB345" i="5"/>
  <c r="DG345" i="5"/>
  <c r="DN345" i="5"/>
  <c r="DK346" i="5"/>
  <c r="DT346" i="5"/>
  <c r="DB347" i="5"/>
  <c r="DG347" i="5"/>
  <c r="DN347" i="5"/>
  <c r="DK348" i="5"/>
  <c r="DT348" i="5"/>
  <c r="DB349" i="5"/>
  <c r="DG349" i="5"/>
  <c r="DN349" i="5"/>
  <c r="DK350" i="5"/>
  <c r="DT350" i="5"/>
  <c r="DB351" i="5"/>
  <c r="DG351" i="5"/>
  <c r="DN351" i="5"/>
  <c r="DK352" i="5"/>
  <c r="DB353" i="5"/>
  <c r="DG353" i="5"/>
  <c r="DN353" i="5"/>
  <c r="DK354" i="5"/>
  <c r="DT354" i="5"/>
  <c r="DB355" i="5"/>
  <c r="DG355" i="5"/>
  <c r="DN355" i="5"/>
  <c r="DK356" i="5"/>
  <c r="DT356" i="5"/>
  <c r="DB357" i="5"/>
  <c r="DG357" i="5"/>
  <c r="DN357" i="5"/>
  <c r="DK358" i="5"/>
  <c r="DT358" i="5"/>
  <c r="DB359" i="5"/>
  <c r="DG359" i="5"/>
  <c r="DN359" i="5"/>
  <c r="DK360" i="5"/>
  <c r="DT360" i="5"/>
  <c r="DB361" i="5"/>
  <c r="DG361" i="5"/>
  <c r="DN361" i="5"/>
  <c r="DK362" i="5"/>
  <c r="DT362" i="5"/>
  <c r="DB363" i="5"/>
  <c r="DG363" i="5"/>
  <c r="DN363" i="5"/>
  <c r="DK364" i="5"/>
  <c r="DT364" i="5"/>
  <c r="DB365" i="5"/>
  <c r="DG365" i="5"/>
  <c r="DN365" i="5"/>
  <c r="DK366" i="5"/>
  <c r="DT366" i="5"/>
  <c r="DB367" i="5"/>
  <c r="DG367" i="5"/>
  <c r="DN367" i="5"/>
  <c r="DK368" i="5"/>
  <c r="DT368" i="5"/>
  <c r="DB369" i="5"/>
  <c r="DG369" i="5"/>
  <c r="DN369" i="5"/>
  <c r="DK370" i="5"/>
  <c r="DT370" i="5"/>
  <c r="DB371" i="5"/>
  <c r="DG371" i="5"/>
  <c r="DN371" i="5"/>
  <c r="DK372" i="5"/>
  <c r="DT372" i="5"/>
  <c r="DB373" i="5"/>
  <c r="DG373" i="5"/>
  <c r="DN373" i="5"/>
  <c r="DK374" i="5"/>
  <c r="DT374" i="5"/>
  <c r="DB375" i="5"/>
  <c r="DG375" i="5"/>
  <c r="DN375" i="5"/>
  <c r="DK376" i="5"/>
  <c r="DT376" i="5"/>
  <c r="DB377" i="5"/>
  <c r="DG377" i="5"/>
  <c r="DN377" i="5"/>
  <c r="DK378" i="5"/>
  <c r="DT378" i="5"/>
  <c r="DB379" i="5"/>
  <c r="DG379" i="5"/>
  <c r="DN379" i="5"/>
  <c r="DK380" i="5"/>
  <c r="DT380" i="5"/>
  <c r="DB381" i="5"/>
  <c r="DG381" i="5"/>
  <c r="DN381" i="5"/>
  <c r="DK382" i="5"/>
  <c r="DB383" i="5"/>
  <c r="DG383" i="5"/>
  <c r="DN383" i="5"/>
  <c r="DK384" i="5"/>
  <c r="DT384" i="5"/>
  <c r="DB385" i="5"/>
  <c r="DG385" i="5"/>
  <c r="DN385" i="5"/>
  <c r="DK386" i="5"/>
  <c r="DT386" i="5"/>
  <c r="DB387" i="5"/>
  <c r="DG387" i="5"/>
  <c r="DN387" i="5"/>
  <c r="DK388" i="5"/>
  <c r="DT388" i="5"/>
  <c r="DB389" i="5"/>
  <c r="DG389" i="5"/>
  <c r="DN389" i="5"/>
  <c r="DK390" i="5"/>
  <c r="DT390" i="5"/>
  <c r="DB391" i="5"/>
  <c r="DG391" i="5"/>
  <c r="DN391" i="5"/>
  <c r="DK392" i="5"/>
  <c r="DT392" i="5"/>
  <c r="DB393" i="5"/>
  <c r="DG393" i="5"/>
  <c r="DN393" i="5"/>
  <c r="DK394" i="5"/>
  <c r="DT394" i="5"/>
  <c r="DB395" i="5"/>
  <c r="DG395" i="5"/>
  <c r="DN395" i="5"/>
  <c r="DK396" i="5"/>
  <c r="DT396" i="5"/>
  <c r="DB397" i="5"/>
  <c r="DG397" i="5"/>
  <c r="DN397" i="5"/>
  <c r="DK398" i="5"/>
  <c r="DT398" i="5"/>
  <c r="DB399" i="5"/>
  <c r="DG399" i="5"/>
  <c r="DN399" i="5"/>
  <c r="DK400" i="5"/>
  <c r="DT400" i="5"/>
  <c r="DB401" i="5"/>
  <c r="DG401" i="5"/>
  <c r="DN401" i="5"/>
  <c r="DK402" i="5"/>
  <c r="DT402" i="5"/>
  <c r="DB403" i="5"/>
  <c r="DG403" i="5"/>
  <c r="DN403" i="5"/>
  <c r="DK404" i="5"/>
  <c r="DT404" i="5"/>
  <c r="DB405" i="5"/>
  <c r="DG405" i="5"/>
  <c r="DN405" i="5"/>
  <c r="DK406" i="5"/>
  <c r="DT406" i="5"/>
  <c r="DB407" i="5"/>
  <c r="DG407" i="5"/>
  <c r="DN407" i="5"/>
  <c r="DK408" i="5"/>
  <c r="DT408" i="5"/>
  <c r="DB409" i="5"/>
  <c r="DG409" i="5"/>
  <c r="DN409" i="5"/>
  <c r="DK410" i="5"/>
  <c r="DT410" i="5"/>
  <c r="DB411" i="5"/>
  <c r="DG411" i="5"/>
  <c r="DN411" i="5"/>
  <c r="DK412" i="5"/>
  <c r="DB413" i="5"/>
  <c r="DG413" i="5"/>
  <c r="DN413" i="5"/>
  <c r="DK414" i="5"/>
  <c r="DT414" i="5"/>
  <c r="DB415" i="5"/>
  <c r="DG415" i="5"/>
  <c r="DN415" i="5"/>
  <c r="DK416" i="5"/>
  <c r="DT416" i="5"/>
  <c r="DB417" i="5"/>
  <c r="DG417" i="5"/>
  <c r="DN417" i="5"/>
  <c r="DK418" i="5"/>
  <c r="DT418" i="5"/>
  <c r="DB419" i="5"/>
  <c r="DG419" i="5"/>
  <c r="DN419" i="5"/>
  <c r="DK420" i="5"/>
  <c r="DT420" i="5"/>
  <c r="DB421" i="5"/>
  <c r="DG421" i="5"/>
  <c r="DN421" i="5"/>
  <c r="DK422" i="5"/>
  <c r="DT422" i="5"/>
  <c r="DB423" i="5"/>
  <c r="DG423" i="5"/>
  <c r="DN423" i="5"/>
  <c r="DK424" i="5"/>
  <c r="DT424" i="5"/>
  <c r="DB425" i="5"/>
  <c r="DG425" i="5"/>
  <c r="DN425" i="5"/>
  <c r="DK426" i="5"/>
  <c r="DT426" i="5"/>
  <c r="DB427" i="5"/>
  <c r="DG427" i="5"/>
  <c r="DN427" i="5"/>
  <c r="DK428" i="5"/>
  <c r="DT428" i="5"/>
  <c r="DB429" i="5"/>
  <c r="DG429" i="5"/>
  <c r="DN429" i="5"/>
  <c r="DK430" i="5"/>
  <c r="DT430" i="5"/>
  <c r="DB431" i="5"/>
  <c r="DG431" i="5"/>
  <c r="DN431" i="5"/>
  <c r="DK432" i="5"/>
  <c r="DT432" i="5"/>
  <c r="DB433" i="5"/>
  <c r="DG433" i="5"/>
  <c r="DN433" i="5"/>
  <c r="DK434" i="5"/>
  <c r="DT434" i="5"/>
  <c r="DB435" i="5"/>
  <c r="DG435" i="5"/>
  <c r="DN435" i="5"/>
  <c r="DK436" i="5"/>
  <c r="DT436" i="5"/>
  <c r="DB437" i="5"/>
  <c r="DG437" i="5"/>
  <c r="DN437" i="5"/>
  <c r="DK438" i="5"/>
  <c r="DT438" i="5"/>
  <c r="DB439" i="5"/>
  <c r="DG439" i="5"/>
  <c r="DN439" i="5"/>
  <c r="DK440" i="5"/>
  <c r="DT440" i="5"/>
  <c r="DB441" i="5"/>
  <c r="DG441" i="5"/>
  <c r="DN441" i="5"/>
  <c r="DK442" i="5"/>
  <c r="DB443" i="5"/>
  <c r="DG443" i="5"/>
  <c r="DN443" i="5"/>
  <c r="DK444" i="5"/>
  <c r="DT444" i="5"/>
  <c r="DB445" i="5"/>
  <c r="DG445" i="5"/>
  <c r="DN445" i="5"/>
  <c r="DK446" i="5"/>
  <c r="DT446" i="5"/>
  <c r="DB447" i="5"/>
  <c r="DG447" i="5"/>
  <c r="DN447" i="5"/>
  <c r="DK448" i="5"/>
  <c r="DT448" i="5"/>
  <c r="DB449" i="5"/>
  <c r="DG449" i="5"/>
  <c r="DN449" i="5"/>
  <c r="DK450" i="5"/>
  <c r="DT450" i="5"/>
  <c r="DB451" i="5"/>
  <c r="DG451" i="5"/>
  <c r="DN451" i="5"/>
  <c r="DK452" i="5"/>
  <c r="DT452" i="5"/>
  <c r="DB453" i="5"/>
  <c r="DG453" i="5"/>
  <c r="DN453" i="5"/>
  <c r="DK454" i="5"/>
  <c r="DT454" i="5"/>
  <c r="DB455" i="5"/>
  <c r="DG455" i="5"/>
  <c r="DN455" i="5"/>
  <c r="DK456" i="5"/>
  <c r="DT456" i="5"/>
  <c r="DB457" i="5"/>
  <c r="DG457" i="5"/>
  <c r="DN457" i="5"/>
  <c r="DK458" i="5"/>
  <c r="DT458" i="5"/>
  <c r="DB459" i="5"/>
  <c r="DG459" i="5"/>
  <c r="DN459" i="5"/>
  <c r="DK460" i="5"/>
  <c r="DT460" i="5"/>
  <c r="DB461" i="5"/>
  <c r="DG461" i="5"/>
  <c r="DN461" i="5"/>
  <c r="DK462" i="5"/>
  <c r="DT462" i="5"/>
  <c r="DB463" i="5"/>
  <c r="DG463" i="5"/>
  <c r="DN463" i="5"/>
  <c r="DK464" i="5"/>
  <c r="DT464" i="5"/>
  <c r="DB465" i="5"/>
  <c r="DG465" i="5"/>
  <c r="DN465" i="5"/>
  <c r="DK466" i="5"/>
  <c r="DT466" i="5"/>
  <c r="DB467" i="5"/>
  <c r="DG467" i="5"/>
  <c r="DN467" i="5"/>
  <c r="DK468" i="5"/>
  <c r="DT468" i="5"/>
  <c r="DB469" i="5"/>
  <c r="DG469" i="5"/>
  <c r="DN469" i="5"/>
  <c r="DK470" i="5"/>
  <c r="DT470" i="5"/>
  <c r="DB471" i="5"/>
  <c r="DG471" i="5"/>
  <c r="DN471" i="5"/>
  <c r="DK472" i="5"/>
  <c r="DB473" i="5"/>
  <c r="DG473" i="5"/>
  <c r="DN473" i="5"/>
  <c r="DK474" i="5"/>
  <c r="DT474" i="5"/>
  <c r="DB475" i="5"/>
  <c r="DG475" i="5"/>
  <c r="DN475" i="5"/>
  <c r="DK476" i="5"/>
  <c r="DT476" i="5"/>
  <c r="DB477" i="5"/>
  <c r="DG477" i="5"/>
  <c r="DN477" i="5"/>
  <c r="DK478" i="5"/>
  <c r="DT478" i="5"/>
  <c r="DB479" i="5"/>
  <c r="DG479" i="5"/>
  <c r="DN479" i="5"/>
  <c r="DK480" i="5"/>
  <c r="DT480" i="5"/>
  <c r="DB481" i="5"/>
  <c r="DG481" i="5"/>
  <c r="DN481" i="5"/>
  <c r="DK482" i="5"/>
  <c r="DT482" i="5"/>
  <c r="DB483" i="5"/>
  <c r="DG483" i="5"/>
  <c r="DN483" i="5"/>
  <c r="DK484" i="5"/>
  <c r="DT484" i="5"/>
  <c r="DB485" i="5"/>
  <c r="DG485" i="5"/>
  <c r="DN485" i="5"/>
  <c r="DK486" i="5"/>
  <c r="DT486" i="5"/>
  <c r="DB487" i="5"/>
  <c r="DG487" i="5"/>
  <c r="DN487" i="5"/>
  <c r="DK488" i="5"/>
  <c r="DT488" i="5"/>
  <c r="DB489" i="5"/>
  <c r="DG489" i="5"/>
  <c r="DN489" i="5"/>
  <c r="DK490" i="5"/>
  <c r="DT490" i="5"/>
  <c r="DB491" i="5"/>
  <c r="DG491" i="5"/>
  <c r="DN491" i="5"/>
  <c r="DK492" i="5"/>
  <c r="DT492" i="5"/>
  <c r="DB493" i="5"/>
  <c r="DG493" i="5"/>
  <c r="DN493" i="5"/>
  <c r="DK494" i="5"/>
  <c r="DT494" i="5"/>
  <c r="DB495" i="5"/>
  <c r="DG495" i="5"/>
  <c r="DN495" i="5"/>
  <c r="DK496" i="5"/>
  <c r="DT496" i="5"/>
  <c r="DB497" i="5"/>
  <c r="DG497" i="5"/>
  <c r="DN497" i="5"/>
  <c r="DK498" i="5"/>
  <c r="DT498" i="5"/>
  <c r="DB499" i="5"/>
  <c r="DG499" i="5"/>
  <c r="DN499" i="5"/>
  <c r="DK500" i="5"/>
  <c r="DT500" i="5"/>
  <c r="DB501" i="5"/>
  <c r="DG501" i="5"/>
  <c r="DN501" i="5"/>
  <c r="DK502" i="5"/>
  <c r="DB503" i="5"/>
  <c r="DG503" i="5"/>
  <c r="DN503" i="5"/>
  <c r="DK504" i="5"/>
  <c r="DT504" i="5"/>
  <c r="DB505" i="5"/>
  <c r="DG505" i="5"/>
  <c r="DN505" i="5"/>
  <c r="DK506" i="5"/>
  <c r="DT506" i="5"/>
  <c r="DB507" i="5"/>
  <c r="DG507" i="5"/>
  <c r="DN507" i="5"/>
  <c r="DK508" i="5"/>
  <c r="DT508" i="5"/>
  <c r="DB509" i="5"/>
  <c r="DG509" i="5"/>
  <c r="DN509" i="5"/>
  <c r="DR52" i="5"/>
  <c r="DQ52" i="5"/>
  <c r="DS52" i="5"/>
  <c r="DR82" i="5"/>
  <c r="DQ82" i="5"/>
  <c r="DS82" i="5"/>
  <c r="DR112" i="5"/>
  <c r="DQ112" i="5"/>
  <c r="DS112" i="5"/>
  <c r="DR142" i="5"/>
  <c r="DQ142" i="5"/>
  <c r="DI142" i="5"/>
  <c r="DS142" i="5"/>
  <c r="DR172" i="5"/>
  <c r="DQ172" i="5"/>
  <c r="DS172" i="5"/>
  <c r="DR202" i="5"/>
  <c r="DQ202" i="5"/>
  <c r="DS202" i="5"/>
  <c r="DR232" i="5"/>
  <c r="DQ232" i="5"/>
  <c r="DS232" i="5"/>
  <c r="DR262" i="5"/>
  <c r="DQ262" i="5"/>
  <c r="DS262" i="5"/>
  <c r="DR292" i="5"/>
  <c r="DQ292" i="5"/>
  <c r="DI292" i="5"/>
  <c r="DS292" i="5"/>
  <c r="DR322" i="5"/>
  <c r="DQ322" i="5"/>
  <c r="DS322" i="5"/>
  <c r="DR352" i="5"/>
  <c r="DQ352" i="5"/>
  <c r="DS352" i="5"/>
  <c r="DR382" i="5"/>
  <c r="DQ382" i="5"/>
  <c r="DS382" i="5"/>
  <c r="DR412" i="5"/>
  <c r="DQ412" i="5"/>
  <c r="DI412" i="5"/>
  <c r="DS412" i="5"/>
  <c r="DR442" i="5"/>
  <c r="DQ442" i="5"/>
  <c r="DS442" i="5"/>
  <c r="DR472" i="5"/>
  <c r="DQ472" i="5"/>
  <c r="DI472" i="5"/>
  <c r="DS472" i="5"/>
  <c r="DR502" i="5"/>
  <c r="DQ502" i="5"/>
  <c r="DI502" i="5"/>
  <c r="DS502" i="5"/>
  <c r="DL28" i="5"/>
  <c r="DL34" i="5"/>
  <c r="DL64" i="5"/>
  <c r="DL70" i="5"/>
  <c r="DL76" i="5"/>
  <c r="DL82" i="5"/>
  <c r="DL88" i="5"/>
  <c r="DL94" i="5"/>
  <c r="DE154" i="5"/>
  <c r="DL160" i="5"/>
  <c r="DL172" i="5"/>
  <c r="DL178" i="5"/>
  <c r="DL190" i="5"/>
  <c r="DE238" i="5"/>
  <c r="DE256" i="5"/>
  <c r="DL268" i="5"/>
  <c r="DE274" i="5"/>
  <c r="DE280" i="5"/>
  <c r="DL286" i="5"/>
  <c r="DL292" i="5"/>
  <c r="DE304" i="5"/>
  <c r="DE340" i="5"/>
  <c r="DL346" i="5"/>
  <c r="DE352" i="5"/>
  <c r="DL358" i="5"/>
  <c r="DL364" i="5"/>
  <c r="DE370" i="5"/>
  <c r="DE388" i="5"/>
  <c r="DE394" i="5"/>
  <c r="DE400" i="5"/>
  <c r="DE424" i="5"/>
  <c r="DE430" i="5"/>
  <c r="DE436" i="5"/>
  <c r="DL442" i="5"/>
  <c r="DE448" i="5"/>
  <c r="DL454" i="5"/>
  <c r="DE460" i="5"/>
  <c r="DE472" i="5"/>
  <c r="DL472" i="5"/>
  <c r="DE490" i="5"/>
  <c r="DL496" i="5"/>
  <c r="DE502" i="5"/>
  <c r="DE508" i="5"/>
  <c r="DS17" i="5"/>
  <c r="DR17" i="5"/>
  <c r="DQ17" i="5"/>
  <c r="DS23" i="5"/>
  <c r="DR23" i="5"/>
  <c r="DQ23" i="5"/>
  <c r="DS29" i="5"/>
  <c r="DR29" i="5"/>
  <c r="DQ29" i="5"/>
  <c r="DS35" i="5"/>
  <c r="DR35" i="5"/>
  <c r="DQ35" i="5"/>
  <c r="DS41" i="5"/>
  <c r="DR41" i="5"/>
  <c r="DQ41" i="5"/>
  <c r="DI47" i="5"/>
  <c r="DS47" i="5"/>
  <c r="DR47" i="5"/>
  <c r="DQ47" i="5"/>
  <c r="DS53" i="5"/>
  <c r="DR53" i="5"/>
  <c r="DQ53" i="5"/>
  <c r="DI59" i="5"/>
  <c r="DS59" i="5"/>
  <c r="DR59" i="5"/>
  <c r="DQ59" i="5"/>
  <c r="DS65" i="5"/>
  <c r="DR65" i="5"/>
  <c r="DQ65" i="5"/>
  <c r="DS71" i="5"/>
  <c r="DR71" i="5"/>
  <c r="DQ71" i="5"/>
  <c r="DS77" i="5"/>
  <c r="DR77" i="5"/>
  <c r="DQ77" i="5"/>
  <c r="DS83" i="5"/>
  <c r="DR83" i="5"/>
  <c r="DQ83" i="5"/>
  <c r="DS89" i="5"/>
  <c r="DR89" i="5"/>
  <c r="DQ89" i="5"/>
  <c r="DS95" i="5"/>
  <c r="DR95" i="5"/>
  <c r="DQ95" i="5"/>
  <c r="DS101" i="5"/>
  <c r="DR101" i="5"/>
  <c r="DQ101" i="5"/>
  <c r="DS107" i="5"/>
  <c r="DR107" i="5"/>
  <c r="DQ107" i="5"/>
  <c r="DS113" i="5"/>
  <c r="DR113" i="5"/>
  <c r="DQ113" i="5"/>
  <c r="DI119" i="5"/>
  <c r="DS119" i="5"/>
  <c r="DR119" i="5"/>
  <c r="DQ119" i="5"/>
  <c r="DI125" i="5"/>
  <c r="DS125" i="5"/>
  <c r="DR125" i="5"/>
  <c r="DQ125" i="5"/>
  <c r="DS131" i="5"/>
  <c r="DR131" i="5"/>
  <c r="DQ131" i="5"/>
  <c r="DI137" i="5"/>
  <c r="DS137" i="5"/>
  <c r="DR137" i="5"/>
  <c r="DQ137" i="5"/>
  <c r="DI143" i="5"/>
  <c r="DS143" i="5"/>
  <c r="DR143" i="5"/>
  <c r="DQ143" i="5"/>
  <c r="DS149" i="5"/>
  <c r="DR149" i="5"/>
  <c r="DQ149" i="5"/>
  <c r="DS155" i="5"/>
  <c r="DR155" i="5"/>
  <c r="DQ155" i="5"/>
  <c r="DS161" i="5"/>
  <c r="DR161" i="5"/>
  <c r="DQ161" i="5"/>
  <c r="DI167" i="5"/>
  <c r="DS167" i="5"/>
  <c r="DR167" i="5"/>
  <c r="DQ167" i="5"/>
  <c r="DS173" i="5"/>
  <c r="DR173" i="5"/>
  <c r="DQ173" i="5"/>
  <c r="DS179" i="5"/>
  <c r="DR179" i="5"/>
  <c r="DQ179" i="5"/>
  <c r="DS185" i="5"/>
  <c r="DR185" i="5"/>
  <c r="DQ185" i="5"/>
  <c r="DS191" i="5"/>
  <c r="DR191" i="5"/>
  <c r="DQ191" i="5"/>
  <c r="DI197" i="5"/>
  <c r="DS197" i="5"/>
  <c r="DR197" i="5"/>
  <c r="DQ197" i="5"/>
  <c r="DS203" i="5"/>
  <c r="DR203" i="5"/>
  <c r="DQ203" i="5"/>
  <c r="DS209" i="5"/>
  <c r="DR209" i="5"/>
  <c r="DQ209" i="5"/>
  <c r="DS215" i="5"/>
  <c r="DR215" i="5"/>
  <c r="DQ215" i="5"/>
  <c r="DS221" i="5"/>
  <c r="DR221" i="5"/>
  <c r="DQ221" i="5"/>
  <c r="DS227" i="5"/>
  <c r="DR227" i="5"/>
  <c r="DQ227" i="5"/>
  <c r="DS233" i="5"/>
  <c r="DR233" i="5"/>
  <c r="DQ233" i="5"/>
  <c r="DS239" i="5"/>
  <c r="DR239" i="5"/>
  <c r="DQ239" i="5"/>
  <c r="DI245" i="5"/>
  <c r="DS245" i="5"/>
  <c r="DR245" i="5"/>
  <c r="DQ245" i="5"/>
  <c r="DS251" i="5"/>
  <c r="DR251" i="5"/>
  <c r="DQ251" i="5"/>
  <c r="DI257" i="5"/>
  <c r="DS257" i="5"/>
  <c r="DR257" i="5"/>
  <c r="DQ257" i="5"/>
  <c r="DI263" i="5"/>
  <c r="DS263" i="5"/>
  <c r="DR263" i="5"/>
  <c r="DQ263" i="5"/>
  <c r="DS269" i="5"/>
  <c r="DR269" i="5"/>
  <c r="DQ269" i="5"/>
  <c r="DS275" i="5"/>
  <c r="DR275" i="5"/>
  <c r="DQ275" i="5"/>
  <c r="DI281" i="5"/>
  <c r="DS281" i="5"/>
  <c r="DR281" i="5"/>
  <c r="DQ281" i="5"/>
  <c r="DS287" i="5"/>
  <c r="DR287" i="5"/>
  <c r="DQ287" i="5"/>
  <c r="DS293" i="5"/>
  <c r="DR293" i="5"/>
  <c r="DQ293" i="5"/>
  <c r="DS299" i="5"/>
  <c r="DR299" i="5"/>
  <c r="DQ299" i="5"/>
  <c r="DI305" i="5"/>
  <c r="DS305" i="5"/>
  <c r="DR305" i="5"/>
  <c r="DQ305" i="5"/>
  <c r="DI311" i="5"/>
  <c r="DS311" i="5"/>
  <c r="DR311" i="5"/>
  <c r="DQ311" i="5"/>
  <c r="DS317" i="5"/>
  <c r="DR317" i="5"/>
  <c r="DQ317" i="5"/>
  <c r="DS323" i="5"/>
  <c r="DR323" i="5"/>
  <c r="DQ323" i="5"/>
  <c r="DS329" i="5"/>
  <c r="DR329" i="5"/>
  <c r="DQ329" i="5"/>
  <c r="DS335" i="5"/>
  <c r="DR335" i="5"/>
  <c r="DQ335" i="5"/>
  <c r="DS341" i="5"/>
  <c r="DR341" i="5"/>
  <c r="DQ341" i="5"/>
  <c r="DS347" i="5"/>
  <c r="DR347" i="5"/>
  <c r="DQ347" i="5"/>
  <c r="DS353" i="5"/>
  <c r="DR353" i="5"/>
  <c r="DQ353" i="5"/>
  <c r="DS359" i="5"/>
  <c r="DR359" i="5"/>
  <c r="DQ359" i="5"/>
  <c r="DS365" i="5"/>
  <c r="DR365" i="5"/>
  <c r="DQ365" i="5"/>
  <c r="DS371" i="5"/>
  <c r="DR371" i="5"/>
  <c r="DQ371" i="5"/>
  <c r="DI377" i="5"/>
  <c r="DS377" i="5"/>
  <c r="DR377" i="5"/>
  <c r="DQ377" i="5"/>
  <c r="DS383" i="5"/>
  <c r="DR383" i="5"/>
  <c r="DQ383" i="5"/>
  <c r="DI389" i="5"/>
  <c r="DS389" i="5"/>
  <c r="DR389" i="5"/>
  <c r="DQ389" i="5"/>
  <c r="DS395" i="5"/>
  <c r="DR395" i="5"/>
  <c r="DQ395" i="5"/>
  <c r="DS401" i="5"/>
  <c r="DR401" i="5"/>
  <c r="DQ401" i="5"/>
  <c r="DS407" i="5"/>
  <c r="DR407" i="5"/>
  <c r="DQ407" i="5"/>
  <c r="DI413" i="5"/>
  <c r="DS413" i="5"/>
  <c r="DR413" i="5"/>
  <c r="DQ413" i="5"/>
  <c r="DS419" i="5"/>
  <c r="DR419" i="5"/>
  <c r="DQ419" i="5"/>
  <c r="DS425" i="5"/>
  <c r="DR425" i="5"/>
  <c r="DQ425" i="5"/>
  <c r="DS431" i="5"/>
  <c r="DR431" i="5"/>
  <c r="DQ431" i="5"/>
  <c r="DS437" i="5"/>
  <c r="DR437" i="5"/>
  <c r="DQ437" i="5"/>
  <c r="DS443" i="5"/>
  <c r="DR443" i="5"/>
  <c r="DQ443" i="5"/>
  <c r="DS449" i="5"/>
  <c r="DR449" i="5"/>
  <c r="DQ449" i="5"/>
  <c r="DI455" i="5"/>
  <c r="DS455" i="5"/>
  <c r="DR455" i="5"/>
  <c r="DQ455" i="5"/>
  <c r="DI461" i="5"/>
  <c r="DS461" i="5"/>
  <c r="DR461" i="5"/>
  <c r="DQ461" i="5"/>
  <c r="DI467" i="5"/>
  <c r="DS467" i="5"/>
  <c r="DR467" i="5"/>
  <c r="DQ467" i="5"/>
  <c r="DI473" i="5"/>
  <c r="DS473" i="5"/>
  <c r="DR473" i="5"/>
  <c r="DQ473" i="5"/>
  <c r="DI479" i="5"/>
  <c r="DS479" i="5"/>
  <c r="DR479" i="5"/>
  <c r="DQ479" i="5"/>
  <c r="DI485" i="5"/>
  <c r="DS485" i="5"/>
  <c r="DR485" i="5"/>
  <c r="DQ485" i="5"/>
  <c r="DI491" i="5"/>
  <c r="DS491" i="5"/>
  <c r="DR491" i="5"/>
  <c r="DQ491" i="5"/>
  <c r="DI497" i="5"/>
  <c r="DS497" i="5"/>
  <c r="DR497" i="5"/>
  <c r="DQ497" i="5"/>
  <c r="DI503" i="5"/>
  <c r="DS503" i="5"/>
  <c r="DR503" i="5"/>
  <c r="DQ503" i="5"/>
  <c r="DI509" i="5"/>
  <c r="DS509" i="5"/>
  <c r="DR509" i="5"/>
  <c r="DQ509" i="5"/>
  <c r="DG14" i="5"/>
  <c r="DD17" i="5"/>
  <c r="DJ17" i="5"/>
  <c r="DP17" i="5"/>
  <c r="DM18" i="5"/>
  <c r="DD19" i="5"/>
  <c r="DJ19" i="5"/>
  <c r="DP19" i="5"/>
  <c r="DM20" i="5"/>
  <c r="DV20" i="5"/>
  <c r="DD21" i="5"/>
  <c r="DJ21" i="5"/>
  <c r="DP21" i="5"/>
  <c r="DM22" i="5"/>
  <c r="DV22" i="5"/>
  <c r="DD23" i="5"/>
  <c r="DJ23" i="5"/>
  <c r="DP23" i="5"/>
  <c r="DM24" i="5"/>
  <c r="DD25" i="5"/>
  <c r="DJ25" i="5"/>
  <c r="DP25" i="5"/>
  <c r="DM26" i="5"/>
  <c r="DV26" i="5"/>
  <c r="DD27" i="5"/>
  <c r="DJ27" i="5"/>
  <c r="DP27" i="5"/>
  <c r="DM28" i="5"/>
  <c r="DV28" i="5"/>
  <c r="DD29" i="5"/>
  <c r="DJ29" i="5"/>
  <c r="DP29" i="5"/>
  <c r="DM30" i="5"/>
  <c r="DD31" i="5"/>
  <c r="DJ31" i="5"/>
  <c r="DP31" i="5"/>
  <c r="DM32" i="5"/>
  <c r="DV32" i="5"/>
  <c r="DD33" i="5"/>
  <c r="DJ33" i="5"/>
  <c r="DP33" i="5"/>
  <c r="DM34" i="5"/>
  <c r="DV34" i="5"/>
  <c r="DD35" i="5"/>
  <c r="DJ35" i="5"/>
  <c r="DP35" i="5"/>
  <c r="DM36" i="5"/>
  <c r="DD37" i="5"/>
  <c r="DJ37" i="5"/>
  <c r="DP37" i="5"/>
  <c r="DM38" i="5"/>
  <c r="DV38" i="5"/>
  <c r="DD39" i="5"/>
  <c r="DJ39" i="5"/>
  <c r="DP39" i="5"/>
  <c r="DM40" i="5"/>
  <c r="DD41" i="5"/>
  <c r="DJ41" i="5"/>
  <c r="DP41" i="5"/>
  <c r="DM42" i="5"/>
  <c r="DD43" i="5"/>
  <c r="DJ43" i="5"/>
  <c r="DP43" i="5"/>
  <c r="DM44" i="5"/>
  <c r="DV44" i="5"/>
  <c r="DD45" i="5"/>
  <c r="DJ45" i="5"/>
  <c r="DP45" i="5"/>
  <c r="DM46" i="5"/>
  <c r="DV46" i="5"/>
  <c r="DD47" i="5"/>
  <c r="DJ47" i="5"/>
  <c r="DP47" i="5"/>
  <c r="DM48" i="5"/>
  <c r="DD49" i="5"/>
  <c r="DJ49" i="5"/>
  <c r="DP49" i="5"/>
  <c r="DM50" i="5"/>
  <c r="DV50" i="5"/>
  <c r="DD51" i="5"/>
  <c r="DJ51" i="5"/>
  <c r="DP51" i="5"/>
  <c r="DM52" i="5"/>
  <c r="DV52" i="5"/>
  <c r="DD53" i="5"/>
  <c r="DJ53" i="5"/>
  <c r="DP53" i="5"/>
  <c r="DM54" i="5"/>
  <c r="DD55" i="5"/>
  <c r="DJ55" i="5"/>
  <c r="DP55" i="5"/>
  <c r="DM56" i="5"/>
  <c r="DV56" i="5"/>
  <c r="DD57" i="5"/>
  <c r="DJ57" i="5"/>
  <c r="DP57" i="5"/>
  <c r="DM58" i="5"/>
  <c r="DV58" i="5"/>
  <c r="DD59" i="5"/>
  <c r="DJ59" i="5"/>
  <c r="DP59" i="5"/>
  <c r="DM60" i="5"/>
  <c r="DD61" i="5"/>
  <c r="DJ61" i="5"/>
  <c r="DP61" i="5"/>
  <c r="DM62" i="5"/>
  <c r="DV62" i="5"/>
  <c r="DD63" i="5"/>
  <c r="DJ63" i="5"/>
  <c r="DP63" i="5"/>
  <c r="DM64" i="5"/>
  <c r="DV64" i="5"/>
  <c r="DD65" i="5"/>
  <c r="DJ65" i="5"/>
  <c r="DP65" i="5"/>
  <c r="DM66" i="5"/>
  <c r="DD67" i="5"/>
  <c r="DJ67" i="5"/>
  <c r="DP67" i="5"/>
  <c r="DM68" i="5"/>
  <c r="DV68" i="5"/>
  <c r="DD69" i="5"/>
  <c r="DJ69" i="5"/>
  <c r="DP69" i="5"/>
  <c r="DM70" i="5"/>
  <c r="DD71" i="5"/>
  <c r="DJ71" i="5"/>
  <c r="DP71" i="5"/>
  <c r="DM72" i="5"/>
  <c r="DD73" i="5"/>
  <c r="DJ73" i="5"/>
  <c r="DP73" i="5"/>
  <c r="DM74" i="5"/>
  <c r="DV74" i="5"/>
  <c r="DD75" i="5"/>
  <c r="DJ75" i="5"/>
  <c r="DP75" i="5"/>
  <c r="DM76" i="5"/>
  <c r="DV76" i="5"/>
  <c r="DD77" i="5"/>
  <c r="DJ77" i="5"/>
  <c r="DP77" i="5"/>
  <c r="DM78" i="5"/>
  <c r="DD79" i="5"/>
  <c r="DJ79" i="5"/>
  <c r="DP79" i="5"/>
  <c r="DM80" i="5"/>
  <c r="DV80" i="5"/>
  <c r="DD81" i="5"/>
  <c r="DJ81" i="5"/>
  <c r="DP81" i="5"/>
  <c r="DM82" i="5"/>
  <c r="DV82" i="5"/>
  <c r="DD83" i="5"/>
  <c r="DJ83" i="5"/>
  <c r="DP83" i="5"/>
  <c r="DM84" i="5"/>
  <c r="DD85" i="5"/>
  <c r="DJ85" i="5"/>
  <c r="DP85" i="5"/>
  <c r="DM86" i="5"/>
  <c r="DV86" i="5"/>
  <c r="DD87" i="5"/>
  <c r="DJ87" i="5"/>
  <c r="DP87" i="5"/>
  <c r="DM88" i="5"/>
  <c r="DV88" i="5"/>
  <c r="DD89" i="5"/>
  <c r="DJ89" i="5"/>
  <c r="DP89" i="5"/>
  <c r="DM90" i="5"/>
  <c r="DD91" i="5"/>
  <c r="DJ91" i="5"/>
  <c r="DP91" i="5"/>
  <c r="DM92" i="5"/>
  <c r="DV92" i="5"/>
  <c r="DD93" i="5"/>
  <c r="DJ93" i="5"/>
  <c r="DP93" i="5"/>
  <c r="DM94" i="5"/>
  <c r="DV94" i="5"/>
  <c r="DD95" i="5"/>
  <c r="DJ95" i="5"/>
  <c r="DP95" i="5"/>
  <c r="DM96" i="5"/>
  <c r="DD97" i="5"/>
  <c r="DJ97" i="5"/>
  <c r="DP97" i="5"/>
  <c r="DM98" i="5"/>
  <c r="DV98" i="5"/>
  <c r="DD99" i="5"/>
  <c r="DJ99" i="5"/>
  <c r="DP99" i="5"/>
  <c r="DM100" i="5"/>
  <c r="DD101" i="5"/>
  <c r="DJ101" i="5"/>
  <c r="DP101" i="5"/>
  <c r="DM102" i="5"/>
  <c r="DD103" i="5"/>
  <c r="DJ103" i="5"/>
  <c r="DP103" i="5"/>
  <c r="DM104" i="5"/>
  <c r="DV104" i="5"/>
  <c r="DD105" i="5"/>
  <c r="DJ105" i="5"/>
  <c r="DP105" i="5"/>
  <c r="DM106" i="5"/>
  <c r="DV106" i="5"/>
  <c r="DD107" i="5"/>
  <c r="DJ107" i="5"/>
  <c r="DP107" i="5"/>
  <c r="DM108" i="5"/>
  <c r="DD109" i="5"/>
  <c r="DJ109" i="5"/>
  <c r="DP109" i="5"/>
  <c r="DM110" i="5"/>
  <c r="DV110" i="5"/>
  <c r="DD111" i="5"/>
  <c r="DJ111" i="5"/>
  <c r="DP111" i="5"/>
  <c r="DM112" i="5"/>
  <c r="DV112" i="5"/>
  <c r="DD113" i="5"/>
  <c r="DJ113" i="5"/>
  <c r="DP113" i="5"/>
  <c r="DM114" i="5"/>
  <c r="DD115" i="5"/>
  <c r="DJ115" i="5"/>
  <c r="DP115" i="5"/>
  <c r="DM116" i="5"/>
  <c r="DV116" i="5"/>
  <c r="DD117" i="5"/>
  <c r="DJ117" i="5"/>
  <c r="DP117" i="5"/>
  <c r="DM118" i="5"/>
  <c r="DV118" i="5"/>
  <c r="DD119" i="5"/>
  <c r="DJ119" i="5"/>
  <c r="DP119" i="5"/>
  <c r="DM120" i="5"/>
  <c r="DD121" i="5"/>
  <c r="DJ121" i="5"/>
  <c r="DP121" i="5"/>
  <c r="DM122" i="5"/>
  <c r="DV122" i="5"/>
  <c r="DD123" i="5"/>
  <c r="DJ123" i="5"/>
  <c r="DP123" i="5"/>
  <c r="DM124" i="5"/>
  <c r="DV124" i="5"/>
  <c r="DD125" i="5"/>
  <c r="DJ125" i="5"/>
  <c r="DP125" i="5"/>
  <c r="DM126" i="5"/>
  <c r="DD127" i="5"/>
  <c r="DJ127" i="5"/>
  <c r="DP127" i="5"/>
  <c r="DM128" i="5"/>
  <c r="DV128" i="5"/>
  <c r="DD129" i="5"/>
  <c r="DJ129" i="5"/>
  <c r="DP129" i="5"/>
  <c r="DM130" i="5"/>
  <c r="DD131" i="5"/>
  <c r="DJ131" i="5"/>
  <c r="DP131" i="5"/>
  <c r="DM132" i="5"/>
  <c r="DD133" i="5"/>
  <c r="DJ133" i="5"/>
  <c r="DP133" i="5"/>
  <c r="DM134" i="5"/>
  <c r="DV134" i="5"/>
  <c r="DD135" i="5"/>
  <c r="DJ135" i="5"/>
  <c r="DP135" i="5"/>
  <c r="DM136" i="5"/>
  <c r="DV136" i="5"/>
  <c r="DD137" i="5"/>
  <c r="DJ137" i="5"/>
  <c r="DP137" i="5"/>
  <c r="DM138" i="5"/>
  <c r="DD139" i="5"/>
  <c r="DJ139" i="5"/>
  <c r="DP139" i="5"/>
  <c r="DM140" i="5"/>
  <c r="DV140" i="5"/>
  <c r="DD141" i="5"/>
  <c r="DJ141" i="5"/>
  <c r="DP141" i="5"/>
  <c r="DM142" i="5"/>
  <c r="DV142" i="5"/>
  <c r="DD143" i="5"/>
  <c r="DJ143" i="5"/>
  <c r="DP143" i="5"/>
  <c r="DM144" i="5"/>
  <c r="DD145" i="5"/>
  <c r="DJ145" i="5"/>
  <c r="DP145" i="5"/>
  <c r="DM146" i="5"/>
  <c r="DV146" i="5"/>
  <c r="DD147" i="5"/>
  <c r="DJ147" i="5"/>
  <c r="DP147" i="5"/>
  <c r="DM148" i="5"/>
  <c r="DV148" i="5"/>
  <c r="DD149" i="5"/>
  <c r="DJ149" i="5"/>
  <c r="DP149" i="5"/>
  <c r="DM150" i="5"/>
  <c r="DD151" i="5"/>
  <c r="DJ151" i="5"/>
  <c r="DP151" i="5"/>
  <c r="DM152" i="5"/>
  <c r="DV152" i="5"/>
  <c r="DD153" i="5"/>
  <c r="DJ153" i="5"/>
  <c r="DP153" i="5"/>
  <c r="DM154" i="5"/>
  <c r="DD155" i="5"/>
  <c r="DJ155" i="5"/>
  <c r="DP155" i="5"/>
  <c r="DM156" i="5"/>
  <c r="DD157" i="5"/>
  <c r="DJ157" i="5"/>
  <c r="DP157" i="5"/>
  <c r="DM158" i="5"/>
  <c r="DV158" i="5"/>
  <c r="DD159" i="5"/>
  <c r="DJ159" i="5"/>
  <c r="DP159" i="5"/>
  <c r="DM160" i="5"/>
  <c r="DV160" i="5"/>
  <c r="DD161" i="5"/>
  <c r="DJ161" i="5"/>
  <c r="DP161" i="5"/>
  <c r="DM162" i="5"/>
  <c r="DD163" i="5"/>
  <c r="DJ163" i="5"/>
  <c r="DP163" i="5"/>
  <c r="DM164" i="5"/>
  <c r="DV164" i="5"/>
  <c r="DD165" i="5"/>
  <c r="DJ165" i="5"/>
  <c r="DP165" i="5"/>
  <c r="DM166" i="5"/>
  <c r="DV166" i="5"/>
  <c r="DD167" i="5"/>
  <c r="DJ167" i="5"/>
  <c r="DP167" i="5"/>
  <c r="DM168" i="5"/>
  <c r="DD169" i="5"/>
  <c r="DJ169" i="5"/>
  <c r="DP169" i="5"/>
  <c r="DM170" i="5"/>
  <c r="DV170" i="5"/>
  <c r="DD171" i="5"/>
  <c r="DJ171" i="5"/>
  <c r="DP171" i="5"/>
  <c r="DM172" i="5"/>
  <c r="DV172" i="5"/>
  <c r="DD173" i="5"/>
  <c r="DJ173" i="5"/>
  <c r="DP173" i="5"/>
  <c r="DM174" i="5"/>
  <c r="DD175" i="5"/>
  <c r="DJ175" i="5"/>
  <c r="DP175" i="5"/>
  <c r="DM176" i="5"/>
  <c r="DV176" i="5"/>
  <c r="DD177" i="5"/>
  <c r="DJ177" i="5"/>
  <c r="DP177" i="5"/>
  <c r="DM178" i="5"/>
  <c r="DV178" i="5"/>
  <c r="DD179" i="5"/>
  <c r="DJ179" i="5"/>
  <c r="DP179" i="5"/>
  <c r="DM180" i="5"/>
  <c r="DD181" i="5"/>
  <c r="DJ181" i="5"/>
  <c r="DP181" i="5"/>
  <c r="DM182" i="5"/>
  <c r="DV182" i="5"/>
  <c r="DD183" i="5"/>
  <c r="DJ183" i="5"/>
  <c r="DP183" i="5"/>
  <c r="DM184" i="5"/>
  <c r="DD185" i="5"/>
  <c r="DJ185" i="5"/>
  <c r="DP185" i="5"/>
  <c r="DM186" i="5"/>
  <c r="DD187" i="5"/>
  <c r="DJ187" i="5"/>
  <c r="DP187" i="5"/>
  <c r="DM188" i="5"/>
  <c r="DV188" i="5"/>
  <c r="DD189" i="5"/>
  <c r="DJ189" i="5"/>
  <c r="DP189" i="5"/>
  <c r="DM190" i="5"/>
  <c r="DV190" i="5"/>
  <c r="DD191" i="5"/>
  <c r="DJ191" i="5"/>
  <c r="DP191" i="5"/>
  <c r="DM192" i="5"/>
  <c r="DD193" i="5"/>
  <c r="DJ193" i="5"/>
  <c r="DP193" i="5"/>
  <c r="DM194" i="5"/>
  <c r="DV194" i="5"/>
  <c r="DD195" i="5"/>
  <c r="DJ195" i="5"/>
  <c r="DP195" i="5"/>
  <c r="DM196" i="5"/>
  <c r="DV196" i="5"/>
  <c r="DD197" i="5"/>
  <c r="DJ197" i="5"/>
  <c r="DP197" i="5"/>
  <c r="DM198" i="5"/>
  <c r="DD199" i="5"/>
  <c r="DJ199" i="5"/>
  <c r="DP199" i="5"/>
  <c r="DM200" i="5"/>
  <c r="DV200" i="5"/>
  <c r="DD201" i="5"/>
  <c r="DJ201" i="5"/>
  <c r="DP201" i="5"/>
  <c r="DM202" i="5"/>
  <c r="DV202" i="5"/>
  <c r="DD203" i="5"/>
  <c r="DJ203" i="5"/>
  <c r="DP203" i="5"/>
  <c r="DM204" i="5"/>
  <c r="DD205" i="5"/>
  <c r="DJ205" i="5"/>
  <c r="DP205" i="5"/>
  <c r="DM206" i="5"/>
  <c r="DV206" i="5"/>
  <c r="DD207" i="5"/>
  <c r="DJ207" i="5"/>
  <c r="DP207" i="5"/>
  <c r="DM208" i="5"/>
  <c r="DV208" i="5"/>
  <c r="DD209" i="5"/>
  <c r="DJ209" i="5"/>
  <c r="DP209" i="5"/>
  <c r="DM210" i="5"/>
  <c r="DD211" i="5"/>
  <c r="DJ211" i="5"/>
  <c r="DP211" i="5"/>
  <c r="DM212" i="5"/>
  <c r="DV212" i="5"/>
  <c r="DD213" i="5"/>
  <c r="DJ213" i="5"/>
  <c r="DP213" i="5"/>
  <c r="DM214" i="5"/>
  <c r="DD215" i="5"/>
  <c r="DJ215" i="5"/>
  <c r="DP215" i="5"/>
  <c r="DM216" i="5"/>
  <c r="DD217" i="5"/>
  <c r="DJ217" i="5"/>
  <c r="DP217" i="5"/>
  <c r="DM218" i="5"/>
  <c r="DV218" i="5"/>
  <c r="DD219" i="5"/>
  <c r="DJ219" i="5"/>
  <c r="DP219" i="5"/>
  <c r="DM220" i="5"/>
  <c r="DV220" i="5"/>
  <c r="DD221" i="5"/>
  <c r="DJ221" i="5"/>
  <c r="DP221" i="5"/>
  <c r="DM222" i="5"/>
  <c r="DD223" i="5"/>
  <c r="DJ223" i="5"/>
  <c r="DP223" i="5"/>
  <c r="DM224" i="5"/>
  <c r="DV224" i="5"/>
  <c r="DD225" i="5"/>
  <c r="DJ225" i="5"/>
  <c r="DP225" i="5"/>
  <c r="DM226" i="5"/>
  <c r="DV226" i="5"/>
  <c r="DD227" i="5"/>
  <c r="DJ227" i="5"/>
  <c r="DP227" i="5"/>
  <c r="DM228" i="5"/>
  <c r="DD229" i="5"/>
  <c r="DJ229" i="5"/>
  <c r="DP229" i="5"/>
  <c r="DM230" i="5"/>
  <c r="DV230" i="5"/>
  <c r="DD231" i="5"/>
  <c r="DJ231" i="5"/>
  <c r="DP231" i="5"/>
  <c r="DM232" i="5"/>
  <c r="DV232" i="5"/>
  <c r="DD233" i="5"/>
  <c r="DJ233" i="5"/>
  <c r="DP233" i="5"/>
  <c r="DM234" i="5"/>
  <c r="DD235" i="5"/>
  <c r="DJ235" i="5"/>
  <c r="DP235" i="5"/>
  <c r="DM236" i="5"/>
  <c r="DV236" i="5"/>
  <c r="DD237" i="5"/>
  <c r="DJ237" i="5"/>
  <c r="DP237" i="5"/>
  <c r="DM238" i="5"/>
  <c r="DV238" i="5"/>
  <c r="DD239" i="5"/>
  <c r="DJ239" i="5"/>
  <c r="DP239" i="5"/>
  <c r="DM240" i="5"/>
  <c r="DD241" i="5"/>
  <c r="DJ241" i="5"/>
  <c r="DP241" i="5"/>
  <c r="DM242" i="5"/>
  <c r="DV242" i="5"/>
  <c r="DD243" i="5"/>
  <c r="DJ243" i="5"/>
  <c r="DP243" i="5"/>
  <c r="DM244" i="5"/>
  <c r="DD245" i="5"/>
  <c r="DJ245" i="5"/>
  <c r="DP245" i="5"/>
  <c r="DM246" i="5"/>
  <c r="DD247" i="5"/>
  <c r="DJ247" i="5"/>
  <c r="DP247" i="5"/>
  <c r="DM248" i="5"/>
  <c r="DV248" i="5"/>
  <c r="DD249" i="5"/>
  <c r="DJ249" i="5"/>
  <c r="DP249" i="5"/>
  <c r="DM250" i="5"/>
  <c r="DV250" i="5"/>
  <c r="DD251" i="5"/>
  <c r="DJ251" i="5"/>
  <c r="DP251" i="5"/>
  <c r="DM252" i="5"/>
  <c r="DD253" i="5"/>
  <c r="DJ253" i="5"/>
  <c r="DP253" i="5"/>
  <c r="DM254" i="5"/>
  <c r="DV254" i="5"/>
  <c r="DD255" i="5"/>
  <c r="DJ255" i="5"/>
  <c r="DP255" i="5"/>
  <c r="DM256" i="5"/>
  <c r="DV256" i="5"/>
  <c r="DD257" i="5"/>
  <c r="DJ257" i="5"/>
  <c r="DP257" i="5"/>
  <c r="DM258" i="5"/>
  <c r="DD259" i="5"/>
  <c r="DJ259" i="5"/>
  <c r="DP259" i="5"/>
  <c r="DM260" i="5"/>
  <c r="DV260" i="5"/>
  <c r="DD261" i="5"/>
  <c r="DJ261" i="5"/>
  <c r="DP261" i="5"/>
  <c r="DM262" i="5"/>
  <c r="DV262" i="5"/>
  <c r="DD263" i="5"/>
  <c r="DJ263" i="5"/>
  <c r="DP263" i="5"/>
  <c r="DM264" i="5"/>
  <c r="DD265" i="5"/>
  <c r="DJ265" i="5"/>
  <c r="DP265" i="5"/>
  <c r="DM266" i="5"/>
  <c r="DV266" i="5"/>
  <c r="DD267" i="5"/>
  <c r="DJ267" i="5"/>
  <c r="DP267" i="5"/>
  <c r="DM268" i="5"/>
  <c r="DV268" i="5"/>
  <c r="DD269" i="5"/>
  <c r="DJ269" i="5"/>
  <c r="DP269" i="5"/>
  <c r="DM270" i="5"/>
  <c r="DD271" i="5"/>
  <c r="DJ271" i="5"/>
  <c r="DP271" i="5"/>
  <c r="DM272" i="5"/>
  <c r="DV272" i="5"/>
  <c r="DD273" i="5"/>
  <c r="DJ273" i="5"/>
  <c r="DP273" i="5"/>
  <c r="DM274" i="5"/>
  <c r="DD275" i="5"/>
  <c r="DJ275" i="5"/>
  <c r="DP275" i="5"/>
  <c r="DM276" i="5"/>
  <c r="DD277" i="5"/>
  <c r="DJ277" i="5"/>
  <c r="DP277" i="5"/>
  <c r="DM278" i="5"/>
  <c r="DV278" i="5"/>
  <c r="DD279" i="5"/>
  <c r="DJ279" i="5"/>
  <c r="DP279" i="5"/>
  <c r="DM280" i="5"/>
  <c r="DV280" i="5"/>
  <c r="DD281" i="5"/>
  <c r="DJ281" i="5"/>
  <c r="DP281" i="5"/>
  <c r="DM282" i="5"/>
  <c r="DD283" i="5"/>
  <c r="DJ283" i="5"/>
  <c r="DP283" i="5"/>
  <c r="DM284" i="5"/>
  <c r="DV284" i="5"/>
  <c r="DD285" i="5"/>
  <c r="DJ285" i="5"/>
  <c r="DP285" i="5"/>
  <c r="DM286" i="5"/>
  <c r="DV286" i="5"/>
  <c r="DD287" i="5"/>
  <c r="DJ287" i="5"/>
  <c r="DP287" i="5"/>
  <c r="DM288" i="5"/>
  <c r="DD289" i="5"/>
  <c r="DJ289" i="5"/>
  <c r="DP289" i="5"/>
  <c r="DM290" i="5"/>
  <c r="DV290" i="5"/>
  <c r="DD291" i="5"/>
  <c r="DJ291" i="5"/>
  <c r="DP291" i="5"/>
  <c r="DM292" i="5"/>
  <c r="DV292" i="5"/>
  <c r="DD293" i="5"/>
  <c r="DJ293" i="5"/>
  <c r="DP293" i="5"/>
  <c r="DM294" i="5"/>
  <c r="DD295" i="5"/>
  <c r="DJ295" i="5"/>
  <c r="DP295" i="5"/>
  <c r="DM296" i="5"/>
  <c r="DV296" i="5"/>
  <c r="DD297" i="5"/>
  <c r="DJ297" i="5"/>
  <c r="DP297" i="5"/>
  <c r="DM298" i="5"/>
  <c r="DV298" i="5"/>
  <c r="DD299" i="5"/>
  <c r="DJ299" i="5"/>
  <c r="DP299" i="5"/>
  <c r="DM300" i="5"/>
  <c r="DD301" i="5"/>
  <c r="DJ301" i="5"/>
  <c r="DP301" i="5"/>
  <c r="DM302" i="5"/>
  <c r="DV302" i="5"/>
  <c r="DD303" i="5"/>
  <c r="DJ303" i="5"/>
  <c r="DP303" i="5"/>
  <c r="DM304" i="5"/>
  <c r="DD305" i="5"/>
  <c r="DJ305" i="5"/>
  <c r="DP305" i="5"/>
  <c r="DM306" i="5"/>
  <c r="DD307" i="5"/>
  <c r="DJ307" i="5"/>
  <c r="DP307" i="5"/>
  <c r="DM308" i="5"/>
  <c r="DV308" i="5"/>
  <c r="DD309" i="5"/>
  <c r="DJ309" i="5"/>
  <c r="DP309" i="5"/>
  <c r="DM310" i="5"/>
  <c r="DV310" i="5"/>
  <c r="DD311" i="5"/>
  <c r="DJ311" i="5"/>
  <c r="DP311" i="5"/>
  <c r="DM312" i="5"/>
  <c r="DD313" i="5"/>
  <c r="DJ313" i="5"/>
  <c r="DP313" i="5"/>
  <c r="DM314" i="5"/>
  <c r="DV314" i="5"/>
  <c r="DD315" i="5"/>
  <c r="DJ315" i="5"/>
  <c r="DP315" i="5"/>
  <c r="DM316" i="5"/>
  <c r="DV316" i="5"/>
  <c r="DD317" i="5"/>
  <c r="DJ317" i="5"/>
  <c r="DP317" i="5"/>
  <c r="DM318" i="5"/>
  <c r="DD319" i="5"/>
  <c r="DJ319" i="5"/>
  <c r="DP319" i="5"/>
  <c r="DM320" i="5"/>
  <c r="DV320" i="5"/>
  <c r="DD321" i="5"/>
  <c r="DJ321" i="5"/>
  <c r="DP321" i="5"/>
  <c r="DM322" i="5"/>
  <c r="DV322" i="5"/>
  <c r="DD323" i="5"/>
  <c r="DJ323" i="5"/>
  <c r="DP323" i="5"/>
  <c r="DM324" i="5"/>
  <c r="DD325" i="5"/>
  <c r="DJ325" i="5"/>
  <c r="DP325" i="5"/>
  <c r="DM326" i="5"/>
  <c r="DV326" i="5"/>
  <c r="DD327" i="5"/>
  <c r="DJ327" i="5"/>
  <c r="DP327" i="5"/>
  <c r="DM328" i="5"/>
  <c r="DV328" i="5"/>
  <c r="DD329" i="5"/>
  <c r="DJ329" i="5"/>
  <c r="DP329" i="5"/>
  <c r="DM330" i="5"/>
  <c r="DD331" i="5"/>
  <c r="DJ331" i="5"/>
  <c r="DP331" i="5"/>
  <c r="DM332" i="5"/>
  <c r="DV332" i="5"/>
  <c r="DD333" i="5"/>
  <c r="DJ333" i="5"/>
  <c r="DP333" i="5"/>
  <c r="DM334" i="5"/>
  <c r="DD335" i="5"/>
  <c r="DJ335" i="5"/>
  <c r="DP335" i="5"/>
  <c r="DM336" i="5"/>
  <c r="DD337" i="5"/>
  <c r="DJ337" i="5"/>
  <c r="DP337" i="5"/>
  <c r="DM338" i="5"/>
  <c r="DV338" i="5"/>
  <c r="DD339" i="5"/>
  <c r="DJ339" i="5"/>
  <c r="DP339" i="5"/>
  <c r="DM340" i="5"/>
  <c r="DV340" i="5"/>
  <c r="DD341" i="5"/>
  <c r="DJ341" i="5"/>
  <c r="DP341" i="5"/>
  <c r="DM342" i="5"/>
  <c r="DD343" i="5"/>
  <c r="DJ343" i="5"/>
  <c r="DP343" i="5"/>
  <c r="DM344" i="5"/>
  <c r="DV344" i="5"/>
  <c r="DD345" i="5"/>
  <c r="DJ345" i="5"/>
  <c r="DP345" i="5"/>
  <c r="DM346" i="5"/>
  <c r="DV346" i="5"/>
  <c r="DD347" i="5"/>
  <c r="DJ347" i="5"/>
  <c r="DP347" i="5"/>
  <c r="DM348" i="5"/>
  <c r="DD349" i="5"/>
  <c r="DJ349" i="5"/>
  <c r="DP349" i="5"/>
  <c r="DM350" i="5"/>
  <c r="DV350" i="5"/>
  <c r="DD351" i="5"/>
  <c r="DJ351" i="5"/>
  <c r="DP351" i="5"/>
  <c r="DM352" i="5"/>
  <c r="DV352" i="5"/>
  <c r="DD353" i="5"/>
  <c r="DJ353" i="5"/>
  <c r="DP353" i="5"/>
  <c r="DM354" i="5"/>
  <c r="DD355" i="5"/>
  <c r="DJ355" i="5"/>
  <c r="DP355" i="5"/>
  <c r="DM356" i="5"/>
  <c r="DV356" i="5"/>
  <c r="DD357" i="5"/>
  <c r="DJ357" i="5"/>
  <c r="DP357" i="5"/>
  <c r="DM358" i="5"/>
  <c r="DV358" i="5"/>
  <c r="DD359" i="5"/>
  <c r="DJ359" i="5"/>
  <c r="DP359" i="5"/>
  <c r="DM360" i="5"/>
  <c r="DD361" i="5"/>
  <c r="DJ361" i="5"/>
  <c r="DP361" i="5"/>
  <c r="DM362" i="5"/>
  <c r="DV362" i="5"/>
  <c r="DD363" i="5"/>
  <c r="DJ363" i="5"/>
  <c r="DP363" i="5"/>
  <c r="DM364" i="5"/>
  <c r="DD365" i="5"/>
  <c r="DJ365" i="5"/>
  <c r="DP365" i="5"/>
  <c r="DM366" i="5"/>
  <c r="DD367" i="5"/>
  <c r="DJ367" i="5"/>
  <c r="DP367" i="5"/>
  <c r="DM368" i="5"/>
  <c r="DV368" i="5"/>
  <c r="DD369" i="5"/>
  <c r="DJ369" i="5"/>
  <c r="DP369" i="5"/>
  <c r="DM370" i="5"/>
  <c r="DV370" i="5"/>
  <c r="DD371" i="5"/>
  <c r="DJ371" i="5"/>
  <c r="DP371" i="5"/>
  <c r="DM372" i="5"/>
  <c r="DD373" i="5"/>
  <c r="DJ373" i="5"/>
  <c r="DP373" i="5"/>
  <c r="DM374" i="5"/>
  <c r="DV374" i="5"/>
  <c r="DD375" i="5"/>
  <c r="DJ375" i="5"/>
  <c r="DP375" i="5"/>
  <c r="DM376" i="5"/>
  <c r="DV376" i="5"/>
  <c r="DD377" i="5"/>
  <c r="DJ377" i="5"/>
  <c r="DP377" i="5"/>
  <c r="DM378" i="5"/>
  <c r="DD379" i="5"/>
  <c r="DJ379" i="5"/>
  <c r="DP379" i="5"/>
  <c r="DM380" i="5"/>
  <c r="DV380" i="5"/>
  <c r="DD381" i="5"/>
  <c r="DJ381" i="5"/>
  <c r="DP381" i="5"/>
  <c r="DM382" i="5"/>
  <c r="DV382" i="5"/>
  <c r="DD383" i="5"/>
  <c r="DJ383" i="5"/>
  <c r="DP383" i="5"/>
  <c r="DM384" i="5"/>
  <c r="DD385" i="5"/>
  <c r="DJ385" i="5"/>
  <c r="DP385" i="5"/>
  <c r="DM386" i="5"/>
  <c r="DV386" i="5"/>
  <c r="DD387" i="5"/>
  <c r="DJ387" i="5"/>
  <c r="DP387" i="5"/>
  <c r="DM388" i="5"/>
  <c r="DV388" i="5"/>
  <c r="DD389" i="5"/>
  <c r="DJ389" i="5"/>
  <c r="DP389" i="5"/>
  <c r="DM390" i="5"/>
  <c r="DD391" i="5"/>
  <c r="DJ391" i="5"/>
  <c r="DP391" i="5"/>
  <c r="DM392" i="5"/>
  <c r="DV392" i="5"/>
  <c r="DD393" i="5"/>
  <c r="DJ393" i="5"/>
  <c r="DP393" i="5"/>
  <c r="DM394" i="5"/>
  <c r="DD395" i="5"/>
  <c r="DJ395" i="5"/>
  <c r="DP395" i="5"/>
  <c r="DM396" i="5"/>
  <c r="DD397" i="5"/>
  <c r="DJ397" i="5"/>
  <c r="DP397" i="5"/>
  <c r="DM398" i="5"/>
  <c r="DV398" i="5"/>
  <c r="DD399" i="5"/>
  <c r="DJ399" i="5"/>
  <c r="DP399" i="5"/>
  <c r="DM400" i="5"/>
  <c r="DV400" i="5"/>
  <c r="DD401" i="5"/>
  <c r="DJ401" i="5"/>
  <c r="DP401" i="5"/>
  <c r="DM402" i="5"/>
  <c r="DD403" i="5"/>
  <c r="DJ403" i="5"/>
  <c r="DP403" i="5"/>
  <c r="DM404" i="5"/>
  <c r="DV404" i="5"/>
  <c r="DD405" i="5"/>
  <c r="DJ405" i="5"/>
  <c r="DP405" i="5"/>
  <c r="DM406" i="5"/>
  <c r="DV406" i="5"/>
  <c r="DD407" i="5"/>
  <c r="DJ407" i="5"/>
  <c r="DP407" i="5"/>
  <c r="DM408" i="5"/>
  <c r="DD409" i="5"/>
  <c r="DJ409" i="5"/>
  <c r="DP409" i="5"/>
  <c r="DM410" i="5"/>
  <c r="DV410" i="5"/>
  <c r="DD411" i="5"/>
  <c r="DJ411" i="5"/>
  <c r="DP411" i="5"/>
  <c r="DM412" i="5"/>
  <c r="DV412" i="5"/>
  <c r="DD413" i="5"/>
  <c r="DJ413" i="5"/>
  <c r="DP413" i="5"/>
  <c r="DM414" i="5"/>
  <c r="DD415" i="5"/>
  <c r="DJ415" i="5"/>
  <c r="DP415" i="5"/>
  <c r="DM416" i="5"/>
  <c r="DV416" i="5"/>
  <c r="DD417" i="5"/>
  <c r="DJ417" i="5"/>
  <c r="DP417" i="5"/>
  <c r="DM418" i="5"/>
  <c r="DV418" i="5"/>
  <c r="DD419" i="5"/>
  <c r="DJ419" i="5"/>
  <c r="DP419" i="5"/>
  <c r="DM420" i="5"/>
  <c r="DD421" i="5"/>
  <c r="DJ421" i="5"/>
  <c r="DP421" i="5"/>
  <c r="DM422" i="5"/>
  <c r="DV422" i="5"/>
  <c r="DD423" i="5"/>
  <c r="DJ423" i="5"/>
  <c r="DP423" i="5"/>
  <c r="DM424" i="5"/>
  <c r="DD425" i="5"/>
  <c r="DJ425" i="5"/>
  <c r="DP425" i="5"/>
  <c r="DM426" i="5"/>
  <c r="DD427" i="5"/>
  <c r="DJ427" i="5"/>
  <c r="DP427" i="5"/>
  <c r="DM428" i="5"/>
  <c r="DV428" i="5"/>
  <c r="DD429" i="5"/>
  <c r="DJ429" i="5"/>
  <c r="DP429" i="5"/>
  <c r="DM430" i="5"/>
  <c r="DV430" i="5"/>
  <c r="DD431" i="5"/>
  <c r="DJ431" i="5"/>
  <c r="DP431" i="5"/>
  <c r="DM432" i="5"/>
  <c r="DD433" i="5"/>
  <c r="DJ433" i="5"/>
  <c r="DP433" i="5"/>
  <c r="DM434" i="5"/>
  <c r="DV434" i="5"/>
  <c r="DD435" i="5"/>
  <c r="DJ435" i="5"/>
  <c r="DP435" i="5"/>
  <c r="DM436" i="5"/>
  <c r="DV436" i="5"/>
  <c r="DD437" i="5"/>
  <c r="DJ437" i="5"/>
  <c r="DP437" i="5"/>
  <c r="DM438" i="5"/>
  <c r="DD439" i="5"/>
  <c r="DJ439" i="5"/>
  <c r="DP439" i="5"/>
  <c r="DM440" i="5"/>
  <c r="DV440" i="5"/>
  <c r="DD441" i="5"/>
  <c r="DJ441" i="5"/>
  <c r="DP441" i="5"/>
  <c r="DM442" i="5"/>
  <c r="DV442" i="5"/>
  <c r="DD443" i="5"/>
  <c r="DJ443" i="5"/>
  <c r="DP443" i="5"/>
  <c r="DM444" i="5"/>
  <c r="DD445" i="5"/>
  <c r="DJ445" i="5"/>
  <c r="DP445" i="5"/>
  <c r="DM446" i="5"/>
  <c r="DV446" i="5"/>
  <c r="DD447" i="5"/>
  <c r="DJ447" i="5"/>
  <c r="DP447" i="5"/>
  <c r="DM448" i="5"/>
  <c r="DV448" i="5"/>
  <c r="DD449" i="5"/>
  <c r="DJ449" i="5"/>
  <c r="DP449" i="5"/>
  <c r="DM450" i="5"/>
  <c r="DD451" i="5"/>
  <c r="DJ451" i="5"/>
  <c r="DP451" i="5"/>
  <c r="DM452" i="5"/>
  <c r="DV452" i="5"/>
  <c r="DD453" i="5"/>
  <c r="DJ453" i="5"/>
  <c r="DP453" i="5"/>
  <c r="DM454" i="5"/>
  <c r="DD455" i="5"/>
  <c r="DJ455" i="5"/>
  <c r="DP455" i="5"/>
  <c r="DM456" i="5"/>
  <c r="DD457" i="5"/>
  <c r="DJ457" i="5"/>
  <c r="DP457" i="5"/>
  <c r="DM458" i="5"/>
  <c r="DV458" i="5"/>
  <c r="DD459" i="5"/>
  <c r="DJ459" i="5"/>
  <c r="DP459" i="5"/>
  <c r="DM460" i="5"/>
  <c r="DV460" i="5"/>
  <c r="DD461" i="5"/>
  <c r="DJ461" i="5"/>
  <c r="DP461" i="5"/>
  <c r="DM462" i="5"/>
  <c r="DD463" i="5"/>
  <c r="DJ463" i="5"/>
  <c r="DP463" i="5"/>
  <c r="DM464" i="5"/>
  <c r="DV464" i="5"/>
  <c r="DD465" i="5"/>
  <c r="DJ465" i="5"/>
  <c r="DP465" i="5"/>
  <c r="DM466" i="5"/>
  <c r="DV466" i="5"/>
  <c r="DD467" i="5"/>
  <c r="DJ467" i="5"/>
  <c r="DP467" i="5"/>
  <c r="DM468" i="5"/>
  <c r="DD469" i="5"/>
  <c r="DJ469" i="5"/>
  <c r="DP469" i="5"/>
  <c r="DM470" i="5"/>
  <c r="DV470" i="5"/>
  <c r="DD471" i="5"/>
  <c r="DJ471" i="5"/>
  <c r="DP471" i="5"/>
  <c r="DM472" i="5"/>
  <c r="DV472" i="5"/>
  <c r="DD473" i="5"/>
  <c r="DJ473" i="5"/>
  <c r="DP473" i="5"/>
  <c r="DM474" i="5"/>
  <c r="DD475" i="5"/>
  <c r="DJ475" i="5"/>
  <c r="DP475" i="5"/>
  <c r="DM476" i="5"/>
  <c r="DV476" i="5"/>
  <c r="DD477" i="5"/>
  <c r="DJ477" i="5"/>
  <c r="DP477" i="5"/>
  <c r="DM478" i="5"/>
  <c r="DV478" i="5"/>
  <c r="DD479" i="5"/>
  <c r="DJ479" i="5"/>
  <c r="DP479" i="5"/>
  <c r="DM480" i="5"/>
  <c r="DD481" i="5"/>
  <c r="DJ481" i="5"/>
  <c r="DP481" i="5"/>
  <c r="DM482" i="5"/>
  <c r="DV482" i="5"/>
  <c r="DD483" i="5"/>
  <c r="DJ483" i="5"/>
  <c r="DP483" i="5"/>
  <c r="DM484" i="5"/>
  <c r="DD485" i="5"/>
  <c r="DJ485" i="5"/>
  <c r="DP485" i="5"/>
  <c r="DM486" i="5"/>
  <c r="DD487" i="5"/>
  <c r="DJ487" i="5"/>
  <c r="DP487" i="5"/>
  <c r="DM488" i="5"/>
  <c r="DV488" i="5"/>
  <c r="DD489" i="5"/>
  <c r="DJ489" i="5"/>
  <c r="DP489" i="5"/>
  <c r="DM490" i="5"/>
  <c r="DV490" i="5"/>
  <c r="DD491" i="5"/>
  <c r="DJ491" i="5"/>
  <c r="DP491" i="5"/>
  <c r="DM492" i="5"/>
  <c r="DD493" i="5"/>
  <c r="DJ493" i="5"/>
  <c r="DP493" i="5"/>
  <c r="DM494" i="5"/>
  <c r="DV494" i="5"/>
  <c r="DD495" i="5"/>
  <c r="DJ495" i="5"/>
  <c r="DP495" i="5"/>
  <c r="DM496" i="5"/>
  <c r="DV496" i="5"/>
  <c r="DD497" i="5"/>
  <c r="DJ497" i="5"/>
  <c r="DP497" i="5"/>
  <c r="DM498" i="5"/>
  <c r="DD499" i="5"/>
  <c r="DJ499" i="5"/>
  <c r="DP499" i="5"/>
  <c r="DM500" i="5"/>
  <c r="DV500" i="5"/>
  <c r="DD501" i="5"/>
  <c r="DJ501" i="5"/>
  <c r="DP501" i="5"/>
  <c r="DM502" i="5"/>
  <c r="DV502" i="5"/>
  <c r="DD503" i="5"/>
  <c r="DJ503" i="5"/>
  <c r="DP503" i="5"/>
  <c r="DM504" i="5"/>
  <c r="DD505" i="5"/>
  <c r="DJ505" i="5"/>
  <c r="DP505" i="5"/>
  <c r="DM506" i="5"/>
  <c r="DV506" i="5"/>
  <c r="DD507" i="5"/>
  <c r="DJ507" i="5"/>
  <c r="DP507" i="5"/>
  <c r="DM508" i="5"/>
  <c r="DV508" i="5"/>
  <c r="DD509" i="5"/>
  <c r="DJ509" i="5"/>
  <c r="DP509" i="5"/>
  <c r="DR40" i="5"/>
  <c r="DQ40" i="5"/>
  <c r="DI40" i="5"/>
  <c r="DS40" i="5"/>
  <c r="DR70" i="5"/>
  <c r="DQ70" i="5"/>
  <c r="DI70" i="5"/>
  <c r="DS70" i="5"/>
  <c r="DR100" i="5"/>
  <c r="DQ100" i="5"/>
  <c r="DS100" i="5"/>
  <c r="DR130" i="5"/>
  <c r="DQ130" i="5"/>
  <c r="DI130" i="5"/>
  <c r="DS130" i="5"/>
  <c r="DR154" i="5"/>
  <c r="DQ154" i="5"/>
  <c r="DS154" i="5"/>
  <c r="DR184" i="5"/>
  <c r="DQ184" i="5"/>
  <c r="DI184" i="5"/>
  <c r="DS184" i="5"/>
  <c r="DR214" i="5"/>
  <c r="DQ214" i="5"/>
  <c r="DS214" i="5"/>
  <c r="DR244" i="5"/>
  <c r="DQ244" i="5"/>
  <c r="DI244" i="5"/>
  <c r="DS244" i="5"/>
  <c r="DR274" i="5"/>
  <c r="DQ274" i="5"/>
  <c r="DS274" i="5"/>
  <c r="DR304" i="5"/>
  <c r="DQ304" i="5"/>
  <c r="DS304" i="5"/>
  <c r="DR334" i="5"/>
  <c r="DQ334" i="5"/>
  <c r="DS334" i="5"/>
  <c r="DR364" i="5"/>
  <c r="DQ364" i="5"/>
  <c r="DS364" i="5"/>
  <c r="DR394" i="5"/>
  <c r="DQ394" i="5"/>
  <c r="DS394" i="5"/>
  <c r="DR424" i="5"/>
  <c r="DQ424" i="5"/>
  <c r="DS424" i="5"/>
  <c r="DR454" i="5"/>
  <c r="DQ454" i="5"/>
  <c r="DI454" i="5"/>
  <c r="DS454" i="5"/>
  <c r="DR484" i="5"/>
  <c r="DQ484" i="5"/>
  <c r="DI484" i="5"/>
  <c r="DS484" i="5"/>
  <c r="DL46" i="5"/>
  <c r="DE58" i="5"/>
  <c r="DE82" i="5"/>
  <c r="DL100" i="5"/>
  <c r="DE118" i="5"/>
  <c r="DL124" i="5"/>
  <c r="DL142" i="5"/>
  <c r="DE148" i="5"/>
  <c r="DE172" i="5"/>
  <c r="DE178" i="5"/>
  <c r="DE196" i="5"/>
  <c r="DE202" i="5"/>
  <c r="DE214" i="5"/>
  <c r="DL226" i="5"/>
  <c r="DL232" i="5"/>
  <c r="DE250" i="5"/>
  <c r="DE262" i="5"/>
  <c r="DE268" i="5"/>
  <c r="DE298" i="5"/>
  <c r="DL322" i="5"/>
  <c r="DL328" i="5"/>
  <c r="DE334" i="5"/>
  <c r="DE346" i="5"/>
  <c r="DL352" i="5"/>
  <c r="DE358" i="5"/>
  <c r="DL382" i="5"/>
  <c r="DL388" i="5"/>
  <c r="DE406" i="5"/>
  <c r="DL430" i="5"/>
  <c r="DL448" i="5"/>
  <c r="DE454" i="5"/>
  <c r="DL460" i="5"/>
  <c r="DE484" i="5"/>
  <c r="DL508" i="5"/>
  <c r="DR18" i="5"/>
  <c r="DQ18" i="5"/>
  <c r="DS18" i="5"/>
  <c r="DR24" i="5"/>
  <c r="DQ24" i="5"/>
  <c r="DS24" i="5"/>
  <c r="DR30" i="5"/>
  <c r="DQ30" i="5"/>
  <c r="DS30" i="5"/>
  <c r="DR36" i="5"/>
  <c r="DQ36" i="5"/>
  <c r="DS36" i="5"/>
  <c r="DR42" i="5"/>
  <c r="DQ42" i="5"/>
  <c r="DS42" i="5"/>
  <c r="DI42" i="5"/>
  <c r="DR48" i="5"/>
  <c r="DQ48" i="5"/>
  <c r="DS48" i="5"/>
  <c r="DI48" i="5"/>
  <c r="DR54" i="5"/>
  <c r="DQ54" i="5"/>
  <c r="DS54" i="5"/>
  <c r="DR60" i="5"/>
  <c r="DQ60" i="5"/>
  <c r="DS60" i="5"/>
  <c r="DR66" i="5"/>
  <c r="DQ66" i="5"/>
  <c r="DS66" i="5"/>
  <c r="DR72" i="5"/>
  <c r="DQ72" i="5"/>
  <c r="DS72" i="5"/>
  <c r="DR78" i="5"/>
  <c r="DQ78" i="5"/>
  <c r="DS78" i="5"/>
  <c r="DR84" i="5"/>
  <c r="DQ84" i="5"/>
  <c r="DS84" i="5"/>
  <c r="DR90" i="5"/>
  <c r="DQ90" i="5"/>
  <c r="DS90" i="5"/>
  <c r="DR96" i="5"/>
  <c r="DQ96" i="5"/>
  <c r="DS96" i="5"/>
  <c r="DR102" i="5"/>
  <c r="DQ102" i="5"/>
  <c r="DS102" i="5"/>
  <c r="DR108" i="5"/>
  <c r="DQ108" i="5"/>
  <c r="DS108" i="5"/>
  <c r="DR114" i="5"/>
  <c r="DQ114" i="5"/>
  <c r="DS114" i="5"/>
  <c r="DR120" i="5"/>
  <c r="DQ120" i="5"/>
  <c r="DS120" i="5"/>
  <c r="DR126" i="5"/>
  <c r="DQ126" i="5"/>
  <c r="DS126" i="5"/>
  <c r="DR132" i="5"/>
  <c r="DQ132" i="5"/>
  <c r="DS132" i="5"/>
  <c r="DR138" i="5"/>
  <c r="DQ138" i="5"/>
  <c r="DS138" i="5"/>
  <c r="DI138" i="5"/>
  <c r="DR144" i="5"/>
  <c r="DQ144" i="5"/>
  <c r="DS144" i="5"/>
  <c r="DI144" i="5"/>
  <c r="DR150" i="5"/>
  <c r="DQ150" i="5"/>
  <c r="DS150" i="5"/>
  <c r="DR156" i="5"/>
  <c r="DQ156" i="5"/>
  <c r="DS156" i="5"/>
  <c r="DR162" i="5"/>
  <c r="DQ162" i="5"/>
  <c r="DS162" i="5"/>
  <c r="DR168" i="5"/>
  <c r="DQ168" i="5"/>
  <c r="DS168" i="5"/>
  <c r="DI168" i="5"/>
  <c r="DR174" i="5"/>
  <c r="DQ174" i="5"/>
  <c r="DS174" i="5"/>
  <c r="DI174" i="5"/>
  <c r="DR180" i="5"/>
  <c r="DQ180" i="5"/>
  <c r="DS180" i="5"/>
  <c r="DR186" i="5"/>
  <c r="DQ186" i="5"/>
  <c r="DS186" i="5"/>
  <c r="DR192" i="5"/>
  <c r="DQ192" i="5"/>
  <c r="DS192" i="5"/>
  <c r="DI192" i="5"/>
  <c r="DR198" i="5"/>
  <c r="DQ198" i="5"/>
  <c r="DS198" i="5"/>
  <c r="DI198" i="5"/>
  <c r="DR204" i="5"/>
  <c r="DQ204" i="5"/>
  <c r="DS204" i="5"/>
  <c r="DR210" i="5"/>
  <c r="DQ210" i="5"/>
  <c r="DS210" i="5"/>
  <c r="DR216" i="5"/>
  <c r="DQ216" i="5"/>
  <c r="DS216" i="5"/>
  <c r="DR222" i="5"/>
  <c r="DQ222" i="5"/>
  <c r="DS222" i="5"/>
  <c r="DR228" i="5"/>
  <c r="DQ228" i="5"/>
  <c r="DS228" i="5"/>
  <c r="DR234" i="5"/>
  <c r="DQ234" i="5"/>
  <c r="DS234" i="5"/>
  <c r="DR240" i="5"/>
  <c r="DQ240" i="5"/>
  <c r="DS240" i="5"/>
  <c r="DR246" i="5"/>
  <c r="DQ246" i="5"/>
  <c r="DS246" i="5"/>
  <c r="DI246" i="5"/>
  <c r="DR252" i="5"/>
  <c r="DQ252" i="5"/>
  <c r="DS252" i="5"/>
  <c r="DI252" i="5"/>
  <c r="DR258" i="5"/>
  <c r="DQ258" i="5"/>
  <c r="DS258" i="5"/>
  <c r="DR264" i="5"/>
  <c r="DQ264" i="5"/>
  <c r="DS264" i="5"/>
  <c r="DR270" i="5"/>
  <c r="DQ270" i="5"/>
  <c r="DS270" i="5"/>
  <c r="DR276" i="5"/>
  <c r="DQ276" i="5"/>
  <c r="DS276" i="5"/>
  <c r="DR282" i="5"/>
  <c r="DQ282" i="5"/>
  <c r="DS282" i="5"/>
  <c r="DR288" i="5"/>
  <c r="DQ288" i="5"/>
  <c r="DS288" i="5"/>
  <c r="DI288" i="5"/>
  <c r="DR294" i="5"/>
  <c r="DQ294" i="5"/>
  <c r="DS294" i="5"/>
  <c r="DR300" i="5"/>
  <c r="DQ300" i="5"/>
  <c r="DS300" i="5"/>
  <c r="DR306" i="5"/>
  <c r="DQ306" i="5"/>
  <c r="DS306" i="5"/>
  <c r="DR312" i="5"/>
  <c r="DQ312" i="5"/>
  <c r="DS312" i="5"/>
  <c r="DR318" i="5"/>
  <c r="DQ318" i="5"/>
  <c r="DS318" i="5"/>
  <c r="DR324" i="5"/>
  <c r="DQ324" i="5"/>
  <c r="DS324" i="5"/>
  <c r="DR330" i="5"/>
  <c r="DQ330" i="5"/>
  <c r="DS330" i="5"/>
  <c r="DR336" i="5"/>
  <c r="DQ336" i="5"/>
  <c r="DS336" i="5"/>
  <c r="DR342" i="5"/>
  <c r="DQ342" i="5"/>
  <c r="DS342" i="5"/>
  <c r="DR348" i="5"/>
  <c r="DQ348" i="5"/>
  <c r="DS348" i="5"/>
  <c r="DR354" i="5"/>
  <c r="DQ354" i="5"/>
  <c r="DS354" i="5"/>
  <c r="DR360" i="5"/>
  <c r="DQ360" i="5"/>
  <c r="DS360" i="5"/>
  <c r="DR366" i="5"/>
  <c r="DQ366" i="5"/>
  <c r="DS366" i="5"/>
  <c r="DR372" i="5"/>
  <c r="DQ372" i="5"/>
  <c r="DS372" i="5"/>
  <c r="DR378" i="5"/>
  <c r="DQ378" i="5"/>
  <c r="DS378" i="5"/>
  <c r="DI378" i="5"/>
  <c r="DR384" i="5"/>
  <c r="DQ384" i="5"/>
  <c r="DS384" i="5"/>
  <c r="DR390" i="5"/>
  <c r="DQ390" i="5"/>
  <c r="DS390" i="5"/>
  <c r="DR396" i="5"/>
  <c r="DQ396" i="5"/>
  <c r="DS396" i="5"/>
  <c r="DI396" i="5"/>
  <c r="DR402" i="5"/>
  <c r="DQ402" i="5"/>
  <c r="DS402" i="5"/>
  <c r="DR408" i="5"/>
  <c r="DQ408" i="5"/>
  <c r="DS408" i="5"/>
  <c r="DR414" i="5"/>
  <c r="DQ414" i="5"/>
  <c r="DS414" i="5"/>
  <c r="DR420" i="5"/>
  <c r="DQ420" i="5"/>
  <c r="DS420" i="5"/>
  <c r="DR426" i="5"/>
  <c r="DQ426" i="5"/>
  <c r="DS426" i="5"/>
  <c r="DR432" i="5"/>
  <c r="DQ432" i="5"/>
  <c r="DS432" i="5"/>
  <c r="DR438" i="5"/>
  <c r="DQ438" i="5"/>
  <c r="DS438" i="5"/>
  <c r="DR444" i="5"/>
  <c r="DQ444" i="5"/>
  <c r="DS444" i="5"/>
  <c r="DR450" i="5"/>
  <c r="DQ450" i="5"/>
  <c r="DS450" i="5"/>
  <c r="DR456" i="5"/>
  <c r="DQ456" i="5"/>
  <c r="DS456" i="5"/>
  <c r="DI456" i="5"/>
  <c r="DR462" i="5"/>
  <c r="DQ462" i="5"/>
  <c r="DS462" i="5"/>
  <c r="DI462" i="5"/>
  <c r="DR468" i="5"/>
  <c r="DQ468" i="5"/>
  <c r="DS468" i="5"/>
  <c r="DI468" i="5"/>
  <c r="DR474" i="5"/>
  <c r="DQ474" i="5"/>
  <c r="DS474" i="5"/>
  <c r="DI474" i="5"/>
  <c r="DR480" i="5"/>
  <c r="DQ480" i="5"/>
  <c r="DS480" i="5"/>
  <c r="DI480" i="5"/>
  <c r="DR486" i="5"/>
  <c r="DQ486" i="5"/>
  <c r="DS486" i="5"/>
  <c r="DI486" i="5"/>
  <c r="DR492" i="5"/>
  <c r="DQ492" i="5"/>
  <c r="DS492" i="5"/>
  <c r="DI492" i="5"/>
  <c r="DR498" i="5"/>
  <c r="DQ498" i="5"/>
  <c r="DS498" i="5"/>
  <c r="DI498" i="5"/>
  <c r="DR504" i="5"/>
  <c r="DQ504" i="5"/>
  <c r="DS504" i="5"/>
  <c r="DI504" i="5"/>
  <c r="DR510" i="5"/>
  <c r="DQ510" i="5"/>
  <c r="DS510" i="5"/>
  <c r="DI510" i="5"/>
  <c r="DO510" i="5"/>
  <c r="DH510" i="5"/>
  <c r="DC510" i="5"/>
  <c r="DN510" i="5"/>
  <c r="DG510" i="5"/>
  <c r="DB510" i="5"/>
  <c r="DV510" i="5"/>
  <c r="DM510" i="5"/>
  <c r="DL510" i="5"/>
  <c r="DE510" i="5"/>
  <c r="DT510" i="5"/>
  <c r="DK510" i="5"/>
  <c r="DP510" i="5"/>
  <c r="DJ510" i="5"/>
  <c r="DD510" i="5"/>
  <c r="DK17" i="5"/>
  <c r="DT17" i="5"/>
  <c r="DB18" i="5"/>
  <c r="DG18" i="5"/>
  <c r="DN18" i="5"/>
  <c r="DK19" i="5"/>
  <c r="DT19" i="5"/>
  <c r="DB20" i="5"/>
  <c r="DG20" i="5"/>
  <c r="DN20" i="5"/>
  <c r="DK21" i="5"/>
  <c r="DT21" i="5"/>
  <c r="DB22" i="5"/>
  <c r="DG22" i="5"/>
  <c r="DN22" i="5"/>
  <c r="DK23" i="5"/>
  <c r="DT23" i="5"/>
  <c r="DB24" i="5"/>
  <c r="DG24" i="5"/>
  <c r="DN24" i="5"/>
  <c r="DK25" i="5"/>
  <c r="DT25" i="5"/>
  <c r="DB26" i="5"/>
  <c r="DG26" i="5"/>
  <c r="DN26" i="5"/>
  <c r="DK27" i="5"/>
  <c r="DT27" i="5"/>
  <c r="DB28" i="5"/>
  <c r="DG28" i="5"/>
  <c r="DN28" i="5"/>
  <c r="DK29" i="5"/>
  <c r="DT29" i="5"/>
  <c r="DB30" i="5"/>
  <c r="DG30" i="5"/>
  <c r="DN30" i="5"/>
  <c r="DK31" i="5"/>
  <c r="DT31" i="5"/>
  <c r="DB32" i="5"/>
  <c r="DG32" i="5"/>
  <c r="DN32" i="5"/>
  <c r="DK33" i="5"/>
  <c r="DT33" i="5"/>
  <c r="DB34" i="5"/>
  <c r="DG34" i="5"/>
  <c r="DN34" i="5"/>
  <c r="DK35" i="5"/>
  <c r="DT35" i="5"/>
  <c r="DB36" i="5"/>
  <c r="DG36" i="5"/>
  <c r="DN36" i="5"/>
  <c r="DK37" i="5"/>
  <c r="DT37" i="5"/>
  <c r="DB38" i="5"/>
  <c r="DG38" i="5"/>
  <c r="DN38" i="5"/>
  <c r="DK39" i="5"/>
  <c r="DT39" i="5"/>
  <c r="DB40" i="5"/>
  <c r="DG40" i="5"/>
  <c r="DN40" i="5"/>
  <c r="DK41" i="5"/>
  <c r="DT41" i="5"/>
  <c r="DB42" i="5"/>
  <c r="DG42" i="5"/>
  <c r="DN42" i="5"/>
  <c r="DK43" i="5"/>
  <c r="DT43" i="5"/>
  <c r="DB44" i="5"/>
  <c r="DG44" i="5"/>
  <c r="DN44" i="5"/>
  <c r="DK45" i="5"/>
  <c r="DT45" i="5"/>
  <c r="DB46" i="5"/>
  <c r="DG46" i="5"/>
  <c r="DN46" i="5"/>
  <c r="DK47" i="5"/>
  <c r="DT47" i="5"/>
  <c r="DB48" i="5"/>
  <c r="DG48" i="5"/>
  <c r="DN48" i="5"/>
  <c r="DK49" i="5"/>
  <c r="DT49" i="5"/>
  <c r="DB50" i="5"/>
  <c r="DG50" i="5"/>
  <c r="DN50" i="5"/>
  <c r="DK51" i="5"/>
  <c r="DT51" i="5"/>
  <c r="DB52" i="5"/>
  <c r="DG52" i="5"/>
  <c r="DN52" i="5"/>
  <c r="DK53" i="5"/>
  <c r="DT53" i="5"/>
  <c r="DB54" i="5"/>
  <c r="DG54" i="5"/>
  <c r="DN54" i="5"/>
  <c r="DK55" i="5"/>
  <c r="DT55" i="5"/>
  <c r="DB56" i="5"/>
  <c r="DG56" i="5"/>
  <c r="DN56" i="5"/>
  <c r="DK57" i="5"/>
  <c r="DT57" i="5"/>
  <c r="DB58" i="5"/>
  <c r="DG58" i="5"/>
  <c r="DN58" i="5"/>
  <c r="DK59" i="5"/>
  <c r="DT59" i="5"/>
  <c r="DB60" i="5"/>
  <c r="DG60" i="5"/>
  <c r="DN60" i="5"/>
  <c r="DK61" i="5"/>
  <c r="DT61" i="5"/>
  <c r="DB62" i="5"/>
  <c r="DG62" i="5"/>
  <c r="DN62" i="5"/>
  <c r="DK63" i="5"/>
  <c r="DT63" i="5"/>
  <c r="DB64" i="5"/>
  <c r="DG64" i="5"/>
  <c r="DN64" i="5"/>
  <c r="DK65" i="5"/>
  <c r="DT65" i="5"/>
  <c r="DB66" i="5"/>
  <c r="DG66" i="5"/>
  <c r="DN66" i="5"/>
  <c r="DK67" i="5"/>
  <c r="DT67" i="5"/>
  <c r="DB68" i="5"/>
  <c r="DG68" i="5"/>
  <c r="DN68" i="5"/>
  <c r="DK69" i="5"/>
  <c r="DT69" i="5"/>
  <c r="DB70" i="5"/>
  <c r="DG70" i="5"/>
  <c r="DN70" i="5"/>
  <c r="DK71" i="5"/>
  <c r="DT71" i="5"/>
  <c r="DB72" i="5"/>
  <c r="DG72" i="5"/>
  <c r="DN72" i="5"/>
  <c r="DK73" i="5"/>
  <c r="DT73" i="5"/>
  <c r="DB74" i="5"/>
  <c r="DG74" i="5"/>
  <c r="DN74" i="5"/>
  <c r="DK75" i="5"/>
  <c r="DT75" i="5"/>
  <c r="DB76" i="5"/>
  <c r="DG76" i="5"/>
  <c r="DN76" i="5"/>
  <c r="DK77" i="5"/>
  <c r="DT77" i="5"/>
  <c r="DB78" i="5"/>
  <c r="DG78" i="5"/>
  <c r="DN78" i="5"/>
  <c r="DK79" i="5"/>
  <c r="DT79" i="5"/>
  <c r="DB80" i="5"/>
  <c r="DG80" i="5"/>
  <c r="DN80" i="5"/>
  <c r="DK81" i="5"/>
  <c r="DT81" i="5"/>
  <c r="DB82" i="5"/>
  <c r="DG82" i="5"/>
  <c r="DN82" i="5"/>
  <c r="DK83" i="5"/>
  <c r="DT83" i="5"/>
  <c r="DB84" i="5"/>
  <c r="DG84" i="5"/>
  <c r="DN84" i="5"/>
  <c r="DK85" i="5"/>
  <c r="DT85" i="5"/>
  <c r="DB86" i="5"/>
  <c r="DG86" i="5"/>
  <c r="DN86" i="5"/>
  <c r="DK87" i="5"/>
  <c r="DT87" i="5"/>
  <c r="DB88" i="5"/>
  <c r="DG88" i="5"/>
  <c r="DN88" i="5"/>
  <c r="DK89" i="5"/>
  <c r="DT89" i="5"/>
  <c r="DB90" i="5"/>
  <c r="DG90" i="5"/>
  <c r="DN90" i="5"/>
  <c r="DK91" i="5"/>
  <c r="DT91" i="5"/>
  <c r="DB92" i="5"/>
  <c r="DG92" i="5"/>
  <c r="DN92" i="5"/>
  <c r="DK93" i="5"/>
  <c r="DT93" i="5"/>
  <c r="DB94" i="5"/>
  <c r="DG94" i="5"/>
  <c r="DN94" i="5"/>
  <c r="DK95" i="5"/>
  <c r="DT95" i="5"/>
  <c r="DB96" i="5"/>
  <c r="DG96" i="5"/>
  <c r="DN96" i="5"/>
  <c r="DK97" i="5"/>
  <c r="DT97" i="5"/>
  <c r="DB98" i="5"/>
  <c r="DG98" i="5"/>
  <c r="DN98" i="5"/>
  <c r="DK99" i="5"/>
  <c r="DT99" i="5"/>
  <c r="DB100" i="5"/>
  <c r="DG100" i="5"/>
  <c r="DN100" i="5"/>
  <c r="DK101" i="5"/>
  <c r="DT101" i="5"/>
  <c r="DB102" i="5"/>
  <c r="DG102" i="5"/>
  <c r="DN102" i="5"/>
  <c r="DK103" i="5"/>
  <c r="DT103" i="5"/>
  <c r="DB104" i="5"/>
  <c r="DG104" i="5"/>
  <c r="DN104" i="5"/>
  <c r="DK105" i="5"/>
  <c r="DT105" i="5"/>
  <c r="DB106" i="5"/>
  <c r="DG106" i="5"/>
  <c r="DN106" i="5"/>
  <c r="DK107" i="5"/>
  <c r="DT107" i="5"/>
  <c r="DB108" i="5"/>
  <c r="DG108" i="5"/>
  <c r="DN108" i="5"/>
  <c r="DK109" i="5"/>
  <c r="DT109" i="5"/>
  <c r="DB110" i="5"/>
  <c r="DG110" i="5"/>
  <c r="DN110" i="5"/>
  <c r="DK111" i="5"/>
  <c r="DT111" i="5"/>
  <c r="DB112" i="5"/>
  <c r="DG112" i="5"/>
  <c r="DN112" i="5"/>
  <c r="DK113" i="5"/>
  <c r="DT113" i="5"/>
  <c r="DB114" i="5"/>
  <c r="DG114" i="5"/>
  <c r="DN114" i="5"/>
  <c r="DK115" i="5"/>
  <c r="DT115" i="5"/>
  <c r="DB116" i="5"/>
  <c r="DG116" i="5"/>
  <c r="DN116" i="5"/>
  <c r="DK117" i="5"/>
  <c r="DT117" i="5"/>
  <c r="DB118" i="5"/>
  <c r="DG118" i="5"/>
  <c r="DN118" i="5"/>
  <c r="DK119" i="5"/>
  <c r="DT119" i="5"/>
  <c r="DB120" i="5"/>
  <c r="DG120" i="5"/>
  <c r="DN120" i="5"/>
  <c r="DK121" i="5"/>
  <c r="DT121" i="5"/>
  <c r="DB122" i="5"/>
  <c r="DG122" i="5"/>
  <c r="DN122" i="5"/>
  <c r="DK123" i="5"/>
  <c r="DT123" i="5"/>
  <c r="DB124" i="5"/>
  <c r="DG124" i="5"/>
  <c r="DN124" i="5"/>
  <c r="DK125" i="5"/>
  <c r="DT125" i="5"/>
  <c r="DB126" i="5"/>
  <c r="DG126" i="5"/>
  <c r="DN126" i="5"/>
  <c r="DK127" i="5"/>
  <c r="DT127" i="5"/>
  <c r="DB128" i="5"/>
  <c r="DG128" i="5"/>
  <c r="DN128" i="5"/>
  <c r="DK129" i="5"/>
  <c r="DT129" i="5"/>
  <c r="DB130" i="5"/>
  <c r="DG130" i="5"/>
  <c r="DN130" i="5"/>
  <c r="DK131" i="5"/>
  <c r="DT131" i="5"/>
  <c r="DB132" i="5"/>
  <c r="DG132" i="5"/>
  <c r="DN132" i="5"/>
  <c r="DK133" i="5"/>
  <c r="DT133" i="5"/>
  <c r="DB134" i="5"/>
  <c r="DG134" i="5"/>
  <c r="DN134" i="5"/>
  <c r="DK135" i="5"/>
  <c r="DT135" i="5"/>
  <c r="DB136" i="5"/>
  <c r="DG136" i="5"/>
  <c r="DN136" i="5"/>
  <c r="DK137" i="5"/>
  <c r="DT137" i="5"/>
  <c r="DB138" i="5"/>
  <c r="DG138" i="5"/>
  <c r="DN138" i="5"/>
  <c r="DK139" i="5"/>
  <c r="DT139" i="5"/>
  <c r="DB140" i="5"/>
  <c r="DG140" i="5"/>
  <c r="DN140" i="5"/>
  <c r="DK141" i="5"/>
  <c r="DT141" i="5"/>
  <c r="DB142" i="5"/>
  <c r="DG142" i="5"/>
  <c r="DN142" i="5"/>
  <c r="DK143" i="5"/>
  <c r="DT143" i="5"/>
  <c r="DB144" i="5"/>
  <c r="DG144" i="5"/>
  <c r="DN144" i="5"/>
  <c r="DK145" i="5"/>
  <c r="DT145" i="5"/>
  <c r="DB146" i="5"/>
  <c r="DG146" i="5"/>
  <c r="DN146" i="5"/>
  <c r="DK147" i="5"/>
  <c r="DT147" i="5"/>
  <c r="DB148" i="5"/>
  <c r="DG148" i="5"/>
  <c r="DN148" i="5"/>
  <c r="DK149" i="5"/>
  <c r="DT149" i="5"/>
  <c r="DB150" i="5"/>
  <c r="DG150" i="5"/>
  <c r="DN150" i="5"/>
  <c r="DK151" i="5"/>
  <c r="DT151" i="5"/>
  <c r="DB152" i="5"/>
  <c r="DG152" i="5"/>
  <c r="DN152" i="5"/>
  <c r="DK153" i="5"/>
  <c r="DT153" i="5"/>
  <c r="DB154" i="5"/>
  <c r="DG154" i="5"/>
  <c r="DN154" i="5"/>
  <c r="DK155" i="5"/>
  <c r="DT155" i="5"/>
  <c r="DB156" i="5"/>
  <c r="DG156" i="5"/>
  <c r="DN156" i="5"/>
  <c r="DK157" i="5"/>
  <c r="DT157" i="5"/>
  <c r="DB158" i="5"/>
  <c r="DG158" i="5"/>
  <c r="DN158" i="5"/>
  <c r="DK159" i="5"/>
  <c r="DT159" i="5"/>
  <c r="DB160" i="5"/>
  <c r="DG160" i="5"/>
  <c r="DN160" i="5"/>
  <c r="DK161" i="5"/>
  <c r="DT161" i="5"/>
  <c r="DB162" i="5"/>
  <c r="DG162" i="5"/>
  <c r="DN162" i="5"/>
  <c r="DK163" i="5"/>
  <c r="DT163" i="5"/>
  <c r="DB164" i="5"/>
  <c r="DG164" i="5"/>
  <c r="DN164" i="5"/>
  <c r="DK165" i="5"/>
  <c r="DT165" i="5"/>
  <c r="DB166" i="5"/>
  <c r="DG166" i="5"/>
  <c r="DN166" i="5"/>
  <c r="DK167" i="5"/>
  <c r="DT167" i="5"/>
  <c r="DB168" i="5"/>
  <c r="DG168" i="5"/>
  <c r="DN168" i="5"/>
  <c r="DK169" i="5"/>
  <c r="DT169" i="5"/>
  <c r="DB170" i="5"/>
  <c r="DG170" i="5"/>
  <c r="DN170" i="5"/>
  <c r="DK171" i="5"/>
  <c r="DT171" i="5"/>
  <c r="DB172" i="5"/>
  <c r="DG172" i="5"/>
  <c r="DN172" i="5"/>
  <c r="DK173" i="5"/>
  <c r="DT173" i="5"/>
  <c r="DB174" i="5"/>
  <c r="DG174" i="5"/>
  <c r="DN174" i="5"/>
  <c r="DK175" i="5"/>
  <c r="DT175" i="5"/>
  <c r="DB176" i="5"/>
  <c r="DG176" i="5"/>
  <c r="DN176" i="5"/>
  <c r="DK177" i="5"/>
  <c r="DT177" i="5"/>
  <c r="DB178" i="5"/>
  <c r="DG178" i="5"/>
  <c r="DN178" i="5"/>
  <c r="DK179" i="5"/>
  <c r="DT179" i="5"/>
  <c r="DB180" i="5"/>
  <c r="DG180" i="5"/>
  <c r="DN180" i="5"/>
  <c r="DK181" i="5"/>
  <c r="DT181" i="5"/>
  <c r="DB182" i="5"/>
  <c r="DG182" i="5"/>
  <c r="DN182" i="5"/>
  <c r="DK183" i="5"/>
  <c r="DT183" i="5"/>
  <c r="DB184" i="5"/>
  <c r="DG184" i="5"/>
  <c r="DN184" i="5"/>
  <c r="DK185" i="5"/>
  <c r="DT185" i="5"/>
  <c r="DB186" i="5"/>
  <c r="DG186" i="5"/>
  <c r="DN186" i="5"/>
  <c r="DK187" i="5"/>
  <c r="DT187" i="5"/>
  <c r="DB188" i="5"/>
  <c r="DG188" i="5"/>
  <c r="DN188" i="5"/>
  <c r="DK189" i="5"/>
  <c r="DT189" i="5"/>
  <c r="DB190" i="5"/>
  <c r="DG190" i="5"/>
  <c r="DN190" i="5"/>
  <c r="DK191" i="5"/>
  <c r="DT191" i="5"/>
  <c r="DB192" i="5"/>
  <c r="DG192" i="5"/>
  <c r="DN192" i="5"/>
  <c r="DK193" i="5"/>
  <c r="DT193" i="5"/>
  <c r="DB194" i="5"/>
  <c r="DG194" i="5"/>
  <c r="DN194" i="5"/>
  <c r="DK195" i="5"/>
  <c r="DT195" i="5"/>
  <c r="DB196" i="5"/>
  <c r="DG196" i="5"/>
  <c r="DN196" i="5"/>
  <c r="DK197" i="5"/>
  <c r="DT197" i="5"/>
  <c r="DB198" i="5"/>
  <c r="DG198" i="5"/>
  <c r="DN198" i="5"/>
  <c r="DK199" i="5"/>
  <c r="DT199" i="5"/>
  <c r="DB200" i="5"/>
  <c r="DG200" i="5"/>
  <c r="DN200" i="5"/>
  <c r="DK201" i="5"/>
  <c r="DT201" i="5"/>
  <c r="DB202" i="5"/>
  <c r="DG202" i="5"/>
  <c r="DN202" i="5"/>
  <c r="DK203" i="5"/>
  <c r="DT203" i="5"/>
  <c r="DB204" i="5"/>
  <c r="DG204" i="5"/>
  <c r="DN204" i="5"/>
  <c r="DK205" i="5"/>
  <c r="DT205" i="5"/>
  <c r="DB206" i="5"/>
  <c r="DG206" i="5"/>
  <c r="DN206" i="5"/>
  <c r="DK207" i="5"/>
  <c r="DT207" i="5"/>
  <c r="DB208" i="5"/>
  <c r="DG208" i="5"/>
  <c r="DN208" i="5"/>
  <c r="DK209" i="5"/>
  <c r="DT209" i="5"/>
  <c r="DB210" i="5"/>
  <c r="DG210" i="5"/>
  <c r="DN210" i="5"/>
  <c r="DK211" i="5"/>
  <c r="DT211" i="5"/>
  <c r="DB212" i="5"/>
  <c r="DG212" i="5"/>
  <c r="DN212" i="5"/>
  <c r="DK213" i="5"/>
  <c r="DT213" i="5"/>
  <c r="DB214" i="5"/>
  <c r="DG214" i="5"/>
  <c r="DN214" i="5"/>
  <c r="DK215" i="5"/>
  <c r="DT215" i="5"/>
  <c r="DB216" i="5"/>
  <c r="DG216" i="5"/>
  <c r="DN216" i="5"/>
  <c r="DK217" i="5"/>
  <c r="DT217" i="5"/>
  <c r="DB218" i="5"/>
  <c r="DG218" i="5"/>
  <c r="DN218" i="5"/>
  <c r="DK219" i="5"/>
  <c r="DT219" i="5"/>
  <c r="DB220" i="5"/>
  <c r="DG220" i="5"/>
  <c r="DN220" i="5"/>
  <c r="DK221" i="5"/>
  <c r="DT221" i="5"/>
  <c r="DB222" i="5"/>
  <c r="DG222" i="5"/>
  <c r="DN222" i="5"/>
  <c r="DK223" i="5"/>
  <c r="DT223" i="5"/>
  <c r="DB224" i="5"/>
  <c r="DG224" i="5"/>
  <c r="DN224" i="5"/>
  <c r="DK225" i="5"/>
  <c r="DT225" i="5"/>
  <c r="DB226" i="5"/>
  <c r="DG226" i="5"/>
  <c r="DN226" i="5"/>
  <c r="DK227" i="5"/>
  <c r="DT227" i="5"/>
  <c r="DB228" i="5"/>
  <c r="DG228" i="5"/>
  <c r="DN228" i="5"/>
  <c r="DK229" i="5"/>
  <c r="DT229" i="5"/>
  <c r="DB230" i="5"/>
  <c r="DG230" i="5"/>
  <c r="DN230" i="5"/>
  <c r="DK231" i="5"/>
  <c r="DT231" i="5"/>
  <c r="DB232" i="5"/>
  <c r="DG232" i="5"/>
  <c r="DN232" i="5"/>
  <c r="DK233" i="5"/>
  <c r="DT233" i="5"/>
  <c r="DB234" i="5"/>
  <c r="DG234" i="5"/>
  <c r="DN234" i="5"/>
  <c r="DK235" i="5"/>
  <c r="DT235" i="5"/>
  <c r="DB236" i="5"/>
  <c r="DG236" i="5"/>
  <c r="DN236" i="5"/>
  <c r="DK237" i="5"/>
  <c r="DT237" i="5"/>
  <c r="DB238" i="5"/>
  <c r="DG238" i="5"/>
  <c r="DN238" i="5"/>
  <c r="DK239" i="5"/>
  <c r="DT239" i="5"/>
  <c r="DB240" i="5"/>
  <c r="DG240" i="5"/>
  <c r="DN240" i="5"/>
  <c r="DK241" i="5"/>
  <c r="DT241" i="5"/>
  <c r="DB242" i="5"/>
  <c r="DG242" i="5"/>
  <c r="DN242" i="5"/>
  <c r="DK243" i="5"/>
  <c r="DT243" i="5"/>
  <c r="DB244" i="5"/>
  <c r="DG244" i="5"/>
  <c r="DN244" i="5"/>
  <c r="DK245" i="5"/>
  <c r="DT245" i="5"/>
  <c r="DB246" i="5"/>
  <c r="DG246" i="5"/>
  <c r="DN246" i="5"/>
  <c r="DK247" i="5"/>
  <c r="DT247" i="5"/>
  <c r="DB248" i="5"/>
  <c r="DG248" i="5"/>
  <c r="DN248" i="5"/>
  <c r="DK249" i="5"/>
  <c r="DT249" i="5"/>
  <c r="DB250" i="5"/>
  <c r="DG250" i="5"/>
  <c r="DN250" i="5"/>
  <c r="DK251" i="5"/>
  <c r="DT251" i="5"/>
  <c r="DB252" i="5"/>
  <c r="DG252" i="5"/>
  <c r="DN252" i="5"/>
  <c r="DK253" i="5"/>
  <c r="DT253" i="5"/>
  <c r="DB254" i="5"/>
  <c r="DG254" i="5"/>
  <c r="DN254" i="5"/>
  <c r="DK255" i="5"/>
  <c r="DT255" i="5"/>
  <c r="DB256" i="5"/>
  <c r="DG256" i="5"/>
  <c r="DN256" i="5"/>
  <c r="DK257" i="5"/>
  <c r="DT257" i="5"/>
  <c r="DB258" i="5"/>
  <c r="DG258" i="5"/>
  <c r="DN258" i="5"/>
  <c r="DK259" i="5"/>
  <c r="DB260" i="5"/>
  <c r="DG260" i="5"/>
  <c r="DN260" i="5"/>
  <c r="DK261" i="5"/>
  <c r="DT261" i="5"/>
  <c r="DB262" i="5"/>
  <c r="DG262" i="5"/>
  <c r="DN262" i="5"/>
  <c r="DK263" i="5"/>
  <c r="DT263" i="5"/>
  <c r="DB264" i="5"/>
  <c r="DG264" i="5"/>
  <c r="DN264" i="5"/>
  <c r="DK265" i="5"/>
  <c r="DT265" i="5"/>
  <c r="DB266" i="5"/>
  <c r="DG266" i="5"/>
  <c r="DN266" i="5"/>
  <c r="DK267" i="5"/>
  <c r="DT267" i="5"/>
  <c r="DB268" i="5"/>
  <c r="DG268" i="5"/>
  <c r="DN268" i="5"/>
  <c r="DK269" i="5"/>
  <c r="DT269" i="5"/>
  <c r="DB270" i="5"/>
  <c r="DG270" i="5"/>
  <c r="DN270" i="5"/>
  <c r="DK271" i="5"/>
  <c r="DT271" i="5"/>
  <c r="DB272" i="5"/>
  <c r="DG272" i="5"/>
  <c r="DN272" i="5"/>
  <c r="DK273" i="5"/>
  <c r="DT273" i="5"/>
  <c r="DB274" i="5"/>
  <c r="DG274" i="5"/>
  <c r="DN274" i="5"/>
  <c r="DK275" i="5"/>
  <c r="DT275" i="5"/>
  <c r="DB276" i="5"/>
  <c r="DG276" i="5"/>
  <c r="DN276" i="5"/>
  <c r="DK277" i="5"/>
  <c r="DT277" i="5"/>
  <c r="DB278" i="5"/>
  <c r="DG278" i="5"/>
  <c r="DN278" i="5"/>
  <c r="DK279" i="5"/>
  <c r="DT279" i="5"/>
  <c r="DB280" i="5"/>
  <c r="DG280" i="5"/>
  <c r="DN280" i="5"/>
  <c r="DK281" i="5"/>
  <c r="DT281" i="5"/>
  <c r="DB282" i="5"/>
  <c r="DG282" i="5"/>
  <c r="DN282" i="5"/>
  <c r="DK283" i="5"/>
  <c r="DT283" i="5"/>
  <c r="DB284" i="5"/>
  <c r="DG284" i="5"/>
  <c r="DN284" i="5"/>
  <c r="DK285" i="5"/>
  <c r="DT285" i="5"/>
  <c r="DB286" i="5"/>
  <c r="DG286" i="5"/>
  <c r="DN286" i="5"/>
  <c r="DK287" i="5"/>
  <c r="DT287" i="5"/>
  <c r="DB288" i="5"/>
  <c r="DG288" i="5"/>
  <c r="DN288" i="5"/>
  <c r="DK289" i="5"/>
  <c r="DT289" i="5"/>
  <c r="DB290" i="5"/>
  <c r="DG290" i="5"/>
  <c r="DN290" i="5"/>
  <c r="DK291" i="5"/>
  <c r="DT291" i="5"/>
  <c r="DB292" i="5"/>
  <c r="DG292" i="5"/>
  <c r="DN292" i="5"/>
  <c r="DK293" i="5"/>
  <c r="DT293" i="5"/>
  <c r="DB294" i="5"/>
  <c r="DG294" i="5"/>
  <c r="DN294" i="5"/>
  <c r="DK295" i="5"/>
  <c r="DT295" i="5"/>
  <c r="DB296" i="5"/>
  <c r="DG296" i="5"/>
  <c r="DN296" i="5"/>
  <c r="DK297" i="5"/>
  <c r="DT297" i="5"/>
  <c r="DB298" i="5"/>
  <c r="DG298" i="5"/>
  <c r="DN298" i="5"/>
  <c r="DK299" i="5"/>
  <c r="DT299" i="5"/>
  <c r="DB300" i="5"/>
  <c r="DG300" i="5"/>
  <c r="DN300" i="5"/>
  <c r="DK301" i="5"/>
  <c r="DT301" i="5"/>
  <c r="DB302" i="5"/>
  <c r="DG302" i="5"/>
  <c r="DN302" i="5"/>
  <c r="DK303" i="5"/>
  <c r="DT303" i="5"/>
  <c r="DB304" i="5"/>
  <c r="DG304" i="5"/>
  <c r="DN304" i="5"/>
  <c r="DK305" i="5"/>
  <c r="DT305" i="5"/>
  <c r="DB306" i="5"/>
  <c r="DG306" i="5"/>
  <c r="DN306" i="5"/>
  <c r="DK307" i="5"/>
  <c r="DT307" i="5"/>
  <c r="DB308" i="5"/>
  <c r="DG308" i="5"/>
  <c r="DN308" i="5"/>
  <c r="DK309" i="5"/>
  <c r="DT309" i="5"/>
  <c r="DB310" i="5"/>
  <c r="DG310" i="5"/>
  <c r="DN310" i="5"/>
  <c r="DK311" i="5"/>
  <c r="DT311" i="5"/>
  <c r="DB312" i="5"/>
  <c r="DG312" i="5"/>
  <c r="DN312" i="5"/>
  <c r="DK313" i="5"/>
  <c r="DT313" i="5"/>
  <c r="DB314" i="5"/>
  <c r="DG314" i="5"/>
  <c r="DN314" i="5"/>
  <c r="DK315" i="5"/>
  <c r="DT315" i="5"/>
  <c r="DB316" i="5"/>
  <c r="DG316" i="5"/>
  <c r="DN316" i="5"/>
  <c r="DK317" i="5"/>
  <c r="DT317" i="5"/>
  <c r="DB318" i="5"/>
  <c r="DG318" i="5"/>
  <c r="DN318" i="5"/>
  <c r="DK319" i="5"/>
  <c r="DT319" i="5"/>
  <c r="DB320" i="5"/>
  <c r="DG320" i="5"/>
  <c r="DN320" i="5"/>
  <c r="DK321" i="5"/>
  <c r="DT321" i="5"/>
  <c r="DB322" i="5"/>
  <c r="DG322" i="5"/>
  <c r="DN322" i="5"/>
  <c r="DK323" i="5"/>
  <c r="DT323" i="5"/>
  <c r="DB324" i="5"/>
  <c r="DG324" i="5"/>
  <c r="DN324" i="5"/>
  <c r="DK325" i="5"/>
  <c r="DT325" i="5"/>
  <c r="DB326" i="5"/>
  <c r="DG326" i="5"/>
  <c r="DN326" i="5"/>
  <c r="DK327" i="5"/>
  <c r="DT327" i="5"/>
  <c r="DB328" i="5"/>
  <c r="DG328" i="5"/>
  <c r="DN328" i="5"/>
  <c r="DK329" i="5"/>
  <c r="DT329" i="5"/>
  <c r="DB330" i="5"/>
  <c r="DG330" i="5"/>
  <c r="DN330" i="5"/>
  <c r="DK331" i="5"/>
  <c r="DT331" i="5"/>
  <c r="DB332" i="5"/>
  <c r="DG332" i="5"/>
  <c r="DN332" i="5"/>
  <c r="DK333" i="5"/>
  <c r="DT333" i="5"/>
  <c r="DB334" i="5"/>
  <c r="DG334" i="5"/>
  <c r="DN334" i="5"/>
  <c r="DK335" i="5"/>
  <c r="DT335" i="5"/>
  <c r="DB336" i="5"/>
  <c r="DG336" i="5"/>
  <c r="DN336" i="5"/>
  <c r="DK337" i="5"/>
  <c r="DT337" i="5"/>
  <c r="DB338" i="5"/>
  <c r="DG338" i="5"/>
  <c r="DN338" i="5"/>
  <c r="DK339" i="5"/>
  <c r="DT339" i="5"/>
  <c r="DB340" i="5"/>
  <c r="DG340" i="5"/>
  <c r="DN340" i="5"/>
  <c r="DK341" i="5"/>
  <c r="DT341" i="5"/>
  <c r="DB342" i="5"/>
  <c r="DG342" i="5"/>
  <c r="DN342" i="5"/>
  <c r="DK343" i="5"/>
  <c r="DT343" i="5"/>
  <c r="DB344" i="5"/>
  <c r="DG344" i="5"/>
  <c r="DN344" i="5"/>
  <c r="DK345" i="5"/>
  <c r="DT345" i="5"/>
  <c r="DB346" i="5"/>
  <c r="DG346" i="5"/>
  <c r="DN346" i="5"/>
  <c r="DK347" i="5"/>
  <c r="DT347" i="5"/>
  <c r="DB348" i="5"/>
  <c r="DG348" i="5"/>
  <c r="DN348" i="5"/>
  <c r="DK349" i="5"/>
  <c r="DT349" i="5"/>
  <c r="DB350" i="5"/>
  <c r="DG350" i="5"/>
  <c r="DN350" i="5"/>
  <c r="DK351" i="5"/>
  <c r="DT351" i="5"/>
  <c r="DB352" i="5"/>
  <c r="DG352" i="5"/>
  <c r="DN352" i="5"/>
  <c r="DK353" i="5"/>
  <c r="DT353" i="5"/>
  <c r="DB354" i="5"/>
  <c r="DG354" i="5"/>
  <c r="DN354" i="5"/>
  <c r="DK355" i="5"/>
  <c r="DT355" i="5"/>
  <c r="DB356" i="5"/>
  <c r="DG356" i="5"/>
  <c r="DN356" i="5"/>
  <c r="DK357" i="5"/>
  <c r="DT357" i="5"/>
  <c r="DB358" i="5"/>
  <c r="DG358" i="5"/>
  <c r="DN358" i="5"/>
  <c r="DK359" i="5"/>
  <c r="DT359" i="5"/>
  <c r="DB360" i="5"/>
  <c r="DG360" i="5"/>
  <c r="DN360" i="5"/>
  <c r="DK361" i="5"/>
  <c r="DT361" i="5"/>
  <c r="DB362" i="5"/>
  <c r="DG362" i="5"/>
  <c r="DN362" i="5"/>
  <c r="DK363" i="5"/>
  <c r="DT363" i="5"/>
  <c r="DB364" i="5"/>
  <c r="DG364" i="5"/>
  <c r="DN364" i="5"/>
  <c r="DK365" i="5"/>
  <c r="DT365" i="5"/>
  <c r="DB366" i="5"/>
  <c r="DG366" i="5"/>
  <c r="DN366" i="5"/>
  <c r="DK367" i="5"/>
  <c r="DT367" i="5"/>
  <c r="DB368" i="5"/>
  <c r="DG368" i="5"/>
  <c r="DN368" i="5"/>
  <c r="DK369" i="5"/>
  <c r="DT369" i="5"/>
  <c r="DB370" i="5"/>
  <c r="DG370" i="5"/>
  <c r="DN370" i="5"/>
  <c r="DK371" i="5"/>
  <c r="DT371" i="5"/>
  <c r="DB372" i="5"/>
  <c r="DG372" i="5"/>
  <c r="DN372" i="5"/>
  <c r="DK373" i="5"/>
  <c r="DT373" i="5"/>
  <c r="DB374" i="5"/>
  <c r="DG374" i="5"/>
  <c r="DN374" i="5"/>
  <c r="DK375" i="5"/>
  <c r="DT375" i="5"/>
  <c r="DB376" i="5"/>
  <c r="DG376" i="5"/>
  <c r="DN376" i="5"/>
  <c r="DK377" i="5"/>
  <c r="DT377" i="5"/>
  <c r="DB378" i="5"/>
  <c r="DG378" i="5"/>
  <c r="DN378" i="5"/>
  <c r="DK379" i="5"/>
  <c r="DT379" i="5"/>
  <c r="DB380" i="5"/>
  <c r="DG380" i="5"/>
  <c r="DN380" i="5"/>
  <c r="DK381" i="5"/>
  <c r="DT381" i="5"/>
  <c r="DB382" i="5"/>
  <c r="DG382" i="5"/>
  <c r="DN382" i="5"/>
  <c r="DK383" i="5"/>
  <c r="DT383" i="5"/>
  <c r="DB384" i="5"/>
  <c r="DG384" i="5"/>
  <c r="DN384" i="5"/>
  <c r="DK385" i="5"/>
  <c r="DT385" i="5"/>
  <c r="DB386" i="5"/>
  <c r="DG386" i="5"/>
  <c r="DN386" i="5"/>
  <c r="DK387" i="5"/>
  <c r="DT387" i="5"/>
  <c r="DB388" i="5"/>
  <c r="DG388" i="5"/>
  <c r="DN388" i="5"/>
  <c r="DK389" i="5"/>
  <c r="DT389" i="5"/>
  <c r="DB390" i="5"/>
  <c r="DG390" i="5"/>
  <c r="DN390" i="5"/>
  <c r="DK391" i="5"/>
  <c r="DT391" i="5"/>
  <c r="DB392" i="5"/>
  <c r="DG392" i="5"/>
  <c r="DN392" i="5"/>
  <c r="DK393" i="5"/>
  <c r="DT393" i="5"/>
  <c r="DB394" i="5"/>
  <c r="DG394" i="5"/>
  <c r="DN394" i="5"/>
  <c r="DK395" i="5"/>
  <c r="DT395" i="5"/>
  <c r="DB396" i="5"/>
  <c r="DG396" i="5"/>
  <c r="DN396" i="5"/>
  <c r="DK397" i="5"/>
  <c r="DT397" i="5"/>
  <c r="DB398" i="5"/>
  <c r="DG398" i="5"/>
  <c r="DN398" i="5"/>
  <c r="DK399" i="5"/>
  <c r="DT399" i="5"/>
  <c r="DB400" i="5"/>
  <c r="DG400" i="5"/>
  <c r="DN400" i="5"/>
  <c r="DK401" i="5"/>
  <c r="DT401" i="5"/>
  <c r="DB402" i="5"/>
  <c r="DG402" i="5"/>
  <c r="DN402" i="5"/>
  <c r="DK403" i="5"/>
  <c r="DT403" i="5"/>
  <c r="DB404" i="5"/>
  <c r="DG404" i="5"/>
  <c r="DN404" i="5"/>
  <c r="DK405" i="5"/>
  <c r="DT405" i="5"/>
  <c r="DB406" i="5"/>
  <c r="DG406" i="5"/>
  <c r="DN406" i="5"/>
  <c r="DK407" i="5"/>
  <c r="DT407" i="5"/>
  <c r="DB408" i="5"/>
  <c r="DG408" i="5"/>
  <c r="DN408" i="5"/>
  <c r="DK409" i="5"/>
  <c r="DT409" i="5"/>
  <c r="DB410" i="5"/>
  <c r="DG410" i="5"/>
  <c r="DN410" i="5"/>
  <c r="DK411" i="5"/>
  <c r="DT411" i="5"/>
  <c r="DB412" i="5"/>
  <c r="DG412" i="5"/>
  <c r="DN412" i="5"/>
  <c r="DK413" i="5"/>
  <c r="DT413" i="5"/>
  <c r="DB414" i="5"/>
  <c r="DG414" i="5"/>
  <c r="DN414" i="5"/>
  <c r="DK415" i="5"/>
  <c r="DT415" i="5"/>
  <c r="DB416" i="5"/>
  <c r="DG416" i="5"/>
  <c r="DN416" i="5"/>
  <c r="DK417" i="5"/>
  <c r="DT417" i="5"/>
  <c r="DB418" i="5"/>
  <c r="DG418" i="5"/>
  <c r="DN418" i="5"/>
  <c r="DK419" i="5"/>
  <c r="DT419" i="5"/>
  <c r="DB420" i="5"/>
  <c r="DG420" i="5"/>
  <c r="DN420" i="5"/>
  <c r="DK421" i="5"/>
  <c r="DT421" i="5"/>
  <c r="DB422" i="5"/>
  <c r="DG422" i="5"/>
  <c r="DN422" i="5"/>
  <c r="DK423" i="5"/>
  <c r="DT423" i="5"/>
  <c r="DB424" i="5"/>
  <c r="DG424" i="5"/>
  <c r="DN424" i="5"/>
  <c r="DK425" i="5"/>
  <c r="DT425" i="5"/>
  <c r="DB426" i="5"/>
  <c r="DG426" i="5"/>
  <c r="DN426" i="5"/>
  <c r="DK427" i="5"/>
  <c r="DT427" i="5"/>
  <c r="DB428" i="5"/>
  <c r="DG428" i="5"/>
  <c r="DN428" i="5"/>
  <c r="DK429" i="5"/>
  <c r="DT429" i="5"/>
  <c r="DB430" i="5"/>
  <c r="DG430" i="5"/>
  <c r="DN430" i="5"/>
  <c r="DK431" i="5"/>
  <c r="DT431" i="5"/>
  <c r="DB432" i="5"/>
  <c r="DG432" i="5"/>
  <c r="DN432" i="5"/>
  <c r="DK433" i="5"/>
  <c r="DT433" i="5"/>
  <c r="DB434" i="5"/>
  <c r="DG434" i="5"/>
  <c r="DN434" i="5"/>
  <c r="DK435" i="5"/>
  <c r="DT435" i="5"/>
  <c r="DB436" i="5"/>
  <c r="DG436" i="5"/>
  <c r="DN436" i="5"/>
  <c r="DK437" i="5"/>
  <c r="DT437" i="5"/>
  <c r="DB438" i="5"/>
  <c r="DG438" i="5"/>
  <c r="DN438" i="5"/>
  <c r="DK439" i="5"/>
  <c r="DT439" i="5"/>
  <c r="DB440" i="5"/>
  <c r="DG440" i="5"/>
  <c r="DN440" i="5"/>
  <c r="DK441" i="5"/>
  <c r="DT441" i="5"/>
  <c r="DB442" i="5"/>
  <c r="DG442" i="5"/>
  <c r="DN442" i="5"/>
  <c r="DK443" i="5"/>
  <c r="DT443" i="5"/>
  <c r="DB444" i="5"/>
  <c r="DG444" i="5"/>
  <c r="DN444" i="5"/>
  <c r="DK445" i="5"/>
  <c r="DT445" i="5"/>
  <c r="DB446" i="5"/>
  <c r="DG446" i="5"/>
  <c r="DN446" i="5"/>
  <c r="DK447" i="5"/>
  <c r="DT447" i="5"/>
  <c r="DB448" i="5"/>
  <c r="DG448" i="5"/>
  <c r="DN448" i="5"/>
  <c r="DK449" i="5"/>
  <c r="DT449" i="5"/>
  <c r="DB450" i="5"/>
  <c r="DG450" i="5"/>
  <c r="DN450" i="5"/>
  <c r="DK451" i="5"/>
  <c r="DT451" i="5"/>
  <c r="DB452" i="5"/>
  <c r="DG452" i="5"/>
  <c r="DN452" i="5"/>
  <c r="DK453" i="5"/>
  <c r="DT453" i="5"/>
  <c r="DB454" i="5"/>
  <c r="DG454" i="5"/>
  <c r="DN454" i="5"/>
  <c r="DK455" i="5"/>
  <c r="DT455" i="5"/>
  <c r="DB456" i="5"/>
  <c r="DG456" i="5"/>
  <c r="DN456" i="5"/>
  <c r="DK457" i="5"/>
  <c r="DT457" i="5"/>
  <c r="DB458" i="5"/>
  <c r="DG458" i="5"/>
  <c r="DN458" i="5"/>
  <c r="DK459" i="5"/>
  <c r="DT459" i="5"/>
  <c r="DB460" i="5"/>
  <c r="DG460" i="5"/>
  <c r="DN460" i="5"/>
  <c r="DK461" i="5"/>
  <c r="DT461" i="5"/>
  <c r="DB462" i="5"/>
  <c r="DG462" i="5"/>
  <c r="DN462" i="5"/>
  <c r="DK463" i="5"/>
  <c r="DT463" i="5"/>
  <c r="DB464" i="5"/>
  <c r="DG464" i="5"/>
  <c r="DN464" i="5"/>
  <c r="DK465" i="5"/>
  <c r="DT465" i="5"/>
  <c r="DB466" i="5"/>
  <c r="DG466" i="5"/>
  <c r="DN466" i="5"/>
  <c r="DK467" i="5"/>
  <c r="DT467" i="5"/>
  <c r="DB468" i="5"/>
  <c r="DG468" i="5"/>
  <c r="DN468" i="5"/>
  <c r="DK469" i="5"/>
  <c r="DT469" i="5"/>
  <c r="DB470" i="5"/>
  <c r="DG470" i="5"/>
  <c r="DN470" i="5"/>
  <c r="DK471" i="5"/>
  <c r="DT471" i="5"/>
  <c r="DB472" i="5"/>
  <c r="DG472" i="5"/>
  <c r="DN472" i="5"/>
  <c r="DK473" i="5"/>
  <c r="DT473" i="5"/>
  <c r="DB474" i="5"/>
  <c r="DG474" i="5"/>
  <c r="DN474" i="5"/>
  <c r="DK475" i="5"/>
  <c r="DT475" i="5"/>
  <c r="DB476" i="5"/>
  <c r="DG476" i="5"/>
  <c r="DN476" i="5"/>
  <c r="DK477" i="5"/>
  <c r="DT477" i="5"/>
  <c r="DB478" i="5"/>
  <c r="DG478" i="5"/>
  <c r="DN478" i="5"/>
  <c r="DK479" i="5"/>
  <c r="DT479" i="5"/>
  <c r="DB480" i="5"/>
  <c r="DG480" i="5"/>
  <c r="DN480" i="5"/>
  <c r="DK481" i="5"/>
  <c r="DT481" i="5"/>
  <c r="DB482" i="5"/>
  <c r="DG482" i="5"/>
  <c r="DN482" i="5"/>
  <c r="DK483" i="5"/>
  <c r="DT483" i="5"/>
  <c r="DB484" i="5"/>
  <c r="DG484" i="5"/>
  <c r="DN484" i="5"/>
  <c r="DK485" i="5"/>
  <c r="DT485" i="5"/>
  <c r="DB486" i="5"/>
  <c r="DG486" i="5"/>
  <c r="DN486" i="5"/>
  <c r="DK487" i="5"/>
  <c r="DT487" i="5"/>
  <c r="DB488" i="5"/>
  <c r="DG488" i="5"/>
  <c r="DN488" i="5"/>
  <c r="DK489" i="5"/>
  <c r="DT489" i="5"/>
  <c r="DB490" i="5"/>
  <c r="DG490" i="5"/>
  <c r="DN490" i="5"/>
  <c r="DK491" i="5"/>
  <c r="DT491" i="5"/>
  <c r="DB492" i="5"/>
  <c r="DG492" i="5"/>
  <c r="DN492" i="5"/>
  <c r="DK493" i="5"/>
  <c r="DT493" i="5"/>
  <c r="DB494" i="5"/>
  <c r="DG494" i="5"/>
  <c r="DN494" i="5"/>
  <c r="DK495" i="5"/>
  <c r="DT495" i="5"/>
  <c r="DB496" i="5"/>
  <c r="DG496" i="5"/>
  <c r="DN496" i="5"/>
  <c r="DK497" i="5"/>
  <c r="DT497" i="5"/>
  <c r="DB498" i="5"/>
  <c r="DG498" i="5"/>
  <c r="DN498" i="5"/>
  <c r="DK499" i="5"/>
  <c r="DT499" i="5"/>
  <c r="DB500" i="5"/>
  <c r="DG500" i="5"/>
  <c r="DN500" i="5"/>
  <c r="DK501" i="5"/>
  <c r="DT501" i="5"/>
  <c r="DB502" i="5"/>
  <c r="DG502" i="5"/>
  <c r="DN502" i="5"/>
  <c r="DK503" i="5"/>
  <c r="DT503" i="5"/>
  <c r="DB504" i="5"/>
  <c r="DG504" i="5"/>
  <c r="DN504" i="5"/>
  <c r="DK505" i="5"/>
  <c r="DT505" i="5"/>
  <c r="DB506" i="5"/>
  <c r="DG506" i="5"/>
  <c r="DN506" i="5"/>
  <c r="DK507" i="5"/>
  <c r="DT507" i="5"/>
  <c r="DB508" i="5"/>
  <c r="DG508" i="5"/>
  <c r="DN508" i="5"/>
  <c r="DK509" i="5"/>
  <c r="DT509" i="5"/>
  <c r="DR22" i="5"/>
  <c r="DQ22" i="5"/>
  <c r="DS22" i="5"/>
  <c r="DR46" i="5"/>
  <c r="DQ46" i="5"/>
  <c r="DS46" i="5"/>
  <c r="DR76" i="5"/>
  <c r="DQ76" i="5"/>
  <c r="DS76" i="5"/>
  <c r="DR106" i="5"/>
  <c r="DQ106" i="5"/>
  <c r="DS106" i="5"/>
  <c r="DR136" i="5"/>
  <c r="DQ136" i="5"/>
  <c r="DS136" i="5"/>
  <c r="DR166" i="5"/>
  <c r="DQ166" i="5"/>
  <c r="DS166" i="5"/>
  <c r="DR196" i="5"/>
  <c r="DQ196" i="5"/>
  <c r="DI196" i="5"/>
  <c r="DS196" i="5"/>
  <c r="DR226" i="5"/>
  <c r="DQ226" i="5"/>
  <c r="DS226" i="5"/>
  <c r="DR256" i="5"/>
  <c r="DQ256" i="5"/>
  <c r="DS256" i="5"/>
  <c r="DR286" i="5"/>
  <c r="DQ286" i="5"/>
  <c r="DS286" i="5"/>
  <c r="DR316" i="5"/>
  <c r="DQ316" i="5"/>
  <c r="DS316" i="5"/>
  <c r="DR346" i="5"/>
  <c r="DQ346" i="5"/>
  <c r="DS346" i="5"/>
  <c r="DR376" i="5"/>
  <c r="DQ376" i="5"/>
  <c r="DS376" i="5"/>
  <c r="DR406" i="5"/>
  <c r="DQ406" i="5"/>
  <c r="DS406" i="5"/>
  <c r="DR436" i="5"/>
  <c r="DQ436" i="5"/>
  <c r="DI436" i="5"/>
  <c r="DS436" i="5"/>
  <c r="DR466" i="5"/>
  <c r="DQ466" i="5"/>
  <c r="DI466" i="5"/>
  <c r="DS466" i="5"/>
  <c r="DR496" i="5"/>
  <c r="DQ496" i="5"/>
  <c r="DI496" i="5"/>
  <c r="DS496" i="5"/>
  <c r="DL22" i="5"/>
  <c r="DE28" i="5"/>
  <c r="DE34" i="5"/>
  <c r="DE40" i="5"/>
  <c r="DE94" i="5"/>
  <c r="DE106" i="5"/>
  <c r="DL136" i="5"/>
  <c r="DE142" i="5"/>
  <c r="DE190" i="5"/>
  <c r="DE208" i="5"/>
  <c r="DL238" i="5"/>
  <c r="DL250" i="5"/>
  <c r="DL298" i="5"/>
  <c r="DL310" i="5"/>
  <c r="DL334" i="5"/>
  <c r="DE382" i="5"/>
  <c r="DL394" i="5"/>
  <c r="DL412" i="5"/>
  <c r="DL424" i="5"/>
  <c r="DL436" i="5"/>
  <c r="DE466" i="5"/>
  <c r="DL478" i="5"/>
  <c r="DL484" i="5"/>
  <c r="DL502" i="5"/>
  <c r="DS259" i="5"/>
  <c r="DR259" i="5"/>
  <c r="DQ259" i="5"/>
  <c r="DG12" i="5"/>
  <c r="DE17" i="5"/>
  <c r="DL17" i="5"/>
  <c r="DC18" i="5"/>
  <c r="DH18" i="5"/>
  <c r="DO18" i="5"/>
  <c r="DE19" i="5"/>
  <c r="DL19" i="5"/>
  <c r="DC20" i="5"/>
  <c r="DH20" i="5"/>
  <c r="DE21" i="5"/>
  <c r="DL21" i="5"/>
  <c r="DC22" i="5"/>
  <c r="DH22" i="5"/>
  <c r="DO22" i="5"/>
  <c r="DE23" i="5"/>
  <c r="DL23" i="5"/>
  <c r="DC24" i="5"/>
  <c r="DH24" i="5"/>
  <c r="DO24" i="5"/>
  <c r="DE25" i="5"/>
  <c r="DL25" i="5"/>
  <c r="DC26" i="5"/>
  <c r="DH26" i="5"/>
  <c r="DE27" i="5"/>
  <c r="DL27" i="5"/>
  <c r="DC28" i="5"/>
  <c r="DH28" i="5"/>
  <c r="DE29" i="5"/>
  <c r="DL29" i="5"/>
  <c r="DC30" i="5"/>
  <c r="DH30" i="5"/>
  <c r="DO30" i="5"/>
  <c r="DE31" i="5"/>
  <c r="DL31" i="5"/>
  <c r="DC32" i="5"/>
  <c r="DH32" i="5"/>
  <c r="DE33" i="5"/>
  <c r="DL33" i="5"/>
  <c r="DC34" i="5"/>
  <c r="DH34" i="5"/>
  <c r="DO34" i="5"/>
  <c r="DE35" i="5"/>
  <c r="DL35" i="5"/>
  <c r="DC36" i="5"/>
  <c r="DH36" i="5"/>
  <c r="DO36" i="5"/>
  <c r="DE37" i="5"/>
  <c r="DL37" i="5"/>
  <c r="DC38" i="5"/>
  <c r="DH38" i="5"/>
  <c r="DE39" i="5"/>
  <c r="DL39" i="5"/>
  <c r="DC40" i="5"/>
  <c r="DH40" i="5"/>
  <c r="DO40" i="5"/>
  <c r="DE41" i="5"/>
  <c r="DL41" i="5"/>
  <c r="DC42" i="5"/>
  <c r="DH42" i="5"/>
  <c r="DO42" i="5"/>
  <c r="DE43" i="5"/>
  <c r="DL43" i="5"/>
  <c r="DC44" i="5"/>
  <c r="DH44" i="5"/>
  <c r="DE45" i="5"/>
  <c r="DL45" i="5"/>
  <c r="DC46" i="5"/>
  <c r="DH46" i="5"/>
  <c r="DO46" i="5"/>
  <c r="DE47" i="5"/>
  <c r="DL47" i="5"/>
  <c r="DC48" i="5"/>
  <c r="DH48" i="5"/>
  <c r="DO48" i="5"/>
  <c r="DE49" i="5"/>
  <c r="DL49" i="5"/>
  <c r="DC50" i="5"/>
  <c r="DH50" i="5"/>
  <c r="DE51" i="5"/>
  <c r="DL51" i="5"/>
  <c r="DC52" i="5"/>
  <c r="DH52" i="5"/>
  <c r="DO52" i="5"/>
  <c r="DE53" i="5"/>
  <c r="DL53" i="5"/>
  <c r="DC54" i="5"/>
  <c r="DH54" i="5"/>
  <c r="DO54" i="5"/>
  <c r="DE55" i="5"/>
  <c r="DL55" i="5"/>
  <c r="DC56" i="5"/>
  <c r="DH56" i="5"/>
  <c r="DE57" i="5"/>
  <c r="DL57" i="5"/>
  <c r="DC58" i="5"/>
  <c r="DH58" i="5"/>
  <c r="DE59" i="5"/>
  <c r="DL59" i="5"/>
  <c r="DC60" i="5"/>
  <c r="DH60" i="5"/>
  <c r="DO60" i="5"/>
  <c r="DE61" i="5"/>
  <c r="DL61" i="5"/>
  <c r="DC62" i="5"/>
  <c r="DH62" i="5"/>
  <c r="DE63" i="5"/>
  <c r="DL63" i="5"/>
  <c r="DC64" i="5"/>
  <c r="DH64" i="5"/>
  <c r="DO64" i="5"/>
  <c r="DE65" i="5"/>
  <c r="DL65" i="5"/>
  <c r="DC66" i="5"/>
  <c r="DH66" i="5"/>
  <c r="DO66" i="5"/>
  <c r="DE67" i="5"/>
  <c r="DL67" i="5"/>
  <c r="DC68" i="5"/>
  <c r="DH68" i="5"/>
  <c r="DE69" i="5"/>
  <c r="DL69" i="5"/>
  <c r="DC70" i="5"/>
  <c r="DH70" i="5"/>
  <c r="DO70" i="5"/>
  <c r="DE71" i="5"/>
  <c r="DL71" i="5"/>
  <c r="DC72" i="5"/>
  <c r="DH72" i="5"/>
  <c r="DO72" i="5"/>
  <c r="DE73" i="5"/>
  <c r="DL73" i="5"/>
  <c r="DC74" i="5"/>
  <c r="DH74" i="5"/>
  <c r="DE75" i="5"/>
  <c r="DL75" i="5"/>
  <c r="DC76" i="5"/>
  <c r="DH76" i="5"/>
  <c r="DO76" i="5"/>
  <c r="DE77" i="5"/>
  <c r="DL77" i="5"/>
  <c r="DC78" i="5"/>
  <c r="DH78" i="5"/>
  <c r="DO78" i="5"/>
  <c r="DE79" i="5"/>
  <c r="DL79" i="5"/>
  <c r="DC80" i="5"/>
  <c r="DH80" i="5"/>
  <c r="DE81" i="5"/>
  <c r="DL81" i="5"/>
  <c r="DC82" i="5"/>
  <c r="DH82" i="5"/>
  <c r="DO82" i="5"/>
  <c r="DE83" i="5"/>
  <c r="DL83" i="5"/>
  <c r="DC84" i="5"/>
  <c r="DH84" i="5"/>
  <c r="DO84" i="5"/>
  <c r="DE85" i="5"/>
  <c r="DL85" i="5"/>
  <c r="DC86" i="5"/>
  <c r="DH86" i="5"/>
  <c r="DE87" i="5"/>
  <c r="DL87" i="5"/>
  <c r="DC88" i="5"/>
  <c r="DH88" i="5"/>
  <c r="DE89" i="5"/>
  <c r="DL89" i="5"/>
  <c r="DC90" i="5"/>
  <c r="DH90" i="5"/>
  <c r="DO90" i="5"/>
  <c r="DE91" i="5"/>
  <c r="DL91" i="5"/>
  <c r="DC92" i="5"/>
  <c r="DH92" i="5"/>
  <c r="DE93" i="5"/>
  <c r="DL93" i="5"/>
  <c r="DC94" i="5"/>
  <c r="DH94" i="5"/>
  <c r="DO94" i="5"/>
  <c r="DE95" i="5"/>
  <c r="DL95" i="5"/>
  <c r="DC96" i="5"/>
  <c r="DH96" i="5"/>
  <c r="DO96" i="5"/>
  <c r="DE97" i="5"/>
  <c r="DL97" i="5"/>
  <c r="DC98" i="5"/>
  <c r="DH98" i="5"/>
  <c r="DE99" i="5"/>
  <c r="DL99" i="5"/>
  <c r="DC100" i="5"/>
  <c r="DH100" i="5"/>
  <c r="DO100" i="5"/>
  <c r="DE101" i="5"/>
  <c r="DL101" i="5"/>
  <c r="DC102" i="5"/>
  <c r="DH102" i="5"/>
  <c r="DO102" i="5"/>
  <c r="DE103" i="5"/>
  <c r="DL103" i="5"/>
  <c r="DC104" i="5"/>
  <c r="DH104" i="5"/>
  <c r="DE105" i="5"/>
  <c r="DL105" i="5"/>
  <c r="DC106" i="5"/>
  <c r="DH106" i="5"/>
  <c r="DO106" i="5"/>
  <c r="DE107" i="5"/>
  <c r="DL107" i="5"/>
  <c r="DC108" i="5"/>
  <c r="DH108" i="5"/>
  <c r="DO108" i="5"/>
  <c r="DE109" i="5"/>
  <c r="DL109" i="5"/>
  <c r="DC110" i="5"/>
  <c r="DH110" i="5"/>
  <c r="DE111" i="5"/>
  <c r="DL111" i="5"/>
  <c r="DC112" i="5"/>
  <c r="DH112" i="5"/>
  <c r="DO112" i="5"/>
  <c r="DE113" i="5"/>
  <c r="DL113" i="5"/>
  <c r="DC114" i="5"/>
  <c r="DH114" i="5"/>
  <c r="DO114" i="5"/>
  <c r="DE115" i="5"/>
  <c r="DL115" i="5"/>
  <c r="DC116" i="5"/>
  <c r="DH116" i="5"/>
  <c r="DE117" i="5"/>
  <c r="DL117" i="5"/>
  <c r="DC118" i="5"/>
  <c r="DH118" i="5"/>
  <c r="DE119" i="5"/>
  <c r="DL119" i="5"/>
  <c r="DC120" i="5"/>
  <c r="DH120" i="5"/>
  <c r="DO120" i="5"/>
  <c r="DE121" i="5"/>
  <c r="DL121" i="5"/>
  <c r="DC122" i="5"/>
  <c r="DH122" i="5"/>
  <c r="DE123" i="5"/>
  <c r="DL123" i="5"/>
  <c r="DC124" i="5"/>
  <c r="DH124" i="5"/>
  <c r="DO124" i="5"/>
  <c r="DE125" i="5"/>
  <c r="DL125" i="5"/>
  <c r="DC126" i="5"/>
  <c r="DH126" i="5"/>
  <c r="DO126" i="5"/>
  <c r="DE127" i="5"/>
  <c r="DL127" i="5"/>
  <c r="DC128" i="5"/>
  <c r="DH128" i="5"/>
  <c r="DE129" i="5"/>
  <c r="DL129" i="5"/>
  <c r="DC130" i="5"/>
  <c r="DH130" i="5"/>
  <c r="DO130" i="5"/>
  <c r="DE131" i="5"/>
  <c r="DL131" i="5"/>
  <c r="DC132" i="5"/>
  <c r="DH132" i="5"/>
  <c r="DO132" i="5"/>
  <c r="DE133" i="5"/>
  <c r="DL133" i="5"/>
  <c r="DC134" i="5"/>
  <c r="DH134" i="5"/>
  <c r="DE135" i="5"/>
  <c r="DL135" i="5"/>
  <c r="DC136" i="5"/>
  <c r="DH136" i="5"/>
  <c r="DO136" i="5"/>
  <c r="DE137" i="5"/>
  <c r="DL137" i="5"/>
  <c r="DC138" i="5"/>
  <c r="DH138" i="5"/>
  <c r="DO138" i="5"/>
  <c r="DE139" i="5"/>
  <c r="DL139" i="5"/>
  <c r="DC140" i="5"/>
  <c r="DH140" i="5"/>
  <c r="DE141" i="5"/>
  <c r="DL141" i="5"/>
  <c r="DC142" i="5"/>
  <c r="DH142" i="5"/>
  <c r="DO142" i="5"/>
  <c r="DE143" i="5"/>
  <c r="DL143" i="5"/>
  <c r="DC144" i="5"/>
  <c r="DH144" i="5"/>
  <c r="DO144" i="5"/>
  <c r="DE145" i="5"/>
  <c r="DL145" i="5"/>
  <c r="DC146" i="5"/>
  <c r="DH146" i="5"/>
  <c r="DE147" i="5"/>
  <c r="DL147" i="5"/>
  <c r="DC148" i="5"/>
  <c r="DH148" i="5"/>
  <c r="DE149" i="5"/>
  <c r="DL149" i="5"/>
  <c r="DC150" i="5"/>
  <c r="DH150" i="5"/>
  <c r="DO150" i="5"/>
  <c r="DE151" i="5"/>
  <c r="DL151" i="5"/>
  <c r="DC152" i="5"/>
  <c r="DH152" i="5"/>
  <c r="DE153" i="5"/>
  <c r="DL153" i="5"/>
  <c r="DC154" i="5"/>
  <c r="DH154" i="5"/>
  <c r="DO154" i="5"/>
  <c r="DE155" i="5"/>
  <c r="DL155" i="5"/>
  <c r="DC156" i="5"/>
  <c r="DH156" i="5"/>
  <c r="DO156" i="5"/>
  <c r="DE157" i="5"/>
  <c r="DL157" i="5"/>
  <c r="DC158" i="5"/>
  <c r="DH158" i="5"/>
  <c r="DE159" i="5"/>
  <c r="DL159" i="5"/>
  <c r="DC160" i="5"/>
  <c r="DH160" i="5"/>
  <c r="DO160" i="5"/>
  <c r="DE161" i="5"/>
  <c r="DL161" i="5"/>
  <c r="DC162" i="5"/>
  <c r="DH162" i="5"/>
  <c r="DO162" i="5"/>
  <c r="DE163" i="5"/>
  <c r="DL163" i="5"/>
  <c r="DC164" i="5"/>
  <c r="DH164" i="5"/>
  <c r="DE165" i="5"/>
  <c r="DL165" i="5"/>
  <c r="DC166" i="5"/>
  <c r="DH166" i="5"/>
  <c r="DO166" i="5"/>
  <c r="DE167" i="5"/>
  <c r="DL167" i="5"/>
  <c r="DC168" i="5"/>
  <c r="DH168" i="5"/>
  <c r="DO168" i="5"/>
  <c r="DE169" i="5"/>
  <c r="DL169" i="5"/>
  <c r="DC170" i="5"/>
  <c r="DH170" i="5"/>
  <c r="DE171" i="5"/>
  <c r="DL171" i="5"/>
  <c r="DC172" i="5"/>
  <c r="DH172" i="5"/>
  <c r="DO172" i="5"/>
  <c r="DE173" i="5"/>
  <c r="DL173" i="5"/>
  <c r="DC174" i="5"/>
  <c r="DH174" i="5"/>
  <c r="DO174" i="5"/>
  <c r="DE175" i="5"/>
  <c r="DL175" i="5"/>
  <c r="DC176" i="5"/>
  <c r="DH176" i="5"/>
  <c r="DE177" i="5"/>
  <c r="DL177" i="5"/>
  <c r="DC178" i="5"/>
  <c r="DH178" i="5"/>
  <c r="DE179" i="5"/>
  <c r="DL179" i="5"/>
  <c r="DC180" i="5"/>
  <c r="DH180" i="5"/>
  <c r="DO180" i="5"/>
  <c r="DE181" i="5"/>
  <c r="DL181" i="5"/>
  <c r="DC182" i="5"/>
  <c r="DH182" i="5"/>
  <c r="DE183" i="5"/>
  <c r="DL183" i="5"/>
  <c r="DC184" i="5"/>
  <c r="DH184" i="5"/>
  <c r="DO184" i="5"/>
  <c r="DE185" i="5"/>
  <c r="DL185" i="5"/>
  <c r="DC186" i="5"/>
  <c r="DH186" i="5"/>
  <c r="DO186" i="5"/>
  <c r="DE187" i="5"/>
  <c r="DL187" i="5"/>
  <c r="DC188" i="5"/>
  <c r="DH188" i="5"/>
  <c r="DE189" i="5"/>
  <c r="DL189" i="5"/>
  <c r="DC190" i="5"/>
  <c r="DH190" i="5"/>
  <c r="DO190" i="5"/>
  <c r="DE191" i="5"/>
  <c r="DL191" i="5"/>
  <c r="DC192" i="5"/>
  <c r="DH192" i="5"/>
  <c r="DO192" i="5"/>
  <c r="DE193" i="5"/>
  <c r="DL193" i="5"/>
  <c r="DC194" i="5"/>
  <c r="DH194" i="5"/>
  <c r="DE195" i="5"/>
  <c r="DL195" i="5"/>
  <c r="DC196" i="5"/>
  <c r="DH196" i="5"/>
  <c r="DO196" i="5"/>
  <c r="DE197" i="5"/>
  <c r="DL197" i="5"/>
  <c r="DC198" i="5"/>
  <c r="DH198" i="5"/>
  <c r="DO198" i="5"/>
  <c r="DE199" i="5"/>
  <c r="DL199" i="5"/>
  <c r="DC200" i="5"/>
  <c r="DH200" i="5"/>
  <c r="DE201" i="5"/>
  <c r="DL201" i="5"/>
  <c r="DC202" i="5"/>
  <c r="DH202" i="5"/>
  <c r="DO202" i="5"/>
  <c r="DE203" i="5"/>
  <c r="DL203" i="5"/>
  <c r="DC204" i="5"/>
  <c r="DH204" i="5"/>
  <c r="DO204" i="5"/>
  <c r="DE205" i="5"/>
  <c r="DL205" i="5"/>
  <c r="DC206" i="5"/>
  <c r="DH206" i="5"/>
  <c r="DE207" i="5"/>
  <c r="DL207" i="5"/>
  <c r="DC208" i="5"/>
  <c r="DH208" i="5"/>
  <c r="DE209" i="5"/>
  <c r="DL209" i="5"/>
  <c r="DC210" i="5"/>
  <c r="DH210" i="5"/>
  <c r="DO210" i="5"/>
  <c r="DE211" i="5"/>
  <c r="DL211" i="5"/>
  <c r="DC212" i="5"/>
  <c r="DH212" i="5"/>
  <c r="DE213" i="5"/>
  <c r="DL213" i="5"/>
  <c r="DC214" i="5"/>
  <c r="DH214" i="5"/>
  <c r="DO214" i="5"/>
  <c r="DE215" i="5"/>
  <c r="DL215" i="5"/>
  <c r="DC216" i="5"/>
  <c r="DH216" i="5"/>
  <c r="DO216" i="5"/>
  <c r="DE217" i="5"/>
  <c r="DL217" i="5"/>
  <c r="DC218" i="5"/>
  <c r="DH218" i="5"/>
  <c r="DE219" i="5"/>
  <c r="DL219" i="5"/>
  <c r="DC220" i="5"/>
  <c r="DH220" i="5"/>
  <c r="DO220" i="5"/>
  <c r="DE221" i="5"/>
  <c r="DL221" i="5"/>
  <c r="DC222" i="5"/>
  <c r="DH222" i="5"/>
  <c r="DO222" i="5"/>
  <c r="DE223" i="5"/>
  <c r="DL223" i="5"/>
  <c r="DC224" i="5"/>
  <c r="DH224" i="5"/>
  <c r="DE225" i="5"/>
  <c r="DL225" i="5"/>
  <c r="DC226" i="5"/>
  <c r="DH226" i="5"/>
  <c r="DO226" i="5"/>
  <c r="DE227" i="5"/>
  <c r="DL227" i="5"/>
  <c r="DC228" i="5"/>
  <c r="DH228" i="5"/>
  <c r="DO228" i="5"/>
  <c r="DE229" i="5"/>
  <c r="DL229" i="5"/>
  <c r="DC230" i="5"/>
  <c r="DH230" i="5"/>
  <c r="DE231" i="5"/>
  <c r="DL231" i="5"/>
  <c r="DC232" i="5"/>
  <c r="DH232" i="5"/>
  <c r="DO232" i="5"/>
  <c r="DE233" i="5"/>
  <c r="DL233" i="5"/>
  <c r="DC234" i="5"/>
  <c r="DH234" i="5"/>
  <c r="DO234" i="5"/>
  <c r="DE235" i="5"/>
  <c r="DL235" i="5"/>
  <c r="DC236" i="5"/>
  <c r="DH236" i="5"/>
  <c r="DE237" i="5"/>
  <c r="DL237" i="5"/>
  <c r="DC238" i="5"/>
  <c r="DH238" i="5"/>
  <c r="DE239" i="5"/>
  <c r="DL239" i="5"/>
  <c r="DC240" i="5"/>
  <c r="DH240" i="5"/>
  <c r="DO240" i="5"/>
  <c r="DE241" i="5"/>
  <c r="DL241" i="5"/>
  <c r="DC242" i="5"/>
  <c r="DH242" i="5"/>
  <c r="DE243" i="5"/>
  <c r="DL243" i="5"/>
  <c r="DC244" i="5"/>
  <c r="DH244" i="5"/>
  <c r="DO244" i="5"/>
  <c r="DE245" i="5"/>
  <c r="DL245" i="5"/>
  <c r="DC246" i="5"/>
  <c r="DH246" i="5"/>
  <c r="DO246" i="5"/>
  <c r="DE247" i="5"/>
  <c r="DL247" i="5"/>
  <c r="DC248" i="5"/>
  <c r="DH248" i="5"/>
  <c r="DE249" i="5"/>
  <c r="DL249" i="5"/>
  <c r="DC250" i="5"/>
  <c r="DH250" i="5"/>
  <c r="DO250" i="5"/>
  <c r="DE251" i="5"/>
  <c r="DL251" i="5"/>
  <c r="DC252" i="5"/>
  <c r="DH252" i="5"/>
  <c r="DO252" i="5"/>
  <c r="DE253" i="5"/>
  <c r="DL253" i="5"/>
  <c r="DC254" i="5"/>
  <c r="DH254" i="5"/>
  <c r="DE255" i="5"/>
  <c r="DL255" i="5"/>
  <c r="DC256" i="5"/>
  <c r="DH256" i="5"/>
  <c r="DO256" i="5"/>
  <c r="DE257" i="5"/>
  <c r="DL257" i="5"/>
  <c r="DC258" i="5"/>
  <c r="DH258" i="5"/>
  <c r="DO258" i="5"/>
  <c r="DE259" i="5"/>
  <c r="DL259" i="5"/>
  <c r="DC260" i="5"/>
  <c r="DH260" i="5"/>
  <c r="DE261" i="5"/>
  <c r="DL261" i="5"/>
  <c r="DC262" i="5"/>
  <c r="DH262" i="5"/>
  <c r="DO262" i="5"/>
  <c r="DE263" i="5"/>
  <c r="DL263" i="5"/>
  <c r="DC264" i="5"/>
  <c r="DH264" i="5"/>
  <c r="DO264" i="5"/>
  <c r="DE265" i="5"/>
  <c r="DL265" i="5"/>
  <c r="DC266" i="5"/>
  <c r="DH266" i="5"/>
  <c r="DE267" i="5"/>
  <c r="DL267" i="5"/>
  <c r="DC268" i="5"/>
  <c r="DH268" i="5"/>
  <c r="DE269" i="5"/>
  <c r="DL269" i="5"/>
  <c r="DC270" i="5"/>
  <c r="DH270" i="5"/>
  <c r="DO270" i="5"/>
  <c r="DE271" i="5"/>
  <c r="DL271" i="5"/>
  <c r="DC272" i="5"/>
  <c r="DH272" i="5"/>
  <c r="DE273" i="5"/>
  <c r="DL273" i="5"/>
  <c r="DC274" i="5"/>
  <c r="DH274" i="5"/>
  <c r="DO274" i="5"/>
  <c r="DE275" i="5"/>
  <c r="DL275" i="5"/>
  <c r="DC276" i="5"/>
  <c r="DH276" i="5"/>
  <c r="DO276" i="5"/>
  <c r="DE277" i="5"/>
  <c r="DL277" i="5"/>
  <c r="DC278" i="5"/>
  <c r="DH278" i="5"/>
  <c r="DE279" i="5"/>
  <c r="DL279" i="5"/>
  <c r="DC280" i="5"/>
  <c r="DH280" i="5"/>
  <c r="DO280" i="5"/>
  <c r="DE281" i="5"/>
  <c r="DL281" i="5"/>
  <c r="DC282" i="5"/>
  <c r="DH282" i="5"/>
  <c r="DO282" i="5"/>
  <c r="DE283" i="5"/>
  <c r="DL283" i="5"/>
  <c r="DC284" i="5"/>
  <c r="DH284" i="5"/>
  <c r="DE285" i="5"/>
  <c r="DL285" i="5"/>
  <c r="DC286" i="5"/>
  <c r="DH286" i="5"/>
  <c r="DO286" i="5"/>
  <c r="DE287" i="5"/>
  <c r="DL287" i="5"/>
  <c r="DC288" i="5"/>
  <c r="DH288" i="5"/>
  <c r="DO288" i="5"/>
  <c r="DE289" i="5"/>
  <c r="DL289" i="5"/>
  <c r="DC290" i="5"/>
  <c r="DH290" i="5"/>
  <c r="DE291" i="5"/>
  <c r="DL291" i="5"/>
  <c r="DC292" i="5"/>
  <c r="DH292" i="5"/>
  <c r="DO292" i="5"/>
  <c r="DE293" i="5"/>
  <c r="DL293" i="5"/>
  <c r="DC294" i="5"/>
  <c r="DH294" i="5"/>
  <c r="DO294" i="5"/>
  <c r="DE295" i="5"/>
  <c r="DL295" i="5"/>
  <c r="DC296" i="5"/>
  <c r="DH296" i="5"/>
  <c r="DE297" i="5"/>
  <c r="DL297" i="5"/>
  <c r="DC298" i="5"/>
  <c r="DH298" i="5"/>
  <c r="DE299" i="5"/>
  <c r="DL299" i="5"/>
  <c r="DC300" i="5"/>
  <c r="DH300" i="5"/>
  <c r="DO300" i="5"/>
  <c r="DE301" i="5"/>
  <c r="DL301" i="5"/>
  <c r="DC302" i="5"/>
  <c r="DH302" i="5"/>
  <c r="DE303" i="5"/>
  <c r="DL303" i="5"/>
  <c r="DC304" i="5"/>
  <c r="DH304" i="5"/>
  <c r="DO304" i="5"/>
  <c r="DE305" i="5"/>
  <c r="DL305" i="5"/>
  <c r="DC306" i="5"/>
  <c r="DH306" i="5"/>
  <c r="DO306" i="5"/>
  <c r="DE307" i="5"/>
  <c r="DL307" i="5"/>
  <c r="DC308" i="5"/>
  <c r="DH308" i="5"/>
  <c r="DE309" i="5"/>
  <c r="DL309" i="5"/>
  <c r="DC310" i="5"/>
  <c r="DH310" i="5"/>
  <c r="DO310" i="5"/>
  <c r="DE311" i="5"/>
  <c r="DL311" i="5"/>
  <c r="DC312" i="5"/>
  <c r="DH312" i="5"/>
  <c r="DO312" i="5"/>
  <c r="DE313" i="5"/>
  <c r="DL313" i="5"/>
  <c r="DC314" i="5"/>
  <c r="DH314" i="5"/>
  <c r="DE315" i="5"/>
  <c r="DL315" i="5"/>
  <c r="DC316" i="5"/>
  <c r="DH316" i="5"/>
  <c r="DO316" i="5"/>
  <c r="DE317" i="5"/>
  <c r="DL317" i="5"/>
  <c r="DC318" i="5"/>
  <c r="DH318" i="5"/>
  <c r="DO318" i="5"/>
  <c r="DE319" i="5"/>
  <c r="DL319" i="5"/>
  <c r="DC320" i="5"/>
  <c r="DH320" i="5"/>
  <c r="DE321" i="5"/>
  <c r="DL321" i="5"/>
  <c r="DC322" i="5"/>
  <c r="DH322" i="5"/>
  <c r="DO322" i="5"/>
  <c r="DE323" i="5"/>
  <c r="DL323" i="5"/>
  <c r="DC324" i="5"/>
  <c r="DH324" i="5"/>
  <c r="DO324" i="5"/>
  <c r="DE325" i="5"/>
  <c r="DL325" i="5"/>
  <c r="DC326" i="5"/>
  <c r="DH326" i="5"/>
  <c r="DE327" i="5"/>
  <c r="DL327" i="5"/>
  <c r="DC328" i="5"/>
  <c r="DH328" i="5"/>
  <c r="DE329" i="5"/>
  <c r="DL329" i="5"/>
  <c r="DC330" i="5"/>
  <c r="DH330" i="5"/>
  <c r="DO330" i="5"/>
  <c r="DE331" i="5"/>
  <c r="DL331" i="5"/>
  <c r="DC332" i="5"/>
  <c r="DH332" i="5"/>
  <c r="DE333" i="5"/>
  <c r="DL333" i="5"/>
  <c r="DC334" i="5"/>
  <c r="DH334" i="5"/>
  <c r="DO334" i="5"/>
  <c r="DE335" i="5"/>
  <c r="DL335" i="5"/>
  <c r="DC336" i="5"/>
  <c r="DH336" i="5"/>
  <c r="DO336" i="5"/>
  <c r="DE337" i="5"/>
  <c r="DL337" i="5"/>
  <c r="DC338" i="5"/>
  <c r="DH338" i="5"/>
  <c r="DE339" i="5"/>
  <c r="DL339" i="5"/>
  <c r="DC340" i="5"/>
  <c r="DH340" i="5"/>
  <c r="DO340" i="5"/>
  <c r="DE341" i="5"/>
  <c r="DL341" i="5"/>
  <c r="DC342" i="5"/>
  <c r="DH342" i="5"/>
  <c r="DO342" i="5"/>
  <c r="DE343" i="5"/>
  <c r="DL343" i="5"/>
  <c r="DC344" i="5"/>
  <c r="DH344" i="5"/>
  <c r="DE345" i="5"/>
  <c r="DL345" i="5"/>
  <c r="DC346" i="5"/>
  <c r="DH346" i="5"/>
  <c r="DO346" i="5"/>
  <c r="DE347" i="5"/>
  <c r="DL347" i="5"/>
  <c r="DC348" i="5"/>
  <c r="DH348" i="5"/>
  <c r="DO348" i="5"/>
  <c r="DE349" i="5"/>
  <c r="DL349" i="5"/>
  <c r="DC350" i="5"/>
  <c r="DH350" i="5"/>
  <c r="DE351" i="5"/>
  <c r="DL351" i="5"/>
  <c r="DC352" i="5"/>
  <c r="DH352" i="5"/>
  <c r="DO352" i="5"/>
  <c r="DE353" i="5"/>
  <c r="DL353" i="5"/>
  <c r="DC354" i="5"/>
  <c r="DH354" i="5"/>
  <c r="DO354" i="5"/>
  <c r="DE355" i="5"/>
  <c r="DL355" i="5"/>
  <c r="DC356" i="5"/>
  <c r="DH356" i="5"/>
  <c r="DE357" i="5"/>
  <c r="DL357" i="5"/>
  <c r="DC358" i="5"/>
  <c r="DH358" i="5"/>
  <c r="DE359" i="5"/>
  <c r="DL359" i="5"/>
  <c r="DC360" i="5"/>
  <c r="DH360" i="5"/>
  <c r="DO360" i="5"/>
  <c r="DE361" i="5"/>
  <c r="DL361" i="5"/>
  <c r="DC362" i="5"/>
  <c r="DH362" i="5"/>
  <c r="DE363" i="5"/>
  <c r="DL363" i="5"/>
  <c r="DC364" i="5"/>
  <c r="DH364" i="5"/>
  <c r="DO364" i="5"/>
  <c r="DE365" i="5"/>
  <c r="DL365" i="5"/>
  <c r="DC366" i="5"/>
  <c r="DH366" i="5"/>
  <c r="DO366" i="5"/>
  <c r="DE367" i="5"/>
  <c r="DL367" i="5"/>
  <c r="DC368" i="5"/>
  <c r="DH368" i="5"/>
  <c r="DE369" i="5"/>
  <c r="DL369" i="5"/>
  <c r="DC370" i="5"/>
  <c r="DH370" i="5"/>
  <c r="DO370" i="5"/>
  <c r="DE371" i="5"/>
  <c r="DL371" i="5"/>
  <c r="DC372" i="5"/>
  <c r="DH372" i="5"/>
  <c r="DO372" i="5"/>
  <c r="DE373" i="5"/>
  <c r="DL373" i="5"/>
  <c r="DC374" i="5"/>
  <c r="DH374" i="5"/>
  <c r="DE375" i="5"/>
  <c r="DL375" i="5"/>
  <c r="DC376" i="5"/>
  <c r="DH376" i="5"/>
  <c r="DO376" i="5"/>
  <c r="DE377" i="5"/>
  <c r="DL377" i="5"/>
  <c r="DC378" i="5"/>
  <c r="DH378" i="5"/>
  <c r="DO378" i="5"/>
  <c r="DE379" i="5"/>
  <c r="DL379" i="5"/>
  <c r="DC380" i="5"/>
  <c r="DH380" i="5"/>
  <c r="DE381" i="5"/>
  <c r="DL381" i="5"/>
  <c r="DC382" i="5"/>
  <c r="DH382" i="5"/>
  <c r="DO382" i="5"/>
  <c r="DE383" i="5"/>
  <c r="DL383" i="5"/>
  <c r="DC384" i="5"/>
  <c r="DH384" i="5"/>
  <c r="DO384" i="5"/>
  <c r="DE385" i="5"/>
  <c r="DL385" i="5"/>
  <c r="DC386" i="5"/>
  <c r="DH386" i="5"/>
  <c r="DE387" i="5"/>
  <c r="DL387" i="5"/>
  <c r="DC388" i="5"/>
  <c r="DH388" i="5"/>
  <c r="DE389" i="5"/>
  <c r="DL389" i="5"/>
  <c r="DC390" i="5"/>
  <c r="DH390" i="5"/>
  <c r="DO390" i="5"/>
  <c r="DE391" i="5"/>
  <c r="DL391" i="5"/>
  <c r="DC392" i="5"/>
  <c r="DH392" i="5"/>
  <c r="DE393" i="5"/>
  <c r="DL393" i="5"/>
  <c r="DC394" i="5"/>
  <c r="DH394" i="5"/>
  <c r="DO394" i="5"/>
  <c r="DE395" i="5"/>
  <c r="DL395" i="5"/>
  <c r="DC396" i="5"/>
  <c r="DH396" i="5"/>
  <c r="DO396" i="5"/>
  <c r="DE397" i="5"/>
  <c r="DL397" i="5"/>
  <c r="DC398" i="5"/>
  <c r="DH398" i="5"/>
  <c r="DE399" i="5"/>
  <c r="DL399" i="5"/>
  <c r="DC400" i="5"/>
  <c r="DH400" i="5"/>
  <c r="DO400" i="5"/>
  <c r="DE401" i="5"/>
  <c r="DL401" i="5"/>
  <c r="DC402" i="5"/>
  <c r="DH402" i="5"/>
  <c r="DO402" i="5"/>
  <c r="DE403" i="5"/>
  <c r="DL403" i="5"/>
  <c r="DC404" i="5"/>
  <c r="DH404" i="5"/>
  <c r="DE405" i="5"/>
  <c r="DL405" i="5"/>
  <c r="DC406" i="5"/>
  <c r="DH406" i="5"/>
  <c r="DO406" i="5"/>
  <c r="DE407" i="5"/>
  <c r="DL407" i="5"/>
  <c r="DC408" i="5"/>
  <c r="DH408" i="5"/>
  <c r="DO408" i="5"/>
  <c r="DE409" i="5"/>
  <c r="DL409" i="5"/>
  <c r="DC410" i="5"/>
  <c r="DH410" i="5"/>
  <c r="DE411" i="5"/>
  <c r="DL411" i="5"/>
  <c r="DC412" i="5"/>
  <c r="DH412" i="5"/>
  <c r="DO412" i="5"/>
  <c r="DE413" i="5"/>
  <c r="DL413" i="5"/>
  <c r="DC414" i="5"/>
  <c r="DH414" i="5"/>
  <c r="DO414" i="5"/>
  <c r="DE415" i="5"/>
  <c r="DL415" i="5"/>
  <c r="DC416" i="5"/>
  <c r="DH416" i="5"/>
  <c r="DE417" i="5"/>
  <c r="DL417" i="5"/>
  <c r="DC418" i="5"/>
  <c r="DH418" i="5"/>
  <c r="DE419" i="5"/>
  <c r="DL419" i="5"/>
  <c r="DC420" i="5"/>
  <c r="DH420" i="5"/>
  <c r="DO420" i="5"/>
  <c r="DE421" i="5"/>
  <c r="DL421" i="5"/>
  <c r="DC422" i="5"/>
  <c r="DH422" i="5"/>
  <c r="DE423" i="5"/>
  <c r="DL423" i="5"/>
  <c r="DC424" i="5"/>
  <c r="DH424" i="5"/>
  <c r="DO424" i="5"/>
  <c r="DE425" i="5"/>
  <c r="DL425" i="5"/>
  <c r="DC426" i="5"/>
  <c r="DH426" i="5"/>
  <c r="DO426" i="5"/>
  <c r="DE427" i="5"/>
  <c r="DL427" i="5"/>
  <c r="DC428" i="5"/>
  <c r="DH428" i="5"/>
  <c r="DE429" i="5"/>
  <c r="DL429" i="5"/>
  <c r="DC430" i="5"/>
  <c r="DH430" i="5"/>
  <c r="DO430" i="5"/>
  <c r="DE431" i="5"/>
  <c r="DL431" i="5"/>
  <c r="DC432" i="5"/>
  <c r="DH432" i="5"/>
  <c r="DO432" i="5"/>
  <c r="DE433" i="5"/>
  <c r="DL433" i="5"/>
  <c r="DC434" i="5"/>
  <c r="DH434" i="5"/>
  <c r="DE435" i="5"/>
  <c r="DL435" i="5"/>
  <c r="DC436" i="5"/>
  <c r="DH436" i="5"/>
  <c r="DO436" i="5"/>
  <c r="DE437" i="5"/>
  <c r="DL437" i="5"/>
  <c r="DC438" i="5"/>
  <c r="DH438" i="5"/>
  <c r="DO438" i="5"/>
  <c r="DE439" i="5"/>
  <c r="DL439" i="5"/>
  <c r="DC440" i="5"/>
  <c r="DH440" i="5"/>
  <c r="DE441" i="5"/>
  <c r="DL441" i="5"/>
  <c r="DC442" i="5"/>
  <c r="DH442" i="5"/>
  <c r="DO442" i="5"/>
  <c r="DE443" i="5"/>
  <c r="DL443" i="5"/>
  <c r="DC444" i="5"/>
  <c r="DH444" i="5"/>
  <c r="DO444" i="5"/>
  <c r="DE445" i="5"/>
  <c r="DL445" i="5"/>
  <c r="DC446" i="5"/>
  <c r="DH446" i="5"/>
  <c r="DE447" i="5"/>
  <c r="DL447" i="5"/>
  <c r="DC448" i="5"/>
  <c r="DH448" i="5"/>
  <c r="DE449" i="5"/>
  <c r="DL449" i="5"/>
  <c r="DC450" i="5"/>
  <c r="DH450" i="5"/>
  <c r="DO450" i="5"/>
  <c r="DE451" i="5"/>
  <c r="DL451" i="5"/>
  <c r="DC452" i="5"/>
  <c r="DH452" i="5"/>
  <c r="DE453" i="5"/>
  <c r="DL453" i="5"/>
  <c r="DC454" i="5"/>
  <c r="DH454" i="5"/>
  <c r="DO454" i="5"/>
  <c r="DE455" i="5"/>
  <c r="DL455" i="5"/>
  <c r="DC456" i="5"/>
  <c r="DH456" i="5"/>
  <c r="DO456" i="5"/>
  <c r="DE457" i="5"/>
  <c r="DL457" i="5"/>
  <c r="DC458" i="5"/>
  <c r="DH458" i="5"/>
  <c r="DE459" i="5"/>
  <c r="DL459" i="5"/>
  <c r="DC460" i="5"/>
  <c r="DH460" i="5"/>
  <c r="DO460" i="5"/>
  <c r="DE461" i="5"/>
  <c r="DL461" i="5"/>
  <c r="DC462" i="5"/>
  <c r="DH462" i="5"/>
  <c r="DO462" i="5"/>
  <c r="DE463" i="5"/>
  <c r="DL463" i="5"/>
  <c r="DC464" i="5"/>
  <c r="DH464" i="5"/>
  <c r="DE465" i="5"/>
  <c r="DL465" i="5"/>
  <c r="DC466" i="5"/>
  <c r="DH466" i="5"/>
  <c r="DO466" i="5"/>
  <c r="DE467" i="5"/>
  <c r="DL467" i="5"/>
  <c r="DC468" i="5"/>
  <c r="DH468" i="5"/>
  <c r="DO468" i="5"/>
  <c r="DE469" i="5"/>
  <c r="DL469" i="5"/>
  <c r="DC470" i="5"/>
  <c r="DH470" i="5"/>
  <c r="DE471" i="5"/>
  <c r="DL471" i="5"/>
  <c r="DC472" i="5"/>
  <c r="DH472" i="5"/>
  <c r="DO472" i="5"/>
  <c r="DE473" i="5"/>
  <c r="DL473" i="5"/>
  <c r="DC474" i="5"/>
  <c r="DH474" i="5"/>
  <c r="DO474" i="5"/>
  <c r="DE475" i="5"/>
  <c r="DL475" i="5"/>
  <c r="DC476" i="5"/>
  <c r="DH476" i="5"/>
  <c r="DE477" i="5"/>
  <c r="DL477" i="5"/>
  <c r="DC478" i="5"/>
  <c r="DH478" i="5"/>
  <c r="DE479" i="5"/>
  <c r="DL479" i="5"/>
  <c r="DC480" i="5"/>
  <c r="DH480" i="5"/>
  <c r="DO480" i="5"/>
  <c r="DE481" i="5"/>
  <c r="DL481" i="5"/>
  <c r="DC482" i="5"/>
  <c r="DH482" i="5"/>
  <c r="DE483" i="5"/>
  <c r="DL483" i="5"/>
  <c r="DC484" i="5"/>
  <c r="DH484" i="5"/>
  <c r="DO484" i="5"/>
  <c r="DE485" i="5"/>
  <c r="DL485" i="5"/>
  <c r="DC486" i="5"/>
  <c r="DH486" i="5"/>
  <c r="DO486" i="5"/>
  <c r="DE487" i="5"/>
  <c r="DL487" i="5"/>
  <c r="DC488" i="5"/>
  <c r="DH488" i="5"/>
  <c r="DE489" i="5"/>
  <c r="DL489" i="5"/>
  <c r="DC490" i="5"/>
  <c r="DH490" i="5"/>
  <c r="DO490" i="5"/>
  <c r="DE491" i="5"/>
  <c r="DL491" i="5"/>
  <c r="DC492" i="5"/>
  <c r="DH492" i="5"/>
  <c r="DO492" i="5"/>
  <c r="DE493" i="5"/>
  <c r="DL493" i="5"/>
  <c r="DC494" i="5"/>
  <c r="DH494" i="5"/>
  <c r="DE495" i="5"/>
  <c r="DL495" i="5"/>
  <c r="DC496" i="5"/>
  <c r="DH496" i="5"/>
  <c r="DO496" i="5"/>
  <c r="DE497" i="5"/>
  <c r="DL497" i="5"/>
  <c r="DC498" i="5"/>
  <c r="DH498" i="5"/>
  <c r="DO498" i="5"/>
  <c r="DE499" i="5"/>
  <c r="DL499" i="5"/>
  <c r="DC500" i="5"/>
  <c r="DH500" i="5"/>
  <c r="DE501" i="5"/>
  <c r="DL501" i="5"/>
  <c r="DC502" i="5"/>
  <c r="DH502" i="5"/>
  <c r="DO502" i="5"/>
  <c r="DE503" i="5"/>
  <c r="DL503" i="5"/>
  <c r="DC504" i="5"/>
  <c r="DH504" i="5"/>
  <c r="DO504" i="5"/>
  <c r="DE505" i="5"/>
  <c r="DL505" i="5"/>
  <c r="DC506" i="5"/>
  <c r="DH506" i="5"/>
  <c r="DE507" i="5"/>
  <c r="DL507" i="5"/>
  <c r="DC508" i="5"/>
  <c r="DH508" i="5"/>
  <c r="DE509" i="5"/>
  <c r="DL509" i="5"/>
  <c r="DR28" i="5"/>
  <c r="DQ28" i="5"/>
  <c r="DS28" i="5"/>
  <c r="DR58" i="5"/>
  <c r="DQ58" i="5"/>
  <c r="DI58" i="5"/>
  <c r="DS58" i="5"/>
  <c r="DR88" i="5"/>
  <c r="DQ88" i="5"/>
  <c r="DI88" i="5"/>
  <c r="DS88" i="5"/>
  <c r="DR118" i="5"/>
  <c r="DQ118" i="5"/>
  <c r="DS118" i="5"/>
  <c r="DR148" i="5"/>
  <c r="DQ148" i="5"/>
  <c r="DS148" i="5"/>
  <c r="DR178" i="5"/>
  <c r="DQ178" i="5"/>
  <c r="DI178" i="5"/>
  <c r="DS178" i="5"/>
  <c r="DR208" i="5"/>
  <c r="DQ208" i="5"/>
  <c r="DS208" i="5"/>
  <c r="DR238" i="5"/>
  <c r="DQ238" i="5"/>
  <c r="DS238" i="5"/>
  <c r="DR268" i="5"/>
  <c r="DQ268" i="5"/>
  <c r="DI268" i="5"/>
  <c r="DS268" i="5"/>
  <c r="DR298" i="5"/>
  <c r="DQ298" i="5"/>
  <c r="DI298" i="5"/>
  <c r="DS298" i="5"/>
  <c r="DR328" i="5"/>
  <c r="DQ328" i="5"/>
  <c r="DS328" i="5"/>
  <c r="DR358" i="5"/>
  <c r="DQ358" i="5"/>
  <c r="DS358" i="5"/>
  <c r="DR388" i="5"/>
  <c r="DQ388" i="5"/>
  <c r="DS388" i="5"/>
  <c r="DR418" i="5"/>
  <c r="DQ418" i="5"/>
  <c r="DS418" i="5"/>
  <c r="DR448" i="5"/>
  <c r="DQ448" i="5"/>
  <c r="DS448" i="5"/>
  <c r="DR478" i="5"/>
  <c r="DQ478" i="5"/>
  <c r="DI478" i="5"/>
  <c r="DS478" i="5"/>
  <c r="DR508" i="5"/>
  <c r="DQ508" i="5"/>
  <c r="DI508" i="5"/>
  <c r="DS508" i="5"/>
  <c r="DE52" i="5"/>
  <c r="DE64" i="5"/>
  <c r="DE70" i="5"/>
  <c r="DE88" i="5"/>
  <c r="DE100" i="5"/>
  <c r="DE112" i="5"/>
  <c r="DE124" i="5"/>
  <c r="DE130" i="5"/>
  <c r="DE136" i="5"/>
  <c r="DL148" i="5"/>
  <c r="DL154" i="5"/>
  <c r="DE166" i="5"/>
  <c r="DL184" i="5"/>
  <c r="DL196" i="5"/>
  <c r="DL208" i="5"/>
  <c r="DL220" i="5"/>
  <c r="DE226" i="5"/>
  <c r="DE232" i="5"/>
  <c r="DE244" i="5"/>
  <c r="DL262" i="5"/>
  <c r="DL274" i="5"/>
  <c r="DE286" i="5"/>
  <c r="DE292" i="5"/>
  <c r="DE316" i="5"/>
  <c r="DE322" i="5"/>
  <c r="DE328" i="5"/>
  <c r="DE364" i="5"/>
  <c r="DE376" i="5"/>
  <c r="DL400" i="5"/>
  <c r="DL406" i="5"/>
  <c r="DE412" i="5"/>
  <c r="DE418" i="5"/>
  <c r="DE442" i="5"/>
  <c r="DE496" i="5"/>
  <c r="DS19" i="5"/>
  <c r="DR19" i="5"/>
  <c r="DQ19" i="5"/>
  <c r="DI19" i="5"/>
  <c r="DS31" i="5"/>
  <c r="DR31" i="5"/>
  <c r="DQ31" i="5"/>
  <c r="DS43" i="5"/>
  <c r="DR43" i="5"/>
  <c r="DQ43" i="5"/>
  <c r="DS55" i="5"/>
  <c r="DR55" i="5"/>
  <c r="DQ55" i="5"/>
  <c r="DI55" i="5"/>
  <c r="DS67" i="5"/>
  <c r="DR67" i="5"/>
  <c r="DQ67" i="5"/>
  <c r="DS79" i="5"/>
  <c r="DR79" i="5"/>
  <c r="DQ79" i="5"/>
  <c r="DS85" i="5"/>
  <c r="DR85" i="5"/>
  <c r="DQ85" i="5"/>
  <c r="DS97" i="5"/>
  <c r="DR97" i="5"/>
  <c r="DQ97" i="5"/>
  <c r="DS109" i="5"/>
  <c r="DR109" i="5"/>
  <c r="DQ109" i="5"/>
  <c r="DS121" i="5"/>
  <c r="DR121" i="5"/>
  <c r="DQ121" i="5"/>
  <c r="DS133" i="5"/>
  <c r="DR133" i="5"/>
  <c r="DQ133" i="5"/>
  <c r="DS145" i="5"/>
  <c r="DR145" i="5"/>
  <c r="DQ145" i="5"/>
  <c r="DS157" i="5"/>
  <c r="DR157" i="5"/>
  <c r="DQ157" i="5"/>
  <c r="DI157" i="5"/>
  <c r="DS169" i="5"/>
  <c r="DR169" i="5"/>
  <c r="DQ169" i="5"/>
  <c r="DI169" i="5"/>
  <c r="DS181" i="5"/>
  <c r="DR181" i="5"/>
  <c r="DQ181" i="5"/>
  <c r="DI181" i="5"/>
  <c r="DS193" i="5"/>
  <c r="DR193" i="5"/>
  <c r="DQ193" i="5"/>
  <c r="DS205" i="5"/>
  <c r="DR205" i="5"/>
  <c r="DQ205" i="5"/>
  <c r="DS217" i="5"/>
  <c r="DR217" i="5"/>
  <c r="DQ217" i="5"/>
  <c r="DS229" i="5"/>
  <c r="DR229" i="5"/>
  <c r="DQ229" i="5"/>
  <c r="DI229" i="5"/>
  <c r="DS247" i="5"/>
  <c r="DR247" i="5"/>
  <c r="DQ247" i="5"/>
  <c r="DI247" i="5"/>
  <c r="DS265" i="5"/>
  <c r="DR265" i="5"/>
  <c r="DQ265" i="5"/>
  <c r="DS277" i="5"/>
  <c r="DR277" i="5"/>
  <c r="DQ277" i="5"/>
  <c r="DS283" i="5"/>
  <c r="DR283" i="5"/>
  <c r="DQ283" i="5"/>
  <c r="DS289" i="5"/>
  <c r="DR289" i="5"/>
  <c r="DQ289" i="5"/>
  <c r="DS301" i="5"/>
  <c r="DR301" i="5"/>
  <c r="DQ301" i="5"/>
  <c r="DI301" i="5"/>
  <c r="DS313" i="5"/>
  <c r="DR313" i="5"/>
  <c r="DQ313" i="5"/>
  <c r="DS325" i="5"/>
  <c r="DR325" i="5"/>
  <c r="DQ325" i="5"/>
  <c r="DS337" i="5"/>
  <c r="DR337" i="5"/>
  <c r="DQ337" i="5"/>
  <c r="DS349" i="5"/>
  <c r="DR349" i="5"/>
  <c r="DQ349" i="5"/>
  <c r="DS361" i="5"/>
  <c r="DR361" i="5"/>
  <c r="DQ361" i="5"/>
  <c r="DS373" i="5"/>
  <c r="DR373" i="5"/>
  <c r="DQ373" i="5"/>
  <c r="DS385" i="5"/>
  <c r="DR385" i="5"/>
  <c r="DQ385" i="5"/>
  <c r="DS397" i="5"/>
  <c r="DR397" i="5"/>
  <c r="DQ397" i="5"/>
  <c r="DS409" i="5"/>
  <c r="DR409" i="5"/>
  <c r="DQ409" i="5"/>
  <c r="DS421" i="5"/>
  <c r="DR421" i="5"/>
  <c r="DQ421" i="5"/>
  <c r="DS433" i="5"/>
  <c r="DR433" i="5"/>
  <c r="DQ433" i="5"/>
  <c r="DS445" i="5"/>
  <c r="DR445" i="5"/>
  <c r="DQ445" i="5"/>
  <c r="DS457" i="5"/>
  <c r="DR457" i="5"/>
  <c r="DQ457" i="5"/>
  <c r="DI457" i="5"/>
  <c r="DS469" i="5"/>
  <c r="DR469" i="5"/>
  <c r="DQ469" i="5"/>
  <c r="DI469" i="5"/>
  <c r="DS481" i="5"/>
  <c r="DR481" i="5"/>
  <c r="DQ481" i="5"/>
  <c r="DI481" i="5"/>
  <c r="DS493" i="5"/>
  <c r="DR493" i="5"/>
  <c r="DQ493" i="5"/>
  <c r="DI493" i="5"/>
  <c r="DS505" i="5"/>
  <c r="DR505" i="5"/>
  <c r="DQ505" i="5"/>
  <c r="DI505" i="5"/>
  <c r="DV14" i="5"/>
  <c r="DR20" i="5"/>
  <c r="DQ20" i="5"/>
  <c r="DS20" i="5"/>
  <c r="DR26" i="5"/>
  <c r="DQ26" i="5"/>
  <c r="DS26" i="5"/>
  <c r="DR32" i="5"/>
  <c r="DQ32" i="5"/>
  <c r="DS32" i="5"/>
  <c r="DR38" i="5"/>
  <c r="DQ38" i="5"/>
  <c r="DS38" i="5"/>
  <c r="DR44" i="5"/>
  <c r="DQ44" i="5"/>
  <c r="DI44" i="5"/>
  <c r="DS44" i="5"/>
  <c r="DR50" i="5"/>
  <c r="DQ50" i="5"/>
  <c r="DS50" i="5"/>
  <c r="DR56" i="5"/>
  <c r="DQ56" i="5"/>
  <c r="DS56" i="5"/>
  <c r="DR62" i="5"/>
  <c r="DQ62" i="5"/>
  <c r="DS62" i="5"/>
  <c r="DR68" i="5"/>
  <c r="DQ68" i="5"/>
  <c r="DS68" i="5"/>
  <c r="DR74" i="5"/>
  <c r="DQ74" i="5"/>
  <c r="DS74" i="5"/>
  <c r="DR80" i="5"/>
  <c r="DQ80" i="5"/>
  <c r="DI80" i="5"/>
  <c r="DS80" i="5"/>
  <c r="DR86" i="5"/>
  <c r="DQ86" i="5"/>
  <c r="DI86" i="5"/>
  <c r="DS86" i="5"/>
  <c r="DR92" i="5"/>
  <c r="DQ92" i="5"/>
  <c r="DS92" i="5"/>
  <c r="DR98" i="5"/>
  <c r="DQ98" i="5"/>
  <c r="DS98" i="5"/>
  <c r="DR104" i="5"/>
  <c r="DQ104" i="5"/>
  <c r="DS104" i="5"/>
  <c r="DR110" i="5"/>
  <c r="DQ110" i="5"/>
  <c r="DS110" i="5"/>
  <c r="DR116" i="5"/>
  <c r="DQ116" i="5"/>
  <c r="DS116" i="5"/>
  <c r="DR122" i="5"/>
  <c r="DQ122" i="5"/>
  <c r="DS122" i="5"/>
  <c r="DR128" i="5"/>
  <c r="DQ128" i="5"/>
  <c r="DS128" i="5"/>
  <c r="DR134" i="5"/>
  <c r="DQ134" i="5"/>
  <c r="DS134" i="5"/>
  <c r="DR140" i="5"/>
  <c r="DQ140" i="5"/>
  <c r="DS140" i="5"/>
  <c r="DR146" i="5"/>
  <c r="DQ146" i="5"/>
  <c r="DS146" i="5"/>
  <c r="DR152" i="5"/>
  <c r="DQ152" i="5"/>
  <c r="DS152" i="5"/>
  <c r="DR158" i="5"/>
  <c r="DQ158" i="5"/>
  <c r="DS158" i="5"/>
  <c r="DR164" i="5"/>
  <c r="DQ164" i="5"/>
  <c r="DI164" i="5"/>
  <c r="DS164" i="5"/>
  <c r="DR170" i="5"/>
  <c r="DQ170" i="5"/>
  <c r="DS170" i="5"/>
  <c r="DR176" i="5"/>
  <c r="DQ176" i="5"/>
  <c r="DS176" i="5"/>
  <c r="DR182" i="5"/>
  <c r="DQ182" i="5"/>
  <c r="DS182" i="5"/>
  <c r="DR188" i="5"/>
  <c r="DQ188" i="5"/>
  <c r="DS188" i="5"/>
  <c r="DR194" i="5"/>
  <c r="DQ194" i="5"/>
  <c r="DS194" i="5"/>
  <c r="DR200" i="5"/>
  <c r="DQ200" i="5"/>
  <c r="DI200" i="5"/>
  <c r="DS200" i="5"/>
  <c r="DR206" i="5"/>
  <c r="DQ206" i="5"/>
  <c r="DS206" i="5"/>
  <c r="DR212" i="5"/>
  <c r="DQ212" i="5"/>
  <c r="DS212" i="5"/>
  <c r="DR218" i="5"/>
  <c r="DQ218" i="5"/>
  <c r="DS218" i="5"/>
  <c r="DR224" i="5"/>
  <c r="DQ224" i="5"/>
  <c r="DS224" i="5"/>
  <c r="DR230" i="5"/>
  <c r="DQ230" i="5"/>
  <c r="DI230" i="5"/>
  <c r="DS230" i="5"/>
  <c r="DR236" i="5"/>
  <c r="DQ236" i="5"/>
  <c r="DS236" i="5"/>
  <c r="DR242" i="5"/>
  <c r="DQ242" i="5"/>
  <c r="DS242" i="5"/>
  <c r="DR248" i="5"/>
  <c r="DQ248" i="5"/>
  <c r="DS248" i="5"/>
  <c r="DR254" i="5"/>
  <c r="DQ254" i="5"/>
  <c r="DS254" i="5"/>
  <c r="DR260" i="5"/>
  <c r="DQ260" i="5"/>
  <c r="DS260" i="5"/>
  <c r="DR266" i="5"/>
  <c r="DQ266" i="5"/>
  <c r="DS266" i="5"/>
  <c r="DR272" i="5"/>
  <c r="DQ272" i="5"/>
  <c r="DI272" i="5"/>
  <c r="DS272" i="5"/>
  <c r="DR278" i="5"/>
  <c r="DQ278" i="5"/>
  <c r="DS278" i="5"/>
  <c r="DR284" i="5"/>
  <c r="DQ284" i="5"/>
  <c r="DS284" i="5"/>
  <c r="DR290" i="5"/>
  <c r="DQ290" i="5"/>
  <c r="DI290" i="5"/>
  <c r="DS290" i="5"/>
  <c r="DR296" i="5"/>
  <c r="DQ296" i="5"/>
  <c r="DS296" i="5"/>
  <c r="DR302" i="5"/>
  <c r="DQ302" i="5"/>
  <c r="DI302" i="5"/>
  <c r="DS302" i="5"/>
  <c r="DR308" i="5"/>
  <c r="DQ308" i="5"/>
  <c r="DS308" i="5"/>
  <c r="DR314" i="5"/>
  <c r="DQ314" i="5"/>
  <c r="DI314" i="5"/>
  <c r="DS314" i="5"/>
  <c r="DR320" i="5"/>
  <c r="DQ320" i="5"/>
  <c r="DS320" i="5"/>
  <c r="DR326" i="5"/>
  <c r="DQ326" i="5"/>
  <c r="DS326" i="5"/>
  <c r="DR332" i="5"/>
  <c r="DQ332" i="5"/>
  <c r="DI332" i="5"/>
  <c r="DS332" i="5"/>
  <c r="DR338" i="5"/>
  <c r="DQ338" i="5"/>
  <c r="DS338" i="5"/>
  <c r="DR344" i="5"/>
  <c r="DQ344" i="5"/>
  <c r="DS344" i="5"/>
  <c r="DR350" i="5"/>
  <c r="DQ350" i="5"/>
  <c r="DS350" i="5"/>
  <c r="DR356" i="5"/>
  <c r="DQ356" i="5"/>
  <c r="DS356" i="5"/>
  <c r="DR362" i="5"/>
  <c r="DQ362" i="5"/>
  <c r="DS362" i="5"/>
  <c r="DR368" i="5"/>
  <c r="DQ368" i="5"/>
  <c r="DS368" i="5"/>
  <c r="DR374" i="5"/>
  <c r="DQ374" i="5"/>
  <c r="DS374" i="5"/>
  <c r="DR380" i="5"/>
  <c r="DQ380" i="5"/>
  <c r="DS380" i="5"/>
  <c r="DR386" i="5"/>
  <c r="DQ386" i="5"/>
  <c r="DI386" i="5"/>
  <c r="DS386" i="5"/>
  <c r="DR392" i="5"/>
  <c r="DQ392" i="5"/>
  <c r="DI392" i="5"/>
  <c r="DS392" i="5"/>
  <c r="DR398" i="5"/>
  <c r="DQ398" i="5"/>
  <c r="DI398" i="5"/>
  <c r="DS398" i="5"/>
  <c r="DR404" i="5"/>
  <c r="DQ404" i="5"/>
  <c r="DS404" i="5"/>
  <c r="DR410" i="5"/>
  <c r="DQ410" i="5"/>
  <c r="DI410" i="5"/>
  <c r="DS410" i="5"/>
  <c r="DR416" i="5"/>
  <c r="DQ416" i="5"/>
  <c r="DS416" i="5"/>
  <c r="DR422" i="5"/>
  <c r="DQ422" i="5"/>
  <c r="DS422" i="5"/>
  <c r="DR428" i="5"/>
  <c r="DQ428" i="5"/>
  <c r="DI428" i="5"/>
  <c r="DS428" i="5"/>
  <c r="DR434" i="5"/>
  <c r="DQ434" i="5"/>
  <c r="DI434" i="5"/>
  <c r="DS434" i="5"/>
  <c r="DR440" i="5"/>
  <c r="DQ440" i="5"/>
  <c r="DS440" i="5"/>
  <c r="DR446" i="5"/>
  <c r="DQ446" i="5"/>
  <c r="DS446" i="5"/>
  <c r="DR452" i="5"/>
  <c r="DQ452" i="5"/>
  <c r="DI452" i="5"/>
  <c r="DS452" i="5"/>
  <c r="DR458" i="5"/>
  <c r="DQ458" i="5"/>
  <c r="DI458" i="5"/>
  <c r="DS458" i="5"/>
  <c r="DR464" i="5"/>
  <c r="DQ464" i="5"/>
  <c r="DI464" i="5"/>
  <c r="DS464" i="5"/>
  <c r="DR470" i="5"/>
  <c r="DQ470" i="5"/>
  <c r="DI470" i="5"/>
  <c r="DS470" i="5"/>
  <c r="DR476" i="5"/>
  <c r="DQ476" i="5"/>
  <c r="DI476" i="5"/>
  <c r="DS476" i="5"/>
  <c r="DR482" i="5"/>
  <c r="DQ482" i="5"/>
  <c r="DI482" i="5"/>
  <c r="DS482" i="5"/>
  <c r="DR488" i="5"/>
  <c r="DQ488" i="5"/>
  <c r="DI488" i="5"/>
  <c r="DS488" i="5"/>
  <c r="DR494" i="5"/>
  <c r="DQ494" i="5"/>
  <c r="DI494" i="5"/>
  <c r="DS494" i="5"/>
  <c r="DR500" i="5"/>
  <c r="DQ500" i="5"/>
  <c r="DI500" i="5"/>
  <c r="DS500" i="5"/>
  <c r="DR506" i="5"/>
  <c r="DQ506" i="5"/>
  <c r="DI506" i="5"/>
  <c r="DS506" i="5"/>
  <c r="DM17" i="5"/>
  <c r="DV17" i="5"/>
  <c r="DD18" i="5"/>
  <c r="DJ18" i="5"/>
  <c r="DP18" i="5"/>
  <c r="DM19" i="5"/>
  <c r="DV19" i="5"/>
  <c r="DD20" i="5"/>
  <c r="DJ20" i="5"/>
  <c r="DP20" i="5"/>
  <c r="DM21" i="5"/>
  <c r="DV21" i="5"/>
  <c r="DD22" i="5"/>
  <c r="DJ22" i="5"/>
  <c r="DP22" i="5"/>
  <c r="DM23" i="5"/>
  <c r="DV23" i="5"/>
  <c r="DD24" i="5"/>
  <c r="DJ24" i="5"/>
  <c r="DP24" i="5"/>
  <c r="DM25" i="5"/>
  <c r="DV25" i="5"/>
  <c r="DD26" i="5"/>
  <c r="DJ26" i="5"/>
  <c r="DP26" i="5"/>
  <c r="DM27" i="5"/>
  <c r="DV27" i="5"/>
  <c r="DD28" i="5"/>
  <c r="DJ28" i="5"/>
  <c r="DP28" i="5"/>
  <c r="DM29" i="5"/>
  <c r="DV29" i="5"/>
  <c r="DD30" i="5"/>
  <c r="DJ30" i="5"/>
  <c r="DP30" i="5"/>
  <c r="DM31" i="5"/>
  <c r="DV31" i="5"/>
  <c r="DD32" i="5"/>
  <c r="DJ32" i="5"/>
  <c r="DP32" i="5"/>
  <c r="DM33" i="5"/>
  <c r="DV33" i="5"/>
  <c r="DD34" i="5"/>
  <c r="DJ34" i="5"/>
  <c r="DP34" i="5"/>
  <c r="DM35" i="5"/>
  <c r="DV35" i="5"/>
  <c r="DD36" i="5"/>
  <c r="DJ36" i="5"/>
  <c r="DP36" i="5"/>
  <c r="DM37" i="5"/>
  <c r="DV37" i="5"/>
  <c r="DD38" i="5"/>
  <c r="DJ38" i="5"/>
  <c r="DP38" i="5"/>
  <c r="DM39" i="5"/>
  <c r="DV39" i="5"/>
  <c r="DD40" i="5"/>
  <c r="DJ40" i="5"/>
  <c r="DP40" i="5"/>
  <c r="DM41" i="5"/>
  <c r="DV41" i="5"/>
  <c r="DD42" i="5"/>
  <c r="DJ42" i="5"/>
  <c r="DP42" i="5"/>
  <c r="DM43" i="5"/>
  <c r="DV43" i="5"/>
  <c r="DD44" i="5"/>
  <c r="DJ44" i="5"/>
  <c r="DP44" i="5"/>
  <c r="DM45" i="5"/>
  <c r="DV45" i="5"/>
  <c r="DD46" i="5"/>
  <c r="DJ46" i="5"/>
  <c r="DP46" i="5"/>
  <c r="DM47" i="5"/>
  <c r="DV47" i="5"/>
  <c r="DD48" i="5"/>
  <c r="DJ48" i="5"/>
  <c r="DP48" i="5"/>
  <c r="DM49" i="5"/>
  <c r="DV49" i="5"/>
  <c r="DD50" i="5"/>
  <c r="DJ50" i="5"/>
  <c r="DP50" i="5"/>
  <c r="DM51" i="5"/>
  <c r="DV51" i="5"/>
  <c r="DD52" i="5"/>
  <c r="DJ52" i="5"/>
  <c r="DP52" i="5"/>
  <c r="DM53" i="5"/>
  <c r="DV53" i="5"/>
  <c r="DD54" i="5"/>
  <c r="DJ54" i="5"/>
  <c r="DP54" i="5"/>
  <c r="DM55" i="5"/>
  <c r="DV55" i="5"/>
  <c r="DD56" i="5"/>
  <c r="DJ56" i="5"/>
  <c r="DP56" i="5"/>
  <c r="DM57" i="5"/>
  <c r="DV57" i="5"/>
  <c r="DD58" i="5"/>
  <c r="DJ58" i="5"/>
  <c r="DP58" i="5"/>
  <c r="DM59" i="5"/>
  <c r="DV59" i="5"/>
  <c r="DD60" i="5"/>
  <c r="DJ60" i="5"/>
  <c r="DP60" i="5"/>
  <c r="DM61" i="5"/>
  <c r="DV61" i="5"/>
  <c r="DD62" i="5"/>
  <c r="DJ62" i="5"/>
  <c r="DP62" i="5"/>
  <c r="DM63" i="5"/>
  <c r="DV63" i="5"/>
  <c r="DD64" i="5"/>
  <c r="DJ64" i="5"/>
  <c r="DP64" i="5"/>
  <c r="DM65" i="5"/>
  <c r="DV65" i="5"/>
  <c r="DD66" i="5"/>
  <c r="DJ66" i="5"/>
  <c r="DP66" i="5"/>
  <c r="DM67" i="5"/>
  <c r="DV67" i="5"/>
  <c r="DD68" i="5"/>
  <c r="DJ68" i="5"/>
  <c r="DP68" i="5"/>
  <c r="DM69" i="5"/>
  <c r="DV69" i="5"/>
  <c r="DD70" i="5"/>
  <c r="DJ70" i="5"/>
  <c r="DP70" i="5"/>
  <c r="DM71" i="5"/>
  <c r="DV71" i="5"/>
  <c r="DD72" i="5"/>
  <c r="DJ72" i="5"/>
  <c r="DP72" i="5"/>
  <c r="DM73" i="5"/>
  <c r="DV73" i="5"/>
  <c r="DD74" i="5"/>
  <c r="DJ74" i="5"/>
  <c r="DP74" i="5"/>
  <c r="DM75" i="5"/>
  <c r="DV75" i="5"/>
  <c r="DD76" i="5"/>
  <c r="DJ76" i="5"/>
  <c r="DP76" i="5"/>
  <c r="DM77" i="5"/>
  <c r="DV77" i="5"/>
  <c r="DD78" i="5"/>
  <c r="DJ78" i="5"/>
  <c r="DP78" i="5"/>
  <c r="DM79" i="5"/>
  <c r="DV79" i="5"/>
  <c r="DD80" i="5"/>
  <c r="DJ80" i="5"/>
  <c r="DP80" i="5"/>
  <c r="DM81" i="5"/>
  <c r="DV81" i="5"/>
  <c r="DD82" i="5"/>
  <c r="DJ82" i="5"/>
  <c r="DP82" i="5"/>
  <c r="DM83" i="5"/>
  <c r="DV83" i="5"/>
  <c r="DD84" i="5"/>
  <c r="DJ84" i="5"/>
  <c r="DP84" i="5"/>
  <c r="DM85" i="5"/>
  <c r="DV85" i="5"/>
  <c r="DD86" i="5"/>
  <c r="DJ86" i="5"/>
  <c r="DP86" i="5"/>
  <c r="DM87" i="5"/>
  <c r="DV87" i="5"/>
  <c r="DD88" i="5"/>
  <c r="DJ88" i="5"/>
  <c r="DP88" i="5"/>
  <c r="DM89" i="5"/>
  <c r="DV89" i="5"/>
  <c r="DD90" i="5"/>
  <c r="DJ90" i="5"/>
  <c r="DP90" i="5"/>
  <c r="DM91" i="5"/>
  <c r="DV91" i="5"/>
  <c r="DD92" i="5"/>
  <c r="DJ92" i="5"/>
  <c r="DP92" i="5"/>
  <c r="DM93" i="5"/>
  <c r="DV93" i="5"/>
  <c r="DD94" i="5"/>
  <c r="DJ94" i="5"/>
  <c r="DP94" i="5"/>
  <c r="DM95" i="5"/>
  <c r="DV95" i="5"/>
  <c r="DD96" i="5"/>
  <c r="DJ96" i="5"/>
  <c r="DP96" i="5"/>
  <c r="DM97" i="5"/>
  <c r="DV97" i="5"/>
  <c r="DD98" i="5"/>
  <c r="DJ98" i="5"/>
  <c r="DP98" i="5"/>
  <c r="DM99" i="5"/>
  <c r="DV99" i="5"/>
  <c r="DD100" i="5"/>
  <c r="DJ100" i="5"/>
  <c r="DP100" i="5"/>
  <c r="DM101" i="5"/>
  <c r="DV101" i="5"/>
  <c r="DD102" i="5"/>
  <c r="DJ102" i="5"/>
  <c r="DP102" i="5"/>
  <c r="DM103" i="5"/>
  <c r="DV103" i="5"/>
  <c r="DD104" i="5"/>
  <c r="DJ104" i="5"/>
  <c r="DP104" i="5"/>
  <c r="DM105" i="5"/>
  <c r="DV105" i="5"/>
  <c r="DD106" i="5"/>
  <c r="DJ106" i="5"/>
  <c r="DP106" i="5"/>
  <c r="DM107" i="5"/>
  <c r="DV107" i="5"/>
  <c r="DD108" i="5"/>
  <c r="DJ108" i="5"/>
  <c r="DP108" i="5"/>
  <c r="DM109" i="5"/>
  <c r="DV109" i="5"/>
  <c r="DD110" i="5"/>
  <c r="DJ110" i="5"/>
  <c r="DP110" i="5"/>
  <c r="DM111" i="5"/>
  <c r="DV111" i="5"/>
  <c r="DD112" i="5"/>
  <c r="DJ112" i="5"/>
  <c r="DP112" i="5"/>
  <c r="DM113" i="5"/>
  <c r="DV113" i="5"/>
  <c r="DD114" i="5"/>
  <c r="DJ114" i="5"/>
  <c r="DP114" i="5"/>
  <c r="DM115" i="5"/>
  <c r="DV115" i="5"/>
  <c r="DD116" i="5"/>
  <c r="DJ116" i="5"/>
  <c r="DP116" i="5"/>
  <c r="DM117" i="5"/>
  <c r="DV117" i="5"/>
  <c r="DD118" i="5"/>
  <c r="DJ118" i="5"/>
  <c r="DP118" i="5"/>
  <c r="DM119" i="5"/>
  <c r="DV119" i="5"/>
  <c r="DD120" i="5"/>
  <c r="DJ120" i="5"/>
  <c r="DP120" i="5"/>
  <c r="DM121" i="5"/>
  <c r="DV121" i="5"/>
  <c r="DD122" i="5"/>
  <c r="DJ122" i="5"/>
  <c r="DP122" i="5"/>
  <c r="DM123" i="5"/>
  <c r="DV123" i="5"/>
  <c r="DD124" i="5"/>
  <c r="DJ124" i="5"/>
  <c r="DP124" i="5"/>
  <c r="DM125" i="5"/>
  <c r="DV125" i="5"/>
  <c r="DD126" i="5"/>
  <c r="DJ126" i="5"/>
  <c r="DP126" i="5"/>
  <c r="DM127" i="5"/>
  <c r="DV127" i="5"/>
  <c r="DD128" i="5"/>
  <c r="DJ128" i="5"/>
  <c r="DP128" i="5"/>
  <c r="DM129" i="5"/>
  <c r="DV129" i="5"/>
  <c r="DD130" i="5"/>
  <c r="DJ130" i="5"/>
  <c r="DP130" i="5"/>
  <c r="DM131" i="5"/>
  <c r="DV131" i="5"/>
  <c r="DD132" i="5"/>
  <c r="DJ132" i="5"/>
  <c r="DP132" i="5"/>
  <c r="DM133" i="5"/>
  <c r="DV133" i="5"/>
  <c r="DD134" i="5"/>
  <c r="DJ134" i="5"/>
  <c r="DP134" i="5"/>
  <c r="DM135" i="5"/>
  <c r="DV135" i="5"/>
  <c r="DD136" i="5"/>
  <c r="DJ136" i="5"/>
  <c r="DP136" i="5"/>
  <c r="DM137" i="5"/>
  <c r="DV137" i="5"/>
  <c r="DD138" i="5"/>
  <c r="DJ138" i="5"/>
  <c r="DP138" i="5"/>
  <c r="DM139" i="5"/>
  <c r="DV139" i="5"/>
  <c r="DD140" i="5"/>
  <c r="DJ140" i="5"/>
  <c r="DP140" i="5"/>
  <c r="DM141" i="5"/>
  <c r="DV141" i="5"/>
  <c r="DD142" i="5"/>
  <c r="DJ142" i="5"/>
  <c r="DP142" i="5"/>
  <c r="DM143" i="5"/>
  <c r="DV143" i="5"/>
  <c r="DD144" i="5"/>
  <c r="DJ144" i="5"/>
  <c r="DP144" i="5"/>
  <c r="DM145" i="5"/>
  <c r="DV145" i="5"/>
  <c r="DD146" i="5"/>
  <c r="DJ146" i="5"/>
  <c r="DP146" i="5"/>
  <c r="DM147" i="5"/>
  <c r="DV147" i="5"/>
  <c r="DD148" i="5"/>
  <c r="DJ148" i="5"/>
  <c r="DP148" i="5"/>
  <c r="DM149" i="5"/>
  <c r="DV149" i="5"/>
  <c r="DD150" i="5"/>
  <c r="DJ150" i="5"/>
  <c r="DP150" i="5"/>
  <c r="DM151" i="5"/>
  <c r="DV151" i="5"/>
  <c r="DD152" i="5"/>
  <c r="DJ152" i="5"/>
  <c r="DP152" i="5"/>
  <c r="DM153" i="5"/>
  <c r="DV153" i="5"/>
  <c r="DD154" i="5"/>
  <c r="DJ154" i="5"/>
  <c r="DP154" i="5"/>
  <c r="DM155" i="5"/>
  <c r="DV155" i="5"/>
  <c r="DD156" i="5"/>
  <c r="DJ156" i="5"/>
  <c r="DP156" i="5"/>
  <c r="DM157" i="5"/>
  <c r="DV157" i="5"/>
  <c r="DD158" i="5"/>
  <c r="DJ158" i="5"/>
  <c r="DP158" i="5"/>
  <c r="DM159" i="5"/>
  <c r="DV159" i="5"/>
  <c r="DD160" i="5"/>
  <c r="DJ160" i="5"/>
  <c r="DP160" i="5"/>
  <c r="DM161" i="5"/>
  <c r="DV161" i="5"/>
  <c r="DD162" i="5"/>
  <c r="DJ162" i="5"/>
  <c r="DP162" i="5"/>
  <c r="DM163" i="5"/>
  <c r="DV163" i="5"/>
  <c r="DD164" i="5"/>
  <c r="DJ164" i="5"/>
  <c r="DP164" i="5"/>
  <c r="DM165" i="5"/>
  <c r="DV165" i="5"/>
  <c r="DD166" i="5"/>
  <c r="DJ166" i="5"/>
  <c r="DP166" i="5"/>
  <c r="DM167" i="5"/>
  <c r="DV167" i="5"/>
  <c r="DD168" i="5"/>
  <c r="DJ168" i="5"/>
  <c r="DP168" i="5"/>
  <c r="DM169" i="5"/>
  <c r="DV169" i="5"/>
  <c r="DD170" i="5"/>
  <c r="DJ170" i="5"/>
  <c r="DP170" i="5"/>
  <c r="DM171" i="5"/>
  <c r="DV171" i="5"/>
  <c r="DD172" i="5"/>
  <c r="DJ172" i="5"/>
  <c r="DP172" i="5"/>
  <c r="DM173" i="5"/>
  <c r="DV173" i="5"/>
  <c r="DD174" i="5"/>
  <c r="DJ174" i="5"/>
  <c r="DP174" i="5"/>
  <c r="DM175" i="5"/>
  <c r="DV175" i="5"/>
  <c r="DD176" i="5"/>
  <c r="DJ176" i="5"/>
  <c r="DP176" i="5"/>
  <c r="DM177" i="5"/>
  <c r="DV177" i="5"/>
  <c r="DD178" i="5"/>
  <c r="DJ178" i="5"/>
  <c r="DP178" i="5"/>
  <c r="DM179" i="5"/>
  <c r="DV179" i="5"/>
  <c r="DD180" i="5"/>
  <c r="DJ180" i="5"/>
  <c r="DP180" i="5"/>
  <c r="DM181" i="5"/>
  <c r="DV181" i="5"/>
  <c r="DD182" i="5"/>
  <c r="DJ182" i="5"/>
  <c r="DP182" i="5"/>
  <c r="DM183" i="5"/>
  <c r="DV183" i="5"/>
  <c r="DD184" i="5"/>
  <c r="DJ184" i="5"/>
  <c r="DP184" i="5"/>
  <c r="DM185" i="5"/>
  <c r="DV185" i="5"/>
  <c r="DD186" i="5"/>
  <c r="DJ186" i="5"/>
  <c r="DP186" i="5"/>
  <c r="DM187" i="5"/>
  <c r="DV187" i="5"/>
  <c r="DD188" i="5"/>
  <c r="DJ188" i="5"/>
  <c r="DP188" i="5"/>
  <c r="DM189" i="5"/>
  <c r="DV189" i="5"/>
  <c r="DD190" i="5"/>
  <c r="DJ190" i="5"/>
  <c r="DP190" i="5"/>
  <c r="DM191" i="5"/>
  <c r="DV191" i="5"/>
  <c r="DD192" i="5"/>
  <c r="DJ192" i="5"/>
  <c r="DP192" i="5"/>
  <c r="DM193" i="5"/>
  <c r="DV193" i="5"/>
  <c r="DD194" i="5"/>
  <c r="DJ194" i="5"/>
  <c r="DP194" i="5"/>
  <c r="DM195" i="5"/>
  <c r="DV195" i="5"/>
  <c r="DD196" i="5"/>
  <c r="DJ196" i="5"/>
  <c r="DP196" i="5"/>
  <c r="DM197" i="5"/>
  <c r="DV197" i="5"/>
  <c r="DD198" i="5"/>
  <c r="DJ198" i="5"/>
  <c r="DP198" i="5"/>
  <c r="DM199" i="5"/>
  <c r="DV199" i="5"/>
  <c r="DD200" i="5"/>
  <c r="DJ200" i="5"/>
  <c r="DP200" i="5"/>
  <c r="DM201" i="5"/>
  <c r="DV201" i="5"/>
  <c r="DD202" i="5"/>
  <c r="DJ202" i="5"/>
  <c r="DP202" i="5"/>
  <c r="DM203" i="5"/>
  <c r="DV203" i="5"/>
  <c r="DD204" i="5"/>
  <c r="DJ204" i="5"/>
  <c r="DP204" i="5"/>
  <c r="DM205" i="5"/>
  <c r="DV205" i="5"/>
  <c r="DD206" i="5"/>
  <c r="DJ206" i="5"/>
  <c r="DP206" i="5"/>
  <c r="DM207" i="5"/>
  <c r="DV207" i="5"/>
  <c r="DD208" i="5"/>
  <c r="DJ208" i="5"/>
  <c r="DP208" i="5"/>
  <c r="DM209" i="5"/>
  <c r="DV209" i="5"/>
  <c r="DD210" i="5"/>
  <c r="DJ210" i="5"/>
  <c r="DP210" i="5"/>
  <c r="DM211" i="5"/>
  <c r="DV211" i="5"/>
  <c r="DD212" i="5"/>
  <c r="DJ212" i="5"/>
  <c r="DP212" i="5"/>
  <c r="DM213" i="5"/>
  <c r="DV213" i="5"/>
  <c r="DD214" i="5"/>
  <c r="DJ214" i="5"/>
  <c r="DP214" i="5"/>
  <c r="DM215" i="5"/>
  <c r="DV215" i="5"/>
  <c r="DD216" i="5"/>
  <c r="DJ216" i="5"/>
  <c r="DP216" i="5"/>
  <c r="DM217" i="5"/>
  <c r="DV217" i="5"/>
  <c r="DD218" i="5"/>
  <c r="DJ218" i="5"/>
  <c r="DP218" i="5"/>
  <c r="DM219" i="5"/>
  <c r="DV219" i="5"/>
  <c r="DD220" i="5"/>
  <c r="DJ220" i="5"/>
  <c r="DP220" i="5"/>
  <c r="DM221" i="5"/>
  <c r="DV221" i="5"/>
  <c r="DD222" i="5"/>
  <c r="DJ222" i="5"/>
  <c r="DP222" i="5"/>
  <c r="DM223" i="5"/>
  <c r="DV223" i="5"/>
  <c r="DD224" i="5"/>
  <c r="DJ224" i="5"/>
  <c r="DP224" i="5"/>
  <c r="DM225" i="5"/>
  <c r="DV225" i="5"/>
  <c r="DD226" i="5"/>
  <c r="DJ226" i="5"/>
  <c r="DP226" i="5"/>
  <c r="DM227" i="5"/>
  <c r="DV227" i="5"/>
  <c r="DD228" i="5"/>
  <c r="DJ228" i="5"/>
  <c r="DP228" i="5"/>
  <c r="DM229" i="5"/>
  <c r="DV229" i="5"/>
  <c r="DD230" i="5"/>
  <c r="DJ230" i="5"/>
  <c r="DP230" i="5"/>
  <c r="DM231" i="5"/>
  <c r="DV231" i="5"/>
  <c r="DD232" i="5"/>
  <c r="DJ232" i="5"/>
  <c r="DP232" i="5"/>
  <c r="DM233" i="5"/>
  <c r="DV233" i="5"/>
  <c r="DD234" i="5"/>
  <c r="DJ234" i="5"/>
  <c r="DP234" i="5"/>
  <c r="DM235" i="5"/>
  <c r="DV235" i="5"/>
  <c r="DD236" i="5"/>
  <c r="DJ236" i="5"/>
  <c r="DP236" i="5"/>
  <c r="DM237" i="5"/>
  <c r="DV237" i="5"/>
  <c r="DD238" i="5"/>
  <c r="DJ238" i="5"/>
  <c r="DP238" i="5"/>
  <c r="DM239" i="5"/>
  <c r="DV239" i="5"/>
  <c r="DD240" i="5"/>
  <c r="DJ240" i="5"/>
  <c r="DP240" i="5"/>
  <c r="DM241" i="5"/>
  <c r="DV241" i="5"/>
  <c r="DD242" i="5"/>
  <c r="DJ242" i="5"/>
  <c r="DP242" i="5"/>
  <c r="DM243" i="5"/>
  <c r="DV243" i="5"/>
  <c r="DD244" i="5"/>
  <c r="DJ244" i="5"/>
  <c r="DP244" i="5"/>
  <c r="DM245" i="5"/>
  <c r="DV245" i="5"/>
  <c r="DD246" i="5"/>
  <c r="DJ246" i="5"/>
  <c r="DP246" i="5"/>
  <c r="DM247" i="5"/>
  <c r="DV247" i="5"/>
  <c r="DD248" i="5"/>
  <c r="DJ248" i="5"/>
  <c r="DP248" i="5"/>
  <c r="DM249" i="5"/>
  <c r="DV249" i="5"/>
  <c r="DD250" i="5"/>
  <c r="DJ250" i="5"/>
  <c r="DP250" i="5"/>
  <c r="DM251" i="5"/>
  <c r="DV251" i="5"/>
  <c r="DD252" i="5"/>
  <c r="DJ252" i="5"/>
  <c r="DP252" i="5"/>
  <c r="DM253" i="5"/>
  <c r="DV253" i="5"/>
  <c r="DD254" i="5"/>
  <c r="DJ254" i="5"/>
  <c r="DP254" i="5"/>
  <c r="DM255" i="5"/>
  <c r="DV255" i="5"/>
  <c r="DD256" i="5"/>
  <c r="DJ256" i="5"/>
  <c r="DP256" i="5"/>
  <c r="DM257" i="5"/>
  <c r="DV257" i="5"/>
  <c r="DD258" i="5"/>
  <c r="DJ258" i="5"/>
  <c r="DP258" i="5"/>
  <c r="DM259" i="5"/>
  <c r="DV259" i="5"/>
  <c r="DD260" i="5"/>
  <c r="DJ260" i="5"/>
  <c r="DP260" i="5"/>
  <c r="DM261" i="5"/>
  <c r="DV261" i="5"/>
  <c r="DD262" i="5"/>
  <c r="DJ262" i="5"/>
  <c r="DP262" i="5"/>
  <c r="DM263" i="5"/>
  <c r="DV263" i="5"/>
  <c r="DD264" i="5"/>
  <c r="DJ264" i="5"/>
  <c r="DP264" i="5"/>
  <c r="DM265" i="5"/>
  <c r="DV265" i="5"/>
  <c r="DD266" i="5"/>
  <c r="DJ266" i="5"/>
  <c r="DP266" i="5"/>
  <c r="DM267" i="5"/>
  <c r="DV267" i="5"/>
  <c r="DD268" i="5"/>
  <c r="DJ268" i="5"/>
  <c r="DP268" i="5"/>
  <c r="DM269" i="5"/>
  <c r="DV269" i="5"/>
  <c r="DD270" i="5"/>
  <c r="DJ270" i="5"/>
  <c r="DP270" i="5"/>
  <c r="DM271" i="5"/>
  <c r="DV271" i="5"/>
  <c r="DD272" i="5"/>
  <c r="DJ272" i="5"/>
  <c r="DP272" i="5"/>
  <c r="DM273" i="5"/>
  <c r="DV273" i="5"/>
  <c r="DD274" i="5"/>
  <c r="DJ274" i="5"/>
  <c r="DP274" i="5"/>
  <c r="DM275" i="5"/>
  <c r="DV275" i="5"/>
  <c r="DD276" i="5"/>
  <c r="DJ276" i="5"/>
  <c r="DP276" i="5"/>
  <c r="DM277" i="5"/>
  <c r="DV277" i="5"/>
  <c r="DD278" i="5"/>
  <c r="DJ278" i="5"/>
  <c r="DP278" i="5"/>
  <c r="DM279" i="5"/>
  <c r="DV279" i="5"/>
  <c r="DD280" i="5"/>
  <c r="DJ280" i="5"/>
  <c r="DP280" i="5"/>
  <c r="DM281" i="5"/>
  <c r="DV281" i="5"/>
  <c r="DD282" i="5"/>
  <c r="DJ282" i="5"/>
  <c r="DP282" i="5"/>
  <c r="DM283" i="5"/>
  <c r="DV283" i="5"/>
  <c r="DD284" i="5"/>
  <c r="DJ284" i="5"/>
  <c r="DP284" i="5"/>
  <c r="DM285" i="5"/>
  <c r="DV285" i="5"/>
  <c r="DD286" i="5"/>
  <c r="DJ286" i="5"/>
  <c r="DP286" i="5"/>
  <c r="DM287" i="5"/>
  <c r="DV287" i="5"/>
  <c r="DD288" i="5"/>
  <c r="DJ288" i="5"/>
  <c r="DP288" i="5"/>
  <c r="DM289" i="5"/>
  <c r="DV289" i="5"/>
  <c r="DD290" i="5"/>
  <c r="DJ290" i="5"/>
  <c r="DP290" i="5"/>
  <c r="DM291" i="5"/>
  <c r="DV291" i="5"/>
  <c r="DD292" i="5"/>
  <c r="DJ292" i="5"/>
  <c r="DP292" i="5"/>
  <c r="DM293" i="5"/>
  <c r="DV293" i="5"/>
  <c r="DD294" i="5"/>
  <c r="DJ294" i="5"/>
  <c r="DP294" i="5"/>
  <c r="DM295" i="5"/>
  <c r="DV295" i="5"/>
  <c r="DD296" i="5"/>
  <c r="DJ296" i="5"/>
  <c r="DP296" i="5"/>
  <c r="DM297" i="5"/>
  <c r="DV297" i="5"/>
  <c r="DD298" i="5"/>
  <c r="DJ298" i="5"/>
  <c r="DP298" i="5"/>
  <c r="DM299" i="5"/>
  <c r="DV299" i="5"/>
  <c r="DD300" i="5"/>
  <c r="DJ300" i="5"/>
  <c r="DP300" i="5"/>
  <c r="DM301" i="5"/>
  <c r="DV301" i="5"/>
  <c r="DD302" i="5"/>
  <c r="DJ302" i="5"/>
  <c r="DP302" i="5"/>
  <c r="DM303" i="5"/>
  <c r="DV303" i="5"/>
  <c r="DD304" i="5"/>
  <c r="DJ304" i="5"/>
  <c r="DP304" i="5"/>
  <c r="DM305" i="5"/>
  <c r="DV305" i="5"/>
  <c r="DD306" i="5"/>
  <c r="DJ306" i="5"/>
  <c r="DP306" i="5"/>
  <c r="DM307" i="5"/>
  <c r="DV307" i="5"/>
  <c r="DD308" i="5"/>
  <c r="DJ308" i="5"/>
  <c r="DP308" i="5"/>
  <c r="DM309" i="5"/>
  <c r="DV309" i="5"/>
  <c r="DD310" i="5"/>
  <c r="DJ310" i="5"/>
  <c r="DP310" i="5"/>
  <c r="DM311" i="5"/>
  <c r="DV311" i="5"/>
  <c r="DD312" i="5"/>
  <c r="DJ312" i="5"/>
  <c r="DP312" i="5"/>
  <c r="DM313" i="5"/>
  <c r="DV313" i="5"/>
  <c r="DD314" i="5"/>
  <c r="DJ314" i="5"/>
  <c r="DP314" i="5"/>
  <c r="DM315" i="5"/>
  <c r="DV315" i="5"/>
  <c r="DD316" i="5"/>
  <c r="DJ316" i="5"/>
  <c r="DP316" i="5"/>
  <c r="DM317" i="5"/>
  <c r="DV317" i="5"/>
  <c r="DD318" i="5"/>
  <c r="DJ318" i="5"/>
  <c r="DP318" i="5"/>
  <c r="DM319" i="5"/>
  <c r="DV319" i="5"/>
  <c r="DD320" i="5"/>
  <c r="DJ320" i="5"/>
  <c r="DP320" i="5"/>
  <c r="DM321" i="5"/>
  <c r="DV321" i="5"/>
  <c r="DD322" i="5"/>
  <c r="DJ322" i="5"/>
  <c r="DP322" i="5"/>
  <c r="DM323" i="5"/>
  <c r="DV323" i="5"/>
  <c r="DD324" i="5"/>
  <c r="DJ324" i="5"/>
  <c r="DP324" i="5"/>
  <c r="DM325" i="5"/>
  <c r="DV325" i="5"/>
  <c r="DD326" i="5"/>
  <c r="DJ326" i="5"/>
  <c r="DP326" i="5"/>
  <c r="DM327" i="5"/>
  <c r="DV327" i="5"/>
  <c r="DD328" i="5"/>
  <c r="DJ328" i="5"/>
  <c r="DP328" i="5"/>
  <c r="DM329" i="5"/>
  <c r="DV329" i="5"/>
  <c r="DD330" i="5"/>
  <c r="DJ330" i="5"/>
  <c r="DP330" i="5"/>
  <c r="DM331" i="5"/>
  <c r="DV331" i="5"/>
  <c r="DD332" i="5"/>
  <c r="DJ332" i="5"/>
  <c r="DP332" i="5"/>
  <c r="DM333" i="5"/>
  <c r="DV333" i="5"/>
  <c r="DD334" i="5"/>
  <c r="DJ334" i="5"/>
  <c r="DP334" i="5"/>
  <c r="DM335" i="5"/>
  <c r="DV335" i="5"/>
  <c r="DD336" i="5"/>
  <c r="DJ336" i="5"/>
  <c r="DP336" i="5"/>
  <c r="DM337" i="5"/>
  <c r="DV337" i="5"/>
  <c r="DD338" i="5"/>
  <c r="DJ338" i="5"/>
  <c r="DP338" i="5"/>
  <c r="DM339" i="5"/>
  <c r="DV339" i="5"/>
  <c r="DD340" i="5"/>
  <c r="DJ340" i="5"/>
  <c r="DP340" i="5"/>
  <c r="DM341" i="5"/>
  <c r="DV341" i="5"/>
  <c r="DD342" i="5"/>
  <c r="DJ342" i="5"/>
  <c r="DP342" i="5"/>
  <c r="DM343" i="5"/>
  <c r="DV343" i="5"/>
  <c r="DD344" i="5"/>
  <c r="DJ344" i="5"/>
  <c r="DP344" i="5"/>
  <c r="DM345" i="5"/>
  <c r="DV345" i="5"/>
  <c r="DD346" i="5"/>
  <c r="DJ346" i="5"/>
  <c r="DP346" i="5"/>
  <c r="DM347" i="5"/>
  <c r="DV347" i="5"/>
  <c r="DD348" i="5"/>
  <c r="DJ348" i="5"/>
  <c r="DP348" i="5"/>
  <c r="DM349" i="5"/>
  <c r="DV349" i="5"/>
  <c r="DD350" i="5"/>
  <c r="DJ350" i="5"/>
  <c r="DP350" i="5"/>
  <c r="DM351" i="5"/>
  <c r="DV351" i="5"/>
  <c r="DD352" i="5"/>
  <c r="DJ352" i="5"/>
  <c r="DP352" i="5"/>
  <c r="DM353" i="5"/>
  <c r="DV353" i="5"/>
  <c r="DD354" i="5"/>
  <c r="DJ354" i="5"/>
  <c r="DP354" i="5"/>
  <c r="DM355" i="5"/>
  <c r="DV355" i="5"/>
  <c r="DD356" i="5"/>
  <c r="DJ356" i="5"/>
  <c r="DP356" i="5"/>
  <c r="DM357" i="5"/>
  <c r="DV357" i="5"/>
  <c r="DD358" i="5"/>
  <c r="DJ358" i="5"/>
  <c r="DP358" i="5"/>
  <c r="DM359" i="5"/>
  <c r="DV359" i="5"/>
  <c r="DD360" i="5"/>
  <c r="DJ360" i="5"/>
  <c r="DP360" i="5"/>
  <c r="DM361" i="5"/>
  <c r="DV361" i="5"/>
  <c r="DD362" i="5"/>
  <c r="DJ362" i="5"/>
  <c r="DP362" i="5"/>
  <c r="DM363" i="5"/>
  <c r="DV363" i="5"/>
  <c r="DD364" i="5"/>
  <c r="DJ364" i="5"/>
  <c r="DP364" i="5"/>
  <c r="DM365" i="5"/>
  <c r="DV365" i="5"/>
  <c r="DD366" i="5"/>
  <c r="DJ366" i="5"/>
  <c r="DP366" i="5"/>
  <c r="DM367" i="5"/>
  <c r="DV367" i="5"/>
  <c r="DD368" i="5"/>
  <c r="DJ368" i="5"/>
  <c r="DP368" i="5"/>
  <c r="DM369" i="5"/>
  <c r="DV369" i="5"/>
  <c r="DD370" i="5"/>
  <c r="DJ370" i="5"/>
  <c r="DP370" i="5"/>
  <c r="DM371" i="5"/>
  <c r="DV371" i="5"/>
  <c r="DD372" i="5"/>
  <c r="DJ372" i="5"/>
  <c r="DP372" i="5"/>
  <c r="DM373" i="5"/>
  <c r="DV373" i="5"/>
  <c r="DD374" i="5"/>
  <c r="DJ374" i="5"/>
  <c r="DP374" i="5"/>
  <c r="DM375" i="5"/>
  <c r="DV375" i="5"/>
  <c r="DD376" i="5"/>
  <c r="DJ376" i="5"/>
  <c r="DP376" i="5"/>
  <c r="DM377" i="5"/>
  <c r="DV377" i="5"/>
  <c r="DD378" i="5"/>
  <c r="DJ378" i="5"/>
  <c r="DP378" i="5"/>
  <c r="DM379" i="5"/>
  <c r="DV379" i="5"/>
  <c r="DD380" i="5"/>
  <c r="DJ380" i="5"/>
  <c r="DP380" i="5"/>
  <c r="DM381" i="5"/>
  <c r="DV381" i="5"/>
  <c r="DD382" i="5"/>
  <c r="DJ382" i="5"/>
  <c r="DP382" i="5"/>
  <c r="DM383" i="5"/>
  <c r="DV383" i="5"/>
  <c r="DD384" i="5"/>
  <c r="DJ384" i="5"/>
  <c r="DP384" i="5"/>
  <c r="DM385" i="5"/>
  <c r="DV385" i="5"/>
  <c r="DD386" i="5"/>
  <c r="DJ386" i="5"/>
  <c r="DP386" i="5"/>
  <c r="DM387" i="5"/>
  <c r="DV387" i="5"/>
  <c r="DD388" i="5"/>
  <c r="DJ388" i="5"/>
  <c r="DP388" i="5"/>
  <c r="DM389" i="5"/>
  <c r="DV389" i="5"/>
  <c r="DD390" i="5"/>
  <c r="DJ390" i="5"/>
  <c r="DP390" i="5"/>
  <c r="DM391" i="5"/>
  <c r="DV391" i="5"/>
  <c r="DD392" i="5"/>
  <c r="DJ392" i="5"/>
  <c r="DP392" i="5"/>
  <c r="DM393" i="5"/>
  <c r="DV393" i="5"/>
  <c r="DD394" i="5"/>
  <c r="DJ394" i="5"/>
  <c r="DP394" i="5"/>
  <c r="DM395" i="5"/>
  <c r="DV395" i="5"/>
  <c r="DD396" i="5"/>
  <c r="DJ396" i="5"/>
  <c r="DP396" i="5"/>
  <c r="DM397" i="5"/>
  <c r="DV397" i="5"/>
  <c r="DD398" i="5"/>
  <c r="DJ398" i="5"/>
  <c r="DP398" i="5"/>
  <c r="DM399" i="5"/>
  <c r="DV399" i="5"/>
  <c r="DD400" i="5"/>
  <c r="DJ400" i="5"/>
  <c r="DP400" i="5"/>
  <c r="DM401" i="5"/>
  <c r="DV401" i="5"/>
  <c r="DD402" i="5"/>
  <c r="DJ402" i="5"/>
  <c r="DP402" i="5"/>
  <c r="DM403" i="5"/>
  <c r="DV403" i="5"/>
  <c r="DD404" i="5"/>
  <c r="DJ404" i="5"/>
  <c r="DP404" i="5"/>
  <c r="DM405" i="5"/>
  <c r="DV405" i="5"/>
  <c r="DD406" i="5"/>
  <c r="DJ406" i="5"/>
  <c r="DP406" i="5"/>
  <c r="DM407" i="5"/>
  <c r="DV407" i="5"/>
  <c r="DD408" i="5"/>
  <c r="DJ408" i="5"/>
  <c r="DP408" i="5"/>
  <c r="DM409" i="5"/>
  <c r="DV409" i="5"/>
  <c r="DD410" i="5"/>
  <c r="DJ410" i="5"/>
  <c r="DP410" i="5"/>
  <c r="DM411" i="5"/>
  <c r="DV411" i="5"/>
  <c r="DD412" i="5"/>
  <c r="DJ412" i="5"/>
  <c r="DP412" i="5"/>
  <c r="DM413" i="5"/>
  <c r="DV413" i="5"/>
  <c r="DD414" i="5"/>
  <c r="DJ414" i="5"/>
  <c r="DP414" i="5"/>
  <c r="DM415" i="5"/>
  <c r="DV415" i="5"/>
  <c r="DD416" i="5"/>
  <c r="DJ416" i="5"/>
  <c r="DP416" i="5"/>
  <c r="DM417" i="5"/>
  <c r="DV417" i="5"/>
  <c r="DD418" i="5"/>
  <c r="DJ418" i="5"/>
  <c r="DP418" i="5"/>
  <c r="DM419" i="5"/>
  <c r="DV419" i="5"/>
  <c r="DD420" i="5"/>
  <c r="DJ420" i="5"/>
  <c r="DP420" i="5"/>
  <c r="DM421" i="5"/>
  <c r="DV421" i="5"/>
  <c r="DD422" i="5"/>
  <c r="DJ422" i="5"/>
  <c r="DP422" i="5"/>
  <c r="DM423" i="5"/>
  <c r="DV423" i="5"/>
  <c r="DD424" i="5"/>
  <c r="DJ424" i="5"/>
  <c r="DP424" i="5"/>
  <c r="DM425" i="5"/>
  <c r="DV425" i="5"/>
  <c r="DD426" i="5"/>
  <c r="DJ426" i="5"/>
  <c r="DP426" i="5"/>
  <c r="DM427" i="5"/>
  <c r="DV427" i="5"/>
  <c r="DD428" i="5"/>
  <c r="DJ428" i="5"/>
  <c r="DP428" i="5"/>
  <c r="DM429" i="5"/>
  <c r="DV429" i="5"/>
  <c r="DD430" i="5"/>
  <c r="DJ430" i="5"/>
  <c r="DP430" i="5"/>
  <c r="DM431" i="5"/>
  <c r="DV431" i="5"/>
  <c r="DD432" i="5"/>
  <c r="DJ432" i="5"/>
  <c r="DP432" i="5"/>
  <c r="DM433" i="5"/>
  <c r="DV433" i="5"/>
  <c r="DD434" i="5"/>
  <c r="DJ434" i="5"/>
  <c r="DP434" i="5"/>
  <c r="DM435" i="5"/>
  <c r="DV435" i="5"/>
  <c r="DD436" i="5"/>
  <c r="DJ436" i="5"/>
  <c r="DP436" i="5"/>
  <c r="DM437" i="5"/>
  <c r="DV437" i="5"/>
  <c r="DD438" i="5"/>
  <c r="DJ438" i="5"/>
  <c r="DP438" i="5"/>
  <c r="DM439" i="5"/>
  <c r="DV439" i="5"/>
  <c r="DD440" i="5"/>
  <c r="DJ440" i="5"/>
  <c r="DP440" i="5"/>
  <c r="DM441" i="5"/>
  <c r="DV441" i="5"/>
  <c r="DD442" i="5"/>
  <c r="DJ442" i="5"/>
  <c r="DP442" i="5"/>
  <c r="DM443" i="5"/>
  <c r="DV443" i="5"/>
  <c r="DD444" i="5"/>
  <c r="DJ444" i="5"/>
  <c r="DP444" i="5"/>
  <c r="DM445" i="5"/>
  <c r="DV445" i="5"/>
  <c r="DD446" i="5"/>
  <c r="DJ446" i="5"/>
  <c r="DP446" i="5"/>
  <c r="DM447" i="5"/>
  <c r="DV447" i="5"/>
  <c r="DD448" i="5"/>
  <c r="DJ448" i="5"/>
  <c r="DP448" i="5"/>
  <c r="DM449" i="5"/>
  <c r="DV449" i="5"/>
  <c r="DD450" i="5"/>
  <c r="DJ450" i="5"/>
  <c r="DP450" i="5"/>
  <c r="DM451" i="5"/>
  <c r="DV451" i="5"/>
  <c r="DD452" i="5"/>
  <c r="DJ452" i="5"/>
  <c r="DP452" i="5"/>
  <c r="DM453" i="5"/>
  <c r="DV453" i="5"/>
  <c r="DD454" i="5"/>
  <c r="DJ454" i="5"/>
  <c r="DP454" i="5"/>
  <c r="DM455" i="5"/>
  <c r="DV455" i="5"/>
  <c r="DD456" i="5"/>
  <c r="DJ456" i="5"/>
  <c r="DP456" i="5"/>
  <c r="DM457" i="5"/>
  <c r="DV457" i="5"/>
  <c r="DD458" i="5"/>
  <c r="DJ458" i="5"/>
  <c r="DP458" i="5"/>
  <c r="DM459" i="5"/>
  <c r="DV459" i="5"/>
  <c r="DD460" i="5"/>
  <c r="DJ460" i="5"/>
  <c r="DP460" i="5"/>
  <c r="DM461" i="5"/>
  <c r="DV461" i="5"/>
  <c r="DD462" i="5"/>
  <c r="DJ462" i="5"/>
  <c r="DP462" i="5"/>
  <c r="DM463" i="5"/>
  <c r="DV463" i="5"/>
  <c r="DD464" i="5"/>
  <c r="DJ464" i="5"/>
  <c r="DP464" i="5"/>
  <c r="DM465" i="5"/>
  <c r="DV465" i="5"/>
  <c r="DD466" i="5"/>
  <c r="DJ466" i="5"/>
  <c r="DP466" i="5"/>
  <c r="DM467" i="5"/>
  <c r="DV467" i="5"/>
  <c r="DD468" i="5"/>
  <c r="DJ468" i="5"/>
  <c r="DP468" i="5"/>
  <c r="DM469" i="5"/>
  <c r="DV469" i="5"/>
  <c r="DD470" i="5"/>
  <c r="DJ470" i="5"/>
  <c r="DP470" i="5"/>
  <c r="DM471" i="5"/>
  <c r="DV471" i="5"/>
  <c r="DD472" i="5"/>
  <c r="DJ472" i="5"/>
  <c r="DP472" i="5"/>
  <c r="DM473" i="5"/>
  <c r="DV473" i="5"/>
  <c r="DD474" i="5"/>
  <c r="DJ474" i="5"/>
  <c r="DP474" i="5"/>
  <c r="DM475" i="5"/>
  <c r="DV475" i="5"/>
  <c r="DD476" i="5"/>
  <c r="DJ476" i="5"/>
  <c r="DP476" i="5"/>
  <c r="DM477" i="5"/>
  <c r="DV477" i="5"/>
  <c r="DD478" i="5"/>
  <c r="DJ478" i="5"/>
  <c r="DP478" i="5"/>
  <c r="DM479" i="5"/>
  <c r="DV479" i="5"/>
  <c r="DD480" i="5"/>
  <c r="DJ480" i="5"/>
  <c r="DP480" i="5"/>
  <c r="DM481" i="5"/>
  <c r="DV481" i="5"/>
  <c r="DD482" i="5"/>
  <c r="DJ482" i="5"/>
  <c r="DP482" i="5"/>
  <c r="DM483" i="5"/>
  <c r="DV483" i="5"/>
  <c r="DD484" i="5"/>
  <c r="DJ484" i="5"/>
  <c r="DP484" i="5"/>
  <c r="DM485" i="5"/>
  <c r="DV485" i="5"/>
  <c r="DD486" i="5"/>
  <c r="DJ486" i="5"/>
  <c r="DP486" i="5"/>
  <c r="DM487" i="5"/>
  <c r="DV487" i="5"/>
  <c r="DD488" i="5"/>
  <c r="DJ488" i="5"/>
  <c r="DP488" i="5"/>
  <c r="DM489" i="5"/>
  <c r="DV489" i="5"/>
  <c r="DD490" i="5"/>
  <c r="DJ490" i="5"/>
  <c r="DP490" i="5"/>
  <c r="DM491" i="5"/>
  <c r="DV491" i="5"/>
  <c r="DD492" i="5"/>
  <c r="DJ492" i="5"/>
  <c r="DP492" i="5"/>
  <c r="DM493" i="5"/>
  <c r="DV493" i="5"/>
  <c r="DD494" i="5"/>
  <c r="DJ494" i="5"/>
  <c r="DP494" i="5"/>
  <c r="DM495" i="5"/>
  <c r="DV495" i="5"/>
  <c r="DD496" i="5"/>
  <c r="DJ496" i="5"/>
  <c r="DP496" i="5"/>
  <c r="DM497" i="5"/>
  <c r="DV497" i="5"/>
  <c r="DD498" i="5"/>
  <c r="DJ498" i="5"/>
  <c r="DP498" i="5"/>
  <c r="DM499" i="5"/>
  <c r="DV499" i="5"/>
  <c r="DD500" i="5"/>
  <c r="DJ500" i="5"/>
  <c r="DP500" i="5"/>
  <c r="DM501" i="5"/>
  <c r="DV501" i="5"/>
  <c r="DD502" i="5"/>
  <c r="DJ502" i="5"/>
  <c r="DP502" i="5"/>
  <c r="DM503" i="5"/>
  <c r="DV503" i="5"/>
  <c r="DD504" i="5"/>
  <c r="DJ504" i="5"/>
  <c r="DP504" i="5"/>
  <c r="DM505" i="5"/>
  <c r="DV505" i="5"/>
  <c r="DD506" i="5"/>
  <c r="DJ506" i="5"/>
  <c r="DP506" i="5"/>
  <c r="DM507" i="5"/>
  <c r="DV507" i="5"/>
  <c r="DD508" i="5"/>
  <c r="DJ508" i="5"/>
  <c r="DP508" i="5"/>
  <c r="DM509" i="5"/>
  <c r="DV509" i="5"/>
  <c r="DG15" i="5"/>
  <c r="DK15" i="5"/>
  <c r="DN15" i="5"/>
  <c r="DT15" i="5"/>
  <c r="DB15" i="5"/>
  <c r="DK14" i="5"/>
  <c r="DN14" i="5"/>
  <c r="DB14" i="5"/>
  <c r="DD16" i="5"/>
  <c r="DJ16" i="5"/>
  <c r="DI16" i="5"/>
  <c r="DS16" i="5"/>
  <c r="DR16" i="5"/>
  <c r="DQ16" i="5"/>
  <c r="DK16" i="5"/>
  <c r="DT16" i="5"/>
  <c r="DE16" i="5"/>
  <c r="DL16" i="5"/>
  <c r="DM16" i="5"/>
  <c r="DV16" i="5"/>
  <c r="DG16" i="5"/>
  <c r="DB16" i="5"/>
  <c r="DN16" i="5"/>
  <c r="DC16" i="5"/>
  <c r="DH16" i="5"/>
  <c r="DO16" i="5"/>
  <c r="DM15" i="5"/>
  <c r="DV15" i="5"/>
  <c r="DC15" i="5"/>
  <c r="DH15" i="5"/>
  <c r="DS15" i="5"/>
  <c r="DR15" i="5"/>
  <c r="DQ15" i="5"/>
  <c r="DD15" i="5"/>
  <c r="DJ15" i="5"/>
  <c r="DP15" i="5"/>
  <c r="DE15" i="5"/>
  <c r="DL15" i="5"/>
  <c r="DD14" i="5"/>
  <c r="DJ14" i="5"/>
  <c r="DP14" i="5"/>
  <c r="DE14" i="5"/>
  <c r="DL14" i="5"/>
  <c r="DM14" i="5"/>
  <c r="DS14" i="5"/>
  <c r="DR14" i="5"/>
  <c r="DQ14" i="5"/>
  <c r="DC14" i="5"/>
  <c r="DH14" i="5"/>
  <c r="DO14" i="5"/>
  <c r="DM13" i="5"/>
  <c r="DV13" i="5"/>
  <c r="DR13" i="5"/>
  <c r="DQ13" i="5"/>
  <c r="DS13" i="5"/>
  <c r="DB13" i="5"/>
  <c r="DG13" i="5"/>
  <c r="DN13" i="5"/>
  <c r="DC13" i="5"/>
  <c r="DH13" i="5"/>
  <c r="DO13" i="5"/>
  <c r="DD13" i="5"/>
  <c r="DJ13" i="5"/>
  <c r="DP13" i="5"/>
  <c r="DK13" i="5"/>
  <c r="DT13" i="5"/>
  <c r="DE13" i="5"/>
  <c r="DL13" i="5"/>
  <c r="BY11" i="5"/>
  <c r="BQ11" i="5"/>
  <c r="CA12" i="5"/>
  <c r="DS12" i="5"/>
  <c r="DR12" i="5"/>
  <c r="DQ12" i="5"/>
  <c r="DP12" i="5"/>
  <c r="DT12" i="5"/>
  <c r="DB12" i="5"/>
  <c r="CM44" i="4"/>
  <c r="BO44" i="4" s="1"/>
  <c r="CO31" i="4"/>
  <c r="CW11" i="5" s="1"/>
  <c r="DO12" i="5"/>
  <c r="DM11" i="5"/>
  <c r="DK12" i="5"/>
  <c r="DG11" i="5"/>
  <c r="DL12" i="5"/>
  <c r="DJ11" i="5"/>
  <c r="DC12" i="5"/>
  <c r="DD12" i="5"/>
  <c r="DE12" i="5"/>
  <c r="DH12" i="5"/>
  <c r="DN12" i="5"/>
  <c r="DM12" i="5"/>
  <c r="CW8" i="5"/>
  <c r="BW13" i="4"/>
  <c r="CU8" i="5" s="1"/>
  <c r="CY61" i="5" s="1"/>
  <c r="DJ12" i="5"/>
  <c r="DC11" i="5"/>
  <c r="DB11" i="5"/>
  <c r="DD11" i="5"/>
  <c r="DK11" i="5"/>
  <c r="DN11" i="5"/>
  <c r="DL11" i="5"/>
  <c r="DP11" i="5"/>
  <c r="DE11" i="5"/>
  <c r="DO11" i="5"/>
  <c r="DT11" i="5"/>
  <c r="DH11" i="5"/>
  <c r="DV11" i="5"/>
  <c r="CS3" i="4"/>
  <c r="B5" i="4" s="1"/>
  <c r="CS2" i="4"/>
  <c r="B6" i="4" s="1"/>
  <c r="CO32" i="4"/>
  <c r="CW12" i="5" s="1"/>
  <c r="CI13" i="4"/>
  <c r="CV8" i="5" s="1"/>
  <c r="CM52" i="4"/>
  <c r="BO52" i="4" s="1"/>
  <c r="CM53" i="4"/>
  <c r="BO53" i="4" s="1"/>
  <c r="CM51" i="4"/>
  <c r="BO51" i="4" s="1"/>
  <c r="CM55" i="4"/>
  <c r="CM56" i="4"/>
  <c r="BH34" i="5"/>
  <c r="CJ34" i="5"/>
  <c r="CF34" i="5"/>
  <c r="CE34" i="5"/>
  <c r="CC34" i="5"/>
  <c r="BH70" i="5"/>
  <c r="CJ70" i="5"/>
  <c r="CF70" i="5"/>
  <c r="CE70" i="5"/>
  <c r="CC70" i="5"/>
  <c r="BH106" i="5"/>
  <c r="CJ106" i="5"/>
  <c r="CF106" i="5"/>
  <c r="CE106" i="5"/>
  <c r="CC106" i="5"/>
  <c r="BH142" i="5"/>
  <c r="CJ142" i="5"/>
  <c r="CF142" i="5"/>
  <c r="CE142" i="5"/>
  <c r="CC142" i="5"/>
  <c r="BH178" i="5"/>
  <c r="CJ178" i="5"/>
  <c r="CF178" i="5"/>
  <c r="CE178" i="5"/>
  <c r="CC178" i="5"/>
  <c r="BH220" i="5"/>
  <c r="CJ220" i="5"/>
  <c r="CF220" i="5"/>
  <c r="CE220" i="5"/>
  <c r="CC220" i="5"/>
  <c r="BH250" i="5"/>
  <c r="CJ250" i="5"/>
  <c r="CF250" i="5"/>
  <c r="CE250" i="5"/>
  <c r="CC250" i="5"/>
  <c r="BH286" i="5"/>
  <c r="CJ286" i="5"/>
  <c r="CF286" i="5"/>
  <c r="CE286" i="5"/>
  <c r="CC286" i="5"/>
  <c r="BH322" i="5"/>
  <c r="CJ322" i="5"/>
  <c r="CF322" i="5"/>
  <c r="CE322" i="5"/>
  <c r="CC322" i="5"/>
  <c r="BH358" i="5"/>
  <c r="CJ358" i="5"/>
  <c r="CF358" i="5"/>
  <c r="CE358" i="5"/>
  <c r="CC358" i="5"/>
  <c r="BH388" i="5"/>
  <c r="CJ388" i="5"/>
  <c r="CF388" i="5"/>
  <c r="CE388" i="5"/>
  <c r="CC388" i="5"/>
  <c r="BH424" i="5"/>
  <c r="CJ424" i="5"/>
  <c r="CF424" i="5"/>
  <c r="CE424" i="5"/>
  <c r="CC424" i="5"/>
  <c r="BH454" i="5"/>
  <c r="CJ454" i="5"/>
  <c r="CF454" i="5"/>
  <c r="CE454" i="5"/>
  <c r="CC454" i="5"/>
  <c r="BH490" i="5"/>
  <c r="CJ490" i="5"/>
  <c r="CF490" i="5"/>
  <c r="CE490" i="5"/>
  <c r="CC490" i="5"/>
  <c r="BY29" i="5"/>
  <c r="CJ29" i="5"/>
  <c r="CE29" i="5"/>
  <c r="CF29" i="5"/>
  <c r="CC29" i="5"/>
  <c r="BG24" i="5"/>
  <c r="CJ24" i="5"/>
  <c r="CF24" i="5"/>
  <c r="CE24" i="5"/>
  <c r="CC24" i="5"/>
  <c r="BI36" i="5"/>
  <c r="CJ36" i="5"/>
  <c r="CF36" i="5"/>
  <c r="CE36" i="5"/>
  <c r="CC36" i="5"/>
  <c r="CA42" i="5"/>
  <c r="CJ42" i="5"/>
  <c r="CF42" i="5"/>
  <c r="CE42" i="5"/>
  <c r="CC42" i="5"/>
  <c r="BG54" i="5"/>
  <c r="CJ54" i="5"/>
  <c r="CF54" i="5"/>
  <c r="CE54" i="5"/>
  <c r="CC54" i="5"/>
  <c r="BI66" i="5"/>
  <c r="CJ66" i="5"/>
  <c r="CF66" i="5"/>
  <c r="CE66" i="5"/>
  <c r="CC66" i="5"/>
  <c r="CA72" i="5"/>
  <c r="CJ72" i="5"/>
  <c r="CF72" i="5"/>
  <c r="CE72" i="5"/>
  <c r="CC72" i="5"/>
  <c r="BG84" i="5"/>
  <c r="CJ84" i="5"/>
  <c r="CF84" i="5"/>
  <c r="CE84" i="5"/>
  <c r="CC84" i="5"/>
  <c r="CA96" i="5"/>
  <c r="CJ96" i="5"/>
  <c r="CF96" i="5"/>
  <c r="CE96" i="5"/>
  <c r="CC96" i="5"/>
  <c r="BH108" i="5"/>
  <c r="CJ108" i="5"/>
  <c r="CF108" i="5"/>
  <c r="CE108" i="5"/>
  <c r="CC108" i="5"/>
  <c r="BI120" i="5"/>
  <c r="CJ120" i="5"/>
  <c r="CF120" i="5"/>
  <c r="CE120" i="5"/>
  <c r="CC120" i="5"/>
  <c r="BH132" i="5"/>
  <c r="CJ132" i="5"/>
  <c r="CF132" i="5"/>
  <c r="CE132" i="5"/>
  <c r="CC132" i="5"/>
  <c r="BG138" i="5"/>
  <c r="CJ138" i="5"/>
  <c r="CF138" i="5"/>
  <c r="CE138" i="5"/>
  <c r="CC138" i="5"/>
  <c r="BI150" i="5"/>
  <c r="CJ150" i="5"/>
  <c r="CF150" i="5"/>
  <c r="CE150" i="5"/>
  <c r="CC150" i="5"/>
  <c r="CA162" i="5"/>
  <c r="CJ162" i="5"/>
  <c r="CF162" i="5"/>
  <c r="CE162" i="5"/>
  <c r="CC162" i="5"/>
  <c r="BI174" i="5"/>
  <c r="CJ174" i="5"/>
  <c r="CF174" i="5"/>
  <c r="CE174" i="5"/>
  <c r="CC174" i="5"/>
  <c r="BI180" i="5"/>
  <c r="CJ180" i="5"/>
  <c r="CF180" i="5"/>
  <c r="CE180" i="5"/>
  <c r="CC180" i="5"/>
  <c r="BH192" i="5"/>
  <c r="CJ192" i="5"/>
  <c r="CF192" i="5"/>
  <c r="CE192" i="5"/>
  <c r="CC192" i="5"/>
  <c r="BI204" i="5"/>
  <c r="CJ204" i="5"/>
  <c r="CE204" i="5"/>
  <c r="CF204" i="5"/>
  <c r="CC204" i="5"/>
  <c r="CA216" i="5"/>
  <c r="CJ216" i="5"/>
  <c r="CF216" i="5"/>
  <c r="CE216" i="5"/>
  <c r="CC216" i="5"/>
  <c r="BH222" i="5"/>
  <c r="CJ222" i="5"/>
  <c r="CE222" i="5"/>
  <c r="CF222" i="5"/>
  <c r="CC222" i="5"/>
  <c r="BI234" i="5"/>
  <c r="CJ234" i="5"/>
  <c r="CF234" i="5"/>
  <c r="CE234" i="5"/>
  <c r="CC234" i="5"/>
  <c r="CA246" i="5"/>
  <c r="CJ246" i="5"/>
  <c r="CF246" i="5"/>
  <c r="CE246" i="5"/>
  <c r="CC246" i="5"/>
  <c r="BH258" i="5"/>
  <c r="CJ258" i="5"/>
  <c r="CE258" i="5"/>
  <c r="CF258" i="5"/>
  <c r="CC258" i="5"/>
  <c r="BI270" i="5"/>
  <c r="CJ270" i="5"/>
  <c r="CF270" i="5"/>
  <c r="CE270" i="5"/>
  <c r="CC270" i="5"/>
  <c r="BG282" i="5"/>
  <c r="CJ282" i="5"/>
  <c r="CF282" i="5"/>
  <c r="CE282" i="5"/>
  <c r="CC282" i="5"/>
  <c r="BI288" i="5"/>
  <c r="CJ288" i="5"/>
  <c r="CF288" i="5"/>
  <c r="CE288" i="5"/>
  <c r="CC288" i="5"/>
  <c r="CA300" i="5"/>
  <c r="CJ300" i="5"/>
  <c r="CF300" i="5"/>
  <c r="CE300" i="5"/>
  <c r="CC300" i="5"/>
  <c r="BI312" i="5"/>
  <c r="CJ312" i="5"/>
  <c r="CE312" i="5"/>
  <c r="CF312" i="5"/>
  <c r="CC312" i="5"/>
  <c r="BH324" i="5"/>
  <c r="CJ324" i="5"/>
  <c r="CF324" i="5"/>
  <c r="CE324" i="5"/>
  <c r="CC324" i="5"/>
  <c r="CA336" i="5"/>
  <c r="CJ336" i="5"/>
  <c r="CF336" i="5"/>
  <c r="CE336" i="5"/>
  <c r="CC336" i="5"/>
  <c r="BI348" i="5"/>
  <c r="CJ348" i="5"/>
  <c r="CE348" i="5"/>
  <c r="CC348" i="5"/>
  <c r="CF348" i="5"/>
  <c r="CA378" i="5"/>
  <c r="CJ378" i="5"/>
  <c r="CF378" i="5"/>
  <c r="CE378" i="5"/>
  <c r="CC378" i="5"/>
  <c r="BH13" i="5"/>
  <c r="CJ13" i="5"/>
  <c r="CF13" i="5"/>
  <c r="CE13" i="5"/>
  <c r="CC13" i="5"/>
  <c r="BH19" i="5"/>
  <c r="CJ19" i="5"/>
  <c r="CF19" i="5"/>
  <c r="CE19" i="5"/>
  <c r="CC19" i="5"/>
  <c r="BH25" i="5"/>
  <c r="CJ25" i="5"/>
  <c r="CF25" i="5"/>
  <c r="CE25" i="5"/>
  <c r="CC25" i="5"/>
  <c r="BH31" i="5"/>
  <c r="CJ31" i="5"/>
  <c r="CF31" i="5"/>
  <c r="CE31" i="5"/>
  <c r="CC31" i="5"/>
  <c r="BH37" i="5"/>
  <c r="CJ37" i="5"/>
  <c r="CF37" i="5"/>
  <c r="CE37" i="5"/>
  <c r="CC37" i="5"/>
  <c r="BH43" i="5"/>
  <c r="CJ43" i="5"/>
  <c r="CF43" i="5"/>
  <c r="CE43" i="5"/>
  <c r="CC43" i="5"/>
  <c r="BH49" i="5"/>
  <c r="CJ49" i="5"/>
  <c r="CF49" i="5"/>
  <c r="CE49" i="5"/>
  <c r="CC49" i="5"/>
  <c r="BH55" i="5"/>
  <c r="CJ55" i="5"/>
  <c r="CF55" i="5"/>
  <c r="CE55" i="5"/>
  <c r="CC55" i="5"/>
  <c r="BH61" i="5"/>
  <c r="CJ61" i="5"/>
  <c r="CF61" i="5"/>
  <c r="CE61" i="5"/>
  <c r="CC61" i="5"/>
  <c r="BH67" i="5"/>
  <c r="CJ67" i="5"/>
  <c r="CF67" i="5"/>
  <c r="CE67" i="5"/>
  <c r="CC67" i="5"/>
  <c r="BH73" i="5"/>
  <c r="CJ73" i="5"/>
  <c r="CF73" i="5"/>
  <c r="CE73" i="5"/>
  <c r="CC73" i="5"/>
  <c r="BH79" i="5"/>
  <c r="CJ79" i="5"/>
  <c r="CF79" i="5"/>
  <c r="CE79" i="5"/>
  <c r="CC79" i="5"/>
  <c r="BH85" i="5"/>
  <c r="CJ85" i="5"/>
  <c r="CF85" i="5"/>
  <c r="CE85" i="5"/>
  <c r="CC85" i="5"/>
  <c r="BH91" i="5"/>
  <c r="CJ91" i="5"/>
  <c r="CF91" i="5"/>
  <c r="CE91" i="5"/>
  <c r="CC91" i="5"/>
  <c r="BH97" i="5"/>
  <c r="CJ97" i="5"/>
  <c r="CF97" i="5"/>
  <c r="CE97" i="5"/>
  <c r="CC97" i="5"/>
  <c r="BH103" i="5"/>
  <c r="CJ103" i="5"/>
  <c r="CF103" i="5"/>
  <c r="CE103" i="5"/>
  <c r="CC103" i="5"/>
  <c r="BH109" i="5"/>
  <c r="CJ109" i="5"/>
  <c r="CF109" i="5"/>
  <c r="CE109" i="5"/>
  <c r="CC109" i="5"/>
  <c r="BH115" i="5"/>
  <c r="CJ115" i="5"/>
  <c r="CF115" i="5"/>
  <c r="CE115" i="5"/>
  <c r="CC115" i="5"/>
  <c r="BH121" i="5"/>
  <c r="CJ121" i="5"/>
  <c r="CF121" i="5"/>
  <c r="CE121" i="5"/>
  <c r="CC121" i="5"/>
  <c r="BH127" i="5"/>
  <c r="CJ127" i="5"/>
  <c r="CF127" i="5"/>
  <c r="CE127" i="5"/>
  <c r="CC127" i="5"/>
  <c r="BH133" i="5"/>
  <c r="CJ133" i="5"/>
  <c r="CF133" i="5"/>
  <c r="CE133" i="5"/>
  <c r="CC133" i="5"/>
  <c r="BH139" i="5"/>
  <c r="CJ139" i="5"/>
  <c r="CF139" i="5"/>
  <c r="CE139" i="5"/>
  <c r="CC139" i="5"/>
  <c r="BH145" i="5"/>
  <c r="CJ145" i="5"/>
  <c r="CF145" i="5"/>
  <c r="CE145" i="5"/>
  <c r="CC145" i="5"/>
  <c r="BH151" i="5"/>
  <c r="CJ151" i="5"/>
  <c r="CF151" i="5"/>
  <c r="CE151" i="5"/>
  <c r="CC151" i="5"/>
  <c r="BH157" i="5"/>
  <c r="CJ157" i="5"/>
  <c r="CF157" i="5"/>
  <c r="CE157" i="5"/>
  <c r="CC157" i="5"/>
  <c r="BH163" i="5"/>
  <c r="CJ163" i="5"/>
  <c r="CF163" i="5"/>
  <c r="CE163" i="5"/>
  <c r="CC163" i="5"/>
  <c r="BH169" i="5"/>
  <c r="CJ169" i="5"/>
  <c r="CF169" i="5"/>
  <c r="CE169" i="5"/>
  <c r="CC169" i="5"/>
  <c r="BH175" i="5"/>
  <c r="CJ175" i="5"/>
  <c r="CF175" i="5"/>
  <c r="CE175" i="5"/>
  <c r="CC175" i="5"/>
  <c r="BH181" i="5"/>
  <c r="CJ181" i="5"/>
  <c r="CF181" i="5"/>
  <c r="CE181" i="5"/>
  <c r="CC181" i="5"/>
  <c r="BH187" i="5"/>
  <c r="CJ187" i="5"/>
  <c r="CF187" i="5"/>
  <c r="CE187" i="5"/>
  <c r="CC187" i="5"/>
  <c r="BH193" i="5"/>
  <c r="CJ193" i="5"/>
  <c r="CF193" i="5"/>
  <c r="CE193" i="5"/>
  <c r="CC193" i="5"/>
  <c r="BH199" i="5"/>
  <c r="CJ199" i="5"/>
  <c r="CF199" i="5"/>
  <c r="CE199" i="5"/>
  <c r="CC199" i="5"/>
  <c r="BH205" i="5"/>
  <c r="CJ205" i="5"/>
  <c r="CF205" i="5"/>
  <c r="CE205" i="5"/>
  <c r="CC205" i="5"/>
  <c r="BH211" i="5"/>
  <c r="CJ211" i="5"/>
  <c r="CF211" i="5"/>
  <c r="CE211" i="5"/>
  <c r="CC211" i="5"/>
  <c r="BH217" i="5"/>
  <c r="CJ217" i="5"/>
  <c r="CF217" i="5"/>
  <c r="CE217" i="5"/>
  <c r="CC217" i="5"/>
  <c r="BH223" i="5"/>
  <c r="CJ223" i="5"/>
  <c r="CF223" i="5"/>
  <c r="CE223" i="5"/>
  <c r="CC223" i="5"/>
  <c r="BH229" i="5"/>
  <c r="CJ229" i="5"/>
  <c r="CF229" i="5"/>
  <c r="CE229" i="5"/>
  <c r="CC229" i="5"/>
  <c r="BH235" i="5"/>
  <c r="CJ235" i="5"/>
  <c r="CF235" i="5"/>
  <c r="CE235" i="5"/>
  <c r="CC235" i="5"/>
  <c r="BH241" i="5"/>
  <c r="CJ241" i="5"/>
  <c r="CF241" i="5"/>
  <c r="CE241" i="5"/>
  <c r="CC241" i="5"/>
  <c r="BH247" i="5"/>
  <c r="CJ247" i="5"/>
  <c r="CF247" i="5"/>
  <c r="CE247" i="5"/>
  <c r="CC247" i="5"/>
  <c r="BH253" i="5"/>
  <c r="CJ253" i="5"/>
  <c r="CF253" i="5"/>
  <c r="CE253" i="5"/>
  <c r="CC253" i="5"/>
  <c r="BH259" i="5"/>
  <c r="CJ259" i="5"/>
  <c r="CF259" i="5"/>
  <c r="CE259" i="5"/>
  <c r="CC259" i="5"/>
  <c r="BH265" i="5"/>
  <c r="CJ265" i="5"/>
  <c r="CF265" i="5"/>
  <c r="CE265" i="5"/>
  <c r="CC265" i="5"/>
  <c r="BH271" i="5"/>
  <c r="CJ271" i="5"/>
  <c r="CF271" i="5"/>
  <c r="CE271" i="5"/>
  <c r="CC271" i="5"/>
  <c r="BH277" i="5"/>
  <c r="CJ277" i="5"/>
  <c r="CF277" i="5"/>
  <c r="CE277" i="5"/>
  <c r="CC277" i="5"/>
  <c r="BH283" i="5"/>
  <c r="CJ283" i="5"/>
  <c r="CF283" i="5"/>
  <c r="CE283" i="5"/>
  <c r="CC283" i="5"/>
  <c r="BH289" i="5"/>
  <c r="CJ289" i="5"/>
  <c r="CF289" i="5"/>
  <c r="CE289" i="5"/>
  <c r="CC289" i="5"/>
  <c r="BH295" i="5"/>
  <c r="CJ295" i="5"/>
  <c r="CF295" i="5"/>
  <c r="CE295" i="5"/>
  <c r="CC295" i="5"/>
  <c r="BH301" i="5"/>
  <c r="CJ301" i="5"/>
  <c r="CF301" i="5"/>
  <c r="CE301" i="5"/>
  <c r="CC301" i="5"/>
  <c r="BH307" i="5"/>
  <c r="CJ307" i="5"/>
  <c r="CF307" i="5"/>
  <c r="CE307" i="5"/>
  <c r="CC307" i="5"/>
  <c r="BH313" i="5"/>
  <c r="CJ313" i="5"/>
  <c r="CF313" i="5"/>
  <c r="CE313" i="5"/>
  <c r="CC313" i="5"/>
  <c r="BH319" i="5"/>
  <c r="CJ319" i="5"/>
  <c r="CF319" i="5"/>
  <c r="CE319" i="5"/>
  <c r="CC319" i="5"/>
  <c r="BH325" i="5"/>
  <c r="CJ325" i="5"/>
  <c r="CF325" i="5"/>
  <c r="CE325" i="5"/>
  <c r="CC325" i="5"/>
  <c r="BH331" i="5"/>
  <c r="CJ331" i="5"/>
  <c r="CF331" i="5"/>
  <c r="CE331" i="5"/>
  <c r="CC331" i="5"/>
  <c r="BH337" i="5"/>
  <c r="CJ337" i="5"/>
  <c r="CF337" i="5"/>
  <c r="CE337" i="5"/>
  <c r="CC337" i="5"/>
  <c r="CJ343" i="5"/>
  <c r="CF343" i="5"/>
  <c r="CE343" i="5"/>
  <c r="CC343" i="5"/>
  <c r="CJ349" i="5"/>
  <c r="CF349" i="5"/>
  <c r="CE349" i="5"/>
  <c r="CC349" i="5"/>
  <c r="CJ355" i="5"/>
  <c r="CF355" i="5"/>
  <c r="CE355" i="5"/>
  <c r="CC355" i="5"/>
  <c r="CJ361" i="5"/>
  <c r="CF361" i="5"/>
  <c r="CE361" i="5"/>
  <c r="CC361" i="5"/>
  <c r="CJ367" i="5"/>
  <c r="CF367" i="5"/>
  <c r="CE367" i="5"/>
  <c r="CC367" i="5"/>
  <c r="CJ373" i="5"/>
  <c r="CF373" i="5"/>
  <c r="CE373" i="5"/>
  <c r="CC373" i="5"/>
  <c r="CJ379" i="5"/>
  <c r="CF379" i="5"/>
  <c r="CE379" i="5"/>
  <c r="CC379" i="5"/>
  <c r="CJ385" i="5"/>
  <c r="CF385" i="5"/>
  <c r="CE385" i="5"/>
  <c r="CC385" i="5"/>
  <c r="CJ391" i="5"/>
  <c r="CF391" i="5"/>
  <c r="CE391" i="5"/>
  <c r="CC391" i="5"/>
  <c r="CJ397" i="5"/>
  <c r="CF397" i="5"/>
  <c r="CE397" i="5"/>
  <c r="CC397" i="5"/>
  <c r="CJ403" i="5"/>
  <c r="CF403" i="5"/>
  <c r="CE403" i="5"/>
  <c r="CC403" i="5"/>
  <c r="CJ409" i="5"/>
  <c r="CF409" i="5"/>
  <c r="CE409" i="5"/>
  <c r="CC409" i="5"/>
  <c r="CJ415" i="5"/>
  <c r="CF415" i="5"/>
  <c r="CE415" i="5"/>
  <c r="CC415" i="5"/>
  <c r="CJ421" i="5"/>
  <c r="CF421" i="5"/>
  <c r="CE421" i="5"/>
  <c r="CC421" i="5"/>
  <c r="CJ427" i="5"/>
  <c r="CF427" i="5"/>
  <c r="CE427" i="5"/>
  <c r="CC427" i="5"/>
  <c r="CJ433" i="5"/>
  <c r="CF433" i="5"/>
  <c r="CE433" i="5"/>
  <c r="CC433" i="5"/>
  <c r="CJ439" i="5"/>
  <c r="CF439" i="5"/>
  <c r="CE439" i="5"/>
  <c r="CC439" i="5"/>
  <c r="CJ445" i="5"/>
  <c r="CF445" i="5"/>
  <c r="CE445" i="5"/>
  <c r="CC445" i="5"/>
  <c r="CJ451" i="5"/>
  <c r="CF451" i="5"/>
  <c r="CE451" i="5"/>
  <c r="CC451" i="5"/>
  <c r="CJ457" i="5"/>
  <c r="CF457" i="5"/>
  <c r="CE457" i="5"/>
  <c r="CC457" i="5"/>
  <c r="CJ463" i="5"/>
  <c r="CF463" i="5"/>
  <c r="CE463" i="5"/>
  <c r="CC463" i="5"/>
  <c r="CJ469" i="5"/>
  <c r="CF469" i="5"/>
  <c r="CE469" i="5"/>
  <c r="CC469" i="5"/>
  <c r="CJ475" i="5"/>
  <c r="CF475" i="5"/>
  <c r="CE475" i="5"/>
  <c r="CC475" i="5"/>
  <c r="CJ481" i="5"/>
  <c r="CF481" i="5"/>
  <c r="CE481" i="5"/>
  <c r="CC481" i="5"/>
  <c r="CJ487" i="5"/>
  <c r="CF487" i="5"/>
  <c r="CE487" i="5"/>
  <c r="CC487" i="5"/>
  <c r="CJ493" i="5"/>
  <c r="CF493" i="5"/>
  <c r="CE493" i="5"/>
  <c r="CC493" i="5"/>
  <c r="CJ499" i="5"/>
  <c r="CF499" i="5"/>
  <c r="CE499" i="5"/>
  <c r="CC499" i="5"/>
  <c r="CJ505" i="5"/>
  <c r="CF505" i="5"/>
  <c r="CE505" i="5"/>
  <c r="CC505" i="5"/>
  <c r="BH16" i="5"/>
  <c r="CJ16" i="5"/>
  <c r="CF16" i="5"/>
  <c r="CE16" i="5"/>
  <c r="CC16" i="5"/>
  <c r="BH52" i="5"/>
  <c r="CJ52" i="5"/>
  <c r="CF52" i="5"/>
  <c r="CE52" i="5"/>
  <c r="CC52" i="5"/>
  <c r="BH94" i="5"/>
  <c r="CJ94" i="5"/>
  <c r="CF94" i="5"/>
  <c r="CE94" i="5"/>
  <c r="CC94" i="5"/>
  <c r="BH130" i="5"/>
  <c r="CJ130" i="5"/>
  <c r="CF130" i="5"/>
  <c r="CE130" i="5"/>
  <c r="CC130" i="5"/>
  <c r="BH166" i="5"/>
  <c r="CJ166" i="5"/>
  <c r="CF166" i="5"/>
  <c r="CE166" i="5"/>
  <c r="CC166" i="5"/>
  <c r="BH202" i="5"/>
  <c r="CJ202" i="5"/>
  <c r="CF202" i="5"/>
  <c r="CE202" i="5"/>
  <c r="CC202" i="5"/>
  <c r="BH238" i="5"/>
  <c r="CJ238" i="5"/>
  <c r="CF238" i="5"/>
  <c r="CE238" i="5"/>
  <c r="CC238" i="5"/>
  <c r="BH274" i="5"/>
  <c r="CJ274" i="5"/>
  <c r="CF274" i="5"/>
  <c r="CE274" i="5"/>
  <c r="CC274" i="5"/>
  <c r="BH310" i="5"/>
  <c r="CJ310" i="5"/>
  <c r="CF310" i="5"/>
  <c r="CE310" i="5"/>
  <c r="CC310" i="5"/>
  <c r="BH346" i="5"/>
  <c r="CJ346" i="5"/>
  <c r="CF346" i="5"/>
  <c r="CE346" i="5"/>
  <c r="CC346" i="5"/>
  <c r="BH382" i="5"/>
  <c r="CJ382" i="5"/>
  <c r="CF382" i="5"/>
  <c r="CE382" i="5"/>
  <c r="CC382" i="5"/>
  <c r="BH412" i="5"/>
  <c r="CJ412" i="5"/>
  <c r="CF412" i="5"/>
  <c r="CE412" i="5"/>
  <c r="CC412" i="5"/>
  <c r="BH448" i="5"/>
  <c r="CJ448" i="5"/>
  <c r="CF448" i="5"/>
  <c r="CE448" i="5"/>
  <c r="CC448" i="5"/>
  <c r="BH478" i="5"/>
  <c r="CJ478" i="5"/>
  <c r="CF478" i="5"/>
  <c r="CE478" i="5"/>
  <c r="CC478" i="5"/>
  <c r="BH508" i="5"/>
  <c r="CJ508" i="5"/>
  <c r="CF508" i="5"/>
  <c r="CE508" i="5"/>
  <c r="CC508" i="5"/>
  <c r="CA14" i="5"/>
  <c r="CJ14" i="5"/>
  <c r="CE14" i="5"/>
  <c r="CF14" i="5"/>
  <c r="CC14" i="5"/>
  <c r="CA20" i="5"/>
  <c r="CJ20" i="5"/>
  <c r="CE20" i="5"/>
  <c r="CC20" i="5"/>
  <c r="CF20" i="5"/>
  <c r="CA26" i="5"/>
  <c r="CJ26" i="5"/>
  <c r="CE26" i="5"/>
  <c r="CC26" i="5"/>
  <c r="CF26" i="5"/>
  <c r="CA32" i="5"/>
  <c r="CJ32" i="5"/>
  <c r="CE32" i="5"/>
  <c r="CF32" i="5"/>
  <c r="CC32" i="5"/>
  <c r="CA38" i="5"/>
  <c r="CJ38" i="5"/>
  <c r="CE38" i="5"/>
  <c r="CC38" i="5"/>
  <c r="CF38" i="5"/>
  <c r="CA44" i="5"/>
  <c r="CJ44" i="5"/>
  <c r="CE44" i="5"/>
  <c r="CC44" i="5"/>
  <c r="CF44" i="5"/>
  <c r="CA50" i="5"/>
  <c r="CJ50" i="5"/>
  <c r="CE50" i="5"/>
  <c r="CF50" i="5"/>
  <c r="CC50" i="5"/>
  <c r="CA56" i="5"/>
  <c r="CJ56" i="5"/>
  <c r="CE56" i="5"/>
  <c r="CC56" i="5"/>
  <c r="CF56" i="5"/>
  <c r="CA62" i="5"/>
  <c r="CJ62" i="5"/>
  <c r="CE62" i="5"/>
  <c r="CC62" i="5"/>
  <c r="CF62" i="5"/>
  <c r="CA68" i="5"/>
  <c r="CJ68" i="5"/>
  <c r="CE68" i="5"/>
  <c r="CF68" i="5"/>
  <c r="CC68" i="5"/>
  <c r="CA74" i="5"/>
  <c r="CJ74" i="5"/>
  <c r="CE74" i="5"/>
  <c r="CC74" i="5"/>
  <c r="CF74" i="5"/>
  <c r="CA80" i="5"/>
  <c r="CJ80" i="5"/>
  <c r="CE80" i="5"/>
  <c r="CC80" i="5"/>
  <c r="CF80" i="5"/>
  <c r="CA86" i="5"/>
  <c r="CJ86" i="5"/>
  <c r="CE86" i="5"/>
  <c r="CF86" i="5"/>
  <c r="CC86" i="5"/>
  <c r="CA92" i="5"/>
  <c r="CJ92" i="5"/>
  <c r="CE92" i="5"/>
  <c r="CC92" i="5"/>
  <c r="CF92" i="5"/>
  <c r="CA98" i="5"/>
  <c r="CJ98" i="5"/>
  <c r="CE98" i="5"/>
  <c r="CC98" i="5"/>
  <c r="CF98" i="5"/>
  <c r="CA104" i="5"/>
  <c r="CJ104" i="5"/>
  <c r="CE104" i="5"/>
  <c r="CF104" i="5"/>
  <c r="CC104" i="5"/>
  <c r="CA110" i="5"/>
  <c r="CJ110" i="5"/>
  <c r="CE110" i="5"/>
  <c r="CC110" i="5"/>
  <c r="CF110" i="5"/>
  <c r="CA116" i="5"/>
  <c r="CJ116" i="5"/>
  <c r="CE116" i="5"/>
  <c r="CC116" i="5"/>
  <c r="CF116" i="5"/>
  <c r="CA122" i="5"/>
  <c r="CJ122" i="5"/>
  <c r="CE122" i="5"/>
  <c r="CF122" i="5"/>
  <c r="CC122" i="5"/>
  <c r="CA128" i="5"/>
  <c r="CJ128" i="5"/>
  <c r="CE128" i="5"/>
  <c r="CC128" i="5"/>
  <c r="CF128" i="5"/>
  <c r="CA134" i="5"/>
  <c r="CJ134" i="5"/>
  <c r="CE134" i="5"/>
  <c r="CC134" i="5"/>
  <c r="CF134" i="5"/>
  <c r="CA140" i="5"/>
  <c r="CJ140" i="5"/>
  <c r="CE140" i="5"/>
  <c r="CF140" i="5"/>
  <c r="CC140" i="5"/>
  <c r="CA146" i="5"/>
  <c r="CJ146" i="5"/>
  <c r="CE146" i="5"/>
  <c r="CC146" i="5"/>
  <c r="CF146" i="5"/>
  <c r="CA152" i="5"/>
  <c r="CJ152" i="5"/>
  <c r="CE152" i="5"/>
  <c r="CC152" i="5"/>
  <c r="CF152" i="5"/>
  <c r="CA158" i="5"/>
  <c r="CJ158" i="5"/>
  <c r="CE158" i="5"/>
  <c r="CF158" i="5"/>
  <c r="CC158" i="5"/>
  <c r="CA164" i="5"/>
  <c r="CJ164" i="5"/>
  <c r="CE164" i="5"/>
  <c r="CC164" i="5"/>
  <c r="CF164" i="5"/>
  <c r="CA170" i="5"/>
  <c r="CJ170" i="5"/>
  <c r="CE170" i="5"/>
  <c r="CC170" i="5"/>
  <c r="CF170" i="5"/>
  <c r="CA176" i="5"/>
  <c r="CJ176" i="5"/>
  <c r="CE176" i="5"/>
  <c r="CF176" i="5"/>
  <c r="CC176" i="5"/>
  <c r="CA182" i="5"/>
  <c r="CJ182" i="5"/>
  <c r="CE182" i="5"/>
  <c r="CC182" i="5"/>
  <c r="CF182" i="5"/>
  <c r="CA188" i="5"/>
  <c r="CJ188" i="5"/>
  <c r="CE188" i="5"/>
  <c r="CC188" i="5"/>
  <c r="CF188" i="5"/>
  <c r="CA194" i="5"/>
  <c r="CJ194" i="5"/>
  <c r="CE194" i="5"/>
  <c r="CF194" i="5"/>
  <c r="CC194" i="5"/>
  <c r="CA200" i="5"/>
  <c r="CJ200" i="5"/>
  <c r="CE200" i="5"/>
  <c r="CC200" i="5"/>
  <c r="CF200" i="5"/>
  <c r="CA206" i="5"/>
  <c r="CJ206" i="5"/>
  <c r="CF206" i="5"/>
  <c r="CE206" i="5"/>
  <c r="CC206" i="5"/>
  <c r="CA212" i="5"/>
  <c r="CJ212" i="5"/>
  <c r="CF212" i="5"/>
  <c r="CE212" i="5"/>
  <c r="CC212" i="5"/>
  <c r="CA218" i="5"/>
  <c r="CJ218" i="5"/>
  <c r="CF218" i="5"/>
  <c r="CE218" i="5"/>
  <c r="CC218" i="5"/>
  <c r="CA224" i="5"/>
  <c r="CJ224" i="5"/>
  <c r="CF224" i="5"/>
  <c r="CE224" i="5"/>
  <c r="CC224" i="5"/>
  <c r="CA230" i="5"/>
  <c r="CJ230" i="5"/>
  <c r="CF230" i="5"/>
  <c r="CE230" i="5"/>
  <c r="CC230" i="5"/>
  <c r="CA236" i="5"/>
  <c r="CJ236" i="5"/>
  <c r="CF236" i="5"/>
  <c r="CE236" i="5"/>
  <c r="CC236" i="5"/>
  <c r="CA242" i="5"/>
  <c r="CJ242" i="5"/>
  <c r="CF242" i="5"/>
  <c r="CE242" i="5"/>
  <c r="CC242" i="5"/>
  <c r="CA248" i="5"/>
  <c r="CJ248" i="5"/>
  <c r="CF248" i="5"/>
  <c r="CE248" i="5"/>
  <c r="CC248" i="5"/>
  <c r="CA254" i="5"/>
  <c r="CJ254" i="5"/>
  <c r="CF254" i="5"/>
  <c r="CE254" i="5"/>
  <c r="CC254" i="5"/>
  <c r="CA260" i="5"/>
  <c r="CJ260" i="5"/>
  <c r="CF260" i="5"/>
  <c r="CE260" i="5"/>
  <c r="CC260" i="5"/>
  <c r="CA266" i="5"/>
  <c r="CJ266" i="5"/>
  <c r="CF266" i="5"/>
  <c r="CE266" i="5"/>
  <c r="CC266" i="5"/>
  <c r="CA272" i="5"/>
  <c r="CJ272" i="5"/>
  <c r="CF272" i="5"/>
  <c r="CE272" i="5"/>
  <c r="CC272" i="5"/>
  <c r="CA278" i="5"/>
  <c r="CJ278" i="5"/>
  <c r="CF278" i="5"/>
  <c r="CE278" i="5"/>
  <c r="CC278" i="5"/>
  <c r="CA284" i="5"/>
  <c r="CJ284" i="5"/>
  <c r="CF284" i="5"/>
  <c r="CE284" i="5"/>
  <c r="CC284" i="5"/>
  <c r="CA290" i="5"/>
  <c r="CJ290" i="5"/>
  <c r="CF290" i="5"/>
  <c r="CE290" i="5"/>
  <c r="CC290" i="5"/>
  <c r="CA296" i="5"/>
  <c r="CJ296" i="5"/>
  <c r="CF296" i="5"/>
  <c r="CE296" i="5"/>
  <c r="CC296" i="5"/>
  <c r="CA302" i="5"/>
  <c r="CJ302" i="5"/>
  <c r="CF302" i="5"/>
  <c r="CE302" i="5"/>
  <c r="CC302" i="5"/>
  <c r="CA308" i="5"/>
  <c r="CJ308" i="5"/>
  <c r="CF308" i="5"/>
  <c r="CE308" i="5"/>
  <c r="CC308" i="5"/>
  <c r="CA314" i="5"/>
  <c r="CJ314" i="5"/>
  <c r="CF314" i="5"/>
  <c r="CE314" i="5"/>
  <c r="CC314" i="5"/>
  <c r="CA320" i="5"/>
  <c r="CJ320" i="5"/>
  <c r="CF320" i="5"/>
  <c r="CE320" i="5"/>
  <c r="CC320" i="5"/>
  <c r="CA326" i="5"/>
  <c r="CJ326" i="5"/>
  <c r="CF326" i="5"/>
  <c r="CE326" i="5"/>
  <c r="CC326" i="5"/>
  <c r="CA332" i="5"/>
  <c r="CJ332" i="5"/>
  <c r="CF332" i="5"/>
  <c r="CE332" i="5"/>
  <c r="CC332" i="5"/>
  <c r="CA338" i="5"/>
  <c r="CJ338" i="5"/>
  <c r="CF338" i="5"/>
  <c r="CE338" i="5"/>
  <c r="CC338" i="5"/>
  <c r="CA344" i="5"/>
  <c r="CJ344" i="5"/>
  <c r="CF344" i="5"/>
  <c r="CE344" i="5"/>
  <c r="CC344" i="5"/>
  <c r="CA350" i="5"/>
  <c r="CJ350" i="5"/>
  <c r="CF350" i="5"/>
  <c r="CE350" i="5"/>
  <c r="CC350" i="5"/>
  <c r="CA356" i="5"/>
  <c r="CJ356" i="5"/>
  <c r="CF356" i="5"/>
  <c r="CE356" i="5"/>
  <c r="CC356" i="5"/>
  <c r="CA362" i="5"/>
  <c r="CJ362" i="5"/>
  <c r="CF362" i="5"/>
  <c r="CE362" i="5"/>
  <c r="CC362" i="5"/>
  <c r="CA368" i="5"/>
  <c r="CJ368" i="5"/>
  <c r="CF368" i="5"/>
  <c r="CE368" i="5"/>
  <c r="CC368" i="5"/>
  <c r="CA374" i="5"/>
  <c r="CJ374" i="5"/>
  <c r="CF374" i="5"/>
  <c r="CE374" i="5"/>
  <c r="CC374" i="5"/>
  <c r="CA380" i="5"/>
  <c r="CJ380" i="5"/>
  <c r="CF380" i="5"/>
  <c r="CE380" i="5"/>
  <c r="CC380" i="5"/>
  <c r="CA386" i="5"/>
  <c r="CJ386" i="5"/>
  <c r="CF386" i="5"/>
  <c r="CE386" i="5"/>
  <c r="CC386" i="5"/>
  <c r="CA392" i="5"/>
  <c r="CJ392" i="5"/>
  <c r="CF392" i="5"/>
  <c r="CE392" i="5"/>
  <c r="CC392" i="5"/>
  <c r="CA398" i="5"/>
  <c r="CJ398" i="5"/>
  <c r="CF398" i="5"/>
  <c r="CE398" i="5"/>
  <c r="CC398" i="5"/>
  <c r="CA404" i="5"/>
  <c r="CJ404" i="5"/>
  <c r="CF404" i="5"/>
  <c r="CE404" i="5"/>
  <c r="CC404" i="5"/>
  <c r="CA410" i="5"/>
  <c r="CJ410" i="5"/>
  <c r="CF410" i="5"/>
  <c r="CE410" i="5"/>
  <c r="CC410" i="5"/>
  <c r="CA416" i="5"/>
  <c r="CJ416" i="5"/>
  <c r="CF416" i="5"/>
  <c r="CE416" i="5"/>
  <c r="CC416" i="5"/>
  <c r="CA422" i="5"/>
  <c r="CJ422" i="5"/>
  <c r="CF422" i="5"/>
  <c r="CE422" i="5"/>
  <c r="CC422" i="5"/>
  <c r="CA428" i="5"/>
  <c r="CJ428" i="5"/>
  <c r="CF428" i="5"/>
  <c r="CE428" i="5"/>
  <c r="CC428" i="5"/>
  <c r="CA434" i="5"/>
  <c r="CJ434" i="5"/>
  <c r="CF434" i="5"/>
  <c r="CE434" i="5"/>
  <c r="CC434" i="5"/>
  <c r="CA440" i="5"/>
  <c r="CJ440" i="5"/>
  <c r="CF440" i="5"/>
  <c r="CE440" i="5"/>
  <c r="CC440" i="5"/>
  <c r="CA446" i="5"/>
  <c r="CJ446" i="5"/>
  <c r="CF446" i="5"/>
  <c r="CE446" i="5"/>
  <c r="CC446" i="5"/>
  <c r="CA452" i="5"/>
  <c r="CJ452" i="5"/>
  <c r="CF452" i="5"/>
  <c r="CE452" i="5"/>
  <c r="CC452" i="5"/>
  <c r="CA458" i="5"/>
  <c r="CJ458" i="5"/>
  <c r="CF458" i="5"/>
  <c r="CE458" i="5"/>
  <c r="CC458" i="5"/>
  <c r="CA464" i="5"/>
  <c r="CJ464" i="5"/>
  <c r="CF464" i="5"/>
  <c r="CE464" i="5"/>
  <c r="CC464" i="5"/>
  <c r="CA470" i="5"/>
  <c r="CJ470" i="5"/>
  <c r="CF470" i="5"/>
  <c r="CE470" i="5"/>
  <c r="CC470" i="5"/>
  <c r="CA476" i="5"/>
  <c r="CJ476" i="5"/>
  <c r="CF476" i="5"/>
  <c r="CE476" i="5"/>
  <c r="CC476" i="5"/>
  <c r="CA482" i="5"/>
  <c r="CJ482" i="5"/>
  <c r="CF482" i="5"/>
  <c r="CE482" i="5"/>
  <c r="CC482" i="5"/>
  <c r="CA488" i="5"/>
  <c r="CJ488" i="5"/>
  <c r="CF488" i="5"/>
  <c r="CE488" i="5"/>
  <c r="CC488" i="5"/>
  <c r="CA494" i="5"/>
  <c r="CJ494" i="5"/>
  <c r="CF494" i="5"/>
  <c r="CE494" i="5"/>
  <c r="CC494" i="5"/>
  <c r="CA500" i="5"/>
  <c r="CJ500" i="5"/>
  <c r="CF500" i="5"/>
  <c r="CE500" i="5"/>
  <c r="CC500" i="5"/>
  <c r="CA506" i="5"/>
  <c r="CJ506" i="5"/>
  <c r="CF506" i="5"/>
  <c r="CE506" i="5"/>
  <c r="CC506" i="5"/>
  <c r="BH28" i="5"/>
  <c r="CJ28" i="5"/>
  <c r="CF28" i="5"/>
  <c r="CE28" i="5"/>
  <c r="CC28" i="5"/>
  <c r="BH64" i="5"/>
  <c r="CJ64" i="5"/>
  <c r="CF64" i="5"/>
  <c r="CE64" i="5"/>
  <c r="CC64" i="5"/>
  <c r="BH88" i="5"/>
  <c r="CJ88" i="5"/>
  <c r="CF88" i="5"/>
  <c r="CE88" i="5"/>
  <c r="CC88" i="5"/>
  <c r="BH124" i="5"/>
  <c r="CJ124" i="5"/>
  <c r="CF124" i="5"/>
  <c r="CE124" i="5"/>
  <c r="CC124" i="5"/>
  <c r="BH160" i="5"/>
  <c r="CJ160" i="5"/>
  <c r="CF160" i="5"/>
  <c r="CE160" i="5"/>
  <c r="CC160" i="5"/>
  <c r="BH184" i="5"/>
  <c r="CJ184" i="5"/>
  <c r="CF184" i="5"/>
  <c r="CE184" i="5"/>
  <c r="CC184" i="5"/>
  <c r="BH208" i="5"/>
  <c r="CJ208" i="5"/>
  <c r="CF208" i="5"/>
  <c r="CE208" i="5"/>
  <c r="CC208" i="5"/>
  <c r="BH244" i="5"/>
  <c r="CJ244" i="5"/>
  <c r="CF244" i="5"/>
  <c r="CE244" i="5"/>
  <c r="CC244" i="5"/>
  <c r="BH280" i="5"/>
  <c r="CJ280" i="5"/>
  <c r="CF280" i="5"/>
  <c r="CE280" i="5"/>
  <c r="CC280" i="5"/>
  <c r="BH316" i="5"/>
  <c r="CJ316" i="5"/>
  <c r="CF316" i="5"/>
  <c r="CE316" i="5"/>
  <c r="CC316" i="5"/>
  <c r="BH340" i="5"/>
  <c r="CJ340" i="5"/>
  <c r="CF340" i="5"/>
  <c r="CE340" i="5"/>
  <c r="CC340" i="5"/>
  <c r="BH370" i="5"/>
  <c r="CJ370" i="5"/>
  <c r="CF370" i="5"/>
  <c r="CE370" i="5"/>
  <c r="CC370" i="5"/>
  <c r="BH400" i="5"/>
  <c r="CJ400" i="5"/>
  <c r="CF400" i="5"/>
  <c r="CE400" i="5"/>
  <c r="CC400" i="5"/>
  <c r="BH430" i="5"/>
  <c r="CJ430" i="5"/>
  <c r="CF430" i="5"/>
  <c r="CE430" i="5"/>
  <c r="CC430" i="5"/>
  <c r="BH466" i="5"/>
  <c r="CJ466" i="5"/>
  <c r="CF466" i="5"/>
  <c r="CE466" i="5"/>
  <c r="CC466" i="5"/>
  <c r="BH502" i="5"/>
  <c r="CJ502" i="5"/>
  <c r="CF502" i="5"/>
  <c r="CE502" i="5"/>
  <c r="CC502" i="5"/>
  <c r="CO11" i="5"/>
  <c r="DQ11" i="5" s="1"/>
  <c r="CQ11" i="5"/>
  <c r="DS11" i="5" s="1"/>
  <c r="CN11" i="5"/>
  <c r="DI11" i="5" s="1"/>
  <c r="CP11" i="5"/>
  <c r="DR11" i="5" s="1"/>
  <c r="BY15" i="5"/>
  <c r="CJ15" i="5"/>
  <c r="CF15" i="5"/>
  <c r="CE15" i="5"/>
  <c r="CC15" i="5"/>
  <c r="BY21" i="5"/>
  <c r="CJ21" i="5"/>
  <c r="CF21" i="5"/>
  <c r="CE21" i="5"/>
  <c r="CC21" i="5"/>
  <c r="BY27" i="5"/>
  <c r="CJ27" i="5"/>
  <c r="CF27" i="5"/>
  <c r="CE27" i="5"/>
  <c r="CC27" i="5"/>
  <c r="BY33" i="5"/>
  <c r="CJ33" i="5"/>
  <c r="CF33" i="5"/>
  <c r="CE33" i="5"/>
  <c r="CC33" i="5"/>
  <c r="BY39" i="5"/>
  <c r="CJ39" i="5"/>
  <c r="CF39" i="5"/>
  <c r="CE39" i="5"/>
  <c r="CC39" i="5"/>
  <c r="BY45" i="5"/>
  <c r="CJ45" i="5"/>
  <c r="CF45" i="5"/>
  <c r="CE45" i="5"/>
  <c r="CC45" i="5"/>
  <c r="BY51" i="5"/>
  <c r="CJ51" i="5"/>
  <c r="CF51" i="5"/>
  <c r="CE51" i="5"/>
  <c r="CC51" i="5"/>
  <c r="BY57" i="5"/>
  <c r="CJ57" i="5"/>
  <c r="CF57" i="5"/>
  <c r="CE57" i="5"/>
  <c r="CC57" i="5"/>
  <c r="BY63" i="5"/>
  <c r="CJ63" i="5"/>
  <c r="CF63" i="5"/>
  <c r="CE63" i="5"/>
  <c r="CC63" i="5"/>
  <c r="BY69" i="5"/>
  <c r="CJ69" i="5"/>
  <c r="CF69" i="5"/>
  <c r="CE69" i="5"/>
  <c r="CC69" i="5"/>
  <c r="BY75" i="5"/>
  <c r="CJ75" i="5"/>
  <c r="CF75" i="5"/>
  <c r="CE75" i="5"/>
  <c r="CC75" i="5"/>
  <c r="BY81" i="5"/>
  <c r="CJ81" i="5"/>
  <c r="CF81" i="5"/>
  <c r="CE81" i="5"/>
  <c r="CC81" i="5"/>
  <c r="BY87" i="5"/>
  <c r="CJ87" i="5"/>
  <c r="CF87" i="5"/>
  <c r="CE87" i="5"/>
  <c r="CC87" i="5"/>
  <c r="BY93" i="5"/>
  <c r="CJ93" i="5"/>
  <c r="CF93" i="5"/>
  <c r="CE93" i="5"/>
  <c r="CC93" i="5"/>
  <c r="BY99" i="5"/>
  <c r="CJ99" i="5"/>
  <c r="CF99" i="5"/>
  <c r="CE99" i="5"/>
  <c r="CC99" i="5"/>
  <c r="BY105" i="5"/>
  <c r="CJ105" i="5"/>
  <c r="CF105" i="5"/>
  <c r="CE105" i="5"/>
  <c r="CC105" i="5"/>
  <c r="BY111" i="5"/>
  <c r="CJ111" i="5"/>
  <c r="CF111" i="5"/>
  <c r="CE111" i="5"/>
  <c r="CC111" i="5"/>
  <c r="BY117" i="5"/>
  <c r="CJ117" i="5"/>
  <c r="CF117" i="5"/>
  <c r="CE117" i="5"/>
  <c r="CC117" i="5"/>
  <c r="BY123" i="5"/>
  <c r="CJ123" i="5"/>
  <c r="CF123" i="5"/>
  <c r="CE123" i="5"/>
  <c r="CC123" i="5"/>
  <c r="BY129" i="5"/>
  <c r="CJ129" i="5"/>
  <c r="CF129" i="5"/>
  <c r="CE129" i="5"/>
  <c r="CC129" i="5"/>
  <c r="BY135" i="5"/>
  <c r="CJ135" i="5"/>
  <c r="CF135" i="5"/>
  <c r="CE135" i="5"/>
  <c r="CC135" i="5"/>
  <c r="BY141" i="5"/>
  <c r="CJ141" i="5"/>
  <c r="CF141" i="5"/>
  <c r="CE141" i="5"/>
  <c r="CC141" i="5"/>
  <c r="BY147" i="5"/>
  <c r="CJ147" i="5"/>
  <c r="CF147" i="5"/>
  <c r="CE147" i="5"/>
  <c r="CC147" i="5"/>
  <c r="BY153" i="5"/>
  <c r="CJ153" i="5"/>
  <c r="CF153" i="5"/>
  <c r="CE153" i="5"/>
  <c r="CC153" i="5"/>
  <c r="BY159" i="5"/>
  <c r="CJ159" i="5"/>
  <c r="CF159" i="5"/>
  <c r="CE159" i="5"/>
  <c r="CC159" i="5"/>
  <c r="BY165" i="5"/>
  <c r="CJ165" i="5"/>
  <c r="CF165" i="5"/>
  <c r="CE165" i="5"/>
  <c r="CC165" i="5"/>
  <c r="BY171" i="5"/>
  <c r="CJ171" i="5"/>
  <c r="CF171" i="5"/>
  <c r="CE171" i="5"/>
  <c r="CC171" i="5"/>
  <c r="BY177" i="5"/>
  <c r="CJ177" i="5"/>
  <c r="CF177" i="5"/>
  <c r="CE177" i="5"/>
  <c r="CC177" i="5"/>
  <c r="BY183" i="5"/>
  <c r="CJ183" i="5"/>
  <c r="CF183" i="5"/>
  <c r="CE183" i="5"/>
  <c r="CC183" i="5"/>
  <c r="BY189" i="5"/>
  <c r="CJ189" i="5"/>
  <c r="CF189" i="5"/>
  <c r="CE189" i="5"/>
  <c r="CC189" i="5"/>
  <c r="BY195" i="5"/>
  <c r="CJ195" i="5"/>
  <c r="CF195" i="5"/>
  <c r="CE195" i="5"/>
  <c r="CC195" i="5"/>
  <c r="BY201" i="5"/>
  <c r="CJ201" i="5"/>
  <c r="CF201" i="5"/>
  <c r="CE201" i="5"/>
  <c r="CC201" i="5"/>
  <c r="BY207" i="5"/>
  <c r="CJ207" i="5"/>
  <c r="CF207" i="5"/>
  <c r="CE207" i="5"/>
  <c r="CC207" i="5"/>
  <c r="BY213" i="5"/>
  <c r="CJ213" i="5"/>
  <c r="CE213" i="5"/>
  <c r="CC213" i="5"/>
  <c r="CF213" i="5"/>
  <c r="BY219" i="5"/>
  <c r="CJ219" i="5"/>
  <c r="CF219" i="5"/>
  <c r="CE219" i="5"/>
  <c r="CC219" i="5"/>
  <c r="BY225" i="5"/>
  <c r="CJ225" i="5"/>
  <c r="CF225" i="5"/>
  <c r="CE225" i="5"/>
  <c r="CC225" i="5"/>
  <c r="BY231" i="5"/>
  <c r="CJ231" i="5"/>
  <c r="CE231" i="5"/>
  <c r="CF231" i="5"/>
  <c r="CC231" i="5"/>
  <c r="BY237" i="5"/>
  <c r="CJ237" i="5"/>
  <c r="CF237" i="5"/>
  <c r="CE237" i="5"/>
  <c r="CC237" i="5"/>
  <c r="BY243" i="5"/>
  <c r="CJ243" i="5"/>
  <c r="CF243" i="5"/>
  <c r="CE243" i="5"/>
  <c r="CC243" i="5"/>
  <c r="BY249" i="5"/>
  <c r="CJ249" i="5"/>
  <c r="CE249" i="5"/>
  <c r="CC249" i="5"/>
  <c r="CF249" i="5"/>
  <c r="BY255" i="5"/>
  <c r="CJ255" i="5"/>
  <c r="CF255" i="5"/>
  <c r="CE255" i="5"/>
  <c r="CC255" i="5"/>
  <c r="BY261" i="5"/>
  <c r="CJ261" i="5"/>
  <c r="CF261" i="5"/>
  <c r="CE261" i="5"/>
  <c r="CC261" i="5"/>
  <c r="BY267" i="5"/>
  <c r="CJ267" i="5"/>
  <c r="CE267" i="5"/>
  <c r="CC267" i="5"/>
  <c r="CF267" i="5"/>
  <c r="BY273" i="5"/>
  <c r="CJ273" i="5"/>
  <c r="CF273" i="5"/>
  <c r="CE273" i="5"/>
  <c r="CC273" i="5"/>
  <c r="BY279" i="5"/>
  <c r="CJ279" i="5"/>
  <c r="CF279" i="5"/>
  <c r="CE279" i="5"/>
  <c r="CC279" i="5"/>
  <c r="BY285" i="5"/>
  <c r="CJ285" i="5"/>
  <c r="CE285" i="5"/>
  <c r="CF285" i="5"/>
  <c r="CC285" i="5"/>
  <c r="BY291" i="5"/>
  <c r="CJ291" i="5"/>
  <c r="CF291" i="5"/>
  <c r="CE291" i="5"/>
  <c r="CC291" i="5"/>
  <c r="BY297" i="5"/>
  <c r="CJ297" i="5"/>
  <c r="CF297" i="5"/>
  <c r="CE297" i="5"/>
  <c r="CC297" i="5"/>
  <c r="BY303" i="5"/>
  <c r="CJ303" i="5"/>
  <c r="CE303" i="5"/>
  <c r="CC303" i="5"/>
  <c r="CF303" i="5"/>
  <c r="BY309" i="5"/>
  <c r="CJ309" i="5"/>
  <c r="CF309" i="5"/>
  <c r="CE309" i="5"/>
  <c r="CC309" i="5"/>
  <c r="BY315" i="5"/>
  <c r="CJ315" i="5"/>
  <c r="CF315" i="5"/>
  <c r="CE315" i="5"/>
  <c r="CC315" i="5"/>
  <c r="BY321" i="5"/>
  <c r="CJ321" i="5"/>
  <c r="CE321" i="5"/>
  <c r="CC321" i="5"/>
  <c r="CF321" i="5"/>
  <c r="BY327" i="5"/>
  <c r="CJ327" i="5"/>
  <c r="CF327" i="5"/>
  <c r="CE327" i="5"/>
  <c r="CC327" i="5"/>
  <c r="BY333" i="5"/>
  <c r="CJ333" i="5"/>
  <c r="CF333" i="5"/>
  <c r="CE333" i="5"/>
  <c r="CC333" i="5"/>
  <c r="CJ339" i="5"/>
  <c r="CE339" i="5"/>
  <c r="CF339" i="5"/>
  <c r="CC339" i="5"/>
  <c r="CJ345" i="5"/>
  <c r="CF345" i="5"/>
  <c r="CE345" i="5"/>
  <c r="CC345" i="5"/>
  <c r="CJ351" i="5"/>
  <c r="CF351" i="5"/>
  <c r="CE351" i="5"/>
  <c r="CC351" i="5"/>
  <c r="CJ357" i="5"/>
  <c r="CE357" i="5"/>
  <c r="CC357" i="5"/>
  <c r="CF357" i="5"/>
  <c r="CJ363" i="5"/>
  <c r="CF363" i="5"/>
  <c r="CE363" i="5"/>
  <c r="CC363" i="5"/>
  <c r="CJ369" i="5"/>
  <c r="CF369" i="5"/>
  <c r="CE369" i="5"/>
  <c r="CC369" i="5"/>
  <c r="CJ375" i="5"/>
  <c r="CE375" i="5"/>
  <c r="CC375" i="5"/>
  <c r="CF375" i="5"/>
  <c r="CJ381" i="5"/>
  <c r="CF381" i="5"/>
  <c r="CE381" i="5"/>
  <c r="CC381" i="5"/>
  <c r="CJ387" i="5"/>
  <c r="CF387" i="5"/>
  <c r="CE387" i="5"/>
  <c r="CC387" i="5"/>
  <c r="CJ393" i="5"/>
  <c r="CE393" i="5"/>
  <c r="CF393" i="5"/>
  <c r="CC393" i="5"/>
  <c r="CJ399" i="5"/>
  <c r="CF399" i="5"/>
  <c r="CE399" i="5"/>
  <c r="CC399" i="5"/>
  <c r="CJ405" i="5"/>
  <c r="CF405" i="5"/>
  <c r="CE405" i="5"/>
  <c r="CC405" i="5"/>
  <c r="CJ411" i="5"/>
  <c r="CE411" i="5"/>
  <c r="CC411" i="5"/>
  <c r="CF411" i="5"/>
  <c r="CJ417" i="5"/>
  <c r="CF417" i="5"/>
  <c r="CE417" i="5"/>
  <c r="CC417" i="5"/>
  <c r="CJ423" i="5"/>
  <c r="CF423" i="5"/>
  <c r="CE423" i="5"/>
  <c r="CC423" i="5"/>
  <c r="CJ429" i="5"/>
  <c r="CE429" i="5"/>
  <c r="CC429" i="5"/>
  <c r="CF429" i="5"/>
  <c r="CJ435" i="5"/>
  <c r="CF435" i="5"/>
  <c r="CE435" i="5"/>
  <c r="CC435" i="5"/>
  <c r="CJ441" i="5"/>
  <c r="CF441" i="5"/>
  <c r="CE441" i="5"/>
  <c r="CC441" i="5"/>
  <c r="CJ447" i="5"/>
  <c r="CE447" i="5"/>
  <c r="CF447" i="5"/>
  <c r="CC447" i="5"/>
  <c r="CJ453" i="5"/>
  <c r="CF453" i="5"/>
  <c r="CE453" i="5"/>
  <c r="CC453" i="5"/>
  <c r="CJ459" i="5"/>
  <c r="CF459" i="5"/>
  <c r="CE459" i="5"/>
  <c r="CC459" i="5"/>
  <c r="CJ465" i="5"/>
  <c r="CE465" i="5"/>
  <c r="CC465" i="5"/>
  <c r="CF465" i="5"/>
  <c r="CJ471" i="5"/>
  <c r="CF471" i="5"/>
  <c r="CE471" i="5"/>
  <c r="CC471" i="5"/>
  <c r="CJ477" i="5"/>
  <c r="CF477" i="5"/>
  <c r="CE477" i="5"/>
  <c r="CC477" i="5"/>
  <c r="CJ483" i="5"/>
  <c r="CE483" i="5"/>
  <c r="CC483" i="5"/>
  <c r="CF483" i="5"/>
  <c r="CJ489" i="5"/>
  <c r="CF489" i="5"/>
  <c r="CE489" i="5"/>
  <c r="CC489" i="5"/>
  <c r="CJ495" i="5"/>
  <c r="CF495" i="5"/>
  <c r="CE495" i="5"/>
  <c r="CC495" i="5"/>
  <c r="CJ501" i="5"/>
  <c r="CE501" i="5"/>
  <c r="CF501" i="5"/>
  <c r="CC501" i="5"/>
  <c r="CJ507" i="5"/>
  <c r="CF507" i="5"/>
  <c r="CE507" i="5"/>
  <c r="CC507" i="5"/>
  <c r="BH46" i="5"/>
  <c r="CJ46" i="5"/>
  <c r="CF46" i="5"/>
  <c r="CE46" i="5"/>
  <c r="CC46" i="5"/>
  <c r="BH82" i="5"/>
  <c r="CJ82" i="5"/>
  <c r="CF82" i="5"/>
  <c r="CE82" i="5"/>
  <c r="CC82" i="5"/>
  <c r="BH118" i="5"/>
  <c r="CJ118" i="5"/>
  <c r="CF118" i="5"/>
  <c r="CE118" i="5"/>
  <c r="CC118" i="5"/>
  <c r="BH154" i="5"/>
  <c r="CJ154" i="5"/>
  <c r="CF154" i="5"/>
  <c r="CE154" i="5"/>
  <c r="CC154" i="5"/>
  <c r="BH196" i="5"/>
  <c r="CJ196" i="5"/>
  <c r="CF196" i="5"/>
  <c r="CE196" i="5"/>
  <c r="CC196" i="5"/>
  <c r="BH232" i="5"/>
  <c r="CJ232" i="5"/>
  <c r="CF232" i="5"/>
  <c r="CE232" i="5"/>
  <c r="CC232" i="5"/>
  <c r="BH268" i="5"/>
  <c r="CJ268" i="5"/>
  <c r="CF268" i="5"/>
  <c r="CE268" i="5"/>
  <c r="CC268" i="5"/>
  <c r="BH304" i="5"/>
  <c r="CJ304" i="5"/>
  <c r="CF304" i="5"/>
  <c r="CE304" i="5"/>
  <c r="CC304" i="5"/>
  <c r="BH352" i="5"/>
  <c r="CJ352" i="5"/>
  <c r="CF352" i="5"/>
  <c r="CE352" i="5"/>
  <c r="CC352" i="5"/>
  <c r="BH394" i="5"/>
  <c r="CJ394" i="5"/>
  <c r="CF394" i="5"/>
  <c r="CE394" i="5"/>
  <c r="CC394" i="5"/>
  <c r="BH442" i="5"/>
  <c r="CJ442" i="5"/>
  <c r="CF442" i="5"/>
  <c r="CE442" i="5"/>
  <c r="CC442" i="5"/>
  <c r="BH484" i="5"/>
  <c r="CJ484" i="5"/>
  <c r="CF484" i="5"/>
  <c r="CE484" i="5"/>
  <c r="CC484" i="5"/>
  <c r="BH22" i="5"/>
  <c r="CJ22" i="5"/>
  <c r="CF22" i="5"/>
  <c r="CE22" i="5"/>
  <c r="CC22" i="5"/>
  <c r="BH58" i="5"/>
  <c r="CJ58" i="5"/>
  <c r="CF58" i="5"/>
  <c r="CE58" i="5"/>
  <c r="CC58" i="5"/>
  <c r="BH100" i="5"/>
  <c r="CJ100" i="5"/>
  <c r="CF100" i="5"/>
  <c r="CE100" i="5"/>
  <c r="CC100" i="5"/>
  <c r="BH136" i="5"/>
  <c r="CJ136" i="5"/>
  <c r="CF136" i="5"/>
  <c r="CE136" i="5"/>
  <c r="CC136" i="5"/>
  <c r="BH172" i="5"/>
  <c r="CJ172" i="5"/>
  <c r="CF172" i="5"/>
  <c r="CE172" i="5"/>
  <c r="CC172" i="5"/>
  <c r="BH214" i="5"/>
  <c r="CJ214" i="5"/>
  <c r="CF214" i="5"/>
  <c r="CE214" i="5"/>
  <c r="CC214" i="5"/>
  <c r="BH256" i="5"/>
  <c r="CJ256" i="5"/>
  <c r="CF256" i="5"/>
  <c r="CE256" i="5"/>
  <c r="CC256" i="5"/>
  <c r="BH292" i="5"/>
  <c r="CJ292" i="5"/>
  <c r="CF292" i="5"/>
  <c r="CE292" i="5"/>
  <c r="CC292" i="5"/>
  <c r="BH328" i="5"/>
  <c r="CJ328" i="5"/>
  <c r="CF328" i="5"/>
  <c r="CE328" i="5"/>
  <c r="CC328" i="5"/>
  <c r="BH364" i="5"/>
  <c r="CJ364" i="5"/>
  <c r="CF364" i="5"/>
  <c r="CE364" i="5"/>
  <c r="CC364" i="5"/>
  <c r="BH406" i="5"/>
  <c r="CJ406" i="5"/>
  <c r="CF406" i="5"/>
  <c r="CE406" i="5"/>
  <c r="CC406" i="5"/>
  <c r="BH436" i="5"/>
  <c r="CJ436" i="5"/>
  <c r="CF436" i="5"/>
  <c r="CE436" i="5"/>
  <c r="CC436" i="5"/>
  <c r="BH472" i="5"/>
  <c r="CJ472" i="5"/>
  <c r="CF472" i="5"/>
  <c r="CE472" i="5"/>
  <c r="CC472" i="5"/>
  <c r="BH17" i="5"/>
  <c r="CJ17" i="5"/>
  <c r="CE17" i="5"/>
  <c r="CC17" i="5"/>
  <c r="CF17" i="5"/>
  <c r="BY35" i="5"/>
  <c r="CJ35" i="5"/>
  <c r="CE35" i="5"/>
  <c r="CC35" i="5"/>
  <c r="CF35" i="5"/>
  <c r="BY53" i="5"/>
  <c r="CJ53" i="5"/>
  <c r="CE53" i="5"/>
  <c r="CC53" i="5"/>
  <c r="CF53" i="5"/>
  <c r="BY65" i="5"/>
  <c r="CJ65" i="5"/>
  <c r="CE65" i="5"/>
  <c r="CF65" i="5"/>
  <c r="CC65" i="5"/>
  <c r="BY83" i="5"/>
  <c r="CJ83" i="5"/>
  <c r="CE83" i="5"/>
  <c r="CF83" i="5"/>
  <c r="CC83" i="5"/>
  <c r="BY95" i="5"/>
  <c r="CJ95" i="5"/>
  <c r="CE95" i="5"/>
  <c r="CF95" i="5"/>
  <c r="CC95" i="5"/>
  <c r="BY107" i="5"/>
  <c r="CJ107" i="5"/>
  <c r="CE107" i="5"/>
  <c r="CC107" i="5"/>
  <c r="CF107" i="5"/>
  <c r="BY119" i="5"/>
  <c r="CJ119" i="5"/>
  <c r="CE119" i="5"/>
  <c r="CF119" i="5"/>
  <c r="CC119" i="5"/>
  <c r="BY125" i="5"/>
  <c r="CJ125" i="5"/>
  <c r="CE125" i="5"/>
  <c r="CC125" i="5"/>
  <c r="CF125" i="5"/>
  <c r="BY131" i="5"/>
  <c r="CJ131" i="5"/>
  <c r="CE131" i="5"/>
  <c r="CF131" i="5"/>
  <c r="CC131" i="5"/>
  <c r="BY137" i="5"/>
  <c r="CJ137" i="5"/>
  <c r="CE137" i="5"/>
  <c r="CF137" i="5"/>
  <c r="CC137" i="5"/>
  <c r="BY143" i="5"/>
  <c r="CJ143" i="5"/>
  <c r="CE143" i="5"/>
  <c r="CC143" i="5"/>
  <c r="CF143" i="5"/>
  <c r="BY149" i="5"/>
  <c r="CJ149" i="5"/>
  <c r="CE149" i="5"/>
  <c r="CF149" i="5"/>
  <c r="CC149" i="5"/>
  <c r="BY155" i="5"/>
  <c r="CJ155" i="5"/>
  <c r="CE155" i="5"/>
  <c r="CF155" i="5"/>
  <c r="CC155" i="5"/>
  <c r="BY161" i="5"/>
  <c r="CJ161" i="5"/>
  <c r="CE161" i="5"/>
  <c r="CC161" i="5"/>
  <c r="CF161" i="5"/>
  <c r="BY167" i="5"/>
  <c r="CJ167" i="5"/>
  <c r="CE167" i="5"/>
  <c r="CF167" i="5"/>
  <c r="CC167" i="5"/>
  <c r="BY173" i="5"/>
  <c r="CJ173" i="5"/>
  <c r="CE173" i="5"/>
  <c r="CF173" i="5"/>
  <c r="CC173" i="5"/>
  <c r="BY179" i="5"/>
  <c r="CJ179" i="5"/>
  <c r="CE179" i="5"/>
  <c r="CC179" i="5"/>
  <c r="CF179" i="5"/>
  <c r="BY185" i="5"/>
  <c r="CJ185" i="5"/>
  <c r="CE185" i="5"/>
  <c r="CF185" i="5"/>
  <c r="CC185" i="5"/>
  <c r="BY191" i="5"/>
  <c r="CJ191" i="5"/>
  <c r="CE191" i="5"/>
  <c r="CF191" i="5"/>
  <c r="CC191" i="5"/>
  <c r="BY197" i="5"/>
  <c r="CJ197" i="5"/>
  <c r="CE197" i="5"/>
  <c r="CC197" i="5"/>
  <c r="CF197" i="5"/>
  <c r="BY203" i="5"/>
  <c r="CJ203" i="5"/>
  <c r="CF203" i="5"/>
  <c r="CE203" i="5"/>
  <c r="CC203" i="5"/>
  <c r="BY209" i="5"/>
  <c r="CJ209" i="5"/>
  <c r="CF209" i="5"/>
  <c r="CE209" i="5"/>
  <c r="CC209" i="5"/>
  <c r="BY215" i="5"/>
  <c r="CJ215" i="5"/>
  <c r="CF215" i="5"/>
  <c r="CE215" i="5"/>
  <c r="CC215" i="5"/>
  <c r="BY221" i="5"/>
  <c r="CJ221" i="5"/>
  <c r="CF221" i="5"/>
  <c r="CE221" i="5"/>
  <c r="CC221" i="5"/>
  <c r="BY227" i="5"/>
  <c r="CJ227" i="5"/>
  <c r="CF227" i="5"/>
  <c r="CE227" i="5"/>
  <c r="CC227" i="5"/>
  <c r="BY233" i="5"/>
  <c r="CJ233" i="5"/>
  <c r="CF233" i="5"/>
  <c r="CE233" i="5"/>
  <c r="CC233" i="5"/>
  <c r="BY239" i="5"/>
  <c r="CJ239" i="5"/>
  <c r="CF239" i="5"/>
  <c r="CE239" i="5"/>
  <c r="CC239" i="5"/>
  <c r="BY245" i="5"/>
  <c r="CJ245" i="5"/>
  <c r="CF245" i="5"/>
  <c r="CE245" i="5"/>
  <c r="CC245" i="5"/>
  <c r="BY251" i="5"/>
  <c r="CJ251" i="5"/>
  <c r="CF251" i="5"/>
  <c r="CE251" i="5"/>
  <c r="CC251" i="5"/>
  <c r="BY257" i="5"/>
  <c r="CJ257" i="5"/>
  <c r="CF257" i="5"/>
  <c r="CE257" i="5"/>
  <c r="CC257" i="5"/>
  <c r="BY263" i="5"/>
  <c r="CJ263" i="5"/>
  <c r="CF263" i="5"/>
  <c r="CE263" i="5"/>
  <c r="CC263" i="5"/>
  <c r="BY269" i="5"/>
  <c r="CJ269" i="5"/>
  <c r="CF269" i="5"/>
  <c r="CE269" i="5"/>
  <c r="CC269" i="5"/>
  <c r="BY275" i="5"/>
  <c r="CJ275" i="5"/>
  <c r="CF275" i="5"/>
  <c r="CE275" i="5"/>
  <c r="CC275" i="5"/>
  <c r="BY281" i="5"/>
  <c r="CJ281" i="5"/>
  <c r="CF281" i="5"/>
  <c r="CE281" i="5"/>
  <c r="CC281" i="5"/>
  <c r="BY287" i="5"/>
  <c r="CJ287" i="5"/>
  <c r="CF287" i="5"/>
  <c r="CE287" i="5"/>
  <c r="CC287" i="5"/>
  <c r="BY293" i="5"/>
  <c r="CJ293" i="5"/>
  <c r="CF293" i="5"/>
  <c r="CE293" i="5"/>
  <c r="CC293" i="5"/>
  <c r="BY299" i="5"/>
  <c r="CJ299" i="5"/>
  <c r="CF299" i="5"/>
  <c r="CE299" i="5"/>
  <c r="CC299" i="5"/>
  <c r="BY305" i="5"/>
  <c r="CJ305" i="5"/>
  <c r="CF305" i="5"/>
  <c r="CE305" i="5"/>
  <c r="CC305" i="5"/>
  <c r="BY311" i="5"/>
  <c r="CJ311" i="5"/>
  <c r="CF311" i="5"/>
  <c r="CE311" i="5"/>
  <c r="CC311" i="5"/>
  <c r="BY317" i="5"/>
  <c r="CJ317" i="5"/>
  <c r="CF317" i="5"/>
  <c r="CE317" i="5"/>
  <c r="CC317" i="5"/>
  <c r="BY323" i="5"/>
  <c r="CJ323" i="5"/>
  <c r="CF323" i="5"/>
  <c r="CE323" i="5"/>
  <c r="CC323" i="5"/>
  <c r="BY329" i="5"/>
  <c r="CJ329" i="5"/>
  <c r="CF329" i="5"/>
  <c r="CE329" i="5"/>
  <c r="CC329" i="5"/>
  <c r="BY335" i="5"/>
  <c r="CJ335" i="5"/>
  <c r="CF335" i="5"/>
  <c r="CE335" i="5"/>
  <c r="CC335" i="5"/>
  <c r="BY341" i="5"/>
  <c r="CJ341" i="5"/>
  <c r="CF341" i="5"/>
  <c r="CE341" i="5"/>
  <c r="CC341" i="5"/>
  <c r="BY347" i="5"/>
  <c r="CJ347" i="5"/>
  <c r="CF347" i="5"/>
  <c r="CE347" i="5"/>
  <c r="CC347" i="5"/>
  <c r="BY353" i="5"/>
  <c r="CJ353" i="5"/>
  <c r="CF353" i="5"/>
  <c r="CE353" i="5"/>
  <c r="CC353" i="5"/>
  <c r="BY359" i="5"/>
  <c r="CJ359" i="5"/>
  <c r="CF359" i="5"/>
  <c r="CE359" i="5"/>
  <c r="CC359" i="5"/>
  <c r="CJ365" i="5"/>
  <c r="CF365" i="5"/>
  <c r="CE365" i="5"/>
  <c r="CC365" i="5"/>
  <c r="BY371" i="5"/>
  <c r="CJ371" i="5"/>
  <c r="CF371" i="5"/>
  <c r="CE371" i="5"/>
  <c r="CC371" i="5"/>
  <c r="CJ377" i="5"/>
  <c r="CF377" i="5"/>
  <c r="CE377" i="5"/>
  <c r="CC377" i="5"/>
  <c r="BY383" i="5"/>
  <c r="CJ383" i="5"/>
  <c r="CF383" i="5"/>
  <c r="CE383" i="5"/>
  <c r="CC383" i="5"/>
  <c r="CJ389" i="5"/>
  <c r="CF389" i="5"/>
  <c r="CE389" i="5"/>
  <c r="CC389" i="5"/>
  <c r="BY395" i="5"/>
  <c r="CJ395" i="5"/>
  <c r="CF395" i="5"/>
  <c r="CE395" i="5"/>
  <c r="CC395" i="5"/>
  <c r="CJ401" i="5"/>
  <c r="CF401" i="5"/>
  <c r="CE401" i="5"/>
  <c r="CC401" i="5"/>
  <c r="BY407" i="5"/>
  <c r="CJ407" i="5"/>
  <c r="CF407" i="5"/>
  <c r="CE407" i="5"/>
  <c r="CC407" i="5"/>
  <c r="CJ413" i="5"/>
  <c r="CF413" i="5"/>
  <c r="CE413" i="5"/>
  <c r="CC413" i="5"/>
  <c r="BY419" i="5"/>
  <c r="CJ419" i="5"/>
  <c r="CF419" i="5"/>
  <c r="CE419" i="5"/>
  <c r="CC419" i="5"/>
  <c r="CJ425" i="5"/>
  <c r="CF425" i="5"/>
  <c r="CE425" i="5"/>
  <c r="CC425" i="5"/>
  <c r="BY431" i="5"/>
  <c r="CJ431" i="5"/>
  <c r="CF431" i="5"/>
  <c r="CE431" i="5"/>
  <c r="CC431" i="5"/>
  <c r="CJ437" i="5"/>
  <c r="CF437" i="5"/>
  <c r="CE437" i="5"/>
  <c r="CC437" i="5"/>
  <c r="BY443" i="5"/>
  <c r="CJ443" i="5"/>
  <c r="CF443" i="5"/>
  <c r="CE443" i="5"/>
  <c r="CC443" i="5"/>
  <c r="CJ449" i="5"/>
  <c r="CF449" i="5"/>
  <c r="CE449" i="5"/>
  <c r="CC449" i="5"/>
  <c r="BY455" i="5"/>
  <c r="CJ455" i="5"/>
  <c r="CF455" i="5"/>
  <c r="CE455" i="5"/>
  <c r="CC455" i="5"/>
  <c r="CJ461" i="5"/>
  <c r="CF461" i="5"/>
  <c r="CE461" i="5"/>
  <c r="CC461" i="5"/>
  <c r="BY467" i="5"/>
  <c r="CJ467" i="5"/>
  <c r="CF467" i="5"/>
  <c r="CE467" i="5"/>
  <c r="CC467" i="5"/>
  <c r="CJ473" i="5"/>
  <c r="CF473" i="5"/>
  <c r="CE473" i="5"/>
  <c r="CC473" i="5"/>
  <c r="BY479" i="5"/>
  <c r="CJ479" i="5"/>
  <c r="CF479" i="5"/>
  <c r="CE479" i="5"/>
  <c r="CC479" i="5"/>
  <c r="CJ485" i="5"/>
  <c r="CF485" i="5"/>
  <c r="CE485" i="5"/>
  <c r="CC485" i="5"/>
  <c r="BY491" i="5"/>
  <c r="CJ491" i="5"/>
  <c r="CF491" i="5"/>
  <c r="CE491" i="5"/>
  <c r="CC491" i="5"/>
  <c r="CJ497" i="5"/>
  <c r="CF497" i="5"/>
  <c r="CE497" i="5"/>
  <c r="CC497" i="5"/>
  <c r="BY503" i="5"/>
  <c r="CJ503" i="5"/>
  <c r="CF503" i="5"/>
  <c r="CE503" i="5"/>
  <c r="CC503" i="5"/>
  <c r="CJ509" i="5"/>
  <c r="CF509" i="5"/>
  <c r="CE509" i="5"/>
  <c r="CC509" i="5"/>
  <c r="BH40" i="5"/>
  <c r="CJ40" i="5"/>
  <c r="CF40" i="5"/>
  <c r="CE40" i="5"/>
  <c r="CC40" i="5"/>
  <c r="BH76" i="5"/>
  <c r="CJ76" i="5"/>
  <c r="CF76" i="5"/>
  <c r="CE76" i="5"/>
  <c r="CC76" i="5"/>
  <c r="BH112" i="5"/>
  <c r="CJ112" i="5"/>
  <c r="CF112" i="5"/>
  <c r="CE112" i="5"/>
  <c r="CC112" i="5"/>
  <c r="BH148" i="5"/>
  <c r="CJ148" i="5"/>
  <c r="CF148" i="5"/>
  <c r="CE148" i="5"/>
  <c r="CC148" i="5"/>
  <c r="BH190" i="5"/>
  <c r="CJ190" i="5"/>
  <c r="CF190" i="5"/>
  <c r="CE190" i="5"/>
  <c r="CC190" i="5"/>
  <c r="BH226" i="5"/>
  <c r="CJ226" i="5"/>
  <c r="CF226" i="5"/>
  <c r="CE226" i="5"/>
  <c r="CC226" i="5"/>
  <c r="BH262" i="5"/>
  <c r="CJ262" i="5"/>
  <c r="CF262" i="5"/>
  <c r="CE262" i="5"/>
  <c r="CC262" i="5"/>
  <c r="BH298" i="5"/>
  <c r="CJ298" i="5"/>
  <c r="CF298" i="5"/>
  <c r="CE298" i="5"/>
  <c r="CC298" i="5"/>
  <c r="BH334" i="5"/>
  <c r="CJ334" i="5"/>
  <c r="CF334" i="5"/>
  <c r="CE334" i="5"/>
  <c r="CC334" i="5"/>
  <c r="BH376" i="5"/>
  <c r="CJ376" i="5"/>
  <c r="CF376" i="5"/>
  <c r="CE376" i="5"/>
  <c r="CC376" i="5"/>
  <c r="BH418" i="5"/>
  <c r="CJ418" i="5"/>
  <c r="CF418" i="5"/>
  <c r="CE418" i="5"/>
  <c r="CC418" i="5"/>
  <c r="BH460" i="5"/>
  <c r="CJ460" i="5"/>
  <c r="CF460" i="5"/>
  <c r="CE460" i="5"/>
  <c r="CC460" i="5"/>
  <c r="BH496" i="5"/>
  <c r="CJ496" i="5"/>
  <c r="CF496" i="5"/>
  <c r="CE496" i="5"/>
  <c r="CC496" i="5"/>
  <c r="BY23" i="5"/>
  <c r="CJ23" i="5"/>
  <c r="CE23" i="5"/>
  <c r="CF23" i="5"/>
  <c r="CC23" i="5"/>
  <c r="BH41" i="5"/>
  <c r="CJ41" i="5"/>
  <c r="CE41" i="5"/>
  <c r="CF41" i="5"/>
  <c r="CC41" i="5"/>
  <c r="BY47" i="5"/>
  <c r="CJ47" i="5"/>
  <c r="CE47" i="5"/>
  <c r="CF47" i="5"/>
  <c r="CC47" i="5"/>
  <c r="BG59" i="5"/>
  <c r="CJ59" i="5"/>
  <c r="CE59" i="5"/>
  <c r="CF59" i="5"/>
  <c r="CC59" i="5"/>
  <c r="BY71" i="5"/>
  <c r="CJ71" i="5"/>
  <c r="CE71" i="5"/>
  <c r="CC71" i="5"/>
  <c r="CF71" i="5"/>
  <c r="BH77" i="5"/>
  <c r="CJ77" i="5"/>
  <c r="CE77" i="5"/>
  <c r="CF77" i="5"/>
  <c r="CC77" i="5"/>
  <c r="BY89" i="5"/>
  <c r="CJ89" i="5"/>
  <c r="CE89" i="5"/>
  <c r="CC89" i="5"/>
  <c r="CF89" i="5"/>
  <c r="BY101" i="5"/>
  <c r="CJ101" i="5"/>
  <c r="CE101" i="5"/>
  <c r="CF101" i="5"/>
  <c r="CC101" i="5"/>
  <c r="BY113" i="5"/>
  <c r="CJ113" i="5"/>
  <c r="CE113" i="5"/>
  <c r="CF113" i="5"/>
  <c r="CC113" i="5"/>
  <c r="BH18" i="5"/>
  <c r="CJ18" i="5"/>
  <c r="CF18" i="5"/>
  <c r="CE18" i="5"/>
  <c r="CC18" i="5"/>
  <c r="BI30" i="5"/>
  <c r="CJ30" i="5"/>
  <c r="CF30" i="5"/>
  <c r="CE30" i="5"/>
  <c r="CC30" i="5"/>
  <c r="BH48" i="5"/>
  <c r="CJ48" i="5"/>
  <c r="CF48" i="5"/>
  <c r="CE48" i="5"/>
  <c r="CC48" i="5"/>
  <c r="BI60" i="5"/>
  <c r="CJ60" i="5"/>
  <c r="CF60" i="5"/>
  <c r="CE60" i="5"/>
  <c r="CC60" i="5"/>
  <c r="BH78" i="5"/>
  <c r="CJ78" i="5"/>
  <c r="CF78" i="5"/>
  <c r="CE78" i="5"/>
  <c r="CC78" i="5"/>
  <c r="BI90" i="5"/>
  <c r="CJ90" i="5"/>
  <c r="CF90" i="5"/>
  <c r="CE90" i="5"/>
  <c r="CC90" i="5"/>
  <c r="BI102" i="5"/>
  <c r="CJ102" i="5"/>
  <c r="CF102" i="5"/>
  <c r="CE102" i="5"/>
  <c r="CC102" i="5"/>
  <c r="BG114" i="5"/>
  <c r="CJ114" i="5"/>
  <c r="CF114" i="5"/>
  <c r="CE114" i="5"/>
  <c r="CC114" i="5"/>
  <c r="CA126" i="5"/>
  <c r="CJ126" i="5"/>
  <c r="CF126" i="5"/>
  <c r="CE126" i="5"/>
  <c r="CC126" i="5"/>
  <c r="BI144" i="5"/>
  <c r="CJ144" i="5"/>
  <c r="CF144" i="5"/>
  <c r="CE144" i="5"/>
  <c r="CC144" i="5"/>
  <c r="BH156" i="5"/>
  <c r="CJ156" i="5"/>
  <c r="CF156" i="5"/>
  <c r="CE156" i="5"/>
  <c r="CC156" i="5"/>
  <c r="BG168" i="5"/>
  <c r="CJ168" i="5"/>
  <c r="CF168" i="5"/>
  <c r="CE168" i="5"/>
  <c r="CC168" i="5"/>
  <c r="CA186" i="5"/>
  <c r="CJ186" i="5"/>
  <c r="CF186" i="5"/>
  <c r="CE186" i="5"/>
  <c r="CC186" i="5"/>
  <c r="BG198" i="5"/>
  <c r="CJ198" i="5"/>
  <c r="CF198" i="5"/>
  <c r="CE198" i="5"/>
  <c r="CC198" i="5"/>
  <c r="BI210" i="5"/>
  <c r="CJ210" i="5"/>
  <c r="CF210" i="5"/>
  <c r="CE210" i="5"/>
  <c r="CC210" i="5"/>
  <c r="BG228" i="5"/>
  <c r="CJ228" i="5"/>
  <c r="CF228" i="5"/>
  <c r="CE228" i="5"/>
  <c r="CC228" i="5"/>
  <c r="BI240" i="5"/>
  <c r="CJ240" i="5"/>
  <c r="CE240" i="5"/>
  <c r="CC240" i="5"/>
  <c r="CF240" i="5"/>
  <c r="BG252" i="5"/>
  <c r="CJ252" i="5"/>
  <c r="CF252" i="5"/>
  <c r="CE252" i="5"/>
  <c r="CC252" i="5"/>
  <c r="BI264" i="5"/>
  <c r="CJ264" i="5"/>
  <c r="CF264" i="5"/>
  <c r="CE264" i="5"/>
  <c r="CC264" i="5"/>
  <c r="CA276" i="5"/>
  <c r="CJ276" i="5"/>
  <c r="CE276" i="5"/>
  <c r="CF276" i="5"/>
  <c r="CC276" i="5"/>
  <c r="BI294" i="5"/>
  <c r="CJ294" i="5"/>
  <c r="CE294" i="5"/>
  <c r="CC294" i="5"/>
  <c r="CF294" i="5"/>
  <c r="BG306" i="5"/>
  <c r="CJ306" i="5"/>
  <c r="CF306" i="5"/>
  <c r="CE306" i="5"/>
  <c r="CC306" i="5"/>
  <c r="BI318" i="5"/>
  <c r="CJ318" i="5"/>
  <c r="CF318" i="5"/>
  <c r="CE318" i="5"/>
  <c r="CC318" i="5"/>
  <c r="BG330" i="5"/>
  <c r="CJ330" i="5"/>
  <c r="CE330" i="5"/>
  <c r="CF330" i="5"/>
  <c r="CC330" i="5"/>
  <c r="BI342" i="5"/>
  <c r="CJ342" i="5"/>
  <c r="CF342" i="5"/>
  <c r="CE342" i="5"/>
  <c r="CC342" i="5"/>
  <c r="BG354" i="5"/>
  <c r="CJ354" i="5"/>
  <c r="CF354" i="5"/>
  <c r="CE354" i="5"/>
  <c r="CC354" i="5"/>
  <c r="CA360" i="5"/>
  <c r="CJ360" i="5"/>
  <c r="CF360" i="5"/>
  <c r="CE360" i="5"/>
  <c r="CC360" i="5"/>
  <c r="BI366" i="5"/>
  <c r="CJ366" i="5"/>
  <c r="CE366" i="5"/>
  <c r="CF366" i="5"/>
  <c r="CC366" i="5"/>
  <c r="BI372" i="5"/>
  <c r="CJ372" i="5"/>
  <c r="CF372" i="5"/>
  <c r="CE372" i="5"/>
  <c r="CC372" i="5"/>
  <c r="BG384" i="5"/>
  <c r="CJ384" i="5"/>
  <c r="CE384" i="5"/>
  <c r="CF384" i="5"/>
  <c r="CC384" i="5"/>
  <c r="BI390" i="5"/>
  <c r="CJ390" i="5"/>
  <c r="CF390" i="5"/>
  <c r="CE390" i="5"/>
  <c r="CC390" i="5"/>
  <c r="BI396" i="5"/>
  <c r="CJ396" i="5"/>
  <c r="CF396" i="5"/>
  <c r="CE396" i="5"/>
  <c r="CC396" i="5"/>
  <c r="BH402" i="5"/>
  <c r="CJ402" i="5"/>
  <c r="CE402" i="5"/>
  <c r="CC402" i="5"/>
  <c r="CF402" i="5"/>
  <c r="BG408" i="5"/>
  <c r="CJ408" i="5"/>
  <c r="CF408" i="5"/>
  <c r="CE408" i="5"/>
  <c r="CC408" i="5"/>
  <c r="CA414" i="5"/>
  <c r="CJ414" i="5"/>
  <c r="CF414" i="5"/>
  <c r="CE414" i="5"/>
  <c r="CC414" i="5"/>
  <c r="BI420" i="5"/>
  <c r="CJ420" i="5"/>
  <c r="CE420" i="5"/>
  <c r="CF420" i="5"/>
  <c r="CC420" i="5"/>
  <c r="BI426" i="5"/>
  <c r="CJ426" i="5"/>
  <c r="CF426" i="5"/>
  <c r="CE426" i="5"/>
  <c r="CC426" i="5"/>
  <c r="BG432" i="5"/>
  <c r="CJ432" i="5"/>
  <c r="CF432" i="5"/>
  <c r="CE432" i="5"/>
  <c r="CC432" i="5"/>
  <c r="CA438" i="5"/>
  <c r="CJ438" i="5"/>
  <c r="CE438" i="5"/>
  <c r="CF438" i="5"/>
  <c r="CC438" i="5"/>
  <c r="BI444" i="5"/>
  <c r="CJ444" i="5"/>
  <c r="CF444" i="5"/>
  <c r="CE444" i="5"/>
  <c r="CC444" i="5"/>
  <c r="BI450" i="5"/>
  <c r="CJ450" i="5"/>
  <c r="CF450" i="5"/>
  <c r="CE450" i="5"/>
  <c r="CC450" i="5"/>
  <c r="BG456" i="5"/>
  <c r="CJ456" i="5"/>
  <c r="CE456" i="5"/>
  <c r="CC456" i="5"/>
  <c r="CF456" i="5"/>
  <c r="CA462" i="5"/>
  <c r="CJ462" i="5"/>
  <c r="CF462" i="5"/>
  <c r="CE462" i="5"/>
  <c r="CC462" i="5"/>
  <c r="BI468" i="5"/>
  <c r="CJ468" i="5"/>
  <c r="CF468" i="5"/>
  <c r="CE468" i="5"/>
  <c r="CC468" i="5"/>
  <c r="BI474" i="5"/>
  <c r="CJ474" i="5"/>
  <c r="CE474" i="5"/>
  <c r="CF474" i="5"/>
  <c r="CC474" i="5"/>
  <c r="BG480" i="5"/>
  <c r="CJ480" i="5"/>
  <c r="CF480" i="5"/>
  <c r="CE480" i="5"/>
  <c r="CC480" i="5"/>
  <c r="CA486" i="5"/>
  <c r="CJ486" i="5"/>
  <c r="CF486" i="5"/>
  <c r="CE486" i="5"/>
  <c r="CC486" i="5"/>
  <c r="BI492" i="5"/>
  <c r="CJ492" i="5"/>
  <c r="CE492" i="5"/>
  <c r="CF492" i="5"/>
  <c r="CC492" i="5"/>
  <c r="BI498" i="5"/>
  <c r="CJ498" i="5"/>
  <c r="CF498" i="5"/>
  <c r="CE498" i="5"/>
  <c r="CC498" i="5"/>
  <c r="CA504" i="5"/>
  <c r="CJ504" i="5"/>
  <c r="CF504" i="5"/>
  <c r="CE504" i="5"/>
  <c r="CC504" i="5"/>
  <c r="CJ510" i="5"/>
  <c r="CF510" i="5"/>
  <c r="CE510" i="5"/>
  <c r="CC510" i="5"/>
  <c r="CP31" i="4"/>
  <c r="CP32" i="4"/>
  <c r="CP33" i="4"/>
  <c r="CO34" i="4"/>
  <c r="CW14" i="5" s="1"/>
  <c r="CO33" i="4"/>
  <c r="CW13" i="5" s="1"/>
  <c r="CS11" i="5"/>
  <c r="CR11" i="5"/>
  <c r="CC12" i="5"/>
  <c r="CE12" i="5"/>
  <c r="CF12" i="5"/>
  <c r="CJ12" i="5"/>
  <c r="CF11" i="5"/>
  <c r="CE11" i="5"/>
  <c r="CC11" i="5"/>
  <c r="CJ11" i="5"/>
  <c r="BY389" i="5"/>
  <c r="CA389" i="5"/>
  <c r="BY413" i="5"/>
  <c r="CA413" i="5"/>
  <c r="BY449" i="5"/>
  <c r="CA449" i="5"/>
  <c r="BY473" i="5"/>
  <c r="CA473" i="5"/>
  <c r="CA15" i="5"/>
  <c r="CA27" i="5"/>
  <c r="CA39" i="5"/>
  <c r="CA51" i="5"/>
  <c r="CA63" i="5"/>
  <c r="CA75" i="5"/>
  <c r="CA87" i="5"/>
  <c r="CA99" i="5"/>
  <c r="CA111" i="5"/>
  <c r="CA123" i="5"/>
  <c r="CA135" i="5"/>
  <c r="CA147" i="5"/>
  <c r="CA159" i="5"/>
  <c r="CA171" i="5"/>
  <c r="CA183" i="5"/>
  <c r="CA195" i="5"/>
  <c r="CA207" i="5"/>
  <c r="CA219" i="5"/>
  <c r="CA231" i="5"/>
  <c r="CA243" i="5"/>
  <c r="CA255" i="5"/>
  <c r="CA267" i="5"/>
  <c r="CA279" i="5"/>
  <c r="CA291" i="5"/>
  <c r="CA303" i="5"/>
  <c r="CA315" i="5"/>
  <c r="CA327" i="5"/>
  <c r="CA341" i="5"/>
  <c r="CA395" i="5"/>
  <c r="CA467" i="5"/>
  <c r="BY437" i="5"/>
  <c r="CA437" i="5"/>
  <c r="BY461" i="5"/>
  <c r="CA461" i="5"/>
  <c r="CA41" i="5"/>
  <c r="CA65" i="5"/>
  <c r="CA89" i="5"/>
  <c r="CA113" i="5"/>
  <c r="CA137" i="5"/>
  <c r="CA161" i="5"/>
  <c r="CA185" i="5"/>
  <c r="CA209" i="5"/>
  <c r="CA221" i="5"/>
  <c r="CA245" i="5"/>
  <c r="CA269" i="5"/>
  <c r="CA293" i="5"/>
  <c r="CA317" i="5"/>
  <c r="CA347" i="5"/>
  <c r="CA479" i="5"/>
  <c r="CA19" i="5"/>
  <c r="CA31" i="5"/>
  <c r="CA43" i="5"/>
  <c r="CA55" i="5"/>
  <c r="CA67" i="5"/>
  <c r="CA79" i="5"/>
  <c r="CA91" i="5"/>
  <c r="CA103" i="5"/>
  <c r="CA115" i="5"/>
  <c r="CA127" i="5"/>
  <c r="CA139" i="5"/>
  <c r="CA151" i="5"/>
  <c r="CA163" i="5"/>
  <c r="CA175" i="5"/>
  <c r="CA187" i="5"/>
  <c r="CA199" i="5"/>
  <c r="CA211" i="5"/>
  <c r="CA223" i="5"/>
  <c r="CA235" i="5"/>
  <c r="CA247" i="5"/>
  <c r="CA259" i="5"/>
  <c r="CA271" i="5"/>
  <c r="CA283" i="5"/>
  <c r="CA295" i="5"/>
  <c r="CA307" i="5"/>
  <c r="CA319" i="5"/>
  <c r="CA331" i="5"/>
  <c r="CA353" i="5"/>
  <c r="CA419" i="5"/>
  <c r="CA491" i="5"/>
  <c r="BY365" i="5"/>
  <c r="CA365" i="5"/>
  <c r="CA17" i="5"/>
  <c r="CA29" i="5"/>
  <c r="CA53" i="5"/>
  <c r="CA77" i="5"/>
  <c r="CA101" i="5"/>
  <c r="CA125" i="5"/>
  <c r="CA149" i="5"/>
  <c r="CA173" i="5"/>
  <c r="CA197" i="5"/>
  <c r="CA233" i="5"/>
  <c r="CA257" i="5"/>
  <c r="CA281" i="5"/>
  <c r="CA305" i="5"/>
  <c r="CA329" i="5"/>
  <c r="CA407" i="5"/>
  <c r="BH343" i="5"/>
  <c r="CA343" i="5"/>
  <c r="BH349" i="5"/>
  <c r="CA349" i="5"/>
  <c r="BH355" i="5"/>
  <c r="CA355" i="5"/>
  <c r="BH361" i="5"/>
  <c r="CA361" i="5"/>
  <c r="BH367" i="5"/>
  <c r="CA367" i="5"/>
  <c r="BH373" i="5"/>
  <c r="CA373" i="5"/>
  <c r="BH379" i="5"/>
  <c r="CA379" i="5"/>
  <c r="BH385" i="5"/>
  <c r="CA385" i="5"/>
  <c r="BH391" i="5"/>
  <c r="CA391" i="5"/>
  <c r="BH397" i="5"/>
  <c r="CA397" i="5"/>
  <c r="BH403" i="5"/>
  <c r="CA403" i="5"/>
  <c r="BH409" i="5"/>
  <c r="CA409" i="5"/>
  <c r="BH415" i="5"/>
  <c r="CA415" i="5"/>
  <c r="BH421" i="5"/>
  <c r="CA421" i="5"/>
  <c r="BH427" i="5"/>
  <c r="CA427" i="5"/>
  <c r="BH433" i="5"/>
  <c r="CA433" i="5"/>
  <c r="BH439" i="5"/>
  <c r="CA439" i="5"/>
  <c r="BH445" i="5"/>
  <c r="CA445" i="5"/>
  <c r="BH451" i="5"/>
  <c r="CA451" i="5"/>
  <c r="BH457" i="5"/>
  <c r="CA457" i="5"/>
  <c r="BH463" i="5"/>
  <c r="CA463" i="5"/>
  <c r="BH469" i="5"/>
  <c r="CA469" i="5"/>
  <c r="BH475" i="5"/>
  <c r="CA475" i="5"/>
  <c r="BH481" i="5"/>
  <c r="CA481" i="5"/>
  <c r="BH487" i="5"/>
  <c r="CA487" i="5"/>
  <c r="BH493" i="5"/>
  <c r="CA493" i="5"/>
  <c r="BH499" i="5"/>
  <c r="CA499" i="5"/>
  <c r="BH505" i="5"/>
  <c r="CA505" i="5"/>
  <c r="CA21" i="5"/>
  <c r="CA33" i="5"/>
  <c r="CA45" i="5"/>
  <c r="CA57" i="5"/>
  <c r="CA69" i="5"/>
  <c r="CA81" i="5"/>
  <c r="CA93" i="5"/>
  <c r="CA105" i="5"/>
  <c r="CA117" i="5"/>
  <c r="CA129" i="5"/>
  <c r="CA141" i="5"/>
  <c r="CA153" i="5"/>
  <c r="CA165" i="5"/>
  <c r="CA177" i="5"/>
  <c r="CA189" i="5"/>
  <c r="CA201" i="5"/>
  <c r="CA213" i="5"/>
  <c r="CA225" i="5"/>
  <c r="CA237" i="5"/>
  <c r="CA249" i="5"/>
  <c r="CA261" i="5"/>
  <c r="CA273" i="5"/>
  <c r="CA285" i="5"/>
  <c r="CA297" i="5"/>
  <c r="CA309" i="5"/>
  <c r="CA321" i="5"/>
  <c r="CA333" i="5"/>
  <c r="CA359" i="5"/>
  <c r="CA431" i="5"/>
  <c r="CA503" i="5"/>
  <c r="BY425" i="5"/>
  <c r="CA425" i="5"/>
  <c r="BY485" i="5"/>
  <c r="CA485" i="5"/>
  <c r="BY509" i="5"/>
  <c r="CA509" i="5"/>
  <c r="CA11" i="5"/>
  <c r="CA23" i="5"/>
  <c r="CA35" i="5"/>
  <c r="CA47" i="5"/>
  <c r="CA59" i="5"/>
  <c r="CA71" i="5"/>
  <c r="CA83" i="5"/>
  <c r="CA95" i="5"/>
  <c r="CA107" i="5"/>
  <c r="CA119" i="5"/>
  <c r="CA131" i="5"/>
  <c r="CA143" i="5"/>
  <c r="CA155" i="5"/>
  <c r="CA167" i="5"/>
  <c r="CA179" i="5"/>
  <c r="CA191" i="5"/>
  <c r="CA203" i="5"/>
  <c r="CA215" i="5"/>
  <c r="CA227" i="5"/>
  <c r="CA239" i="5"/>
  <c r="CA251" i="5"/>
  <c r="CA263" i="5"/>
  <c r="CA275" i="5"/>
  <c r="CA287" i="5"/>
  <c r="CA299" i="5"/>
  <c r="CA311" i="5"/>
  <c r="CA323" i="5"/>
  <c r="CA335" i="5"/>
  <c r="CA371" i="5"/>
  <c r="CA443" i="5"/>
  <c r="BY377" i="5"/>
  <c r="CA377" i="5"/>
  <c r="BY401" i="5"/>
  <c r="CA401" i="5"/>
  <c r="BY497" i="5"/>
  <c r="CA497" i="5"/>
  <c r="BY339" i="5"/>
  <c r="CA339" i="5"/>
  <c r="BY345" i="5"/>
  <c r="CA345" i="5"/>
  <c r="BY351" i="5"/>
  <c r="CA351" i="5"/>
  <c r="BY357" i="5"/>
  <c r="CA357" i="5"/>
  <c r="BY363" i="5"/>
  <c r="CA363" i="5"/>
  <c r="BY369" i="5"/>
  <c r="CA369" i="5"/>
  <c r="BY375" i="5"/>
  <c r="CA375" i="5"/>
  <c r="BY381" i="5"/>
  <c r="CA381" i="5"/>
  <c r="BY387" i="5"/>
  <c r="CA387" i="5"/>
  <c r="BY393" i="5"/>
  <c r="CA393" i="5"/>
  <c r="BY399" i="5"/>
  <c r="CA399" i="5"/>
  <c r="BY405" i="5"/>
  <c r="CA405" i="5"/>
  <c r="BY411" i="5"/>
  <c r="CA411" i="5"/>
  <c r="BY417" i="5"/>
  <c r="CA417" i="5"/>
  <c r="BY423" i="5"/>
  <c r="CA423" i="5"/>
  <c r="BY429" i="5"/>
  <c r="CA429" i="5"/>
  <c r="BY435" i="5"/>
  <c r="CA435" i="5"/>
  <c r="BY441" i="5"/>
  <c r="CA441" i="5"/>
  <c r="BY447" i="5"/>
  <c r="CA447" i="5"/>
  <c r="BY453" i="5"/>
  <c r="CA453" i="5"/>
  <c r="BY459" i="5"/>
  <c r="CA459" i="5"/>
  <c r="BY465" i="5"/>
  <c r="CA465" i="5"/>
  <c r="BY471" i="5"/>
  <c r="CA471" i="5"/>
  <c r="BY477" i="5"/>
  <c r="CA477" i="5"/>
  <c r="BY483" i="5"/>
  <c r="CA483" i="5"/>
  <c r="BY489" i="5"/>
  <c r="CA489" i="5"/>
  <c r="BY495" i="5"/>
  <c r="CA495" i="5"/>
  <c r="BY501" i="5"/>
  <c r="CA501" i="5"/>
  <c r="BY507" i="5"/>
  <c r="CA507" i="5"/>
  <c r="CA13" i="5"/>
  <c r="CA25" i="5"/>
  <c r="CA37" i="5"/>
  <c r="CA49" i="5"/>
  <c r="CA61" i="5"/>
  <c r="CA73" i="5"/>
  <c r="CA85" i="5"/>
  <c r="CA97" i="5"/>
  <c r="CA109" i="5"/>
  <c r="CA121" i="5"/>
  <c r="CA133" i="5"/>
  <c r="CA145" i="5"/>
  <c r="CA157" i="5"/>
  <c r="CA169" i="5"/>
  <c r="CA181" i="5"/>
  <c r="CA193" i="5"/>
  <c r="CA205" i="5"/>
  <c r="CA217" i="5"/>
  <c r="CA229" i="5"/>
  <c r="CA241" i="5"/>
  <c r="CA253" i="5"/>
  <c r="CA265" i="5"/>
  <c r="CA277" i="5"/>
  <c r="CA289" i="5"/>
  <c r="CA301" i="5"/>
  <c r="CA313" i="5"/>
  <c r="CA325" i="5"/>
  <c r="CA337" i="5"/>
  <c r="CA383" i="5"/>
  <c r="CA455" i="5"/>
  <c r="BZ11" i="5"/>
  <c r="BZ13" i="5"/>
  <c r="BZ15" i="5"/>
  <c r="BZ17" i="5"/>
  <c r="BZ19" i="5"/>
  <c r="BZ21" i="5"/>
  <c r="BZ23" i="5"/>
  <c r="BZ25" i="5"/>
  <c r="BZ27" i="5"/>
  <c r="BZ29" i="5"/>
  <c r="BZ31" i="5"/>
  <c r="BZ33" i="5"/>
  <c r="BZ35" i="5"/>
  <c r="BZ37" i="5"/>
  <c r="BZ39" i="5"/>
  <c r="BZ41" i="5"/>
  <c r="BZ43" i="5"/>
  <c r="BZ45" i="5"/>
  <c r="BZ47" i="5"/>
  <c r="BZ49" i="5"/>
  <c r="BZ51" i="5"/>
  <c r="BZ53" i="5"/>
  <c r="BZ55" i="5"/>
  <c r="BZ57" i="5"/>
  <c r="BZ59" i="5"/>
  <c r="BZ61" i="5"/>
  <c r="BZ63" i="5"/>
  <c r="BZ65" i="5"/>
  <c r="BZ67" i="5"/>
  <c r="BZ69" i="5"/>
  <c r="BZ71" i="5"/>
  <c r="BZ73" i="5"/>
  <c r="BZ75" i="5"/>
  <c r="BZ77" i="5"/>
  <c r="BZ79" i="5"/>
  <c r="BZ81" i="5"/>
  <c r="BZ83" i="5"/>
  <c r="BZ85" i="5"/>
  <c r="BZ87" i="5"/>
  <c r="BZ89" i="5"/>
  <c r="BZ91" i="5"/>
  <c r="BZ93" i="5"/>
  <c r="BZ95" i="5"/>
  <c r="BZ97" i="5"/>
  <c r="BZ99" i="5"/>
  <c r="BZ101" i="5"/>
  <c r="BZ103" i="5"/>
  <c r="BZ105" i="5"/>
  <c r="BZ107" i="5"/>
  <c r="BZ109" i="5"/>
  <c r="BZ111" i="5"/>
  <c r="BZ113" i="5"/>
  <c r="BZ115" i="5"/>
  <c r="BZ117" i="5"/>
  <c r="BZ119" i="5"/>
  <c r="BZ121" i="5"/>
  <c r="BZ123" i="5"/>
  <c r="BZ125" i="5"/>
  <c r="BZ127" i="5"/>
  <c r="BZ129" i="5"/>
  <c r="BZ131" i="5"/>
  <c r="BZ133" i="5"/>
  <c r="BZ135" i="5"/>
  <c r="BZ137" i="5"/>
  <c r="BZ139" i="5"/>
  <c r="BZ141" i="5"/>
  <c r="BZ143" i="5"/>
  <c r="BZ145" i="5"/>
  <c r="BZ147" i="5"/>
  <c r="BZ149" i="5"/>
  <c r="BZ151" i="5"/>
  <c r="BZ153" i="5"/>
  <c r="BZ155" i="5"/>
  <c r="BZ157" i="5"/>
  <c r="BZ159" i="5"/>
  <c r="BZ161" i="5"/>
  <c r="BZ163" i="5"/>
  <c r="BZ165" i="5"/>
  <c r="BZ167" i="5"/>
  <c r="BZ169" i="5"/>
  <c r="BZ171" i="5"/>
  <c r="BZ173" i="5"/>
  <c r="BZ175" i="5"/>
  <c r="BZ177" i="5"/>
  <c r="BZ179" i="5"/>
  <c r="BZ181" i="5"/>
  <c r="BZ183" i="5"/>
  <c r="BZ185" i="5"/>
  <c r="BZ187" i="5"/>
  <c r="BZ189" i="5"/>
  <c r="BZ191" i="5"/>
  <c r="BZ193" i="5"/>
  <c r="BZ195" i="5"/>
  <c r="BZ197" i="5"/>
  <c r="BZ199" i="5"/>
  <c r="BZ201" i="5"/>
  <c r="BZ203" i="5"/>
  <c r="BZ205" i="5"/>
  <c r="BZ207" i="5"/>
  <c r="BZ209" i="5"/>
  <c r="BZ211" i="5"/>
  <c r="BZ213" i="5"/>
  <c r="BZ215" i="5"/>
  <c r="BZ217" i="5"/>
  <c r="BZ219" i="5"/>
  <c r="BZ221" i="5"/>
  <c r="BZ223" i="5"/>
  <c r="BZ225" i="5"/>
  <c r="BZ227" i="5"/>
  <c r="BZ229" i="5"/>
  <c r="BZ231" i="5"/>
  <c r="BZ233" i="5"/>
  <c r="BZ235" i="5"/>
  <c r="BZ237" i="5"/>
  <c r="BZ239" i="5"/>
  <c r="BZ241" i="5"/>
  <c r="BZ243" i="5"/>
  <c r="BZ245" i="5"/>
  <c r="BZ247" i="5"/>
  <c r="BZ249" i="5"/>
  <c r="BZ251" i="5"/>
  <c r="BZ253" i="5"/>
  <c r="BZ255" i="5"/>
  <c r="BZ257" i="5"/>
  <c r="BZ259" i="5"/>
  <c r="BZ261" i="5"/>
  <c r="BZ263" i="5"/>
  <c r="BZ265" i="5"/>
  <c r="BZ267" i="5"/>
  <c r="BZ269" i="5"/>
  <c r="BZ271" i="5"/>
  <c r="BZ273" i="5"/>
  <c r="BZ275" i="5"/>
  <c r="BZ277" i="5"/>
  <c r="BZ279" i="5"/>
  <c r="BZ281" i="5"/>
  <c r="BZ283" i="5"/>
  <c r="BZ285" i="5"/>
  <c r="BZ287" i="5"/>
  <c r="BZ289" i="5"/>
  <c r="BZ291" i="5"/>
  <c r="BZ293" i="5"/>
  <c r="BZ295" i="5"/>
  <c r="BZ297" i="5"/>
  <c r="BZ299" i="5"/>
  <c r="BZ301" i="5"/>
  <c r="BZ303" i="5"/>
  <c r="BZ305" i="5"/>
  <c r="BZ307" i="5"/>
  <c r="BZ309" i="5"/>
  <c r="BZ311" i="5"/>
  <c r="BZ313" i="5"/>
  <c r="BZ315" i="5"/>
  <c r="BZ317" i="5"/>
  <c r="BZ319" i="5"/>
  <c r="BZ321" i="5"/>
  <c r="BZ323" i="5"/>
  <c r="BZ325" i="5"/>
  <c r="BZ327" i="5"/>
  <c r="BZ329" i="5"/>
  <c r="BZ331" i="5"/>
  <c r="BZ333" i="5"/>
  <c r="BZ335" i="5"/>
  <c r="BZ337" i="5"/>
  <c r="BZ339" i="5"/>
  <c r="BZ341" i="5"/>
  <c r="BZ343" i="5"/>
  <c r="BZ345" i="5"/>
  <c r="BZ347" i="5"/>
  <c r="BZ349" i="5"/>
  <c r="BZ351" i="5"/>
  <c r="BZ353" i="5"/>
  <c r="BZ355" i="5"/>
  <c r="BZ357" i="5"/>
  <c r="BZ359" i="5"/>
  <c r="BZ361" i="5"/>
  <c r="BZ363" i="5"/>
  <c r="BZ365" i="5"/>
  <c r="BZ367" i="5"/>
  <c r="BZ369" i="5"/>
  <c r="BZ371" i="5"/>
  <c r="BZ373" i="5"/>
  <c r="BZ375" i="5"/>
  <c r="BZ377" i="5"/>
  <c r="BZ379" i="5"/>
  <c r="BZ381" i="5"/>
  <c r="BZ383" i="5"/>
  <c r="BZ385" i="5"/>
  <c r="BZ387" i="5"/>
  <c r="BZ389" i="5"/>
  <c r="BZ391" i="5"/>
  <c r="BZ393" i="5"/>
  <c r="BZ395" i="5"/>
  <c r="BZ397" i="5"/>
  <c r="BZ399" i="5"/>
  <c r="BZ401" i="5"/>
  <c r="BZ403" i="5"/>
  <c r="BZ405" i="5"/>
  <c r="BZ407" i="5"/>
  <c r="BZ409" i="5"/>
  <c r="BZ411" i="5"/>
  <c r="BZ413" i="5"/>
  <c r="BZ415" i="5"/>
  <c r="BZ417" i="5"/>
  <c r="BZ419" i="5"/>
  <c r="BZ421" i="5"/>
  <c r="BZ423" i="5"/>
  <c r="BZ425" i="5"/>
  <c r="BZ427" i="5"/>
  <c r="BZ429" i="5"/>
  <c r="BZ431" i="5"/>
  <c r="BZ433" i="5"/>
  <c r="BZ435" i="5"/>
  <c r="BZ437" i="5"/>
  <c r="BZ439" i="5"/>
  <c r="BZ441" i="5"/>
  <c r="BZ443" i="5"/>
  <c r="BZ445" i="5"/>
  <c r="BZ447" i="5"/>
  <c r="BZ449" i="5"/>
  <c r="BZ451" i="5"/>
  <c r="BZ453" i="5"/>
  <c r="BZ455" i="5"/>
  <c r="BZ457" i="5"/>
  <c r="BZ459" i="5"/>
  <c r="BZ461" i="5"/>
  <c r="BZ463" i="5"/>
  <c r="BZ465" i="5"/>
  <c r="BZ467" i="5"/>
  <c r="BZ469" i="5"/>
  <c r="BZ471" i="5"/>
  <c r="BZ473" i="5"/>
  <c r="BZ475" i="5"/>
  <c r="BZ477" i="5"/>
  <c r="BZ479" i="5"/>
  <c r="BZ481" i="5"/>
  <c r="BZ483" i="5"/>
  <c r="BZ485" i="5"/>
  <c r="BZ487" i="5"/>
  <c r="BZ489" i="5"/>
  <c r="BZ491" i="5"/>
  <c r="BZ493" i="5"/>
  <c r="BZ495" i="5"/>
  <c r="BZ497" i="5"/>
  <c r="BZ499" i="5"/>
  <c r="BZ501" i="5"/>
  <c r="BZ503" i="5"/>
  <c r="BZ505" i="5"/>
  <c r="BZ507" i="5"/>
  <c r="BZ509" i="5"/>
  <c r="BY12" i="5"/>
  <c r="BY14" i="5"/>
  <c r="BY16" i="5"/>
  <c r="BY18" i="5"/>
  <c r="BY20" i="5"/>
  <c r="BY22" i="5"/>
  <c r="BY24" i="5"/>
  <c r="BY26" i="5"/>
  <c r="BY28" i="5"/>
  <c r="BY30" i="5"/>
  <c r="BY32" i="5"/>
  <c r="BY34" i="5"/>
  <c r="BY36" i="5"/>
  <c r="BY38" i="5"/>
  <c r="BY40" i="5"/>
  <c r="BY42" i="5"/>
  <c r="BY44" i="5"/>
  <c r="BY46" i="5"/>
  <c r="BY48" i="5"/>
  <c r="BY50" i="5"/>
  <c r="BY52" i="5"/>
  <c r="BY54" i="5"/>
  <c r="BY56" i="5"/>
  <c r="BY58" i="5"/>
  <c r="BY60" i="5"/>
  <c r="BY62" i="5"/>
  <c r="BY64" i="5"/>
  <c r="BY66" i="5"/>
  <c r="BY68" i="5"/>
  <c r="BY70" i="5"/>
  <c r="BY72" i="5"/>
  <c r="BY74" i="5"/>
  <c r="BY76" i="5"/>
  <c r="BY78" i="5"/>
  <c r="BY80" i="5"/>
  <c r="BY82" i="5"/>
  <c r="BY84" i="5"/>
  <c r="BY86" i="5"/>
  <c r="BY88" i="5"/>
  <c r="BY90" i="5"/>
  <c r="BY92" i="5"/>
  <c r="BY94" i="5"/>
  <c r="BY96" i="5"/>
  <c r="BY98" i="5"/>
  <c r="BY100" i="5"/>
  <c r="BY102" i="5"/>
  <c r="BY104" i="5"/>
  <c r="BY106" i="5"/>
  <c r="BY108" i="5"/>
  <c r="BY110" i="5"/>
  <c r="BY112" i="5"/>
  <c r="BY114" i="5"/>
  <c r="BY116" i="5"/>
  <c r="BY118" i="5"/>
  <c r="BY120" i="5"/>
  <c r="BY122" i="5"/>
  <c r="BY124" i="5"/>
  <c r="BY126" i="5"/>
  <c r="BY128" i="5"/>
  <c r="BY130" i="5"/>
  <c r="BY132" i="5"/>
  <c r="BY134" i="5"/>
  <c r="BY136" i="5"/>
  <c r="BY138" i="5"/>
  <c r="BY140" i="5"/>
  <c r="BY142" i="5"/>
  <c r="BY144" i="5"/>
  <c r="BY146" i="5"/>
  <c r="BY148" i="5"/>
  <c r="BY150" i="5"/>
  <c r="BY152" i="5"/>
  <c r="BY154" i="5"/>
  <c r="BY156" i="5"/>
  <c r="BY158" i="5"/>
  <c r="BY160" i="5"/>
  <c r="BY162" i="5"/>
  <c r="BY164" i="5"/>
  <c r="BY166" i="5"/>
  <c r="BY168" i="5"/>
  <c r="BY170" i="5"/>
  <c r="BY172" i="5"/>
  <c r="BY174" i="5"/>
  <c r="BY176" i="5"/>
  <c r="BY178" i="5"/>
  <c r="BY180" i="5"/>
  <c r="BY182" i="5"/>
  <c r="BY184" i="5"/>
  <c r="BY186" i="5"/>
  <c r="BY188" i="5"/>
  <c r="BY190" i="5"/>
  <c r="BY192" i="5"/>
  <c r="BY194" i="5"/>
  <c r="BY196" i="5"/>
  <c r="BY198" i="5"/>
  <c r="BY200" i="5"/>
  <c r="BY202" i="5"/>
  <c r="BY204" i="5"/>
  <c r="BY206" i="5"/>
  <c r="BY208" i="5"/>
  <c r="BY210" i="5"/>
  <c r="BY212" i="5"/>
  <c r="BY214" i="5"/>
  <c r="BY216" i="5"/>
  <c r="BY218" i="5"/>
  <c r="BY220" i="5"/>
  <c r="BY222" i="5"/>
  <c r="BY224" i="5"/>
  <c r="BY226" i="5"/>
  <c r="BY228" i="5"/>
  <c r="BY230" i="5"/>
  <c r="BY232" i="5"/>
  <c r="BY234" i="5"/>
  <c r="BY236" i="5"/>
  <c r="BY238" i="5"/>
  <c r="BY240" i="5"/>
  <c r="BY242" i="5"/>
  <c r="BY244" i="5"/>
  <c r="BY246" i="5"/>
  <c r="BY248" i="5"/>
  <c r="BY250" i="5"/>
  <c r="BY252" i="5"/>
  <c r="BY254" i="5"/>
  <c r="BY256" i="5"/>
  <c r="BY258" i="5"/>
  <c r="BY260" i="5"/>
  <c r="BY262" i="5"/>
  <c r="BY264" i="5"/>
  <c r="BY266" i="5"/>
  <c r="BY268" i="5"/>
  <c r="BY270" i="5"/>
  <c r="BY272" i="5"/>
  <c r="BY274" i="5"/>
  <c r="BY276" i="5"/>
  <c r="BY278" i="5"/>
  <c r="BY280" i="5"/>
  <c r="BY282" i="5"/>
  <c r="BY284" i="5"/>
  <c r="BY286" i="5"/>
  <c r="BY288" i="5"/>
  <c r="BY290" i="5"/>
  <c r="BY292" i="5"/>
  <c r="BY294" i="5"/>
  <c r="BY296" i="5"/>
  <c r="BY298" i="5"/>
  <c r="BY300" i="5"/>
  <c r="BY302" i="5"/>
  <c r="BY304" i="5"/>
  <c r="BY306" i="5"/>
  <c r="BY308" i="5"/>
  <c r="BY310" i="5"/>
  <c r="BY312" i="5"/>
  <c r="BY314" i="5"/>
  <c r="BY316" i="5"/>
  <c r="BY318" i="5"/>
  <c r="BY320" i="5"/>
  <c r="BY322" i="5"/>
  <c r="BY324" i="5"/>
  <c r="BY326" i="5"/>
  <c r="BY328" i="5"/>
  <c r="BY330" i="5"/>
  <c r="BY332" i="5"/>
  <c r="BY334" i="5"/>
  <c r="BY336" i="5"/>
  <c r="BY338" i="5"/>
  <c r="BY340" i="5"/>
  <c r="BY342" i="5"/>
  <c r="BY344" i="5"/>
  <c r="BY346" i="5"/>
  <c r="BY348" i="5"/>
  <c r="BY350" i="5"/>
  <c r="BY352" i="5"/>
  <c r="BY354" i="5"/>
  <c r="BY356" i="5"/>
  <c r="BY358" i="5"/>
  <c r="BY360" i="5"/>
  <c r="BY362" i="5"/>
  <c r="BY364" i="5"/>
  <c r="BY366" i="5"/>
  <c r="BY368" i="5"/>
  <c r="BY370" i="5"/>
  <c r="BY372" i="5"/>
  <c r="BY374" i="5"/>
  <c r="BY376" i="5"/>
  <c r="BY378" i="5"/>
  <c r="BY380" i="5"/>
  <c r="BY382" i="5"/>
  <c r="BY384" i="5"/>
  <c r="BY386" i="5"/>
  <c r="BY388" i="5"/>
  <c r="BY390" i="5"/>
  <c r="BY392" i="5"/>
  <c r="BY394" i="5"/>
  <c r="BY396" i="5"/>
  <c r="BY398" i="5"/>
  <c r="BY400" i="5"/>
  <c r="BY402" i="5"/>
  <c r="BY404" i="5"/>
  <c r="BY406" i="5"/>
  <c r="BY408" i="5"/>
  <c r="BY410" i="5"/>
  <c r="BY412" i="5"/>
  <c r="BY414" i="5"/>
  <c r="BY416" i="5"/>
  <c r="BY418" i="5"/>
  <c r="BY420" i="5"/>
  <c r="BY422" i="5"/>
  <c r="BY424" i="5"/>
  <c r="BY426" i="5"/>
  <c r="BY428" i="5"/>
  <c r="BY430" i="5"/>
  <c r="BY432" i="5"/>
  <c r="BY434" i="5"/>
  <c r="BY436" i="5"/>
  <c r="BY438" i="5"/>
  <c r="BY440" i="5"/>
  <c r="BY442" i="5"/>
  <c r="BY444" i="5"/>
  <c r="BY446" i="5"/>
  <c r="BY448" i="5"/>
  <c r="BY450" i="5"/>
  <c r="BY452" i="5"/>
  <c r="BY454" i="5"/>
  <c r="BY456" i="5"/>
  <c r="BY458" i="5"/>
  <c r="BY460" i="5"/>
  <c r="BY462" i="5"/>
  <c r="BY464" i="5"/>
  <c r="BY466" i="5"/>
  <c r="BY468" i="5"/>
  <c r="BY470" i="5"/>
  <c r="BY472" i="5"/>
  <c r="BY474" i="5"/>
  <c r="BY476" i="5"/>
  <c r="BY478" i="5"/>
  <c r="BY480" i="5"/>
  <c r="BY482" i="5"/>
  <c r="BY484" i="5"/>
  <c r="BY486" i="5"/>
  <c r="BY488" i="5"/>
  <c r="BY490" i="5"/>
  <c r="BY492" i="5"/>
  <c r="BY494" i="5"/>
  <c r="BY496" i="5"/>
  <c r="BY498" i="5"/>
  <c r="BY500" i="5"/>
  <c r="BY502" i="5"/>
  <c r="BY504" i="5"/>
  <c r="BY506" i="5"/>
  <c r="BY508" i="5"/>
  <c r="CA510" i="5"/>
  <c r="BZ510" i="5"/>
  <c r="BY510" i="5"/>
  <c r="BZ12" i="5"/>
  <c r="BZ14" i="5"/>
  <c r="BZ16" i="5"/>
  <c r="BZ18" i="5"/>
  <c r="BZ20" i="5"/>
  <c r="BZ22" i="5"/>
  <c r="BZ24" i="5"/>
  <c r="BZ26" i="5"/>
  <c r="BZ28" i="5"/>
  <c r="BZ30" i="5"/>
  <c r="BZ32" i="5"/>
  <c r="BZ34" i="5"/>
  <c r="BZ36" i="5"/>
  <c r="BZ38" i="5"/>
  <c r="BZ40" i="5"/>
  <c r="BZ42" i="5"/>
  <c r="BZ44" i="5"/>
  <c r="BZ46" i="5"/>
  <c r="BZ48" i="5"/>
  <c r="BZ50" i="5"/>
  <c r="BZ52" i="5"/>
  <c r="BZ54" i="5"/>
  <c r="BZ56" i="5"/>
  <c r="BZ58" i="5"/>
  <c r="BZ60" i="5"/>
  <c r="BZ62" i="5"/>
  <c r="BZ64" i="5"/>
  <c r="BZ66" i="5"/>
  <c r="BZ68" i="5"/>
  <c r="BZ70" i="5"/>
  <c r="BZ72" i="5"/>
  <c r="BZ74" i="5"/>
  <c r="BZ76" i="5"/>
  <c r="BZ78" i="5"/>
  <c r="BZ80" i="5"/>
  <c r="BZ82" i="5"/>
  <c r="BZ84" i="5"/>
  <c r="BZ86" i="5"/>
  <c r="BZ88" i="5"/>
  <c r="BZ90" i="5"/>
  <c r="BZ92" i="5"/>
  <c r="BZ94" i="5"/>
  <c r="BZ96" i="5"/>
  <c r="BZ98" i="5"/>
  <c r="BZ100" i="5"/>
  <c r="BZ102" i="5"/>
  <c r="BZ104" i="5"/>
  <c r="BZ106" i="5"/>
  <c r="BZ108" i="5"/>
  <c r="BZ110" i="5"/>
  <c r="BZ112" i="5"/>
  <c r="BZ114" i="5"/>
  <c r="BZ116" i="5"/>
  <c r="BZ118" i="5"/>
  <c r="BZ120" i="5"/>
  <c r="BZ122" i="5"/>
  <c r="BZ124" i="5"/>
  <c r="BZ126" i="5"/>
  <c r="BZ128" i="5"/>
  <c r="BZ130" i="5"/>
  <c r="BZ132" i="5"/>
  <c r="BZ134" i="5"/>
  <c r="BZ136" i="5"/>
  <c r="BZ138" i="5"/>
  <c r="BZ140" i="5"/>
  <c r="BZ142" i="5"/>
  <c r="BZ144" i="5"/>
  <c r="BZ146" i="5"/>
  <c r="BZ148" i="5"/>
  <c r="BZ150" i="5"/>
  <c r="BZ152" i="5"/>
  <c r="BZ154" i="5"/>
  <c r="BZ156" i="5"/>
  <c r="BZ158" i="5"/>
  <c r="BZ160" i="5"/>
  <c r="BZ162" i="5"/>
  <c r="BZ164" i="5"/>
  <c r="BZ166" i="5"/>
  <c r="BZ168" i="5"/>
  <c r="BZ170" i="5"/>
  <c r="BZ172" i="5"/>
  <c r="BZ174" i="5"/>
  <c r="BZ176" i="5"/>
  <c r="BZ178" i="5"/>
  <c r="BZ180" i="5"/>
  <c r="BZ182" i="5"/>
  <c r="BZ184" i="5"/>
  <c r="BZ186" i="5"/>
  <c r="BZ188" i="5"/>
  <c r="BZ190" i="5"/>
  <c r="BZ192" i="5"/>
  <c r="BZ194" i="5"/>
  <c r="BZ196" i="5"/>
  <c r="BZ198" i="5"/>
  <c r="BZ200" i="5"/>
  <c r="BZ202" i="5"/>
  <c r="BZ204" i="5"/>
  <c r="BZ206" i="5"/>
  <c r="BZ208" i="5"/>
  <c r="BZ210" i="5"/>
  <c r="BZ212" i="5"/>
  <c r="BZ214" i="5"/>
  <c r="BZ216" i="5"/>
  <c r="BZ218" i="5"/>
  <c r="BZ220" i="5"/>
  <c r="BZ222" i="5"/>
  <c r="BZ224" i="5"/>
  <c r="BZ226" i="5"/>
  <c r="BZ228" i="5"/>
  <c r="BZ230" i="5"/>
  <c r="BZ232" i="5"/>
  <c r="BZ234" i="5"/>
  <c r="BZ236" i="5"/>
  <c r="BZ238" i="5"/>
  <c r="BZ240" i="5"/>
  <c r="BZ242" i="5"/>
  <c r="BZ244" i="5"/>
  <c r="BZ246" i="5"/>
  <c r="BZ248" i="5"/>
  <c r="BZ250" i="5"/>
  <c r="BZ252" i="5"/>
  <c r="BZ254" i="5"/>
  <c r="BZ256" i="5"/>
  <c r="BZ258" i="5"/>
  <c r="BZ260" i="5"/>
  <c r="BZ262" i="5"/>
  <c r="BZ264" i="5"/>
  <c r="BZ266" i="5"/>
  <c r="BZ268" i="5"/>
  <c r="BZ270" i="5"/>
  <c r="BZ272" i="5"/>
  <c r="BZ274" i="5"/>
  <c r="BZ276" i="5"/>
  <c r="BZ278" i="5"/>
  <c r="BZ280" i="5"/>
  <c r="BZ282" i="5"/>
  <c r="BZ284" i="5"/>
  <c r="BZ286" i="5"/>
  <c r="BZ288" i="5"/>
  <c r="BZ290" i="5"/>
  <c r="BZ292" i="5"/>
  <c r="BZ294" i="5"/>
  <c r="BZ296" i="5"/>
  <c r="BZ298" i="5"/>
  <c r="BZ300" i="5"/>
  <c r="BZ302" i="5"/>
  <c r="BZ304" i="5"/>
  <c r="BZ306" i="5"/>
  <c r="BZ308" i="5"/>
  <c r="BZ310" i="5"/>
  <c r="BZ312" i="5"/>
  <c r="BZ314" i="5"/>
  <c r="BZ316" i="5"/>
  <c r="BZ318" i="5"/>
  <c r="BZ320" i="5"/>
  <c r="BZ322" i="5"/>
  <c r="BZ324" i="5"/>
  <c r="BZ326" i="5"/>
  <c r="BZ328" i="5"/>
  <c r="BZ330" i="5"/>
  <c r="BZ332" i="5"/>
  <c r="BZ334" i="5"/>
  <c r="BZ336" i="5"/>
  <c r="BZ338" i="5"/>
  <c r="BZ340" i="5"/>
  <c r="BZ342" i="5"/>
  <c r="BZ344" i="5"/>
  <c r="BZ346" i="5"/>
  <c r="BZ348" i="5"/>
  <c r="BZ350" i="5"/>
  <c r="BZ352" i="5"/>
  <c r="BZ354" i="5"/>
  <c r="BZ356" i="5"/>
  <c r="BZ358" i="5"/>
  <c r="BZ360" i="5"/>
  <c r="BZ362" i="5"/>
  <c r="BZ364" i="5"/>
  <c r="BZ366" i="5"/>
  <c r="BZ368" i="5"/>
  <c r="BZ370" i="5"/>
  <c r="BZ372" i="5"/>
  <c r="BZ374" i="5"/>
  <c r="BZ376" i="5"/>
  <c r="BZ378" i="5"/>
  <c r="BZ380" i="5"/>
  <c r="BZ382" i="5"/>
  <c r="BZ384" i="5"/>
  <c r="BZ386" i="5"/>
  <c r="BZ388" i="5"/>
  <c r="BZ390" i="5"/>
  <c r="BZ392" i="5"/>
  <c r="BZ394" i="5"/>
  <c r="BZ396" i="5"/>
  <c r="BZ398" i="5"/>
  <c r="BZ400" i="5"/>
  <c r="BZ402" i="5"/>
  <c r="BZ404" i="5"/>
  <c r="BZ406" i="5"/>
  <c r="BZ408" i="5"/>
  <c r="BZ410" i="5"/>
  <c r="BZ412" i="5"/>
  <c r="BZ414" i="5"/>
  <c r="BZ416" i="5"/>
  <c r="BZ418" i="5"/>
  <c r="BZ420" i="5"/>
  <c r="BZ422" i="5"/>
  <c r="BZ424" i="5"/>
  <c r="BZ426" i="5"/>
  <c r="BZ428" i="5"/>
  <c r="BZ430" i="5"/>
  <c r="BZ432" i="5"/>
  <c r="BZ434" i="5"/>
  <c r="BZ436" i="5"/>
  <c r="BZ438" i="5"/>
  <c r="BZ440" i="5"/>
  <c r="BZ442" i="5"/>
  <c r="BZ444" i="5"/>
  <c r="BZ446" i="5"/>
  <c r="BZ448" i="5"/>
  <c r="BZ450" i="5"/>
  <c r="BZ452" i="5"/>
  <c r="BZ454" i="5"/>
  <c r="BZ456" i="5"/>
  <c r="BZ458" i="5"/>
  <c r="BZ460" i="5"/>
  <c r="BZ462" i="5"/>
  <c r="BZ464" i="5"/>
  <c r="BZ466" i="5"/>
  <c r="BZ468" i="5"/>
  <c r="BZ470" i="5"/>
  <c r="BZ472" i="5"/>
  <c r="BZ474" i="5"/>
  <c r="BZ476" i="5"/>
  <c r="BZ478" i="5"/>
  <c r="BZ480" i="5"/>
  <c r="BZ482" i="5"/>
  <c r="BZ484" i="5"/>
  <c r="BZ486" i="5"/>
  <c r="BZ488" i="5"/>
  <c r="BZ490" i="5"/>
  <c r="BZ492" i="5"/>
  <c r="BZ494" i="5"/>
  <c r="BZ496" i="5"/>
  <c r="BZ498" i="5"/>
  <c r="BZ500" i="5"/>
  <c r="BZ502" i="5"/>
  <c r="BZ504" i="5"/>
  <c r="BZ506" i="5"/>
  <c r="BZ508" i="5"/>
  <c r="CA16" i="5"/>
  <c r="CA18" i="5"/>
  <c r="CA22" i="5"/>
  <c r="CA24" i="5"/>
  <c r="CA28" i="5"/>
  <c r="CA30" i="5"/>
  <c r="CA34" i="5"/>
  <c r="CA36" i="5"/>
  <c r="CA40" i="5"/>
  <c r="CA46" i="5"/>
  <c r="CA48" i="5"/>
  <c r="CA52" i="5"/>
  <c r="CA54" i="5"/>
  <c r="CA58" i="5"/>
  <c r="CA60" i="5"/>
  <c r="CA64" i="5"/>
  <c r="CA66" i="5"/>
  <c r="CA70" i="5"/>
  <c r="CA76" i="5"/>
  <c r="CA78" i="5"/>
  <c r="CA82" i="5"/>
  <c r="CA84" i="5"/>
  <c r="CA88" i="5"/>
  <c r="CA90" i="5"/>
  <c r="CA94" i="5"/>
  <c r="CA100" i="5"/>
  <c r="CA102" i="5"/>
  <c r="CA106" i="5"/>
  <c r="CA108" i="5"/>
  <c r="CA112" i="5"/>
  <c r="CA114" i="5"/>
  <c r="CA118" i="5"/>
  <c r="CA120" i="5"/>
  <c r="CA124" i="5"/>
  <c r="CA130" i="5"/>
  <c r="CA132" i="5"/>
  <c r="CA136" i="5"/>
  <c r="CA138" i="5"/>
  <c r="CA142" i="5"/>
  <c r="CA144" i="5"/>
  <c r="CA148" i="5"/>
  <c r="CA150" i="5"/>
  <c r="CA154" i="5"/>
  <c r="CA156" i="5"/>
  <c r="CA160" i="5"/>
  <c r="CA166" i="5"/>
  <c r="CA168" i="5"/>
  <c r="CA172" i="5"/>
  <c r="CA174" i="5"/>
  <c r="CA178" i="5"/>
  <c r="CA180" i="5"/>
  <c r="CA184" i="5"/>
  <c r="CA190" i="5"/>
  <c r="CA192" i="5"/>
  <c r="CA196" i="5"/>
  <c r="CA198" i="5"/>
  <c r="CA202" i="5"/>
  <c r="CA204" i="5"/>
  <c r="CA208" i="5"/>
  <c r="CA210" i="5"/>
  <c r="CA214" i="5"/>
  <c r="CA220" i="5"/>
  <c r="CA222" i="5"/>
  <c r="CA226" i="5"/>
  <c r="CA228" i="5"/>
  <c r="CA232" i="5"/>
  <c r="CA234" i="5"/>
  <c r="CA238" i="5"/>
  <c r="CA240" i="5"/>
  <c r="CA244" i="5"/>
  <c r="CA250" i="5"/>
  <c r="CA252" i="5"/>
  <c r="CA256" i="5"/>
  <c r="CA258" i="5"/>
  <c r="CA262" i="5"/>
  <c r="CA264" i="5"/>
  <c r="CA268" i="5"/>
  <c r="CA270" i="5"/>
  <c r="CA274" i="5"/>
  <c r="CA280" i="5"/>
  <c r="CA282" i="5"/>
  <c r="CA286" i="5"/>
  <c r="CA288" i="5"/>
  <c r="CA292" i="5"/>
  <c r="CA294" i="5"/>
  <c r="CA298" i="5"/>
  <c r="CA304" i="5"/>
  <c r="CA306" i="5"/>
  <c r="CA310" i="5"/>
  <c r="CA312" i="5"/>
  <c r="CA316" i="5"/>
  <c r="CA318" i="5"/>
  <c r="CA322" i="5"/>
  <c r="CA324" i="5"/>
  <c r="CA328" i="5"/>
  <c r="CA330" i="5"/>
  <c r="CA334" i="5"/>
  <c r="CA340" i="5"/>
  <c r="CA342" i="5"/>
  <c r="CA346" i="5"/>
  <c r="CA348" i="5"/>
  <c r="CA352" i="5"/>
  <c r="CA354" i="5"/>
  <c r="CA358" i="5"/>
  <c r="CA364" i="5"/>
  <c r="CA366" i="5"/>
  <c r="CA370" i="5"/>
  <c r="CA372" i="5"/>
  <c r="CA376" i="5"/>
  <c r="CA382" i="5"/>
  <c r="CA384" i="5"/>
  <c r="CA388" i="5"/>
  <c r="CA390" i="5"/>
  <c r="CA394" i="5"/>
  <c r="CA396" i="5"/>
  <c r="CA400" i="5"/>
  <c r="CA402" i="5"/>
  <c r="CA406" i="5"/>
  <c r="CA408" i="5"/>
  <c r="CA412" i="5"/>
  <c r="CA418" i="5"/>
  <c r="CA420" i="5"/>
  <c r="CA424" i="5"/>
  <c r="CA426" i="5"/>
  <c r="CA430" i="5"/>
  <c r="CA432" i="5"/>
  <c r="CA436" i="5"/>
  <c r="CA442" i="5"/>
  <c r="CA444" i="5"/>
  <c r="CA448" i="5"/>
  <c r="CA450" i="5"/>
  <c r="CA454" i="5"/>
  <c r="CA456" i="5"/>
  <c r="CA460" i="5"/>
  <c r="CA466" i="5"/>
  <c r="CA468" i="5"/>
  <c r="CA472" i="5"/>
  <c r="CA474" i="5"/>
  <c r="CA478" i="5"/>
  <c r="CA480" i="5"/>
  <c r="CA484" i="5"/>
  <c r="CA490" i="5"/>
  <c r="CA492" i="5"/>
  <c r="CA496" i="5"/>
  <c r="CA498" i="5"/>
  <c r="CA502" i="5"/>
  <c r="CA508" i="5"/>
  <c r="BY13" i="5"/>
  <c r="BY17" i="5"/>
  <c r="BY19" i="5"/>
  <c r="BY25" i="5"/>
  <c r="BY31" i="5"/>
  <c r="BY37" i="5"/>
  <c r="BY41" i="5"/>
  <c r="BY43" i="5"/>
  <c r="BY49" i="5"/>
  <c r="BY55" i="5"/>
  <c r="BY59" i="5"/>
  <c r="BY61" i="5"/>
  <c r="BY67" i="5"/>
  <c r="BY73" i="5"/>
  <c r="BY77" i="5"/>
  <c r="BY79" i="5"/>
  <c r="BY85" i="5"/>
  <c r="BY91" i="5"/>
  <c r="BY97" i="5"/>
  <c r="BY103" i="5"/>
  <c r="BY109" i="5"/>
  <c r="BY115" i="5"/>
  <c r="BY121" i="5"/>
  <c r="BY127" i="5"/>
  <c r="BY133" i="5"/>
  <c r="BY139" i="5"/>
  <c r="BY145" i="5"/>
  <c r="BY151" i="5"/>
  <c r="BY157" i="5"/>
  <c r="BY163" i="5"/>
  <c r="BY169" i="5"/>
  <c r="BY175" i="5"/>
  <c r="BY181" i="5"/>
  <c r="BY187" i="5"/>
  <c r="BY193" i="5"/>
  <c r="BY199" i="5"/>
  <c r="BY205" i="5"/>
  <c r="BY211" i="5"/>
  <c r="BY217" i="5"/>
  <c r="BY223" i="5"/>
  <c r="BY229" i="5"/>
  <c r="BY235" i="5"/>
  <c r="BY241" i="5"/>
  <c r="BY247" i="5"/>
  <c r="BY253" i="5"/>
  <c r="BY259" i="5"/>
  <c r="BY265" i="5"/>
  <c r="BY271" i="5"/>
  <c r="BY277" i="5"/>
  <c r="BY283" i="5"/>
  <c r="BY289" i="5"/>
  <c r="BY295" i="5"/>
  <c r="BY301" i="5"/>
  <c r="BY307" i="5"/>
  <c r="BY313" i="5"/>
  <c r="BY319" i="5"/>
  <c r="BY325" i="5"/>
  <c r="BY331" i="5"/>
  <c r="BY337" i="5"/>
  <c r="BY343" i="5"/>
  <c r="BY349" i="5"/>
  <c r="BY355" i="5"/>
  <c r="BY361" i="5"/>
  <c r="BY367" i="5"/>
  <c r="BY373" i="5"/>
  <c r="BY379" i="5"/>
  <c r="BY385" i="5"/>
  <c r="BY391" i="5"/>
  <c r="BY397" i="5"/>
  <c r="BY403" i="5"/>
  <c r="BY409" i="5"/>
  <c r="BY415" i="5"/>
  <c r="BY421" i="5"/>
  <c r="BY427" i="5"/>
  <c r="BY433" i="5"/>
  <c r="BY439" i="5"/>
  <c r="BY445" i="5"/>
  <c r="BY451" i="5"/>
  <c r="BY457" i="5"/>
  <c r="BY463" i="5"/>
  <c r="BY469" i="5"/>
  <c r="BY475" i="5"/>
  <c r="BY481" i="5"/>
  <c r="BY487" i="5"/>
  <c r="BY493" i="5"/>
  <c r="BY499" i="5"/>
  <c r="BY505" i="5"/>
  <c r="BS11" i="5"/>
  <c r="BP35" i="5"/>
  <c r="BW35" i="5"/>
  <c r="BQ35" i="5"/>
  <c r="BV35" i="5"/>
  <c r="BU35" i="5"/>
  <c r="BT35" i="5"/>
  <c r="BS35" i="5"/>
  <c r="BR35" i="5"/>
  <c r="BK35" i="5"/>
  <c r="BJ35" i="5"/>
  <c r="BM35" i="5"/>
  <c r="BL35" i="5"/>
  <c r="BP83" i="5"/>
  <c r="BW83" i="5"/>
  <c r="BQ83" i="5"/>
  <c r="BV83" i="5"/>
  <c r="BU83" i="5"/>
  <c r="BT83" i="5"/>
  <c r="BS83" i="5"/>
  <c r="BR83" i="5"/>
  <c r="BK83" i="5"/>
  <c r="BJ83" i="5"/>
  <c r="BM83" i="5"/>
  <c r="BL83" i="5"/>
  <c r="BP42" i="5"/>
  <c r="BV42" i="5"/>
  <c r="BU42" i="5"/>
  <c r="BT42" i="5"/>
  <c r="BS42" i="5"/>
  <c r="BR42" i="5"/>
  <c r="BW42" i="5"/>
  <c r="BQ42" i="5"/>
  <c r="BL42" i="5"/>
  <c r="BK42" i="5"/>
  <c r="BM42" i="5"/>
  <c r="BJ42" i="5"/>
  <c r="BP72" i="5"/>
  <c r="BV72" i="5"/>
  <c r="BU72" i="5"/>
  <c r="BT72" i="5"/>
  <c r="BS72" i="5"/>
  <c r="BR72" i="5"/>
  <c r="BW72" i="5"/>
  <c r="BQ72" i="5"/>
  <c r="BL72" i="5"/>
  <c r="BK72" i="5"/>
  <c r="BM72" i="5"/>
  <c r="BJ72" i="5"/>
  <c r="BP96" i="5"/>
  <c r="BV96" i="5"/>
  <c r="BU96" i="5"/>
  <c r="BT96" i="5"/>
  <c r="BS96" i="5"/>
  <c r="BR96" i="5"/>
  <c r="BW96" i="5"/>
  <c r="BQ96" i="5"/>
  <c r="BL96" i="5"/>
  <c r="BK96" i="5"/>
  <c r="BM96" i="5"/>
  <c r="BJ96" i="5"/>
  <c r="BP126" i="5"/>
  <c r="BV126" i="5"/>
  <c r="BU126" i="5"/>
  <c r="BT126" i="5"/>
  <c r="BS126" i="5"/>
  <c r="BR126" i="5"/>
  <c r="BW126" i="5"/>
  <c r="BQ126" i="5"/>
  <c r="BL126" i="5"/>
  <c r="BK126" i="5"/>
  <c r="BM126" i="5"/>
  <c r="BJ126" i="5"/>
  <c r="BP162" i="5"/>
  <c r="BV162" i="5"/>
  <c r="BU162" i="5"/>
  <c r="BT162" i="5"/>
  <c r="BS162" i="5"/>
  <c r="BR162" i="5"/>
  <c r="BW162" i="5"/>
  <c r="BQ162" i="5"/>
  <c r="BL162" i="5"/>
  <c r="BK162" i="5"/>
  <c r="BM162" i="5"/>
  <c r="BJ162" i="5"/>
  <c r="BP186" i="5"/>
  <c r="BV186" i="5"/>
  <c r="BU186" i="5"/>
  <c r="BT186" i="5"/>
  <c r="BS186" i="5"/>
  <c r="BR186" i="5"/>
  <c r="BW186" i="5"/>
  <c r="BQ186" i="5"/>
  <c r="BL186" i="5"/>
  <c r="BK186" i="5"/>
  <c r="BM186" i="5"/>
  <c r="BJ186" i="5"/>
  <c r="BP216" i="5"/>
  <c r="BV216" i="5"/>
  <c r="BU216" i="5"/>
  <c r="BT216" i="5"/>
  <c r="BS216" i="5"/>
  <c r="BR216" i="5"/>
  <c r="BW216" i="5"/>
  <c r="BQ216" i="5"/>
  <c r="BL216" i="5"/>
  <c r="BK216" i="5"/>
  <c r="BM216" i="5"/>
  <c r="BJ216" i="5"/>
  <c r="BP246" i="5"/>
  <c r="BV246" i="5"/>
  <c r="BU246" i="5"/>
  <c r="BT246" i="5"/>
  <c r="BS246" i="5"/>
  <c r="BR246" i="5"/>
  <c r="BW246" i="5"/>
  <c r="BQ246" i="5"/>
  <c r="BL246" i="5"/>
  <c r="BK246" i="5"/>
  <c r="BM246" i="5"/>
  <c r="BJ246" i="5"/>
  <c r="BP276" i="5"/>
  <c r="BV276" i="5"/>
  <c r="BU276" i="5"/>
  <c r="BT276" i="5"/>
  <c r="BS276" i="5"/>
  <c r="BR276" i="5"/>
  <c r="BW276" i="5"/>
  <c r="BQ276" i="5"/>
  <c r="BL276" i="5"/>
  <c r="BK276" i="5"/>
  <c r="BM276" i="5"/>
  <c r="BJ276" i="5"/>
  <c r="BP300" i="5"/>
  <c r="BV300" i="5"/>
  <c r="BU300" i="5"/>
  <c r="BT300" i="5"/>
  <c r="BS300" i="5"/>
  <c r="BR300" i="5"/>
  <c r="BW300" i="5"/>
  <c r="BQ300" i="5"/>
  <c r="BM300" i="5"/>
  <c r="BL300" i="5"/>
  <c r="BK300" i="5"/>
  <c r="BJ300" i="5"/>
  <c r="BP336" i="5"/>
  <c r="BV336" i="5"/>
  <c r="BU336" i="5"/>
  <c r="BT336" i="5"/>
  <c r="BS336" i="5"/>
  <c r="BR336" i="5"/>
  <c r="BW336" i="5"/>
  <c r="BQ336" i="5"/>
  <c r="BM336" i="5"/>
  <c r="BL336" i="5"/>
  <c r="BK336" i="5"/>
  <c r="BJ336" i="5"/>
  <c r="BP360" i="5"/>
  <c r="BV360" i="5"/>
  <c r="BU360" i="5"/>
  <c r="BT360" i="5"/>
  <c r="BS360" i="5"/>
  <c r="BR360" i="5"/>
  <c r="BW360" i="5"/>
  <c r="BQ360" i="5"/>
  <c r="BM360" i="5"/>
  <c r="BL360" i="5"/>
  <c r="BK360" i="5"/>
  <c r="BJ360" i="5"/>
  <c r="BP378" i="5"/>
  <c r="BV378" i="5"/>
  <c r="BU378" i="5"/>
  <c r="BT378" i="5"/>
  <c r="BS378" i="5"/>
  <c r="BR378" i="5"/>
  <c r="BW378" i="5"/>
  <c r="BQ378" i="5"/>
  <c r="BM378" i="5"/>
  <c r="BL378" i="5"/>
  <c r="BK378" i="5"/>
  <c r="BJ378" i="5"/>
  <c r="BP414" i="5"/>
  <c r="BV414" i="5"/>
  <c r="BU414" i="5"/>
  <c r="BT414" i="5"/>
  <c r="BS414" i="5"/>
  <c r="BR414" i="5"/>
  <c r="BW414" i="5"/>
  <c r="BQ414" i="5"/>
  <c r="BL414" i="5"/>
  <c r="BM414" i="5"/>
  <c r="BK414" i="5"/>
  <c r="BJ414" i="5"/>
  <c r="BP438" i="5"/>
  <c r="BV438" i="5"/>
  <c r="BU438" i="5"/>
  <c r="BT438" i="5"/>
  <c r="BS438" i="5"/>
  <c r="BR438" i="5"/>
  <c r="BW438" i="5"/>
  <c r="BQ438" i="5"/>
  <c r="BL438" i="5"/>
  <c r="BM438" i="5"/>
  <c r="BK438" i="5"/>
  <c r="BJ438" i="5"/>
  <c r="BP462" i="5"/>
  <c r="BV462" i="5"/>
  <c r="BU462" i="5"/>
  <c r="BT462" i="5"/>
  <c r="BS462" i="5"/>
  <c r="BR462" i="5"/>
  <c r="BW462" i="5"/>
  <c r="BQ462" i="5"/>
  <c r="BL462" i="5"/>
  <c r="BK462" i="5"/>
  <c r="BM462" i="5"/>
  <c r="BJ462" i="5"/>
  <c r="BP486" i="5"/>
  <c r="BV486" i="5"/>
  <c r="BU486" i="5"/>
  <c r="BT486" i="5"/>
  <c r="BS486" i="5"/>
  <c r="BR486" i="5"/>
  <c r="BW486" i="5"/>
  <c r="BQ486" i="5"/>
  <c r="BL486" i="5"/>
  <c r="BM486" i="5"/>
  <c r="BK486" i="5"/>
  <c r="BJ486" i="5"/>
  <c r="BP504" i="5"/>
  <c r="BV504" i="5"/>
  <c r="BU504" i="5"/>
  <c r="BT504" i="5"/>
  <c r="BS504" i="5"/>
  <c r="BR504" i="5"/>
  <c r="BW504" i="5"/>
  <c r="BQ504" i="5"/>
  <c r="BL504" i="5"/>
  <c r="BM504" i="5"/>
  <c r="BK504" i="5"/>
  <c r="BJ504" i="5"/>
  <c r="BP14" i="5"/>
  <c r="BT14" i="5"/>
  <c r="BS14" i="5"/>
  <c r="BR14" i="5"/>
  <c r="BW14" i="5"/>
  <c r="BQ14" i="5"/>
  <c r="BV14" i="5"/>
  <c r="BU14" i="5"/>
  <c r="BK14" i="5"/>
  <c r="BM14" i="5"/>
  <c r="BJ14" i="5"/>
  <c r="BL14" i="5"/>
  <c r="BP20" i="5"/>
  <c r="BT20" i="5"/>
  <c r="BS20" i="5"/>
  <c r="BR20" i="5"/>
  <c r="BW20" i="5"/>
  <c r="BQ20" i="5"/>
  <c r="BV20" i="5"/>
  <c r="BU20" i="5"/>
  <c r="BK20" i="5"/>
  <c r="BM20" i="5"/>
  <c r="BJ20" i="5"/>
  <c r="BL20" i="5"/>
  <c r="BP26" i="5"/>
  <c r="BT26" i="5"/>
  <c r="BS26" i="5"/>
  <c r="BR26" i="5"/>
  <c r="BW26" i="5"/>
  <c r="BQ26" i="5"/>
  <c r="BV26" i="5"/>
  <c r="BU26" i="5"/>
  <c r="BK26" i="5"/>
  <c r="BM26" i="5"/>
  <c r="BJ26" i="5"/>
  <c r="BL26" i="5"/>
  <c r="BP32" i="5"/>
  <c r="BT32" i="5"/>
  <c r="BS32" i="5"/>
  <c r="BR32" i="5"/>
  <c r="BW32" i="5"/>
  <c r="BQ32" i="5"/>
  <c r="BV32" i="5"/>
  <c r="BU32" i="5"/>
  <c r="BK32" i="5"/>
  <c r="BM32" i="5"/>
  <c r="BJ32" i="5"/>
  <c r="BL32" i="5"/>
  <c r="BP38" i="5"/>
  <c r="BT38" i="5"/>
  <c r="BS38" i="5"/>
  <c r="BR38" i="5"/>
  <c r="BW38" i="5"/>
  <c r="BQ38" i="5"/>
  <c r="BV38" i="5"/>
  <c r="BU38" i="5"/>
  <c r="BK38" i="5"/>
  <c r="BM38" i="5"/>
  <c r="BJ38" i="5"/>
  <c r="BL38" i="5"/>
  <c r="BP44" i="5"/>
  <c r="BT44" i="5"/>
  <c r="BS44" i="5"/>
  <c r="BR44" i="5"/>
  <c r="BW44" i="5"/>
  <c r="BQ44" i="5"/>
  <c r="BV44" i="5"/>
  <c r="BU44" i="5"/>
  <c r="BK44" i="5"/>
  <c r="BM44" i="5"/>
  <c r="BJ44" i="5"/>
  <c r="BL44" i="5"/>
  <c r="BP50" i="5"/>
  <c r="BT50" i="5"/>
  <c r="BS50" i="5"/>
  <c r="BR50" i="5"/>
  <c r="BW50" i="5"/>
  <c r="BQ50" i="5"/>
  <c r="BV50" i="5"/>
  <c r="BU50" i="5"/>
  <c r="BK50" i="5"/>
  <c r="BM50" i="5"/>
  <c r="BJ50" i="5"/>
  <c r="BL50" i="5"/>
  <c r="BP56" i="5"/>
  <c r="BT56" i="5"/>
  <c r="BS56" i="5"/>
  <c r="BR56" i="5"/>
  <c r="BW56" i="5"/>
  <c r="BQ56" i="5"/>
  <c r="BV56" i="5"/>
  <c r="BU56" i="5"/>
  <c r="BK56" i="5"/>
  <c r="BM56" i="5"/>
  <c r="BJ56" i="5"/>
  <c r="BL56" i="5"/>
  <c r="BP62" i="5"/>
  <c r="BT62" i="5"/>
  <c r="BS62" i="5"/>
  <c r="BR62" i="5"/>
  <c r="BW62" i="5"/>
  <c r="BQ62" i="5"/>
  <c r="BV62" i="5"/>
  <c r="BU62" i="5"/>
  <c r="BK62" i="5"/>
  <c r="BM62" i="5"/>
  <c r="BJ62" i="5"/>
  <c r="BL62" i="5"/>
  <c r="BP68" i="5"/>
  <c r="BT68" i="5"/>
  <c r="BS68" i="5"/>
  <c r="BR68" i="5"/>
  <c r="BW68" i="5"/>
  <c r="BQ68" i="5"/>
  <c r="BV68" i="5"/>
  <c r="BU68" i="5"/>
  <c r="BK68" i="5"/>
  <c r="BM68" i="5"/>
  <c r="BJ68" i="5"/>
  <c r="BL68" i="5"/>
  <c r="BP74" i="5"/>
  <c r="BT74" i="5"/>
  <c r="BS74" i="5"/>
  <c r="BR74" i="5"/>
  <c r="BW74" i="5"/>
  <c r="BQ74" i="5"/>
  <c r="BV74" i="5"/>
  <c r="BU74" i="5"/>
  <c r="BK74" i="5"/>
  <c r="BM74" i="5"/>
  <c r="BJ74" i="5"/>
  <c r="BL74" i="5"/>
  <c r="BP80" i="5"/>
  <c r="BT80" i="5"/>
  <c r="BS80" i="5"/>
  <c r="BR80" i="5"/>
  <c r="BW80" i="5"/>
  <c r="BQ80" i="5"/>
  <c r="BV80" i="5"/>
  <c r="BU80" i="5"/>
  <c r="BK80" i="5"/>
  <c r="BM80" i="5"/>
  <c r="BJ80" i="5"/>
  <c r="BL80" i="5"/>
  <c r="BP86" i="5"/>
  <c r="BT86" i="5"/>
  <c r="BS86" i="5"/>
  <c r="BR86" i="5"/>
  <c r="BW86" i="5"/>
  <c r="BQ86" i="5"/>
  <c r="BV86" i="5"/>
  <c r="BU86" i="5"/>
  <c r="BK86" i="5"/>
  <c r="BM86" i="5"/>
  <c r="BJ86" i="5"/>
  <c r="BL86" i="5"/>
  <c r="BP92" i="5"/>
  <c r="BT92" i="5"/>
  <c r="BS92" i="5"/>
  <c r="BR92" i="5"/>
  <c r="BW92" i="5"/>
  <c r="BQ92" i="5"/>
  <c r="BV92" i="5"/>
  <c r="BU92" i="5"/>
  <c r="BK92" i="5"/>
  <c r="BM92" i="5"/>
  <c r="BJ92" i="5"/>
  <c r="BL92" i="5"/>
  <c r="BP98" i="5"/>
  <c r="BT98" i="5"/>
  <c r="BS98" i="5"/>
  <c r="BR98" i="5"/>
  <c r="BW98" i="5"/>
  <c r="BQ98" i="5"/>
  <c r="BV98" i="5"/>
  <c r="BU98" i="5"/>
  <c r="BK98" i="5"/>
  <c r="BM98" i="5"/>
  <c r="BJ98" i="5"/>
  <c r="BL98" i="5"/>
  <c r="BP104" i="5"/>
  <c r="BT104" i="5"/>
  <c r="BS104" i="5"/>
  <c r="BR104" i="5"/>
  <c r="BW104" i="5"/>
  <c r="BQ104" i="5"/>
  <c r="BV104" i="5"/>
  <c r="BU104" i="5"/>
  <c r="BK104" i="5"/>
  <c r="BM104" i="5"/>
  <c r="BJ104" i="5"/>
  <c r="BL104" i="5"/>
  <c r="BP110" i="5"/>
  <c r="BT110" i="5"/>
  <c r="BS110" i="5"/>
  <c r="BR110" i="5"/>
  <c r="BW110" i="5"/>
  <c r="BQ110" i="5"/>
  <c r="BV110" i="5"/>
  <c r="BU110" i="5"/>
  <c r="BK110" i="5"/>
  <c r="BM110" i="5"/>
  <c r="BJ110" i="5"/>
  <c r="BL110" i="5"/>
  <c r="BP116" i="5"/>
  <c r="BT116" i="5"/>
  <c r="BS116" i="5"/>
  <c r="BR116" i="5"/>
  <c r="BW116" i="5"/>
  <c r="BQ116" i="5"/>
  <c r="BV116" i="5"/>
  <c r="BU116" i="5"/>
  <c r="BK116" i="5"/>
  <c r="BM116" i="5"/>
  <c r="BJ116" i="5"/>
  <c r="BL116" i="5"/>
  <c r="BP122" i="5"/>
  <c r="BT122" i="5"/>
  <c r="BS122" i="5"/>
  <c r="BR122" i="5"/>
  <c r="BW122" i="5"/>
  <c r="BQ122" i="5"/>
  <c r="BV122" i="5"/>
  <c r="BU122" i="5"/>
  <c r="BK122" i="5"/>
  <c r="BM122" i="5"/>
  <c r="BJ122" i="5"/>
  <c r="BL122" i="5"/>
  <c r="BP128" i="5"/>
  <c r="BT128" i="5"/>
  <c r="BS128" i="5"/>
  <c r="BR128" i="5"/>
  <c r="BW128" i="5"/>
  <c r="BQ128" i="5"/>
  <c r="BV128" i="5"/>
  <c r="BU128" i="5"/>
  <c r="BK128" i="5"/>
  <c r="BM128" i="5"/>
  <c r="BJ128" i="5"/>
  <c r="BL128" i="5"/>
  <c r="BP134" i="5"/>
  <c r="BT134" i="5"/>
  <c r="BS134" i="5"/>
  <c r="BR134" i="5"/>
  <c r="BW134" i="5"/>
  <c r="BQ134" i="5"/>
  <c r="BV134" i="5"/>
  <c r="BU134" i="5"/>
  <c r="BK134" i="5"/>
  <c r="BM134" i="5"/>
  <c r="BJ134" i="5"/>
  <c r="BL134" i="5"/>
  <c r="BP140" i="5"/>
  <c r="BT140" i="5"/>
  <c r="BS140" i="5"/>
  <c r="BR140" i="5"/>
  <c r="BW140" i="5"/>
  <c r="BQ140" i="5"/>
  <c r="BV140" i="5"/>
  <c r="BU140" i="5"/>
  <c r="BK140" i="5"/>
  <c r="BM140" i="5"/>
  <c r="BJ140" i="5"/>
  <c r="BL140" i="5"/>
  <c r="BP146" i="5"/>
  <c r="BT146" i="5"/>
  <c r="BS146" i="5"/>
  <c r="BR146" i="5"/>
  <c r="BW146" i="5"/>
  <c r="BQ146" i="5"/>
  <c r="BV146" i="5"/>
  <c r="BU146" i="5"/>
  <c r="BK146" i="5"/>
  <c r="BM146" i="5"/>
  <c r="BJ146" i="5"/>
  <c r="BL146" i="5"/>
  <c r="BP152" i="5"/>
  <c r="BT152" i="5"/>
  <c r="BS152" i="5"/>
  <c r="BR152" i="5"/>
  <c r="BW152" i="5"/>
  <c r="BQ152" i="5"/>
  <c r="BV152" i="5"/>
  <c r="BU152" i="5"/>
  <c r="BK152" i="5"/>
  <c r="BM152" i="5"/>
  <c r="BJ152" i="5"/>
  <c r="BL152" i="5"/>
  <c r="BP158" i="5"/>
  <c r="BT158" i="5"/>
  <c r="BS158" i="5"/>
  <c r="BR158" i="5"/>
  <c r="BW158" i="5"/>
  <c r="BQ158" i="5"/>
  <c r="BV158" i="5"/>
  <c r="BU158" i="5"/>
  <c r="BK158" i="5"/>
  <c r="BM158" i="5"/>
  <c r="BJ158" i="5"/>
  <c r="BL158" i="5"/>
  <c r="BP164" i="5"/>
  <c r="BT164" i="5"/>
  <c r="BS164" i="5"/>
  <c r="BR164" i="5"/>
  <c r="BW164" i="5"/>
  <c r="BQ164" i="5"/>
  <c r="BV164" i="5"/>
  <c r="BU164" i="5"/>
  <c r="BK164" i="5"/>
  <c r="BM164" i="5"/>
  <c r="BJ164" i="5"/>
  <c r="BL164" i="5"/>
  <c r="BP170" i="5"/>
  <c r="BT170" i="5"/>
  <c r="BS170" i="5"/>
  <c r="BR170" i="5"/>
  <c r="BW170" i="5"/>
  <c r="BQ170" i="5"/>
  <c r="BV170" i="5"/>
  <c r="BU170" i="5"/>
  <c r="BK170" i="5"/>
  <c r="BM170" i="5"/>
  <c r="BJ170" i="5"/>
  <c r="BL170" i="5"/>
  <c r="BP176" i="5"/>
  <c r="BT176" i="5"/>
  <c r="BS176" i="5"/>
  <c r="BR176" i="5"/>
  <c r="BW176" i="5"/>
  <c r="BQ176" i="5"/>
  <c r="BV176" i="5"/>
  <c r="BU176" i="5"/>
  <c r="BK176" i="5"/>
  <c r="BM176" i="5"/>
  <c r="BJ176" i="5"/>
  <c r="BL176" i="5"/>
  <c r="BP182" i="5"/>
  <c r="BT182" i="5"/>
  <c r="BS182" i="5"/>
  <c r="BR182" i="5"/>
  <c r="BW182" i="5"/>
  <c r="BQ182" i="5"/>
  <c r="BV182" i="5"/>
  <c r="BU182" i="5"/>
  <c r="BK182" i="5"/>
  <c r="BM182" i="5"/>
  <c r="BJ182" i="5"/>
  <c r="BL182" i="5"/>
  <c r="BP188" i="5"/>
  <c r="BT188" i="5"/>
  <c r="BS188" i="5"/>
  <c r="BR188" i="5"/>
  <c r="BW188" i="5"/>
  <c r="BQ188" i="5"/>
  <c r="BV188" i="5"/>
  <c r="BU188" i="5"/>
  <c r="BK188" i="5"/>
  <c r="BM188" i="5"/>
  <c r="BJ188" i="5"/>
  <c r="BL188" i="5"/>
  <c r="BP194" i="5"/>
  <c r="BT194" i="5"/>
  <c r="BS194" i="5"/>
  <c r="BR194" i="5"/>
  <c r="BW194" i="5"/>
  <c r="BQ194" i="5"/>
  <c r="BV194" i="5"/>
  <c r="BU194" i="5"/>
  <c r="BK194" i="5"/>
  <c r="BM194" i="5"/>
  <c r="BJ194" i="5"/>
  <c r="BL194" i="5"/>
  <c r="BP200" i="5"/>
  <c r="BT200" i="5"/>
  <c r="BS200" i="5"/>
  <c r="BR200" i="5"/>
  <c r="BW200" i="5"/>
  <c r="BQ200" i="5"/>
  <c r="BV200" i="5"/>
  <c r="BU200" i="5"/>
  <c r="BK200" i="5"/>
  <c r="BM200" i="5"/>
  <c r="BJ200" i="5"/>
  <c r="BL200" i="5"/>
  <c r="BP206" i="5"/>
  <c r="BT206" i="5"/>
  <c r="BS206" i="5"/>
  <c r="BR206" i="5"/>
  <c r="BW206" i="5"/>
  <c r="BQ206" i="5"/>
  <c r="BV206" i="5"/>
  <c r="BU206" i="5"/>
  <c r="BK206" i="5"/>
  <c r="BM206" i="5"/>
  <c r="BJ206" i="5"/>
  <c r="BL206" i="5"/>
  <c r="BP212" i="5"/>
  <c r="BT212" i="5"/>
  <c r="BS212" i="5"/>
  <c r="BR212" i="5"/>
  <c r="BW212" i="5"/>
  <c r="BQ212" i="5"/>
  <c r="BV212" i="5"/>
  <c r="BU212" i="5"/>
  <c r="BK212" i="5"/>
  <c r="BM212" i="5"/>
  <c r="BJ212" i="5"/>
  <c r="BL212" i="5"/>
  <c r="BP218" i="5"/>
  <c r="BT218" i="5"/>
  <c r="BS218" i="5"/>
  <c r="BR218" i="5"/>
  <c r="BW218" i="5"/>
  <c r="BQ218" i="5"/>
  <c r="BV218" i="5"/>
  <c r="BU218" i="5"/>
  <c r="BK218" i="5"/>
  <c r="BM218" i="5"/>
  <c r="BJ218" i="5"/>
  <c r="BL218" i="5"/>
  <c r="BP224" i="5"/>
  <c r="BT224" i="5"/>
  <c r="BS224" i="5"/>
  <c r="BR224" i="5"/>
  <c r="BW224" i="5"/>
  <c r="BQ224" i="5"/>
  <c r="BV224" i="5"/>
  <c r="BU224" i="5"/>
  <c r="BK224" i="5"/>
  <c r="BM224" i="5"/>
  <c r="BJ224" i="5"/>
  <c r="BL224" i="5"/>
  <c r="BP230" i="5"/>
  <c r="BT230" i="5"/>
  <c r="BS230" i="5"/>
  <c r="BR230" i="5"/>
  <c r="BW230" i="5"/>
  <c r="BQ230" i="5"/>
  <c r="BV230" i="5"/>
  <c r="BU230" i="5"/>
  <c r="BK230" i="5"/>
  <c r="BM230" i="5"/>
  <c r="BJ230" i="5"/>
  <c r="BL230" i="5"/>
  <c r="BP236" i="5"/>
  <c r="BT236" i="5"/>
  <c r="BS236" i="5"/>
  <c r="BR236" i="5"/>
  <c r="BW236" i="5"/>
  <c r="BQ236" i="5"/>
  <c r="BV236" i="5"/>
  <c r="BU236" i="5"/>
  <c r="BK236" i="5"/>
  <c r="BM236" i="5"/>
  <c r="BJ236" i="5"/>
  <c r="BL236" i="5"/>
  <c r="BP242" i="5"/>
  <c r="BT242" i="5"/>
  <c r="BS242" i="5"/>
  <c r="BR242" i="5"/>
  <c r="BW242" i="5"/>
  <c r="BQ242" i="5"/>
  <c r="BV242" i="5"/>
  <c r="BU242" i="5"/>
  <c r="BK242" i="5"/>
  <c r="BM242" i="5"/>
  <c r="BJ242" i="5"/>
  <c r="BL242" i="5"/>
  <c r="BP248" i="5"/>
  <c r="BT248" i="5"/>
  <c r="BS248" i="5"/>
  <c r="BR248" i="5"/>
  <c r="BW248" i="5"/>
  <c r="BQ248" i="5"/>
  <c r="BV248" i="5"/>
  <c r="BU248" i="5"/>
  <c r="BK248" i="5"/>
  <c r="BM248" i="5"/>
  <c r="BJ248" i="5"/>
  <c r="BL248" i="5"/>
  <c r="BP254" i="5"/>
  <c r="BT254" i="5"/>
  <c r="BS254" i="5"/>
  <c r="BR254" i="5"/>
  <c r="BW254" i="5"/>
  <c r="BQ254" i="5"/>
  <c r="BV254" i="5"/>
  <c r="BU254" i="5"/>
  <c r="BK254" i="5"/>
  <c r="BM254" i="5"/>
  <c r="BL254" i="5"/>
  <c r="BJ254" i="5"/>
  <c r="BP260" i="5"/>
  <c r="BT260" i="5"/>
  <c r="BS260" i="5"/>
  <c r="BR260" i="5"/>
  <c r="BW260" i="5"/>
  <c r="BQ260" i="5"/>
  <c r="BV260" i="5"/>
  <c r="BU260" i="5"/>
  <c r="BK260" i="5"/>
  <c r="BL260" i="5"/>
  <c r="BJ260" i="5"/>
  <c r="BM260" i="5"/>
  <c r="BP266" i="5"/>
  <c r="BT266" i="5"/>
  <c r="BS266" i="5"/>
  <c r="BR266" i="5"/>
  <c r="BW266" i="5"/>
  <c r="BQ266" i="5"/>
  <c r="BV266" i="5"/>
  <c r="BU266" i="5"/>
  <c r="BK266" i="5"/>
  <c r="BM266" i="5"/>
  <c r="BJ266" i="5"/>
  <c r="BL266" i="5"/>
  <c r="BP272" i="5"/>
  <c r="BT272" i="5"/>
  <c r="BS272" i="5"/>
  <c r="BR272" i="5"/>
  <c r="BW272" i="5"/>
  <c r="BQ272" i="5"/>
  <c r="BV272" i="5"/>
  <c r="BU272" i="5"/>
  <c r="BK272" i="5"/>
  <c r="BM272" i="5"/>
  <c r="BL272" i="5"/>
  <c r="BJ272" i="5"/>
  <c r="BP278" i="5"/>
  <c r="BT278" i="5"/>
  <c r="BS278" i="5"/>
  <c r="BR278" i="5"/>
  <c r="BW278" i="5"/>
  <c r="BQ278" i="5"/>
  <c r="BV278" i="5"/>
  <c r="BU278" i="5"/>
  <c r="BK278" i="5"/>
  <c r="BL278" i="5"/>
  <c r="BJ278" i="5"/>
  <c r="BM278" i="5"/>
  <c r="BP284" i="5"/>
  <c r="BT284" i="5"/>
  <c r="BS284" i="5"/>
  <c r="BR284" i="5"/>
  <c r="BW284" i="5"/>
  <c r="BQ284" i="5"/>
  <c r="BV284" i="5"/>
  <c r="BU284" i="5"/>
  <c r="BK284" i="5"/>
  <c r="BM284" i="5"/>
  <c r="BJ284" i="5"/>
  <c r="BL284" i="5"/>
  <c r="BP290" i="5"/>
  <c r="BT290" i="5"/>
  <c r="BS290" i="5"/>
  <c r="BR290" i="5"/>
  <c r="BW290" i="5"/>
  <c r="BQ290" i="5"/>
  <c r="BV290" i="5"/>
  <c r="BU290" i="5"/>
  <c r="BK290" i="5"/>
  <c r="BM290" i="5"/>
  <c r="BL290" i="5"/>
  <c r="BJ290" i="5"/>
  <c r="BP296" i="5"/>
  <c r="BT296" i="5"/>
  <c r="BS296" i="5"/>
  <c r="BR296" i="5"/>
  <c r="BW296" i="5"/>
  <c r="BQ296" i="5"/>
  <c r="BV296" i="5"/>
  <c r="BU296" i="5"/>
  <c r="BK296" i="5"/>
  <c r="BL296" i="5"/>
  <c r="BJ296" i="5"/>
  <c r="BM296" i="5"/>
  <c r="BP302" i="5"/>
  <c r="BT302" i="5"/>
  <c r="BS302" i="5"/>
  <c r="BR302" i="5"/>
  <c r="BW302" i="5"/>
  <c r="BQ302" i="5"/>
  <c r="BV302" i="5"/>
  <c r="BU302" i="5"/>
  <c r="BK302" i="5"/>
  <c r="BM302" i="5"/>
  <c r="BJ302" i="5"/>
  <c r="BL302" i="5"/>
  <c r="BP308" i="5"/>
  <c r="BT308" i="5"/>
  <c r="BS308" i="5"/>
  <c r="BR308" i="5"/>
  <c r="BW308" i="5"/>
  <c r="BQ308" i="5"/>
  <c r="BV308" i="5"/>
  <c r="BU308" i="5"/>
  <c r="BK308" i="5"/>
  <c r="BM308" i="5"/>
  <c r="BL308" i="5"/>
  <c r="BJ308" i="5"/>
  <c r="BP314" i="5"/>
  <c r="BT314" i="5"/>
  <c r="BS314" i="5"/>
  <c r="BR314" i="5"/>
  <c r="BW314" i="5"/>
  <c r="BQ314" i="5"/>
  <c r="BV314" i="5"/>
  <c r="BU314" i="5"/>
  <c r="BK314" i="5"/>
  <c r="BL314" i="5"/>
  <c r="BJ314" i="5"/>
  <c r="BM314" i="5"/>
  <c r="BP320" i="5"/>
  <c r="BT320" i="5"/>
  <c r="BS320" i="5"/>
  <c r="BR320" i="5"/>
  <c r="BW320" i="5"/>
  <c r="BQ320" i="5"/>
  <c r="BV320" i="5"/>
  <c r="BU320" i="5"/>
  <c r="BK320" i="5"/>
  <c r="BM320" i="5"/>
  <c r="BJ320" i="5"/>
  <c r="BL320" i="5"/>
  <c r="BP326" i="5"/>
  <c r="BT326" i="5"/>
  <c r="BS326" i="5"/>
  <c r="BR326" i="5"/>
  <c r="BW326" i="5"/>
  <c r="BQ326" i="5"/>
  <c r="BV326" i="5"/>
  <c r="BU326" i="5"/>
  <c r="BK326" i="5"/>
  <c r="BM326" i="5"/>
  <c r="BL326" i="5"/>
  <c r="BJ326" i="5"/>
  <c r="BP332" i="5"/>
  <c r="BT332" i="5"/>
  <c r="BS332" i="5"/>
  <c r="BR332" i="5"/>
  <c r="BW332" i="5"/>
  <c r="BQ332" i="5"/>
  <c r="BV332" i="5"/>
  <c r="BU332" i="5"/>
  <c r="BK332" i="5"/>
  <c r="BL332" i="5"/>
  <c r="BJ332" i="5"/>
  <c r="BM332" i="5"/>
  <c r="BP338" i="5"/>
  <c r="BT338" i="5"/>
  <c r="BS338" i="5"/>
  <c r="BR338" i="5"/>
  <c r="BW338" i="5"/>
  <c r="BQ338" i="5"/>
  <c r="BV338" i="5"/>
  <c r="BU338" i="5"/>
  <c r="BK338" i="5"/>
  <c r="BM338" i="5"/>
  <c r="BJ338" i="5"/>
  <c r="BL338" i="5"/>
  <c r="BP344" i="5"/>
  <c r="BT344" i="5"/>
  <c r="BS344" i="5"/>
  <c r="BR344" i="5"/>
  <c r="BW344" i="5"/>
  <c r="BQ344" i="5"/>
  <c r="BV344" i="5"/>
  <c r="BU344" i="5"/>
  <c r="BK344" i="5"/>
  <c r="BM344" i="5"/>
  <c r="BL344" i="5"/>
  <c r="BJ344" i="5"/>
  <c r="BP350" i="5"/>
  <c r="BT350" i="5"/>
  <c r="BS350" i="5"/>
  <c r="BR350" i="5"/>
  <c r="BW350" i="5"/>
  <c r="BQ350" i="5"/>
  <c r="BV350" i="5"/>
  <c r="BU350" i="5"/>
  <c r="BK350" i="5"/>
  <c r="BL350" i="5"/>
  <c r="BJ350" i="5"/>
  <c r="BM350" i="5"/>
  <c r="BP356" i="5"/>
  <c r="BT356" i="5"/>
  <c r="BS356" i="5"/>
  <c r="BR356" i="5"/>
  <c r="BW356" i="5"/>
  <c r="BQ356" i="5"/>
  <c r="BV356" i="5"/>
  <c r="BU356" i="5"/>
  <c r="BK356" i="5"/>
  <c r="BM356" i="5"/>
  <c r="BJ356" i="5"/>
  <c r="BL356" i="5"/>
  <c r="BP362" i="5"/>
  <c r="BT362" i="5"/>
  <c r="BS362" i="5"/>
  <c r="BR362" i="5"/>
  <c r="BW362" i="5"/>
  <c r="BQ362" i="5"/>
  <c r="BV362" i="5"/>
  <c r="BU362" i="5"/>
  <c r="BK362" i="5"/>
  <c r="BM362" i="5"/>
  <c r="BL362" i="5"/>
  <c r="BJ362" i="5"/>
  <c r="BP368" i="5"/>
  <c r="BT368" i="5"/>
  <c r="BS368" i="5"/>
  <c r="BR368" i="5"/>
  <c r="BW368" i="5"/>
  <c r="BQ368" i="5"/>
  <c r="BV368" i="5"/>
  <c r="BU368" i="5"/>
  <c r="BK368" i="5"/>
  <c r="BL368" i="5"/>
  <c r="BJ368" i="5"/>
  <c r="BM368" i="5"/>
  <c r="BP374" i="5"/>
  <c r="BT374" i="5"/>
  <c r="BS374" i="5"/>
  <c r="BR374" i="5"/>
  <c r="BW374" i="5"/>
  <c r="BQ374" i="5"/>
  <c r="BV374" i="5"/>
  <c r="BU374" i="5"/>
  <c r="BK374" i="5"/>
  <c r="BM374" i="5"/>
  <c r="BJ374" i="5"/>
  <c r="BL374" i="5"/>
  <c r="BP380" i="5"/>
  <c r="BT380" i="5"/>
  <c r="BS380" i="5"/>
  <c r="BR380" i="5"/>
  <c r="BW380" i="5"/>
  <c r="BQ380" i="5"/>
  <c r="BV380" i="5"/>
  <c r="BU380" i="5"/>
  <c r="BK380" i="5"/>
  <c r="BM380" i="5"/>
  <c r="BL380" i="5"/>
  <c r="BJ380" i="5"/>
  <c r="BP386" i="5"/>
  <c r="BT386" i="5"/>
  <c r="BS386" i="5"/>
  <c r="BR386" i="5"/>
  <c r="BW386" i="5"/>
  <c r="BQ386" i="5"/>
  <c r="BV386" i="5"/>
  <c r="BU386" i="5"/>
  <c r="BK386" i="5"/>
  <c r="BL386" i="5"/>
  <c r="BJ386" i="5"/>
  <c r="BM386" i="5"/>
  <c r="BP392" i="5"/>
  <c r="BT392" i="5"/>
  <c r="BS392" i="5"/>
  <c r="BR392" i="5"/>
  <c r="BW392" i="5"/>
  <c r="BQ392" i="5"/>
  <c r="BV392" i="5"/>
  <c r="BU392" i="5"/>
  <c r="BK392" i="5"/>
  <c r="BM392" i="5"/>
  <c r="BJ392" i="5"/>
  <c r="BL392" i="5"/>
  <c r="BP398" i="5"/>
  <c r="BT398" i="5"/>
  <c r="BS398" i="5"/>
  <c r="BR398" i="5"/>
  <c r="BW398" i="5"/>
  <c r="BQ398" i="5"/>
  <c r="BV398" i="5"/>
  <c r="BU398" i="5"/>
  <c r="BK398" i="5"/>
  <c r="BM398" i="5"/>
  <c r="BL398" i="5"/>
  <c r="BJ398" i="5"/>
  <c r="BP404" i="5"/>
  <c r="BT404" i="5"/>
  <c r="BS404" i="5"/>
  <c r="BR404" i="5"/>
  <c r="BW404" i="5"/>
  <c r="BQ404" i="5"/>
  <c r="BV404" i="5"/>
  <c r="BU404" i="5"/>
  <c r="BK404" i="5"/>
  <c r="BM404" i="5"/>
  <c r="BJ404" i="5"/>
  <c r="BL404" i="5"/>
  <c r="BP410" i="5"/>
  <c r="BT410" i="5"/>
  <c r="BS410" i="5"/>
  <c r="BR410" i="5"/>
  <c r="BW410" i="5"/>
  <c r="BQ410" i="5"/>
  <c r="BV410" i="5"/>
  <c r="BU410" i="5"/>
  <c r="BK410" i="5"/>
  <c r="BL410" i="5"/>
  <c r="BJ410" i="5"/>
  <c r="BM410" i="5"/>
  <c r="BP416" i="5"/>
  <c r="BT416" i="5"/>
  <c r="BS416" i="5"/>
  <c r="BR416" i="5"/>
  <c r="BW416" i="5"/>
  <c r="BQ416" i="5"/>
  <c r="BV416" i="5"/>
  <c r="BU416" i="5"/>
  <c r="BK416" i="5"/>
  <c r="BM416" i="5"/>
  <c r="BL416" i="5"/>
  <c r="BJ416" i="5"/>
  <c r="BP422" i="5"/>
  <c r="BT422" i="5"/>
  <c r="BS422" i="5"/>
  <c r="BR422" i="5"/>
  <c r="BW422" i="5"/>
  <c r="BQ422" i="5"/>
  <c r="BV422" i="5"/>
  <c r="BU422" i="5"/>
  <c r="BK422" i="5"/>
  <c r="BM422" i="5"/>
  <c r="BJ422" i="5"/>
  <c r="BL422" i="5"/>
  <c r="BP428" i="5"/>
  <c r="BT428" i="5"/>
  <c r="BS428" i="5"/>
  <c r="BR428" i="5"/>
  <c r="BW428" i="5"/>
  <c r="BQ428" i="5"/>
  <c r="BV428" i="5"/>
  <c r="BU428" i="5"/>
  <c r="BK428" i="5"/>
  <c r="BL428" i="5"/>
  <c r="BJ428" i="5"/>
  <c r="BM428" i="5"/>
  <c r="BP434" i="5"/>
  <c r="BT434" i="5"/>
  <c r="BS434" i="5"/>
  <c r="BR434" i="5"/>
  <c r="BW434" i="5"/>
  <c r="BQ434" i="5"/>
  <c r="BV434" i="5"/>
  <c r="BU434" i="5"/>
  <c r="BK434" i="5"/>
  <c r="BM434" i="5"/>
  <c r="BL434" i="5"/>
  <c r="BJ434" i="5"/>
  <c r="BP440" i="5"/>
  <c r="BT440" i="5"/>
  <c r="BS440" i="5"/>
  <c r="BR440" i="5"/>
  <c r="BW440" i="5"/>
  <c r="BQ440" i="5"/>
  <c r="BV440" i="5"/>
  <c r="BU440" i="5"/>
  <c r="BK440" i="5"/>
  <c r="BM440" i="5"/>
  <c r="BJ440" i="5"/>
  <c r="BL440" i="5"/>
  <c r="BP446" i="5"/>
  <c r="BT446" i="5"/>
  <c r="BS446" i="5"/>
  <c r="BR446" i="5"/>
  <c r="BW446" i="5"/>
  <c r="BQ446" i="5"/>
  <c r="BV446" i="5"/>
  <c r="BU446" i="5"/>
  <c r="BK446" i="5"/>
  <c r="BL446" i="5"/>
  <c r="BJ446" i="5"/>
  <c r="BM446" i="5"/>
  <c r="BP452" i="5"/>
  <c r="BT452" i="5"/>
  <c r="BS452" i="5"/>
  <c r="BR452" i="5"/>
  <c r="BW452" i="5"/>
  <c r="BQ452" i="5"/>
  <c r="BV452" i="5"/>
  <c r="BU452" i="5"/>
  <c r="BK452" i="5"/>
  <c r="BM452" i="5"/>
  <c r="BL452" i="5"/>
  <c r="BJ452" i="5"/>
  <c r="BP458" i="5"/>
  <c r="BT458" i="5"/>
  <c r="BS458" i="5"/>
  <c r="BR458" i="5"/>
  <c r="BW458" i="5"/>
  <c r="BQ458" i="5"/>
  <c r="BV458" i="5"/>
  <c r="BU458" i="5"/>
  <c r="BK458" i="5"/>
  <c r="BM458" i="5"/>
  <c r="BJ458" i="5"/>
  <c r="BL458" i="5"/>
  <c r="BP464" i="5"/>
  <c r="BT464" i="5"/>
  <c r="BS464" i="5"/>
  <c r="BR464" i="5"/>
  <c r="BW464" i="5"/>
  <c r="BQ464" i="5"/>
  <c r="BV464" i="5"/>
  <c r="BU464" i="5"/>
  <c r="BK464" i="5"/>
  <c r="BL464" i="5"/>
  <c r="BJ464" i="5"/>
  <c r="BM464" i="5"/>
  <c r="BP470" i="5"/>
  <c r="BT470" i="5"/>
  <c r="BS470" i="5"/>
  <c r="BR470" i="5"/>
  <c r="BW470" i="5"/>
  <c r="BQ470" i="5"/>
  <c r="BV470" i="5"/>
  <c r="BU470" i="5"/>
  <c r="BK470" i="5"/>
  <c r="BM470" i="5"/>
  <c r="BL470" i="5"/>
  <c r="BJ470" i="5"/>
  <c r="BP476" i="5"/>
  <c r="BT476" i="5"/>
  <c r="BS476" i="5"/>
  <c r="BR476" i="5"/>
  <c r="BW476" i="5"/>
  <c r="BQ476" i="5"/>
  <c r="BV476" i="5"/>
  <c r="BU476" i="5"/>
  <c r="BK476" i="5"/>
  <c r="BM476" i="5"/>
  <c r="BJ476" i="5"/>
  <c r="BL476" i="5"/>
  <c r="BP482" i="5"/>
  <c r="BT482" i="5"/>
  <c r="BS482" i="5"/>
  <c r="BR482" i="5"/>
  <c r="BW482" i="5"/>
  <c r="BQ482" i="5"/>
  <c r="BV482" i="5"/>
  <c r="BU482" i="5"/>
  <c r="BK482" i="5"/>
  <c r="BL482" i="5"/>
  <c r="BJ482" i="5"/>
  <c r="BM482" i="5"/>
  <c r="BP488" i="5"/>
  <c r="BT488" i="5"/>
  <c r="BS488" i="5"/>
  <c r="BR488" i="5"/>
  <c r="BW488" i="5"/>
  <c r="BQ488" i="5"/>
  <c r="BV488" i="5"/>
  <c r="BU488" i="5"/>
  <c r="BK488" i="5"/>
  <c r="BM488" i="5"/>
  <c r="BL488" i="5"/>
  <c r="BJ488" i="5"/>
  <c r="BP494" i="5"/>
  <c r="BT494" i="5"/>
  <c r="BS494" i="5"/>
  <c r="BR494" i="5"/>
  <c r="BW494" i="5"/>
  <c r="BQ494" i="5"/>
  <c r="BV494" i="5"/>
  <c r="BU494" i="5"/>
  <c r="BK494" i="5"/>
  <c r="BM494" i="5"/>
  <c r="BJ494" i="5"/>
  <c r="BL494" i="5"/>
  <c r="BP500" i="5"/>
  <c r="BT500" i="5"/>
  <c r="BS500" i="5"/>
  <c r="BR500" i="5"/>
  <c r="BW500" i="5"/>
  <c r="BQ500" i="5"/>
  <c r="BV500" i="5"/>
  <c r="BU500" i="5"/>
  <c r="BK500" i="5"/>
  <c r="BL500" i="5"/>
  <c r="BJ500" i="5"/>
  <c r="BM500" i="5"/>
  <c r="BP506" i="5"/>
  <c r="BT506" i="5"/>
  <c r="BS506" i="5"/>
  <c r="BR506" i="5"/>
  <c r="BW506" i="5"/>
  <c r="BQ506" i="5"/>
  <c r="BV506" i="5"/>
  <c r="BU506" i="5"/>
  <c r="BK506" i="5"/>
  <c r="BM506" i="5"/>
  <c r="BL506" i="5"/>
  <c r="BJ506" i="5"/>
  <c r="BG14" i="5"/>
  <c r="BG16" i="5"/>
  <c r="BG18" i="5"/>
  <c r="BG20" i="5"/>
  <c r="BG22" i="5"/>
  <c r="BG26" i="5"/>
  <c r="BG28" i="5"/>
  <c r="BG30" i="5"/>
  <c r="BG32" i="5"/>
  <c r="BG34" i="5"/>
  <c r="BG36" i="5"/>
  <c r="BG38" i="5"/>
  <c r="BG40" i="5"/>
  <c r="BG42" i="5"/>
  <c r="BG44" i="5"/>
  <c r="BG46" i="5"/>
  <c r="BG48" i="5"/>
  <c r="BG50" i="5"/>
  <c r="BG52" i="5"/>
  <c r="BG56" i="5"/>
  <c r="BG58" i="5"/>
  <c r="BG60" i="5"/>
  <c r="BG62" i="5"/>
  <c r="BG64" i="5"/>
  <c r="BG66" i="5"/>
  <c r="BG68" i="5"/>
  <c r="BG70" i="5"/>
  <c r="BG72" i="5"/>
  <c r="BG74" i="5"/>
  <c r="BG76" i="5"/>
  <c r="BG78" i="5"/>
  <c r="BG80" i="5"/>
  <c r="BG82" i="5"/>
  <c r="BG86" i="5"/>
  <c r="BG88" i="5"/>
  <c r="BG90" i="5"/>
  <c r="BG92" i="5"/>
  <c r="BG94" i="5"/>
  <c r="BG96" i="5"/>
  <c r="BG98" i="5"/>
  <c r="BG100" i="5"/>
  <c r="BG102" i="5"/>
  <c r="BG104" i="5"/>
  <c r="BG106" i="5"/>
  <c r="BG108" i="5"/>
  <c r="BG110" i="5"/>
  <c r="BG112" i="5"/>
  <c r="BG116" i="5"/>
  <c r="BG118" i="5"/>
  <c r="BG120" i="5"/>
  <c r="BG122" i="5"/>
  <c r="BG124" i="5"/>
  <c r="BG126" i="5"/>
  <c r="BG128" i="5"/>
  <c r="BG130" i="5"/>
  <c r="BG132" i="5"/>
  <c r="BG134" i="5"/>
  <c r="BG136" i="5"/>
  <c r="BG140" i="5"/>
  <c r="BG142" i="5"/>
  <c r="BG144" i="5"/>
  <c r="BG146" i="5"/>
  <c r="BG148" i="5"/>
  <c r="BG150" i="5"/>
  <c r="BG152" i="5"/>
  <c r="BG154" i="5"/>
  <c r="BG156" i="5"/>
  <c r="BG158" i="5"/>
  <c r="BG160" i="5"/>
  <c r="BG162" i="5"/>
  <c r="BG164" i="5"/>
  <c r="BG166" i="5"/>
  <c r="BG170" i="5"/>
  <c r="BG172" i="5"/>
  <c r="BG174" i="5"/>
  <c r="BG176" i="5"/>
  <c r="BG178" i="5"/>
  <c r="BG180" i="5"/>
  <c r="BG182" i="5"/>
  <c r="BG184" i="5"/>
  <c r="BG186" i="5"/>
  <c r="BG188" i="5"/>
  <c r="BG190" i="5"/>
  <c r="BG192" i="5"/>
  <c r="BG194" i="5"/>
  <c r="BG196" i="5"/>
  <c r="BG200" i="5"/>
  <c r="BG202" i="5"/>
  <c r="BG204" i="5"/>
  <c r="BG206" i="5"/>
  <c r="BG208" i="5"/>
  <c r="BG210" i="5"/>
  <c r="BG212" i="5"/>
  <c r="BG214" i="5"/>
  <c r="BG216" i="5"/>
  <c r="BG218" i="5"/>
  <c r="BG220" i="5"/>
  <c r="BG222" i="5"/>
  <c r="BG224" i="5"/>
  <c r="BG226" i="5"/>
  <c r="BG230" i="5"/>
  <c r="BG232" i="5"/>
  <c r="BG234" i="5"/>
  <c r="BG236" i="5"/>
  <c r="BG238" i="5"/>
  <c r="BG240" i="5"/>
  <c r="BG242" i="5"/>
  <c r="BG244" i="5"/>
  <c r="BG246" i="5"/>
  <c r="BG248" i="5"/>
  <c r="BG250" i="5"/>
  <c r="BG254" i="5"/>
  <c r="BG256" i="5"/>
  <c r="BG258" i="5"/>
  <c r="BG260" i="5"/>
  <c r="BG262" i="5"/>
  <c r="BG264" i="5"/>
  <c r="BG266" i="5"/>
  <c r="BG268" i="5"/>
  <c r="BG270" i="5"/>
  <c r="BG272" i="5"/>
  <c r="BG274" i="5"/>
  <c r="BG276" i="5"/>
  <c r="BG278" i="5"/>
  <c r="BG280" i="5"/>
  <c r="BG284" i="5"/>
  <c r="BG286" i="5"/>
  <c r="BG288" i="5"/>
  <c r="BG290" i="5"/>
  <c r="BG292" i="5"/>
  <c r="BG294" i="5"/>
  <c r="BG296" i="5"/>
  <c r="BG298" i="5"/>
  <c r="BG300" i="5"/>
  <c r="BG302" i="5"/>
  <c r="BG304" i="5"/>
  <c r="BG308" i="5"/>
  <c r="BG310" i="5"/>
  <c r="BG312" i="5"/>
  <c r="BG314" i="5"/>
  <c r="BG316" i="5"/>
  <c r="BG318" i="5"/>
  <c r="BG320" i="5"/>
  <c r="BG322" i="5"/>
  <c r="BG324" i="5"/>
  <c r="BG326" i="5"/>
  <c r="BG328" i="5"/>
  <c r="BG332" i="5"/>
  <c r="BG334" i="5"/>
  <c r="BG336" i="5"/>
  <c r="BG338" i="5"/>
  <c r="BG340" i="5"/>
  <c r="BG342" i="5"/>
  <c r="BG344" i="5"/>
  <c r="BG346" i="5"/>
  <c r="BG348" i="5"/>
  <c r="BG350" i="5"/>
  <c r="BG352" i="5"/>
  <c r="BG356" i="5"/>
  <c r="BG358" i="5"/>
  <c r="BG360" i="5"/>
  <c r="BG362" i="5"/>
  <c r="BG364" i="5"/>
  <c r="BG366" i="5"/>
  <c r="BG368" i="5"/>
  <c r="BG370" i="5"/>
  <c r="BG372" i="5"/>
  <c r="BG374" i="5"/>
  <c r="BG376" i="5"/>
  <c r="BG378" i="5"/>
  <c r="BG380" i="5"/>
  <c r="BG382" i="5"/>
  <c r="BG386" i="5"/>
  <c r="BG388" i="5"/>
  <c r="BG390" i="5"/>
  <c r="BG392" i="5"/>
  <c r="BG394" i="5"/>
  <c r="BG396" i="5"/>
  <c r="BG398" i="5"/>
  <c r="BG400" i="5"/>
  <c r="BG402" i="5"/>
  <c r="BG404" i="5"/>
  <c r="BG406" i="5"/>
  <c r="BG410" i="5"/>
  <c r="BG412" i="5"/>
  <c r="BG414" i="5"/>
  <c r="BG416" i="5"/>
  <c r="BG418" i="5"/>
  <c r="BG420" i="5"/>
  <c r="BG422" i="5"/>
  <c r="BG424" i="5"/>
  <c r="BG426" i="5"/>
  <c r="BG428" i="5"/>
  <c r="BG430" i="5"/>
  <c r="BG434" i="5"/>
  <c r="BG436" i="5"/>
  <c r="BG438" i="5"/>
  <c r="BG440" i="5"/>
  <c r="BG442" i="5"/>
  <c r="BG444" i="5"/>
  <c r="BG446" i="5"/>
  <c r="BG448" i="5"/>
  <c r="BG450" i="5"/>
  <c r="BG452" i="5"/>
  <c r="BG454" i="5"/>
  <c r="BG458" i="5"/>
  <c r="BG460" i="5"/>
  <c r="BG462" i="5"/>
  <c r="BG464" i="5"/>
  <c r="BG466" i="5"/>
  <c r="BG468" i="5"/>
  <c r="BG470" i="5"/>
  <c r="BG472" i="5"/>
  <c r="BG474" i="5"/>
  <c r="BG476" i="5"/>
  <c r="BG478" i="5"/>
  <c r="BG482" i="5"/>
  <c r="BG484" i="5"/>
  <c r="BG486" i="5"/>
  <c r="BG488" i="5"/>
  <c r="BG490" i="5"/>
  <c r="BG492" i="5"/>
  <c r="BG494" i="5"/>
  <c r="BG496" i="5"/>
  <c r="BG498" i="5"/>
  <c r="BG500" i="5"/>
  <c r="BG502" i="5"/>
  <c r="BG504" i="5"/>
  <c r="BG506" i="5"/>
  <c r="BG508" i="5"/>
  <c r="BP47" i="5"/>
  <c r="BW47" i="5"/>
  <c r="BQ47" i="5"/>
  <c r="BV47" i="5"/>
  <c r="BU47" i="5"/>
  <c r="BT47" i="5"/>
  <c r="BS47" i="5"/>
  <c r="BR47" i="5"/>
  <c r="BK47" i="5"/>
  <c r="BJ47" i="5"/>
  <c r="BM47" i="5"/>
  <c r="BL47" i="5"/>
  <c r="BP95" i="5"/>
  <c r="BW95" i="5"/>
  <c r="BQ95" i="5"/>
  <c r="BV95" i="5"/>
  <c r="BU95" i="5"/>
  <c r="BT95" i="5"/>
  <c r="BS95" i="5"/>
  <c r="BR95" i="5"/>
  <c r="BK95" i="5"/>
  <c r="BJ95" i="5"/>
  <c r="BM95" i="5"/>
  <c r="BL95" i="5"/>
  <c r="BP24" i="5"/>
  <c r="BV24" i="5"/>
  <c r="BU24" i="5"/>
  <c r="BT24" i="5"/>
  <c r="BS24" i="5"/>
  <c r="BR24" i="5"/>
  <c r="BW24" i="5"/>
  <c r="BQ24" i="5"/>
  <c r="BL24" i="5"/>
  <c r="BK24" i="5"/>
  <c r="BM24" i="5"/>
  <c r="BJ24" i="5"/>
  <c r="BP54" i="5"/>
  <c r="BV54" i="5"/>
  <c r="BU54" i="5"/>
  <c r="BT54" i="5"/>
  <c r="BS54" i="5"/>
  <c r="BR54" i="5"/>
  <c r="BW54" i="5"/>
  <c r="BQ54" i="5"/>
  <c r="BL54" i="5"/>
  <c r="BK54" i="5"/>
  <c r="BM54" i="5"/>
  <c r="BJ54" i="5"/>
  <c r="BP84" i="5"/>
  <c r="BV84" i="5"/>
  <c r="BU84" i="5"/>
  <c r="BT84" i="5"/>
  <c r="BS84" i="5"/>
  <c r="BR84" i="5"/>
  <c r="BW84" i="5"/>
  <c r="BQ84" i="5"/>
  <c r="BL84" i="5"/>
  <c r="BK84" i="5"/>
  <c r="BM84" i="5"/>
  <c r="BJ84" i="5"/>
  <c r="BP114" i="5"/>
  <c r="BV114" i="5"/>
  <c r="BU114" i="5"/>
  <c r="BT114" i="5"/>
  <c r="BS114" i="5"/>
  <c r="BR114" i="5"/>
  <c r="BW114" i="5"/>
  <c r="BQ114" i="5"/>
  <c r="BL114" i="5"/>
  <c r="BK114" i="5"/>
  <c r="BM114" i="5"/>
  <c r="BJ114" i="5"/>
  <c r="BP138" i="5"/>
  <c r="BV138" i="5"/>
  <c r="BU138" i="5"/>
  <c r="BT138" i="5"/>
  <c r="BS138" i="5"/>
  <c r="BR138" i="5"/>
  <c r="BW138" i="5"/>
  <c r="BQ138" i="5"/>
  <c r="BL138" i="5"/>
  <c r="BK138" i="5"/>
  <c r="BM138" i="5"/>
  <c r="BJ138" i="5"/>
  <c r="BP168" i="5"/>
  <c r="BV168" i="5"/>
  <c r="BU168" i="5"/>
  <c r="BT168" i="5"/>
  <c r="BS168" i="5"/>
  <c r="BR168" i="5"/>
  <c r="BW168" i="5"/>
  <c r="BQ168" i="5"/>
  <c r="BL168" i="5"/>
  <c r="BK168" i="5"/>
  <c r="BM168" i="5"/>
  <c r="BJ168" i="5"/>
  <c r="BP198" i="5"/>
  <c r="BV198" i="5"/>
  <c r="BU198" i="5"/>
  <c r="BT198" i="5"/>
  <c r="BS198" i="5"/>
  <c r="BR198" i="5"/>
  <c r="BW198" i="5"/>
  <c r="BQ198" i="5"/>
  <c r="BL198" i="5"/>
  <c r="BK198" i="5"/>
  <c r="BM198" i="5"/>
  <c r="BJ198" i="5"/>
  <c r="BP228" i="5"/>
  <c r="BV228" i="5"/>
  <c r="BU228" i="5"/>
  <c r="BT228" i="5"/>
  <c r="BS228" i="5"/>
  <c r="BR228" i="5"/>
  <c r="BW228" i="5"/>
  <c r="BQ228" i="5"/>
  <c r="BL228" i="5"/>
  <c r="BK228" i="5"/>
  <c r="BM228" i="5"/>
  <c r="BJ228" i="5"/>
  <c r="BP252" i="5"/>
  <c r="BV252" i="5"/>
  <c r="BU252" i="5"/>
  <c r="BT252" i="5"/>
  <c r="BS252" i="5"/>
  <c r="BR252" i="5"/>
  <c r="BW252" i="5"/>
  <c r="BQ252" i="5"/>
  <c r="BM252" i="5"/>
  <c r="BL252" i="5"/>
  <c r="BK252" i="5"/>
  <c r="BJ252" i="5"/>
  <c r="BP282" i="5"/>
  <c r="BV282" i="5"/>
  <c r="BU282" i="5"/>
  <c r="BT282" i="5"/>
  <c r="BS282" i="5"/>
  <c r="BR282" i="5"/>
  <c r="BW282" i="5"/>
  <c r="BQ282" i="5"/>
  <c r="BM282" i="5"/>
  <c r="BL282" i="5"/>
  <c r="BK282" i="5"/>
  <c r="BJ282" i="5"/>
  <c r="BP306" i="5"/>
  <c r="BV306" i="5"/>
  <c r="BU306" i="5"/>
  <c r="BT306" i="5"/>
  <c r="BS306" i="5"/>
  <c r="BR306" i="5"/>
  <c r="BW306" i="5"/>
  <c r="BQ306" i="5"/>
  <c r="BM306" i="5"/>
  <c r="BL306" i="5"/>
  <c r="BK306" i="5"/>
  <c r="BJ306" i="5"/>
  <c r="BP330" i="5"/>
  <c r="BV330" i="5"/>
  <c r="BU330" i="5"/>
  <c r="BT330" i="5"/>
  <c r="BS330" i="5"/>
  <c r="BR330" i="5"/>
  <c r="BW330" i="5"/>
  <c r="BQ330" i="5"/>
  <c r="BL330" i="5"/>
  <c r="BK330" i="5"/>
  <c r="BM330" i="5"/>
  <c r="BJ330" i="5"/>
  <c r="BP354" i="5"/>
  <c r="BV354" i="5"/>
  <c r="BU354" i="5"/>
  <c r="BT354" i="5"/>
  <c r="BS354" i="5"/>
  <c r="BR354" i="5"/>
  <c r="BW354" i="5"/>
  <c r="BQ354" i="5"/>
  <c r="BM354" i="5"/>
  <c r="BL354" i="5"/>
  <c r="BK354" i="5"/>
  <c r="BJ354" i="5"/>
  <c r="BP384" i="5"/>
  <c r="BV384" i="5"/>
  <c r="BU384" i="5"/>
  <c r="BT384" i="5"/>
  <c r="BS384" i="5"/>
  <c r="BR384" i="5"/>
  <c r="BW384" i="5"/>
  <c r="BQ384" i="5"/>
  <c r="BL384" i="5"/>
  <c r="BK384" i="5"/>
  <c r="BM384" i="5"/>
  <c r="BJ384" i="5"/>
  <c r="BP408" i="5"/>
  <c r="BV408" i="5"/>
  <c r="BU408" i="5"/>
  <c r="BT408" i="5"/>
  <c r="BS408" i="5"/>
  <c r="BR408" i="5"/>
  <c r="BW408" i="5"/>
  <c r="BQ408" i="5"/>
  <c r="BL408" i="5"/>
  <c r="BK408" i="5"/>
  <c r="BM408" i="5"/>
  <c r="BJ408" i="5"/>
  <c r="BP432" i="5"/>
  <c r="BV432" i="5"/>
  <c r="BU432" i="5"/>
  <c r="BT432" i="5"/>
  <c r="BS432" i="5"/>
  <c r="BR432" i="5"/>
  <c r="BW432" i="5"/>
  <c r="BQ432" i="5"/>
  <c r="BL432" i="5"/>
  <c r="BM432" i="5"/>
  <c r="BK432" i="5"/>
  <c r="BJ432" i="5"/>
  <c r="BP456" i="5"/>
  <c r="BV456" i="5"/>
  <c r="BU456" i="5"/>
  <c r="BT456" i="5"/>
  <c r="BS456" i="5"/>
  <c r="BR456" i="5"/>
  <c r="BW456" i="5"/>
  <c r="BQ456" i="5"/>
  <c r="BL456" i="5"/>
  <c r="BM456" i="5"/>
  <c r="BK456" i="5"/>
  <c r="BJ456" i="5"/>
  <c r="BP480" i="5"/>
  <c r="BV480" i="5"/>
  <c r="BU480" i="5"/>
  <c r="BT480" i="5"/>
  <c r="BS480" i="5"/>
  <c r="BR480" i="5"/>
  <c r="BW480" i="5"/>
  <c r="BQ480" i="5"/>
  <c r="BL480" i="5"/>
  <c r="BK480" i="5"/>
  <c r="BM480" i="5"/>
  <c r="BJ480" i="5"/>
  <c r="BP15" i="5"/>
  <c r="BS15" i="5"/>
  <c r="BR15" i="5"/>
  <c r="BW15" i="5"/>
  <c r="BQ15" i="5"/>
  <c r="BV15" i="5"/>
  <c r="BU15" i="5"/>
  <c r="BT15" i="5"/>
  <c r="BL15" i="5"/>
  <c r="BK15" i="5"/>
  <c r="BJ15" i="5"/>
  <c r="BM15" i="5"/>
  <c r="BP21" i="5"/>
  <c r="BS21" i="5"/>
  <c r="BR21" i="5"/>
  <c r="BW21" i="5"/>
  <c r="BQ21" i="5"/>
  <c r="BV21" i="5"/>
  <c r="BU21" i="5"/>
  <c r="BT21" i="5"/>
  <c r="BL21" i="5"/>
  <c r="BK21" i="5"/>
  <c r="BJ21" i="5"/>
  <c r="BM21" i="5"/>
  <c r="BP27" i="5"/>
  <c r="BS27" i="5"/>
  <c r="BR27" i="5"/>
  <c r="BW27" i="5"/>
  <c r="BQ27" i="5"/>
  <c r="BV27" i="5"/>
  <c r="BU27" i="5"/>
  <c r="BT27" i="5"/>
  <c r="BL27" i="5"/>
  <c r="BK27" i="5"/>
  <c r="BJ27" i="5"/>
  <c r="BM27" i="5"/>
  <c r="BP33" i="5"/>
  <c r="BS33" i="5"/>
  <c r="BR33" i="5"/>
  <c r="BW33" i="5"/>
  <c r="BQ33" i="5"/>
  <c r="BV33" i="5"/>
  <c r="BU33" i="5"/>
  <c r="BT33" i="5"/>
  <c r="BL33" i="5"/>
  <c r="BK33" i="5"/>
  <c r="BJ33" i="5"/>
  <c r="BM33" i="5"/>
  <c r="BP39" i="5"/>
  <c r="BS39" i="5"/>
  <c r="BR39" i="5"/>
  <c r="BW39" i="5"/>
  <c r="BQ39" i="5"/>
  <c r="BV39" i="5"/>
  <c r="BU39" i="5"/>
  <c r="BT39" i="5"/>
  <c r="BL39" i="5"/>
  <c r="BK39" i="5"/>
  <c r="BJ39" i="5"/>
  <c r="BM39" i="5"/>
  <c r="BP45" i="5"/>
  <c r="BS45" i="5"/>
  <c r="BR45" i="5"/>
  <c r="BW45" i="5"/>
  <c r="BQ45" i="5"/>
  <c r="BV45" i="5"/>
  <c r="BU45" i="5"/>
  <c r="BT45" i="5"/>
  <c r="BL45" i="5"/>
  <c r="BK45" i="5"/>
  <c r="BJ45" i="5"/>
  <c r="BM45" i="5"/>
  <c r="BP51" i="5"/>
  <c r="BS51" i="5"/>
  <c r="BR51" i="5"/>
  <c r="BW51" i="5"/>
  <c r="BQ51" i="5"/>
  <c r="BV51" i="5"/>
  <c r="BU51" i="5"/>
  <c r="BT51" i="5"/>
  <c r="BL51" i="5"/>
  <c r="BK51" i="5"/>
  <c r="BJ51" i="5"/>
  <c r="BM51" i="5"/>
  <c r="BP57" i="5"/>
  <c r="BS57" i="5"/>
  <c r="BR57" i="5"/>
  <c r="BW57" i="5"/>
  <c r="BQ57" i="5"/>
  <c r="BV57" i="5"/>
  <c r="BU57" i="5"/>
  <c r="BT57" i="5"/>
  <c r="BL57" i="5"/>
  <c r="BK57" i="5"/>
  <c r="BJ57" i="5"/>
  <c r="BM57" i="5"/>
  <c r="BP63" i="5"/>
  <c r="BS63" i="5"/>
  <c r="BR63" i="5"/>
  <c r="BW63" i="5"/>
  <c r="BQ63" i="5"/>
  <c r="BV63" i="5"/>
  <c r="BU63" i="5"/>
  <c r="BT63" i="5"/>
  <c r="BL63" i="5"/>
  <c r="BK63" i="5"/>
  <c r="BJ63" i="5"/>
  <c r="BM63" i="5"/>
  <c r="BP69" i="5"/>
  <c r="BS69" i="5"/>
  <c r="BR69" i="5"/>
  <c r="BW69" i="5"/>
  <c r="BQ69" i="5"/>
  <c r="BV69" i="5"/>
  <c r="BU69" i="5"/>
  <c r="BT69" i="5"/>
  <c r="BL69" i="5"/>
  <c r="BK69" i="5"/>
  <c r="BJ69" i="5"/>
  <c r="BM69" i="5"/>
  <c r="BP75" i="5"/>
  <c r="BS75" i="5"/>
  <c r="BR75" i="5"/>
  <c r="BW75" i="5"/>
  <c r="BQ75" i="5"/>
  <c r="BV75" i="5"/>
  <c r="BU75" i="5"/>
  <c r="BT75" i="5"/>
  <c r="BL75" i="5"/>
  <c r="BK75" i="5"/>
  <c r="BJ75" i="5"/>
  <c r="BM75" i="5"/>
  <c r="BP81" i="5"/>
  <c r="BS81" i="5"/>
  <c r="BR81" i="5"/>
  <c r="BW81" i="5"/>
  <c r="BQ81" i="5"/>
  <c r="BV81" i="5"/>
  <c r="BU81" i="5"/>
  <c r="BT81" i="5"/>
  <c r="BL81" i="5"/>
  <c r="BK81" i="5"/>
  <c r="BJ81" i="5"/>
  <c r="BM81" i="5"/>
  <c r="BP87" i="5"/>
  <c r="BS87" i="5"/>
  <c r="BR87" i="5"/>
  <c r="BW87" i="5"/>
  <c r="BQ87" i="5"/>
  <c r="BV87" i="5"/>
  <c r="BU87" i="5"/>
  <c r="BT87" i="5"/>
  <c r="BL87" i="5"/>
  <c r="BK87" i="5"/>
  <c r="BJ87" i="5"/>
  <c r="BM87" i="5"/>
  <c r="BP93" i="5"/>
  <c r="BS93" i="5"/>
  <c r="BR93" i="5"/>
  <c r="BW93" i="5"/>
  <c r="BQ93" i="5"/>
  <c r="BV93" i="5"/>
  <c r="BU93" i="5"/>
  <c r="BT93" i="5"/>
  <c r="BL93" i="5"/>
  <c r="BK93" i="5"/>
  <c r="BJ93" i="5"/>
  <c r="BM93" i="5"/>
  <c r="BP99" i="5"/>
  <c r="BS99" i="5"/>
  <c r="BR99" i="5"/>
  <c r="BW99" i="5"/>
  <c r="BQ99" i="5"/>
  <c r="BV99" i="5"/>
  <c r="BU99" i="5"/>
  <c r="BT99" i="5"/>
  <c r="BL99" i="5"/>
  <c r="BK99" i="5"/>
  <c r="BJ99" i="5"/>
  <c r="BM99" i="5"/>
  <c r="BP105" i="5"/>
  <c r="BS105" i="5"/>
  <c r="BR105" i="5"/>
  <c r="BW105" i="5"/>
  <c r="BQ105" i="5"/>
  <c r="BV105" i="5"/>
  <c r="BU105" i="5"/>
  <c r="BT105" i="5"/>
  <c r="BL105" i="5"/>
  <c r="BK105" i="5"/>
  <c r="BJ105" i="5"/>
  <c r="BM105" i="5"/>
  <c r="BP111" i="5"/>
  <c r="BS111" i="5"/>
  <c r="BR111" i="5"/>
  <c r="BW111" i="5"/>
  <c r="BQ111" i="5"/>
  <c r="BV111" i="5"/>
  <c r="BU111" i="5"/>
  <c r="BT111" i="5"/>
  <c r="BL111" i="5"/>
  <c r="BK111" i="5"/>
  <c r="BJ111" i="5"/>
  <c r="BM111" i="5"/>
  <c r="BP117" i="5"/>
  <c r="BS117" i="5"/>
  <c r="BR117" i="5"/>
  <c r="BW117" i="5"/>
  <c r="BQ117" i="5"/>
  <c r="BV117" i="5"/>
  <c r="BU117" i="5"/>
  <c r="BT117" i="5"/>
  <c r="BL117" i="5"/>
  <c r="BK117" i="5"/>
  <c r="BJ117" i="5"/>
  <c r="BM117" i="5"/>
  <c r="BP123" i="5"/>
  <c r="BS123" i="5"/>
  <c r="BR123" i="5"/>
  <c r="BW123" i="5"/>
  <c r="BQ123" i="5"/>
  <c r="BV123" i="5"/>
  <c r="BU123" i="5"/>
  <c r="BT123" i="5"/>
  <c r="BL123" i="5"/>
  <c r="BK123" i="5"/>
  <c r="BJ123" i="5"/>
  <c r="BM123" i="5"/>
  <c r="BP129" i="5"/>
  <c r="BS129" i="5"/>
  <c r="BR129" i="5"/>
  <c r="BW129" i="5"/>
  <c r="BQ129" i="5"/>
  <c r="BV129" i="5"/>
  <c r="BU129" i="5"/>
  <c r="BT129" i="5"/>
  <c r="BL129" i="5"/>
  <c r="BK129" i="5"/>
  <c r="BJ129" i="5"/>
  <c r="BM129" i="5"/>
  <c r="BP135" i="5"/>
  <c r="BS135" i="5"/>
  <c r="BR135" i="5"/>
  <c r="BW135" i="5"/>
  <c r="BQ135" i="5"/>
  <c r="BV135" i="5"/>
  <c r="BU135" i="5"/>
  <c r="BT135" i="5"/>
  <c r="BL135" i="5"/>
  <c r="BK135" i="5"/>
  <c r="BJ135" i="5"/>
  <c r="BM135" i="5"/>
  <c r="BP141" i="5"/>
  <c r="BS141" i="5"/>
  <c r="BR141" i="5"/>
  <c r="BW141" i="5"/>
  <c r="BQ141" i="5"/>
  <c r="BV141" i="5"/>
  <c r="BU141" i="5"/>
  <c r="BT141" i="5"/>
  <c r="BL141" i="5"/>
  <c r="BK141" i="5"/>
  <c r="BJ141" i="5"/>
  <c r="BM141" i="5"/>
  <c r="BP147" i="5"/>
  <c r="BS147" i="5"/>
  <c r="BR147" i="5"/>
  <c r="BW147" i="5"/>
  <c r="BQ147" i="5"/>
  <c r="BV147" i="5"/>
  <c r="BU147" i="5"/>
  <c r="BT147" i="5"/>
  <c r="BL147" i="5"/>
  <c r="BK147" i="5"/>
  <c r="BJ147" i="5"/>
  <c r="BM147" i="5"/>
  <c r="BP153" i="5"/>
  <c r="BS153" i="5"/>
  <c r="BR153" i="5"/>
  <c r="BW153" i="5"/>
  <c r="BQ153" i="5"/>
  <c r="BV153" i="5"/>
  <c r="BU153" i="5"/>
  <c r="BT153" i="5"/>
  <c r="BL153" i="5"/>
  <c r="BK153" i="5"/>
  <c r="BJ153" i="5"/>
  <c r="BM153" i="5"/>
  <c r="BP159" i="5"/>
  <c r="BS159" i="5"/>
  <c r="BR159" i="5"/>
  <c r="BW159" i="5"/>
  <c r="BQ159" i="5"/>
  <c r="BV159" i="5"/>
  <c r="BU159" i="5"/>
  <c r="BT159" i="5"/>
  <c r="BL159" i="5"/>
  <c r="BK159" i="5"/>
  <c r="BJ159" i="5"/>
  <c r="BM159" i="5"/>
  <c r="BP165" i="5"/>
  <c r="BS165" i="5"/>
  <c r="BR165" i="5"/>
  <c r="BW165" i="5"/>
  <c r="BQ165" i="5"/>
  <c r="BV165" i="5"/>
  <c r="BU165" i="5"/>
  <c r="BT165" i="5"/>
  <c r="BL165" i="5"/>
  <c r="BK165" i="5"/>
  <c r="BJ165" i="5"/>
  <c r="BM165" i="5"/>
  <c r="BP171" i="5"/>
  <c r="BS171" i="5"/>
  <c r="BR171" i="5"/>
  <c r="BW171" i="5"/>
  <c r="BQ171" i="5"/>
  <c r="BV171" i="5"/>
  <c r="BU171" i="5"/>
  <c r="BT171" i="5"/>
  <c r="BL171" i="5"/>
  <c r="BK171" i="5"/>
  <c r="BJ171" i="5"/>
  <c r="BM171" i="5"/>
  <c r="BP177" i="5"/>
  <c r="BS177" i="5"/>
  <c r="BR177" i="5"/>
  <c r="BW177" i="5"/>
  <c r="BQ177" i="5"/>
  <c r="BV177" i="5"/>
  <c r="BU177" i="5"/>
  <c r="BT177" i="5"/>
  <c r="BL177" i="5"/>
  <c r="BK177" i="5"/>
  <c r="BJ177" i="5"/>
  <c r="BM177" i="5"/>
  <c r="BP183" i="5"/>
  <c r="BS183" i="5"/>
  <c r="BR183" i="5"/>
  <c r="BW183" i="5"/>
  <c r="BQ183" i="5"/>
  <c r="BV183" i="5"/>
  <c r="BU183" i="5"/>
  <c r="BT183" i="5"/>
  <c r="BL183" i="5"/>
  <c r="BK183" i="5"/>
  <c r="BJ183" i="5"/>
  <c r="BM183" i="5"/>
  <c r="BP189" i="5"/>
  <c r="BS189" i="5"/>
  <c r="BR189" i="5"/>
  <c r="BW189" i="5"/>
  <c r="BQ189" i="5"/>
  <c r="BV189" i="5"/>
  <c r="BU189" i="5"/>
  <c r="BT189" i="5"/>
  <c r="BL189" i="5"/>
  <c r="BK189" i="5"/>
  <c r="BJ189" i="5"/>
  <c r="BM189" i="5"/>
  <c r="BP195" i="5"/>
  <c r="BS195" i="5"/>
  <c r="BR195" i="5"/>
  <c r="BW195" i="5"/>
  <c r="BQ195" i="5"/>
  <c r="BV195" i="5"/>
  <c r="BU195" i="5"/>
  <c r="BT195" i="5"/>
  <c r="BL195" i="5"/>
  <c r="BK195" i="5"/>
  <c r="BJ195" i="5"/>
  <c r="BM195" i="5"/>
  <c r="BP201" i="5"/>
  <c r="BS201" i="5"/>
  <c r="BR201" i="5"/>
  <c r="BW201" i="5"/>
  <c r="BQ201" i="5"/>
  <c r="BV201" i="5"/>
  <c r="BU201" i="5"/>
  <c r="BT201" i="5"/>
  <c r="BL201" i="5"/>
  <c r="BK201" i="5"/>
  <c r="BJ201" i="5"/>
  <c r="BM201" i="5"/>
  <c r="BP207" i="5"/>
  <c r="BS207" i="5"/>
  <c r="BR207" i="5"/>
  <c r="BW207" i="5"/>
  <c r="BQ207" i="5"/>
  <c r="BV207" i="5"/>
  <c r="BU207" i="5"/>
  <c r="BT207" i="5"/>
  <c r="BL207" i="5"/>
  <c r="BK207" i="5"/>
  <c r="BJ207" i="5"/>
  <c r="BM207" i="5"/>
  <c r="BP213" i="5"/>
  <c r="BS213" i="5"/>
  <c r="BR213" i="5"/>
  <c r="BW213" i="5"/>
  <c r="BQ213" i="5"/>
  <c r="BV213" i="5"/>
  <c r="BU213" i="5"/>
  <c r="BT213" i="5"/>
  <c r="BL213" i="5"/>
  <c r="BK213" i="5"/>
  <c r="BJ213" i="5"/>
  <c r="BM213" i="5"/>
  <c r="BP219" i="5"/>
  <c r="BS219" i="5"/>
  <c r="BR219" i="5"/>
  <c r="BW219" i="5"/>
  <c r="BQ219" i="5"/>
  <c r="BV219" i="5"/>
  <c r="BU219" i="5"/>
  <c r="BT219" i="5"/>
  <c r="BL219" i="5"/>
  <c r="BK219" i="5"/>
  <c r="BJ219" i="5"/>
  <c r="BM219" i="5"/>
  <c r="BP225" i="5"/>
  <c r="BS225" i="5"/>
  <c r="BR225" i="5"/>
  <c r="BW225" i="5"/>
  <c r="BQ225" i="5"/>
  <c r="BV225" i="5"/>
  <c r="BU225" i="5"/>
  <c r="BT225" i="5"/>
  <c r="BL225" i="5"/>
  <c r="BK225" i="5"/>
  <c r="BJ225" i="5"/>
  <c r="BM225" i="5"/>
  <c r="BP231" i="5"/>
  <c r="BS231" i="5"/>
  <c r="BR231" i="5"/>
  <c r="BW231" i="5"/>
  <c r="BQ231" i="5"/>
  <c r="BV231" i="5"/>
  <c r="BU231" i="5"/>
  <c r="BT231" i="5"/>
  <c r="BL231" i="5"/>
  <c r="BK231" i="5"/>
  <c r="BJ231" i="5"/>
  <c r="BM231" i="5"/>
  <c r="BP237" i="5"/>
  <c r="BS237" i="5"/>
  <c r="BR237" i="5"/>
  <c r="BW237" i="5"/>
  <c r="BQ237" i="5"/>
  <c r="BV237" i="5"/>
  <c r="BU237" i="5"/>
  <c r="BT237" i="5"/>
  <c r="BL237" i="5"/>
  <c r="BK237" i="5"/>
  <c r="BJ237" i="5"/>
  <c r="BM237" i="5"/>
  <c r="BP243" i="5"/>
  <c r="BS243" i="5"/>
  <c r="BR243" i="5"/>
  <c r="BW243" i="5"/>
  <c r="BQ243" i="5"/>
  <c r="BV243" i="5"/>
  <c r="BU243" i="5"/>
  <c r="BT243" i="5"/>
  <c r="BL243" i="5"/>
  <c r="BK243" i="5"/>
  <c r="BJ243" i="5"/>
  <c r="BM243" i="5"/>
  <c r="BP249" i="5"/>
  <c r="BS249" i="5"/>
  <c r="BR249" i="5"/>
  <c r="BW249" i="5"/>
  <c r="BQ249" i="5"/>
  <c r="BV249" i="5"/>
  <c r="BU249" i="5"/>
  <c r="BT249" i="5"/>
  <c r="BL249" i="5"/>
  <c r="BK249" i="5"/>
  <c r="BJ249" i="5"/>
  <c r="BM249" i="5"/>
  <c r="BP255" i="5"/>
  <c r="BS255" i="5"/>
  <c r="BR255" i="5"/>
  <c r="BW255" i="5"/>
  <c r="BQ255" i="5"/>
  <c r="BV255" i="5"/>
  <c r="BU255" i="5"/>
  <c r="BT255" i="5"/>
  <c r="BJ255" i="5"/>
  <c r="BM255" i="5"/>
  <c r="BL255" i="5"/>
  <c r="BK255" i="5"/>
  <c r="BP261" i="5"/>
  <c r="BS261" i="5"/>
  <c r="BR261" i="5"/>
  <c r="BW261" i="5"/>
  <c r="BQ261" i="5"/>
  <c r="BV261" i="5"/>
  <c r="BU261" i="5"/>
  <c r="BT261" i="5"/>
  <c r="BM261" i="5"/>
  <c r="BL261" i="5"/>
  <c r="BJ261" i="5"/>
  <c r="BK261" i="5"/>
  <c r="BP267" i="5"/>
  <c r="BS267" i="5"/>
  <c r="BR267" i="5"/>
  <c r="BW267" i="5"/>
  <c r="BQ267" i="5"/>
  <c r="BV267" i="5"/>
  <c r="BU267" i="5"/>
  <c r="BT267" i="5"/>
  <c r="BL267" i="5"/>
  <c r="BK267" i="5"/>
  <c r="BJ267" i="5"/>
  <c r="BM267" i="5"/>
  <c r="BP273" i="5"/>
  <c r="BS273" i="5"/>
  <c r="BR273" i="5"/>
  <c r="BW273" i="5"/>
  <c r="BQ273" i="5"/>
  <c r="BV273" i="5"/>
  <c r="BU273" i="5"/>
  <c r="BT273" i="5"/>
  <c r="BJ273" i="5"/>
  <c r="BM273" i="5"/>
  <c r="BL273" i="5"/>
  <c r="BK273" i="5"/>
  <c r="BP279" i="5"/>
  <c r="BS279" i="5"/>
  <c r="BR279" i="5"/>
  <c r="BW279" i="5"/>
  <c r="BQ279" i="5"/>
  <c r="BV279" i="5"/>
  <c r="BU279" i="5"/>
  <c r="BT279" i="5"/>
  <c r="BM279" i="5"/>
  <c r="BL279" i="5"/>
  <c r="BJ279" i="5"/>
  <c r="BK279" i="5"/>
  <c r="BP285" i="5"/>
  <c r="BS285" i="5"/>
  <c r="BR285" i="5"/>
  <c r="BW285" i="5"/>
  <c r="BQ285" i="5"/>
  <c r="BV285" i="5"/>
  <c r="BU285" i="5"/>
  <c r="BT285" i="5"/>
  <c r="BL285" i="5"/>
  <c r="BK285" i="5"/>
  <c r="BJ285" i="5"/>
  <c r="BM285" i="5"/>
  <c r="BP291" i="5"/>
  <c r="BS291" i="5"/>
  <c r="BR291" i="5"/>
  <c r="BW291" i="5"/>
  <c r="BQ291" i="5"/>
  <c r="BV291" i="5"/>
  <c r="BU291" i="5"/>
  <c r="BT291" i="5"/>
  <c r="BJ291" i="5"/>
  <c r="BM291" i="5"/>
  <c r="BL291" i="5"/>
  <c r="BK291" i="5"/>
  <c r="BP297" i="5"/>
  <c r="BS297" i="5"/>
  <c r="BR297" i="5"/>
  <c r="BW297" i="5"/>
  <c r="BQ297" i="5"/>
  <c r="BV297" i="5"/>
  <c r="BU297" i="5"/>
  <c r="BT297" i="5"/>
  <c r="BM297" i="5"/>
  <c r="BL297" i="5"/>
  <c r="BJ297" i="5"/>
  <c r="BK297" i="5"/>
  <c r="BP303" i="5"/>
  <c r="BS303" i="5"/>
  <c r="BR303" i="5"/>
  <c r="BW303" i="5"/>
  <c r="BQ303" i="5"/>
  <c r="BV303" i="5"/>
  <c r="BU303" i="5"/>
  <c r="BT303" i="5"/>
  <c r="BL303" i="5"/>
  <c r="BK303" i="5"/>
  <c r="BJ303" i="5"/>
  <c r="BM303" i="5"/>
  <c r="BP309" i="5"/>
  <c r="BS309" i="5"/>
  <c r="BR309" i="5"/>
  <c r="BW309" i="5"/>
  <c r="BQ309" i="5"/>
  <c r="BV309" i="5"/>
  <c r="BU309" i="5"/>
  <c r="BT309" i="5"/>
  <c r="BJ309" i="5"/>
  <c r="BM309" i="5"/>
  <c r="BL309" i="5"/>
  <c r="BK309" i="5"/>
  <c r="BP315" i="5"/>
  <c r="BS315" i="5"/>
  <c r="BR315" i="5"/>
  <c r="BW315" i="5"/>
  <c r="BQ315" i="5"/>
  <c r="BV315" i="5"/>
  <c r="BU315" i="5"/>
  <c r="BT315" i="5"/>
  <c r="BM315" i="5"/>
  <c r="BL315" i="5"/>
  <c r="BJ315" i="5"/>
  <c r="BK315" i="5"/>
  <c r="BP321" i="5"/>
  <c r="BS321" i="5"/>
  <c r="BR321" i="5"/>
  <c r="BW321" i="5"/>
  <c r="BQ321" i="5"/>
  <c r="BV321" i="5"/>
  <c r="BU321" i="5"/>
  <c r="BT321" i="5"/>
  <c r="BL321" i="5"/>
  <c r="BK321" i="5"/>
  <c r="BJ321" i="5"/>
  <c r="BM321" i="5"/>
  <c r="BP327" i="5"/>
  <c r="BS327" i="5"/>
  <c r="BR327" i="5"/>
  <c r="BW327" i="5"/>
  <c r="BQ327" i="5"/>
  <c r="BV327" i="5"/>
  <c r="BU327" i="5"/>
  <c r="BT327" i="5"/>
  <c r="BJ327" i="5"/>
  <c r="BM327" i="5"/>
  <c r="BL327" i="5"/>
  <c r="BK327" i="5"/>
  <c r="BP333" i="5"/>
  <c r="BS333" i="5"/>
  <c r="BR333" i="5"/>
  <c r="BW333" i="5"/>
  <c r="BQ333" i="5"/>
  <c r="BV333" i="5"/>
  <c r="BU333" i="5"/>
  <c r="BT333" i="5"/>
  <c r="BM333" i="5"/>
  <c r="BL333" i="5"/>
  <c r="BJ333" i="5"/>
  <c r="BK333" i="5"/>
  <c r="BP339" i="5"/>
  <c r="BS339" i="5"/>
  <c r="BR339" i="5"/>
  <c r="BW339" i="5"/>
  <c r="BQ339" i="5"/>
  <c r="BV339" i="5"/>
  <c r="BU339" i="5"/>
  <c r="BT339" i="5"/>
  <c r="BL339" i="5"/>
  <c r="BK339" i="5"/>
  <c r="BJ339" i="5"/>
  <c r="BM339" i="5"/>
  <c r="BP345" i="5"/>
  <c r="BS345" i="5"/>
  <c r="BR345" i="5"/>
  <c r="BW345" i="5"/>
  <c r="BQ345" i="5"/>
  <c r="BV345" i="5"/>
  <c r="BU345" i="5"/>
  <c r="BT345" i="5"/>
  <c r="BJ345" i="5"/>
  <c r="BM345" i="5"/>
  <c r="BL345" i="5"/>
  <c r="BK345" i="5"/>
  <c r="BP351" i="5"/>
  <c r="BS351" i="5"/>
  <c r="BR351" i="5"/>
  <c r="BW351" i="5"/>
  <c r="BQ351" i="5"/>
  <c r="BV351" i="5"/>
  <c r="BU351" i="5"/>
  <c r="BT351" i="5"/>
  <c r="BM351" i="5"/>
  <c r="BL351" i="5"/>
  <c r="BJ351" i="5"/>
  <c r="BK351" i="5"/>
  <c r="BP357" i="5"/>
  <c r="BS357" i="5"/>
  <c r="BR357" i="5"/>
  <c r="BW357" i="5"/>
  <c r="BQ357" i="5"/>
  <c r="BV357" i="5"/>
  <c r="BU357" i="5"/>
  <c r="BT357" i="5"/>
  <c r="BL357" i="5"/>
  <c r="BK357" i="5"/>
  <c r="BJ357" i="5"/>
  <c r="BM357" i="5"/>
  <c r="BP363" i="5"/>
  <c r="BS363" i="5"/>
  <c r="BR363" i="5"/>
  <c r="BW363" i="5"/>
  <c r="BQ363" i="5"/>
  <c r="BV363" i="5"/>
  <c r="BU363" i="5"/>
  <c r="BT363" i="5"/>
  <c r="BJ363" i="5"/>
  <c r="BM363" i="5"/>
  <c r="BL363" i="5"/>
  <c r="BK363" i="5"/>
  <c r="BP369" i="5"/>
  <c r="BS369" i="5"/>
  <c r="BR369" i="5"/>
  <c r="BW369" i="5"/>
  <c r="BQ369" i="5"/>
  <c r="BV369" i="5"/>
  <c r="BU369" i="5"/>
  <c r="BT369" i="5"/>
  <c r="BM369" i="5"/>
  <c r="BL369" i="5"/>
  <c r="BJ369" i="5"/>
  <c r="BK369" i="5"/>
  <c r="BP375" i="5"/>
  <c r="BS375" i="5"/>
  <c r="BR375" i="5"/>
  <c r="BW375" i="5"/>
  <c r="BQ375" i="5"/>
  <c r="BV375" i="5"/>
  <c r="BU375" i="5"/>
  <c r="BT375" i="5"/>
  <c r="BL375" i="5"/>
  <c r="BK375" i="5"/>
  <c r="BJ375" i="5"/>
  <c r="BM375" i="5"/>
  <c r="BP381" i="5"/>
  <c r="BS381" i="5"/>
  <c r="BR381" i="5"/>
  <c r="BW381" i="5"/>
  <c r="BQ381" i="5"/>
  <c r="BV381" i="5"/>
  <c r="BU381" i="5"/>
  <c r="BT381" i="5"/>
  <c r="BJ381" i="5"/>
  <c r="BM381" i="5"/>
  <c r="BL381" i="5"/>
  <c r="BK381" i="5"/>
  <c r="BP387" i="5"/>
  <c r="BS387" i="5"/>
  <c r="BR387" i="5"/>
  <c r="BW387" i="5"/>
  <c r="BQ387" i="5"/>
  <c r="BV387" i="5"/>
  <c r="BU387" i="5"/>
  <c r="BT387" i="5"/>
  <c r="BM387" i="5"/>
  <c r="BL387" i="5"/>
  <c r="BJ387" i="5"/>
  <c r="BK387" i="5"/>
  <c r="BP393" i="5"/>
  <c r="BS393" i="5"/>
  <c r="BR393" i="5"/>
  <c r="BW393" i="5"/>
  <c r="BQ393" i="5"/>
  <c r="BV393" i="5"/>
  <c r="BU393" i="5"/>
  <c r="BT393" i="5"/>
  <c r="BL393" i="5"/>
  <c r="BK393" i="5"/>
  <c r="BJ393" i="5"/>
  <c r="BM393" i="5"/>
  <c r="BP399" i="5"/>
  <c r="BS399" i="5"/>
  <c r="BR399" i="5"/>
  <c r="BW399" i="5"/>
  <c r="BQ399" i="5"/>
  <c r="BV399" i="5"/>
  <c r="BU399" i="5"/>
  <c r="BT399" i="5"/>
  <c r="BL399" i="5"/>
  <c r="BK399" i="5"/>
  <c r="BJ399" i="5"/>
  <c r="BM399" i="5"/>
  <c r="BP405" i="5"/>
  <c r="BS405" i="5"/>
  <c r="BR405" i="5"/>
  <c r="BW405" i="5"/>
  <c r="BQ405" i="5"/>
  <c r="BV405" i="5"/>
  <c r="BU405" i="5"/>
  <c r="BT405" i="5"/>
  <c r="BL405" i="5"/>
  <c r="BM405" i="5"/>
  <c r="BK405" i="5"/>
  <c r="BJ405" i="5"/>
  <c r="BP411" i="5"/>
  <c r="BS411" i="5"/>
  <c r="BR411" i="5"/>
  <c r="BW411" i="5"/>
  <c r="BQ411" i="5"/>
  <c r="BV411" i="5"/>
  <c r="BU411" i="5"/>
  <c r="BT411" i="5"/>
  <c r="BL411" i="5"/>
  <c r="BJ411" i="5"/>
  <c r="BM411" i="5"/>
  <c r="BK411" i="5"/>
  <c r="BP417" i="5"/>
  <c r="BS417" i="5"/>
  <c r="BR417" i="5"/>
  <c r="BW417" i="5"/>
  <c r="BQ417" i="5"/>
  <c r="BV417" i="5"/>
  <c r="BU417" i="5"/>
  <c r="BT417" i="5"/>
  <c r="BL417" i="5"/>
  <c r="BK417" i="5"/>
  <c r="BJ417" i="5"/>
  <c r="BM417" i="5"/>
  <c r="BP423" i="5"/>
  <c r="BS423" i="5"/>
  <c r="BR423" i="5"/>
  <c r="BW423" i="5"/>
  <c r="BQ423" i="5"/>
  <c r="BV423" i="5"/>
  <c r="BU423" i="5"/>
  <c r="BT423" i="5"/>
  <c r="BL423" i="5"/>
  <c r="BM423" i="5"/>
  <c r="BK423" i="5"/>
  <c r="BJ423" i="5"/>
  <c r="BP429" i="5"/>
  <c r="BS429" i="5"/>
  <c r="BR429" i="5"/>
  <c r="BW429" i="5"/>
  <c r="BQ429" i="5"/>
  <c r="BV429" i="5"/>
  <c r="BU429" i="5"/>
  <c r="BT429" i="5"/>
  <c r="BL429" i="5"/>
  <c r="BJ429" i="5"/>
  <c r="BM429" i="5"/>
  <c r="BK429" i="5"/>
  <c r="BP435" i="5"/>
  <c r="BS435" i="5"/>
  <c r="BR435" i="5"/>
  <c r="BW435" i="5"/>
  <c r="BQ435" i="5"/>
  <c r="BV435" i="5"/>
  <c r="BU435" i="5"/>
  <c r="BT435" i="5"/>
  <c r="BL435" i="5"/>
  <c r="BK435" i="5"/>
  <c r="BJ435" i="5"/>
  <c r="BM435" i="5"/>
  <c r="BP441" i="5"/>
  <c r="BS441" i="5"/>
  <c r="BR441" i="5"/>
  <c r="BW441" i="5"/>
  <c r="BQ441" i="5"/>
  <c r="BV441" i="5"/>
  <c r="BU441" i="5"/>
  <c r="BT441" i="5"/>
  <c r="BL441" i="5"/>
  <c r="BM441" i="5"/>
  <c r="BK441" i="5"/>
  <c r="BJ441" i="5"/>
  <c r="BP447" i="5"/>
  <c r="BS447" i="5"/>
  <c r="BR447" i="5"/>
  <c r="BW447" i="5"/>
  <c r="BQ447" i="5"/>
  <c r="BV447" i="5"/>
  <c r="BU447" i="5"/>
  <c r="BT447" i="5"/>
  <c r="BL447" i="5"/>
  <c r="BJ447" i="5"/>
  <c r="BM447" i="5"/>
  <c r="BK447" i="5"/>
  <c r="BP453" i="5"/>
  <c r="BS453" i="5"/>
  <c r="BR453" i="5"/>
  <c r="BW453" i="5"/>
  <c r="BQ453" i="5"/>
  <c r="BV453" i="5"/>
  <c r="BU453" i="5"/>
  <c r="BT453" i="5"/>
  <c r="BL453" i="5"/>
  <c r="BK453" i="5"/>
  <c r="BJ453" i="5"/>
  <c r="BM453" i="5"/>
  <c r="BP459" i="5"/>
  <c r="BS459" i="5"/>
  <c r="BR459" i="5"/>
  <c r="BW459" i="5"/>
  <c r="BQ459" i="5"/>
  <c r="BV459" i="5"/>
  <c r="BU459" i="5"/>
  <c r="BT459" i="5"/>
  <c r="BL459" i="5"/>
  <c r="BM459" i="5"/>
  <c r="BK459" i="5"/>
  <c r="BJ459" i="5"/>
  <c r="BP465" i="5"/>
  <c r="BS465" i="5"/>
  <c r="BR465" i="5"/>
  <c r="BW465" i="5"/>
  <c r="BQ465" i="5"/>
  <c r="BV465" i="5"/>
  <c r="BU465" i="5"/>
  <c r="BT465" i="5"/>
  <c r="BL465" i="5"/>
  <c r="BJ465" i="5"/>
  <c r="BM465" i="5"/>
  <c r="BK465" i="5"/>
  <c r="BP471" i="5"/>
  <c r="BS471" i="5"/>
  <c r="BR471" i="5"/>
  <c r="BW471" i="5"/>
  <c r="BQ471" i="5"/>
  <c r="BV471" i="5"/>
  <c r="BU471" i="5"/>
  <c r="BT471" i="5"/>
  <c r="BL471" i="5"/>
  <c r="BK471" i="5"/>
  <c r="BJ471" i="5"/>
  <c r="BM471" i="5"/>
  <c r="BP477" i="5"/>
  <c r="BS477" i="5"/>
  <c r="BR477" i="5"/>
  <c r="BW477" i="5"/>
  <c r="BQ477" i="5"/>
  <c r="BV477" i="5"/>
  <c r="BU477" i="5"/>
  <c r="BT477" i="5"/>
  <c r="BL477" i="5"/>
  <c r="BM477" i="5"/>
  <c r="BK477" i="5"/>
  <c r="BJ477" i="5"/>
  <c r="BP483" i="5"/>
  <c r="BS483" i="5"/>
  <c r="BR483" i="5"/>
  <c r="BW483" i="5"/>
  <c r="BQ483" i="5"/>
  <c r="BV483" i="5"/>
  <c r="BU483" i="5"/>
  <c r="BT483" i="5"/>
  <c r="BL483" i="5"/>
  <c r="BJ483" i="5"/>
  <c r="BM483" i="5"/>
  <c r="BK483" i="5"/>
  <c r="BP489" i="5"/>
  <c r="BS489" i="5"/>
  <c r="BR489" i="5"/>
  <c r="BW489" i="5"/>
  <c r="BQ489" i="5"/>
  <c r="BV489" i="5"/>
  <c r="BU489" i="5"/>
  <c r="BT489" i="5"/>
  <c r="BL489" i="5"/>
  <c r="BK489" i="5"/>
  <c r="BJ489" i="5"/>
  <c r="BM489" i="5"/>
  <c r="BP495" i="5"/>
  <c r="BS495" i="5"/>
  <c r="BR495" i="5"/>
  <c r="BW495" i="5"/>
  <c r="BQ495" i="5"/>
  <c r="BV495" i="5"/>
  <c r="BU495" i="5"/>
  <c r="BT495" i="5"/>
  <c r="BL495" i="5"/>
  <c r="BM495" i="5"/>
  <c r="BK495" i="5"/>
  <c r="BJ495" i="5"/>
  <c r="BP501" i="5"/>
  <c r="BS501" i="5"/>
  <c r="BR501" i="5"/>
  <c r="BW501" i="5"/>
  <c r="BQ501" i="5"/>
  <c r="BV501" i="5"/>
  <c r="BU501" i="5"/>
  <c r="BT501" i="5"/>
  <c r="BL501" i="5"/>
  <c r="BJ501" i="5"/>
  <c r="BM501" i="5"/>
  <c r="BK501" i="5"/>
  <c r="BP507" i="5"/>
  <c r="BS507" i="5"/>
  <c r="BR507" i="5"/>
  <c r="BW507" i="5"/>
  <c r="BQ507" i="5"/>
  <c r="BV507" i="5"/>
  <c r="BU507" i="5"/>
  <c r="BT507" i="5"/>
  <c r="BL507" i="5"/>
  <c r="BK507" i="5"/>
  <c r="BJ507" i="5"/>
  <c r="BM507" i="5"/>
  <c r="BH14" i="5"/>
  <c r="BH20" i="5"/>
  <c r="BH24" i="5"/>
  <c r="BH26" i="5"/>
  <c r="BH30" i="5"/>
  <c r="BH32" i="5"/>
  <c r="BH36" i="5"/>
  <c r="BH38" i="5"/>
  <c r="BH42" i="5"/>
  <c r="BH44" i="5"/>
  <c r="BH50" i="5"/>
  <c r="BH54" i="5"/>
  <c r="BH56" i="5"/>
  <c r="BH60" i="5"/>
  <c r="BH62" i="5"/>
  <c r="BH66" i="5"/>
  <c r="BH68" i="5"/>
  <c r="BH72" i="5"/>
  <c r="BH74" i="5"/>
  <c r="BH80" i="5"/>
  <c r="BH84" i="5"/>
  <c r="BH86" i="5"/>
  <c r="BH90" i="5"/>
  <c r="BH92" i="5"/>
  <c r="BH96" i="5"/>
  <c r="BH98" i="5"/>
  <c r="BH102" i="5"/>
  <c r="BH104" i="5"/>
  <c r="BH110" i="5"/>
  <c r="BH114" i="5"/>
  <c r="BH116" i="5"/>
  <c r="BH120" i="5"/>
  <c r="BH122" i="5"/>
  <c r="BH126" i="5"/>
  <c r="BH128" i="5"/>
  <c r="BH134" i="5"/>
  <c r="BH138" i="5"/>
  <c r="BH140" i="5"/>
  <c r="BH144" i="5"/>
  <c r="BH146" i="5"/>
  <c r="BH150" i="5"/>
  <c r="BH152" i="5"/>
  <c r="BH158" i="5"/>
  <c r="BH162" i="5"/>
  <c r="BH164" i="5"/>
  <c r="BH168" i="5"/>
  <c r="BH170" i="5"/>
  <c r="BH174" i="5"/>
  <c r="BH176" i="5"/>
  <c r="BH180" i="5"/>
  <c r="BH182" i="5"/>
  <c r="BH186" i="5"/>
  <c r="BH188" i="5"/>
  <c r="BH194" i="5"/>
  <c r="BH198" i="5"/>
  <c r="BH200" i="5"/>
  <c r="BH204" i="5"/>
  <c r="BH206" i="5"/>
  <c r="BH210" i="5"/>
  <c r="BH212" i="5"/>
  <c r="BH216" i="5"/>
  <c r="BH218" i="5"/>
  <c r="BH224" i="5"/>
  <c r="BH228" i="5"/>
  <c r="BH230" i="5"/>
  <c r="BH234" i="5"/>
  <c r="BH236" i="5"/>
  <c r="BH240" i="5"/>
  <c r="BH242" i="5"/>
  <c r="BH246" i="5"/>
  <c r="BH248" i="5"/>
  <c r="BH252" i="5"/>
  <c r="BH254" i="5"/>
  <c r="BH260" i="5"/>
  <c r="BH264" i="5"/>
  <c r="BH266" i="5"/>
  <c r="BH270" i="5"/>
  <c r="BH272" i="5"/>
  <c r="BH276" i="5"/>
  <c r="BH278" i="5"/>
  <c r="BH282" i="5"/>
  <c r="BH284" i="5"/>
  <c r="BH288" i="5"/>
  <c r="BH290" i="5"/>
  <c r="BH294" i="5"/>
  <c r="BH296" i="5"/>
  <c r="BH300" i="5"/>
  <c r="BH302" i="5"/>
  <c r="BH306" i="5"/>
  <c r="BH308" i="5"/>
  <c r="BH312" i="5"/>
  <c r="BH314" i="5"/>
  <c r="BH318" i="5"/>
  <c r="BH320" i="5"/>
  <c r="BH326" i="5"/>
  <c r="BH330" i="5"/>
  <c r="BH332" i="5"/>
  <c r="BH336" i="5"/>
  <c r="BH338" i="5"/>
  <c r="BH342" i="5"/>
  <c r="BH344" i="5"/>
  <c r="BH348" i="5"/>
  <c r="BH350" i="5"/>
  <c r="BH354" i="5"/>
  <c r="BH356" i="5"/>
  <c r="BH360" i="5"/>
  <c r="BH362" i="5"/>
  <c r="BH366" i="5"/>
  <c r="BH368" i="5"/>
  <c r="BH372" i="5"/>
  <c r="BH374" i="5"/>
  <c r="BH378" i="5"/>
  <c r="BH380" i="5"/>
  <c r="BH384" i="5"/>
  <c r="BH386" i="5"/>
  <c r="BH390" i="5"/>
  <c r="BH392" i="5"/>
  <c r="BH396" i="5"/>
  <c r="BH398" i="5"/>
  <c r="BH404" i="5"/>
  <c r="BH408" i="5"/>
  <c r="BH410" i="5"/>
  <c r="BH414" i="5"/>
  <c r="BH416" i="5"/>
  <c r="BH420" i="5"/>
  <c r="BH422" i="5"/>
  <c r="BH426" i="5"/>
  <c r="BH428" i="5"/>
  <c r="BH432" i="5"/>
  <c r="BH434" i="5"/>
  <c r="BH438" i="5"/>
  <c r="BH440" i="5"/>
  <c r="BH444" i="5"/>
  <c r="BH446" i="5"/>
  <c r="BH450" i="5"/>
  <c r="BH452" i="5"/>
  <c r="BH456" i="5"/>
  <c r="BH458" i="5"/>
  <c r="BH462" i="5"/>
  <c r="BH464" i="5"/>
  <c r="BH468" i="5"/>
  <c r="BH470" i="5"/>
  <c r="BH474" i="5"/>
  <c r="BH476" i="5"/>
  <c r="BH480" i="5"/>
  <c r="BH482" i="5"/>
  <c r="BH486" i="5"/>
  <c r="BH488" i="5"/>
  <c r="BH492" i="5"/>
  <c r="BH494" i="5"/>
  <c r="BH498" i="5"/>
  <c r="BH500" i="5"/>
  <c r="BH504" i="5"/>
  <c r="BH506" i="5"/>
  <c r="BP23" i="5"/>
  <c r="BW23" i="5"/>
  <c r="BQ23" i="5"/>
  <c r="BV23" i="5"/>
  <c r="BU23" i="5"/>
  <c r="BT23" i="5"/>
  <c r="BS23" i="5"/>
  <c r="BR23" i="5"/>
  <c r="BK23" i="5"/>
  <c r="BJ23" i="5"/>
  <c r="BM23" i="5"/>
  <c r="BL23" i="5"/>
  <c r="BP53" i="5"/>
  <c r="BW53" i="5"/>
  <c r="BQ53" i="5"/>
  <c r="BV53" i="5"/>
  <c r="BU53" i="5"/>
  <c r="BT53" i="5"/>
  <c r="BS53" i="5"/>
  <c r="BR53" i="5"/>
  <c r="BK53" i="5"/>
  <c r="BJ53" i="5"/>
  <c r="BM53" i="5"/>
  <c r="BL53" i="5"/>
  <c r="BP89" i="5"/>
  <c r="BW89" i="5"/>
  <c r="BQ89" i="5"/>
  <c r="BV89" i="5"/>
  <c r="BU89" i="5"/>
  <c r="BT89" i="5"/>
  <c r="BS89" i="5"/>
  <c r="BR89" i="5"/>
  <c r="BK89" i="5"/>
  <c r="BJ89" i="5"/>
  <c r="BM89" i="5"/>
  <c r="BL89" i="5"/>
  <c r="BP18" i="5"/>
  <c r="BV18" i="5"/>
  <c r="BU18" i="5"/>
  <c r="BT18" i="5"/>
  <c r="BS18" i="5"/>
  <c r="BR18" i="5"/>
  <c r="BW18" i="5"/>
  <c r="BQ18" i="5"/>
  <c r="BL18" i="5"/>
  <c r="BK18" i="5"/>
  <c r="BM18" i="5"/>
  <c r="BJ18" i="5"/>
  <c r="BP48" i="5"/>
  <c r="BV48" i="5"/>
  <c r="BU48" i="5"/>
  <c r="BT48" i="5"/>
  <c r="BS48" i="5"/>
  <c r="BR48" i="5"/>
  <c r="BW48" i="5"/>
  <c r="BQ48" i="5"/>
  <c r="BL48" i="5"/>
  <c r="BK48" i="5"/>
  <c r="BM48" i="5"/>
  <c r="BJ48" i="5"/>
  <c r="BP78" i="5"/>
  <c r="BV78" i="5"/>
  <c r="BU78" i="5"/>
  <c r="BT78" i="5"/>
  <c r="BS78" i="5"/>
  <c r="BR78" i="5"/>
  <c r="BW78" i="5"/>
  <c r="BQ78" i="5"/>
  <c r="BL78" i="5"/>
  <c r="BK78" i="5"/>
  <c r="BM78" i="5"/>
  <c r="BJ78" i="5"/>
  <c r="BP108" i="5"/>
  <c r="BV108" i="5"/>
  <c r="BU108" i="5"/>
  <c r="BT108" i="5"/>
  <c r="BS108" i="5"/>
  <c r="BR108" i="5"/>
  <c r="BW108" i="5"/>
  <c r="BQ108" i="5"/>
  <c r="BL108" i="5"/>
  <c r="BK108" i="5"/>
  <c r="BM108" i="5"/>
  <c r="BJ108" i="5"/>
  <c r="BP132" i="5"/>
  <c r="BV132" i="5"/>
  <c r="BU132" i="5"/>
  <c r="BT132" i="5"/>
  <c r="BS132" i="5"/>
  <c r="BR132" i="5"/>
  <c r="BW132" i="5"/>
  <c r="BQ132" i="5"/>
  <c r="BL132" i="5"/>
  <c r="BK132" i="5"/>
  <c r="BM132" i="5"/>
  <c r="BJ132" i="5"/>
  <c r="BP156" i="5"/>
  <c r="BV156" i="5"/>
  <c r="BU156" i="5"/>
  <c r="BT156" i="5"/>
  <c r="BS156" i="5"/>
  <c r="BR156" i="5"/>
  <c r="BW156" i="5"/>
  <c r="BQ156" i="5"/>
  <c r="BL156" i="5"/>
  <c r="BK156" i="5"/>
  <c r="BM156" i="5"/>
  <c r="BJ156" i="5"/>
  <c r="BP192" i="5"/>
  <c r="BV192" i="5"/>
  <c r="BU192" i="5"/>
  <c r="BT192" i="5"/>
  <c r="BS192" i="5"/>
  <c r="BR192" i="5"/>
  <c r="BW192" i="5"/>
  <c r="BQ192" i="5"/>
  <c r="BL192" i="5"/>
  <c r="BK192" i="5"/>
  <c r="BM192" i="5"/>
  <c r="BJ192" i="5"/>
  <c r="BP222" i="5"/>
  <c r="BV222" i="5"/>
  <c r="BU222" i="5"/>
  <c r="BT222" i="5"/>
  <c r="BS222" i="5"/>
  <c r="BR222" i="5"/>
  <c r="BW222" i="5"/>
  <c r="BQ222" i="5"/>
  <c r="BL222" i="5"/>
  <c r="BK222" i="5"/>
  <c r="BM222" i="5"/>
  <c r="BJ222" i="5"/>
  <c r="BP258" i="5"/>
  <c r="BV258" i="5"/>
  <c r="BU258" i="5"/>
  <c r="BT258" i="5"/>
  <c r="BS258" i="5"/>
  <c r="BR258" i="5"/>
  <c r="BW258" i="5"/>
  <c r="BQ258" i="5"/>
  <c r="BL258" i="5"/>
  <c r="BK258" i="5"/>
  <c r="BM258" i="5"/>
  <c r="BJ258" i="5"/>
  <c r="BP324" i="5"/>
  <c r="BV324" i="5"/>
  <c r="BU324" i="5"/>
  <c r="BT324" i="5"/>
  <c r="BS324" i="5"/>
  <c r="BR324" i="5"/>
  <c r="BW324" i="5"/>
  <c r="BQ324" i="5"/>
  <c r="BM324" i="5"/>
  <c r="BL324" i="5"/>
  <c r="BK324" i="5"/>
  <c r="BJ324" i="5"/>
  <c r="BP402" i="5"/>
  <c r="BV402" i="5"/>
  <c r="BU402" i="5"/>
  <c r="BT402" i="5"/>
  <c r="BS402" i="5"/>
  <c r="BR402" i="5"/>
  <c r="BW402" i="5"/>
  <c r="BQ402" i="5"/>
  <c r="BL402" i="5"/>
  <c r="BM402" i="5"/>
  <c r="BK402" i="5"/>
  <c r="BJ402" i="5"/>
  <c r="BP16" i="5"/>
  <c r="BR16" i="5"/>
  <c r="BW16" i="5"/>
  <c r="BQ16" i="5"/>
  <c r="BV16" i="5"/>
  <c r="BU16" i="5"/>
  <c r="BT16" i="5"/>
  <c r="BS16" i="5"/>
  <c r="BM16" i="5"/>
  <c r="BJ16" i="5"/>
  <c r="BL16" i="5"/>
  <c r="BK16" i="5"/>
  <c r="BP22" i="5"/>
  <c r="BR22" i="5"/>
  <c r="BW22" i="5"/>
  <c r="BQ22" i="5"/>
  <c r="BV22" i="5"/>
  <c r="BU22" i="5"/>
  <c r="BT22" i="5"/>
  <c r="BS22" i="5"/>
  <c r="BM22" i="5"/>
  <c r="BJ22" i="5"/>
  <c r="BL22" i="5"/>
  <c r="BK22" i="5"/>
  <c r="BP28" i="5"/>
  <c r="BR28" i="5"/>
  <c r="BW28" i="5"/>
  <c r="BQ28" i="5"/>
  <c r="BV28" i="5"/>
  <c r="BU28" i="5"/>
  <c r="BT28" i="5"/>
  <c r="BS28" i="5"/>
  <c r="BM28" i="5"/>
  <c r="BJ28" i="5"/>
  <c r="BL28" i="5"/>
  <c r="BK28" i="5"/>
  <c r="BP34" i="5"/>
  <c r="BR34" i="5"/>
  <c r="BW34" i="5"/>
  <c r="BQ34" i="5"/>
  <c r="BV34" i="5"/>
  <c r="BU34" i="5"/>
  <c r="BT34" i="5"/>
  <c r="BS34" i="5"/>
  <c r="BM34" i="5"/>
  <c r="BJ34" i="5"/>
  <c r="BL34" i="5"/>
  <c r="BK34" i="5"/>
  <c r="BP40" i="5"/>
  <c r="BR40" i="5"/>
  <c r="BW40" i="5"/>
  <c r="BQ40" i="5"/>
  <c r="BV40" i="5"/>
  <c r="BU40" i="5"/>
  <c r="BT40" i="5"/>
  <c r="BS40" i="5"/>
  <c r="BM40" i="5"/>
  <c r="BJ40" i="5"/>
  <c r="BL40" i="5"/>
  <c r="BK40" i="5"/>
  <c r="BP46" i="5"/>
  <c r="BR46" i="5"/>
  <c r="BW46" i="5"/>
  <c r="BQ46" i="5"/>
  <c r="BV46" i="5"/>
  <c r="BU46" i="5"/>
  <c r="BT46" i="5"/>
  <c r="BS46" i="5"/>
  <c r="BM46" i="5"/>
  <c r="BJ46" i="5"/>
  <c r="BL46" i="5"/>
  <c r="BK46" i="5"/>
  <c r="BP52" i="5"/>
  <c r="BR52" i="5"/>
  <c r="BW52" i="5"/>
  <c r="BQ52" i="5"/>
  <c r="BV52" i="5"/>
  <c r="BU52" i="5"/>
  <c r="BT52" i="5"/>
  <c r="BS52" i="5"/>
  <c r="BM52" i="5"/>
  <c r="BJ52" i="5"/>
  <c r="BL52" i="5"/>
  <c r="BK52" i="5"/>
  <c r="BP58" i="5"/>
  <c r="BR58" i="5"/>
  <c r="BW58" i="5"/>
  <c r="BQ58" i="5"/>
  <c r="BV58" i="5"/>
  <c r="BU58" i="5"/>
  <c r="BT58" i="5"/>
  <c r="BS58" i="5"/>
  <c r="BM58" i="5"/>
  <c r="BJ58" i="5"/>
  <c r="BL58" i="5"/>
  <c r="BK58" i="5"/>
  <c r="BP64" i="5"/>
  <c r="BR64" i="5"/>
  <c r="BW64" i="5"/>
  <c r="BQ64" i="5"/>
  <c r="BV64" i="5"/>
  <c r="BU64" i="5"/>
  <c r="BT64" i="5"/>
  <c r="BS64" i="5"/>
  <c r="BM64" i="5"/>
  <c r="BJ64" i="5"/>
  <c r="BL64" i="5"/>
  <c r="BK64" i="5"/>
  <c r="BP70" i="5"/>
  <c r="BR70" i="5"/>
  <c r="BW70" i="5"/>
  <c r="BQ70" i="5"/>
  <c r="BV70" i="5"/>
  <c r="BU70" i="5"/>
  <c r="BT70" i="5"/>
  <c r="BS70" i="5"/>
  <c r="BM70" i="5"/>
  <c r="BJ70" i="5"/>
  <c r="BL70" i="5"/>
  <c r="BK70" i="5"/>
  <c r="BP76" i="5"/>
  <c r="BR76" i="5"/>
  <c r="BW76" i="5"/>
  <c r="BQ76" i="5"/>
  <c r="BV76" i="5"/>
  <c r="BU76" i="5"/>
  <c r="BT76" i="5"/>
  <c r="BS76" i="5"/>
  <c r="BM76" i="5"/>
  <c r="BJ76" i="5"/>
  <c r="BL76" i="5"/>
  <c r="BK76" i="5"/>
  <c r="BP82" i="5"/>
  <c r="BR82" i="5"/>
  <c r="BW82" i="5"/>
  <c r="BQ82" i="5"/>
  <c r="BV82" i="5"/>
  <c r="BU82" i="5"/>
  <c r="BT82" i="5"/>
  <c r="BS82" i="5"/>
  <c r="BM82" i="5"/>
  <c r="BJ82" i="5"/>
  <c r="BL82" i="5"/>
  <c r="BK82" i="5"/>
  <c r="BP88" i="5"/>
  <c r="BR88" i="5"/>
  <c r="BW88" i="5"/>
  <c r="BQ88" i="5"/>
  <c r="BV88" i="5"/>
  <c r="BU88" i="5"/>
  <c r="BT88" i="5"/>
  <c r="BS88" i="5"/>
  <c r="BM88" i="5"/>
  <c r="BJ88" i="5"/>
  <c r="BL88" i="5"/>
  <c r="BK88" i="5"/>
  <c r="BP94" i="5"/>
  <c r="BR94" i="5"/>
  <c r="BW94" i="5"/>
  <c r="BQ94" i="5"/>
  <c r="BV94" i="5"/>
  <c r="BU94" i="5"/>
  <c r="BT94" i="5"/>
  <c r="BS94" i="5"/>
  <c r="BM94" i="5"/>
  <c r="BJ94" i="5"/>
  <c r="BL94" i="5"/>
  <c r="BK94" i="5"/>
  <c r="BP100" i="5"/>
  <c r="BR100" i="5"/>
  <c r="BW100" i="5"/>
  <c r="BQ100" i="5"/>
  <c r="BV100" i="5"/>
  <c r="BU100" i="5"/>
  <c r="BT100" i="5"/>
  <c r="BS100" i="5"/>
  <c r="BM100" i="5"/>
  <c r="BJ100" i="5"/>
  <c r="BL100" i="5"/>
  <c r="BK100" i="5"/>
  <c r="BP106" i="5"/>
  <c r="BR106" i="5"/>
  <c r="BW106" i="5"/>
  <c r="BQ106" i="5"/>
  <c r="BV106" i="5"/>
  <c r="BU106" i="5"/>
  <c r="BT106" i="5"/>
  <c r="BS106" i="5"/>
  <c r="BM106" i="5"/>
  <c r="BJ106" i="5"/>
  <c r="BL106" i="5"/>
  <c r="BK106" i="5"/>
  <c r="BP112" i="5"/>
  <c r="BR112" i="5"/>
  <c r="BW112" i="5"/>
  <c r="BQ112" i="5"/>
  <c r="BV112" i="5"/>
  <c r="BU112" i="5"/>
  <c r="BT112" i="5"/>
  <c r="BS112" i="5"/>
  <c r="BM112" i="5"/>
  <c r="BJ112" i="5"/>
  <c r="BL112" i="5"/>
  <c r="BK112" i="5"/>
  <c r="BP118" i="5"/>
  <c r="BR118" i="5"/>
  <c r="BW118" i="5"/>
  <c r="BQ118" i="5"/>
  <c r="BV118" i="5"/>
  <c r="BU118" i="5"/>
  <c r="BT118" i="5"/>
  <c r="BS118" i="5"/>
  <c r="BM118" i="5"/>
  <c r="BJ118" i="5"/>
  <c r="BL118" i="5"/>
  <c r="BK118" i="5"/>
  <c r="BP124" i="5"/>
  <c r="BR124" i="5"/>
  <c r="BW124" i="5"/>
  <c r="BQ124" i="5"/>
  <c r="BV124" i="5"/>
  <c r="BU124" i="5"/>
  <c r="BT124" i="5"/>
  <c r="BS124" i="5"/>
  <c r="BM124" i="5"/>
  <c r="BJ124" i="5"/>
  <c r="BL124" i="5"/>
  <c r="BK124" i="5"/>
  <c r="BP130" i="5"/>
  <c r="BR130" i="5"/>
  <c r="BW130" i="5"/>
  <c r="BQ130" i="5"/>
  <c r="BV130" i="5"/>
  <c r="BU130" i="5"/>
  <c r="BT130" i="5"/>
  <c r="BS130" i="5"/>
  <c r="BM130" i="5"/>
  <c r="BJ130" i="5"/>
  <c r="BL130" i="5"/>
  <c r="BK130" i="5"/>
  <c r="BP136" i="5"/>
  <c r="BR136" i="5"/>
  <c r="BW136" i="5"/>
  <c r="BQ136" i="5"/>
  <c r="BV136" i="5"/>
  <c r="BU136" i="5"/>
  <c r="BT136" i="5"/>
  <c r="BS136" i="5"/>
  <c r="BM136" i="5"/>
  <c r="BJ136" i="5"/>
  <c r="BL136" i="5"/>
  <c r="BK136" i="5"/>
  <c r="BP142" i="5"/>
  <c r="BR142" i="5"/>
  <c r="BW142" i="5"/>
  <c r="BQ142" i="5"/>
  <c r="BV142" i="5"/>
  <c r="BU142" i="5"/>
  <c r="BT142" i="5"/>
  <c r="BS142" i="5"/>
  <c r="BM142" i="5"/>
  <c r="BJ142" i="5"/>
  <c r="BL142" i="5"/>
  <c r="BK142" i="5"/>
  <c r="BP148" i="5"/>
  <c r="BR148" i="5"/>
  <c r="BW148" i="5"/>
  <c r="BQ148" i="5"/>
  <c r="BV148" i="5"/>
  <c r="BU148" i="5"/>
  <c r="BT148" i="5"/>
  <c r="BS148" i="5"/>
  <c r="BM148" i="5"/>
  <c r="BJ148" i="5"/>
  <c r="BL148" i="5"/>
  <c r="BK148" i="5"/>
  <c r="BP154" i="5"/>
  <c r="BR154" i="5"/>
  <c r="BW154" i="5"/>
  <c r="BQ154" i="5"/>
  <c r="BV154" i="5"/>
  <c r="BU154" i="5"/>
  <c r="BT154" i="5"/>
  <c r="BS154" i="5"/>
  <c r="BM154" i="5"/>
  <c r="BJ154" i="5"/>
  <c r="BL154" i="5"/>
  <c r="BK154" i="5"/>
  <c r="BP160" i="5"/>
  <c r="BR160" i="5"/>
  <c r="BW160" i="5"/>
  <c r="BQ160" i="5"/>
  <c r="BV160" i="5"/>
  <c r="BU160" i="5"/>
  <c r="BT160" i="5"/>
  <c r="BS160" i="5"/>
  <c r="BM160" i="5"/>
  <c r="BJ160" i="5"/>
  <c r="BL160" i="5"/>
  <c r="BK160" i="5"/>
  <c r="BP166" i="5"/>
  <c r="BR166" i="5"/>
  <c r="BW166" i="5"/>
  <c r="BQ166" i="5"/>
  <c r="BV166" i="5"/>
  <c r="BU166" i="5"/>
  <c r="BT166" i="5"/>
  <c r="BS166" i="5"/>
  <c r="BM166" i="5"/>
  <c r="BJ166" i="5"/>
  <c r="BL166" i="5"/>
  <c r="BK166" i="5"/>
  <c r="BP172" i="5"/>
  <c r="BR172" i="5"/>
  <c r="BW172" i="5"/>
  <c r="BQ172" i="5"/>
  <c r="BV172" i="5"/>
  <c r="BU172" i="5"/>
  <c r="BT172" i="5"/>
  <c r="BS172" i="5"/>
  <c r="BM172" i="5"/>
  <c r="BJ172" i="5"/>
  <c r="BL172" i="5"/>
  <c r="BK172" i="5"/>
  <c r="BP178" i="5"/>
  <c r="BR178" i="5"/>
  <c r="BW178" i="5"/>
  <c r="BQ178" i="5"/>
  <c r="BV178" i="5"/>
  <c r="BU178" i="5"/>
  <c r="BT178" i="5"/>
  <c r="BS178" i="5"/>
  <c r="BM178" i="5"/>
  <c r="BJ178" i="5"/>
  <c r="BL178" i="5"/>
  <c r="BK178" i="5"/>
  <c r="BP184" i="5"/>
  <c r="BR184" i="5"/>
  <c r="BW184" i="5"/>
  <c r="BQ184" i="5"/>
  <c r="BV184" i="5"/>
  <c r="BU184" i="5"/>
  <c r="BT184" i="5"/>
  <c r="BS184" i="5"/>
  <c r="BM184" i="5"/>
  <c r="BJ184" i="5"/>
  <c r="BL184" i="5"/>
  <c r="BK184" i="5"/>
  <c r="BP190" i="5"/>
  <c r="BR190" i="5"/>
  <c r="BW190" i="5"/>
  <c r="BQ190" i="5"/>
  <c r="BV190" i="5"/>
  <c r="BU190" i="5"/>
  <c r="BT190" i="5"/>
  <c r="BS190" i="5"/>
  <c r="BM190" i="5"/>
  <c r="BJ190" i="5"/>
  <c r="BL190" i="5"/>
  <c r="BK190" i="5"/>
  <c r="BP196" i="5"/>
  <c r="BR196" i="5"/>
  <c r="BW196" i="5"/>
  <c r="BQ196" i="5"/>
  <c r="BV196" i="5"/>
  <c r="BU196" i="5"/>
  <c r="BT196" i="5"/>
  <c r="BS196" i="5"/>
  <c r="BM196" i="5"/>
  <c r="BJ196" i="5"/>
  <c r="BL196" i="5"/>
  <c r="BK196" i="5"/>
  <c r="BP202" i="5"/>
  <c r="BR202" i="5"/>
  <c r="BW202" i="5"/>
  <c r="BQ202" i="5"/>
  <c r="BV202" i="5"/>
  <c r="BU202" i="5"/>
  <c r="BT202" i="5"/>
  <c r="BS202" i="5"/>
  <c r="BM202" i="5"/>
  <c r="BJ202" i="5"/>
  <c r="BL202" i="5"/>
  <c r="BK202" i="5"/>
  <c r="BP208" i="5"/>
  <c r="BR208" i="5"/>
  <c r="BW208" i="5"/>
  <c r="BQ208" i="5"/>
  <c r="BV208" i="5"/>
  <c r="BU208" i="5"/>
  <c r="BT208" i="5"/>
  <c r="BS208" i="5"/>
  <c r="BM208" i="5"/>
  <c r="BJ208" i="5"/>
  <c r="BL208" i="5"/>
  <c r="BK208" i="5"/>
  <c r="BP214" i="5"/>
  <c r="BR214" i="5"/>
  <c r="BW214" i="5"/>
  <c r="BQ214" i="5"/>
  <c r="BV214" i="5"/>
  <c r="BU214" i="5"/>
  <c r="BT214" i="5"/>
  <c r="BS214" i="5"/>
  <c r="BM214" i="5"/>
  <c r="BJ214" i="5"/>
  <c r="BL214" i="5"/>
  <c r="BK214" i="5"/>
  <c r="BP220" i="5"/>
  <c r="BR220" i="5"/>
  <c r="BW220" i="5"/>
  <c r="BQ220" i="5"/>
  <c r="BV220" i="5"/>
  <c r="BU220" i="5"/>
  <c r="BT220" i="5"/>
  <c r="BS220" i="5"/>
  <c r="BM220" i="5"/>
  <c r="BJ220" i="5"/>
  <c r="BL220" i="5"/>
  <c r="BK220" i="5"/>
  <c r="BP226" i="5"/>
  <c r="BR226" i="5"/>
  <c r="BW226" i="5"/>
  <c r="BQ226" i="5"/>
  <c r="BV226" i="5"/>
  <c r="BU226" i="5"/>
  <c r="BT226" i="5"/>
  <c r="BS226" i="5"/>
  <c r="BM226" i="5"/>
  <c r="BJ226" i="5"/>
  <c r="BL226" i="5"/>
  <c r="BK226" i="5"/>
  <c r="BP232" i="5"/>
  <c r="BR232" i="5"/>
  <c r="BW232" i="5"/>
  <c r="BQ232" i="5"/>
  <c r="BV232" i="5"/>
  <c r="BU232" i="5"/>
  <c r="BT232" i="5"/>
  <c r="BS232" i="5"/>
  <c r="BM232" i="5"/>
  <c r="BJ232" i="5"/>
  <c r="BL232" i="5"/>
  <c r="BK232" i="5"/>
  <c r="BP238" i="5"/>
  <c r="BR238" i="5"/>
  <c r="BW238" i="5"/>
  <c r="BQ238" i="5"/>
  <c r="BV238" i="5"/>
  <c r="BU238" i="5"/>
  <c r="BT238" i="5"/>
  <c r="BS238" i="5"/>
  <c r="BM238" i="5"/>
  <c r="BJ238" i="5"/>
  <c r="BL238" i="5"/>
  <c r="BK238" i="5"/>
  <c r="BP244" i="5"/>
  <c r="BR244" i="5"/>
  <c r="BW244" i="5"/>
  <c r="BQ244" i="5"/>
  <c r="BV244" i="5"/>
  <c r="BU244" i="5"/>
  <c r="BT244" i="5"/>
  <c r="BS244" i="5"/>
  <c r="BM244" i="5"/>
  <c r="BJ244" i="5"/>
  <c r="BL244" i="5"/>
  <c r="BK244" i="5"/>
  <c r="BP250" i="5"/>
  <c r="BR250" i="5"/>
  <c r="BW250" i="5"/>
  <c r="BQ250" i="5"/>
  <c r="BV250" i="5"/>
  <c r="BU250" i="5"/>
  <c r="BT250" i="5"/>
  <c r="BS250" i="5"/>
  <c r="BM250" i="5"/>
  <c r="BJ250" i="5"/>
  <c r="BL250" i="5"/>
  <c r="BK250" i="5"/>
  <c r="BP256" i="5"/>
  <c r="BR256" i="5"/>
  <c r="BW256" i="5"/>
  <c r="BQ256" i="5"/>
  <c r="BV256" i="5"/>
  <c r="BU256" i="5"/>
  <c r="BT256" i="5"/>
  <c r="BS256" i="5"/>
  <c r="BL256" i="5"/>
  <c r="BJ256" i="5"/>
  <c r="BK256" i="5"/>
  <c r="BM256" i="5"/>
  <c r="BP262" i="5"/>
  <c r="BR262" i="5"/>
  <c r="BW262" i="5"/>
  <c r="BQ262" i="5"/>
  <c r="BV262" i="5"/>
  <c r="BU262" i="5"/>
  <c r="BT262" i="5"/>
  <c r="BS262" i="5"/>
  <c r="BK262" i="5"/>
  <c r="BJ262" i="5"/>
  <c r="BM262" i="5"/>
  <c r="BL262" i="5"/>
  <c r="BP268" i="5"/>
  <c r="BR268" i="5"/>
  <c r="BW268" i="5"/>
  <c r="BQ268" i="5"/>
  <c r="BV268" i="5"/>
  <c r="BU268" i="5"/>
  <c r="BT268" i="5"/>
  <c r="BS268" i="5"/>
  <c r="BM268" i="5"/>
  <c r="BJ268" i="5"/>
  <c r="BL268" i="5"/>
  <c r="BK268" i="5"/>
  <c r="BP274" i="5"/>
  <c r="BR274" i="5"/>
  <c r="BW274" i="5"/>
  <c r="BQ274" i="5"/>
  <c r="BV274" i="5"/>
  <c r="BU274" i="5"/>
  <c r="BT274" i="5"/>
  <c r="BS274" i="5"/>
  <c r="BL274" i="5"/>
  <c r="BJ274" i="5"/>
  <c r="BK274" i="5"/>
  <c r="BM274" i="5"/>
  <c r="BP280" i="5"/>
  <c r="BR280" i="5"/>
  <c r="BW280" i="5"/>
  <c r="BQ280" i="5"/>
  <c r="BV280" i="5"/>
  <c r="BU280" i="5"/>
  <c r="BT280" i="5"/>
  <c r="BS280" i="5"/>
  <c r="BK280" i="5"/>
  <c r="BJ280" i="5"/>
  <c r="BM280" i="5"/>
  <c r="BL280" i="5"/>
  <c r="BP286" i="5"/>
  <c r="BR286" i="5"/>
  <c r="BW286" i="5"/>
  <c r="BQ286" i="5"/>
  <c r="BV286" i="5"/>
  <c r="BU286" i="5"/>
  <c r="BT286" i="5"/>
  <c r="BS286" i="5"/>
  <c r="BM286" i="5"/>
  <c r="BJ286" i="5"/>
  <c r="BL286" i="5"/>
  <c r="BK286" i="5"/>
  <c r="BP292" i="5"/>
  <c r="BR292" i="5"/>
  <c r="BW292" i="5"/>
  <c r="BQ292" i="5"/>
  <c r="BV292" i="5"/>
  <c r="BU292" i="5"/>
  <c r="BT292" i="5"/>
  <c r="BS292" i="5"/>
  <c r="BL292" i="5"/>
  <c r="BJ292" i="5"/>
  <c r="BK292" i="5"/>
  <c r="BM292" i="5"/>
  <c r="BP298" i="5"/>
  <c r="BR298" i="5"/>
  <c r="BW298" i="5"/>
  <c r="BQ298" i="5"/>
  <c r="BV298" i="5"/>
  <c r="BU298" i="5"/>
  <c r="BT298" i="5"/>
  <c r="BS298" i="5"/>
  <c r="BK298" i="5"/>
  <c r="BJ298" i="5"/>
  <c r="BM298" i="5"/>
  <c r="BL298" i="5"/>
  <c r="BP304" i="5"/>
  <c r="BR304" i="5"/>
  <c r="BW304" i="5"/>
  <c r="BQ304" i="5"/>
  <c r="BV304" i="5"/>
  <c r="BU304" i="5"/>
  <c r="BT304" i="5"/>
  <c r="BS304" i="5"/>
  <c r="BM304" i="5"/>
  <c r="BJ304" i="5"/>
  <c r="BL304" i="5"/>
  <c r="BK304" i="5"/>
  <c r="BP310" i="5"/>
  <c r="BR310" i="5"/>
  <c r="BW310" i="5"/>
  <c r="BQ310" i="5"/>
  <c r="BV310" i="5"/>
  <c r="BU310" i="5"/>
  <c r="BT310" i="5"/>
  <c r="BS310" i="5"/>
  <c r="BL310" i="5"/>
  <c r="BJ310" i="5"/>
  <c r="BK310" i="5"/>
  <c r="BM310" i="5"/>
  <c r="BP316" i="5"/>
  <c r="BR316" i="5"/>
  <c r="BW316" i="5"/>
  <c r="BQ316" i="5"/>
  <c r="BV316" i="5"/>
  <c r="BU316" i="5"/>
  <c r="BT316" i="5"/>
  <c r="BS316" i="5"/>
  <c r="BK316" i="5"/>
  <c r="BJ316" i="5"/>
  <c r="BM316" i="5"/>
  <c r="BL316" i="5"/>
  <c r="BP322" i="5"/>
  <c r="BR322" i="5"/>
  <c r="BW322" i="5"/>
  <c r="BQ322" i="5"/>
  <c r="BV322" i="5"/>
  <c r="BU322" i="5"/>
  <c r="BT322" i="5"/>
  <c r="BS322" i="5"/>
  <c r="BM322" i="5"/>
  <c r="BJ322" i="5"/>
  <c r="BL322" i="5"/>
  <c r="BK322" i="5"/>
  <c r="BP328" i="5"/>
  <c r="BR328" i="5"/>
  <c r="BW328" i="5"/>
  <c r="BQ328" i="5"/>
  <c r="BV328" i="5"/>
  <c r="BU328" i="5"/>
  <c r="BT328" i="5"/>
  <c r="BS328" i="5"/>
  <c r="BL328" i="5"/>
  <c r="BJ328" i="5"/>
  <c r="BK328" i="5"/>
  <c r="BM328" i="5"/>
  <c r="BP334" i="5"/>
  <c r="BR334" i="5"/>
  <c r="BW334" i="5"/>
  <c r="BQ334" i="5"/>
  <c r="BV334" i="5"/>
  <c r="BU334" i="5"/>
  <c r="BT334" i="5"/>
  <c r="BS334" i="5"/>
  <c r="BK334" i="5"/>
  <c r="BJ334" i="5"/>
  <c r="BM334" i="5"/>
  <c r="BL334" i="5"/>
  <c r="BP340" i="5"/>
  <c r="BR340" i="5"/>
  <c r="BW340" i="5"/>
  <c r="BQ340" i="5"/>
  <c r="BV340" i="5"/>
  <c r="BU340" i="5"/>
  <c r="BT340" i="5"/>
  <c r="BS340" i="5"/>
  <c r="BM340" i="5"/>
  <c r="BJ340" i="5"/>
  <c r="BL340" i="5"/>
  <c r="BK340" i="5"/>
  <c r="BP346" i="5"/>
  <c r="BR346" i="5"/>
  <c r="BW346" i="5"/>
  <c r="BQ346" i="5"/>
  <c r="BV346" i="5"/>
  <c r="BU346" i="5"/>
  <c r="BT346" i="5"/>
  <c r="BS346" i="5"/>
  <c r="BL346" i="5"/>
  <c r="BJ346" i="5"/>
  <c r="BK346" i="5"/>
  <c r="BM346" i="5"/>
  <c r="BP352" i="5"/>
  <c r="BR352" i="5"/>
  <c r="BW352" i="5"/>
  <c r="BQ352" i="5"/>
  <c r="BV352" i="5"/>
  <c r="BU352" i="5"/>
  <c r="BT352" i="5"/>
  <c r="BS352" i="5"/>
  <c r="BK352" i="5"/>
  <c r="BJ352" i="5"/>
  <c r="BM352" i="5"/>
  <c r="BL352" i="5"/>
  <c r="BP358" i="5"/>
  <c r="BR358" i="5"/>
  <c r="BW358" i="5"/>
  <c r="BQ358" i="5"/>
  <c r="BV358" i="5"/>
  <c r="BU358" i="5"/>
  <c r="BT358" i="5"/>
  <c r="BS358" i="5"/>
  <c r="BM358" i="5"/>
  <c r="BJ358" i="5"/>
  <c r="BL358" i="5"/>
  <c r="BK358" i="5"/>
  <c r="BP364" i="5"/>
  <c r="BR364" i="5"/>
  <c r="BW364" i="5"/>
  <c r="BQ364" i="5"/>
  <c r="BV364" i="5"/>
  <c r="BU364" i="5"/>
  <c r="BT364" i="5"/>
  <c r="BS364" i="5"/>
  <c r="BL364" i="5"/>
  <c r="BJ364" i="5"/>
  <c r="BK364" i="5"/>
  <c r="BM364" i="5"/>
  <c r="BP370" i="5"/>
  <c r="BR370" i="5"/>
  <c r="BW370" i="5"/>
  <c r="BQ370" i="5"/>
  <c r="BV370" i="5"/>
  <c r="BU370" i="5"/>
  <c r="BT370" i="5"/>
  <c r="BS370" i="5"/>
  <c r="BK370" i="5"/>
  <c r="BJ370" i="5"/>
  <c r="BM370" i="5"/>
  <c r="BL370" i="5"/>
  <c r="BP376" i="5"/>
  <c r="BR376" i="5"/>
  <c r="BW376" i="5"/>
  <c r="BQ376" i="5"/>
  <c r="BV376" i="5"/>
  <c r="BU376" i="5"/>
  <c r="BT376" i="5"/>
  <c r="BS376" i="5"/>
  <c r="BM376" i="5"/>
  <c r="BJ376" i="5"/>
  <c r="BL376" i="5"/>
  <c r="BK376" i="5"/>
  <c r="BP382" i="5"/>
  <c r="BR382" i="5"/>
  <c r="BW382" i="5"/>
  <c r="BQ382" i="5"/>
  <c r="BV382" i="5"/>
  <c r="BU382" i="5"/>
  <c r="BT382" i="5"/>
  <c r="BS382" i="5"/>
  <c r="BL382" i="5"/>
  <c r="BJ382" i="5"/>
  <c r="BK382" i="5"/>
  <c r="BM382" i="5"/>
  <c r="BP388" i="5"/>
  <c r="BR388" i="5"/>
  <c r="BW388" i="5"/>
  <c r="BQ388" i="5"/>
  <c r="BV388" i="5"/>
  <c r="BU388" i="5"/>
  <c r="BT388" i="5"/>
  <c r="BS388" i="5"/>
  <c r="BK388" i="5"/>
  <c r="BJ388" i="5"/>
  <c r="BM388" i="5"/>
  <c r="BL388" i="5"/>
  <c r="BP394" i="5"/>
  <c r="BR394" i="5"/>
  <c r="BW394" i="5"/>
  <c r="BQ394" i="5"/>
  <c r="BV394" i="5"/>
  <c r="BU394" i="5"/>
  <c r="BT394" i="5"/>
  <c r="BS394" i="5"/>
  <c r="BM394" i="5"/>
  <c r="BJ394" i="5"/>
  <c r="BL394" i="5"/>
  <c r="BK394" i="5"/>
  <c r="BP400" i="5"/>
  <c r="BR400" i="5"/>
  <c r="BW400" i="5"/>
  <c r="BQ400" i="5"/>
  <c r="BV400" i="5"/>
  <c r="BU400" i="5"/>
  <c r="BT400" i="5"/>
  <c r="BS400" i="5"/>
  <c r="BM400" i="5"/>
  <c r="BJ400" i="5"/>
  <c r="BL400" i="5"/>
  <c r="BK400" i="5"/>
  <c r="BP406" i="5"/>
  <c r="BR406" i="5"/>
  <c r="BW406" i="5"/>
  <c r="BQ406" i="5"/>
  <c r="BV406" i="5"/>
  <c r="BU406" i="5"/>
  <c r="BT406" i="5"/>
  <c r="BS406" i="5"/>
  <c r="BM406" i="5"/>
  <c r="BK406" i="5"/>
  <c r="BJ406" i="5"/>
  <c r="BL406" i="5"/>
  <c r="BP412" i="5"/>
  <c r="BR412" i="5"/>
  <c r="BW412" i="5"/>
  <c r="BQ412" i="5"/>
  <c r="BV412" i="5"/>
  <c r="BU412" i="5"/>
  <c r="BT412" i="5"/>
  <c r="BS412" i="5"/>
  <c r="BM412" i="5"/>
  <c r="BL412" i="5"/>
  <c r="BJ412" i="5"/>
  <c r="BK412" i="5"/>
  <c r="BP418" i="5"/>
  <c r="BR418" i="5"/>
  <c r="BW418" i="5"/>
  <c r="BQ418" i="5"/>
  <c r="BV418" i="5"/>
  <c r="BU418" i="5"/>
  <c r="BT418" i="5"/>
  <c r="BS418" i="5"/>
  <c r="BM418" i="5"/>
  <c r="BJ418" i="5"/>
  <c r="BL418" i="5"/>
  <c r="BK418" i="5"/>
  <c r="BP424" i="5"/>
  <c r="BR424" i="5"/>
  <c r="BW424" i="5"/>
  <c r="BQ424" i="5"/>
  <c r="BV424" i="5"/>
  <c r="BU424" i="5"/>
  <c r="BT424" i="5"/>
  <c r="BS424" i="5"/>
  <c r="BM424" i="5"/>
  <c r="BK424" i="5"/>
  <c r="BJ424" i="5"/>
  <c r="BL424" i="5"/>
  <c r="BP430" i="5"/>
  <c r="BR430" i="5"/>
  <c r="BW430" i="5"/>
  <c r="BQ430" i="5"/>
  <c r="BV430" i="5"/>
  <c r="BU430" i="5"/>
  <c r="BT430" i="5"/>
  <c r="BS430" i="5"/>
  <c r="BM430" i="5"/>
  <c r="BL430" i="5"/>
  <c r="BJ430" i="5"/>
  <c r="BK430" i="5"/>
  <c r="BP436" i="5"/>
  <c r="BR436" i="5"/>
  <c r="BW436" i="5"/>
  <c r="BQ436" i="5"/>
  <c r="BV436" i="5"/>
  <c r="BU436" i="5"/>
  <c r="BT436" i="5"/>
  <c r="BS436" i="5"/>
  <c r="BM436" i="5"/>
  <c r="BJ436" i="5"/>
  <c r="BL436" i="5"/>
  <c r="BK436" i="5"/>
  <c r="BP442" i="5"/>
  <c r="BR442" i="5"/>
  <c r="BW442" i="5"/>
  <c r="BQ442" i="5"/>
  <c r="BV442" i="5"/>
  <c r="BU442" i="5"/>
  <c r="BT442" i="5"/>
  <c r="BS442" i="5"/>
  <c r="BM442" i="5"/>
  <c r="BK442" i="5"/>
  <c r="BJ442" i="5"/>
  <c r="BL442" i="5"/>
  <c r="BP448" i="5"/>
  <c r="BR448" i="5"/>
  <c r="BW448" i="5"/>
  <c r="BQ448" i="5"/>
  <c r="BV448" i="5"/>
  <c r="BU448" i="5"/>
  <c r="BT448" i="5"/>
  <c r="BS448" i="5"/>
  <c r="BM448" i="5"/>
  <c r="BL448" i="5"/>
  <c r="BJ448" i="5"/>
  <c r="BK448" i="5"/>
  <c r="BP454" i="5"/>
  <c r="BR454" i="5"/>
  <c r="BW454" i="5"/>
  <c r="BQ454" i="5"/>
  <c r="BV454" i="5"/>
  <c r="BU454" i="5"/>
  <c r="BT454" i="5"/>
  <c r="BS454" i="5"/>
  <c r="BM454" i="5"/>
  <c r="BJ454" i="5"/>
  <c r="BL454" i="5"/>
  <c r="BK454" i="5"/>
  <c r="BP460" i="5"/>
  <c r="BR460" i="5"/>
  <c r="BW460" i="5"/>
  <c r="BQ460" i="5"/>
  <c r="BV460" i="5"/>
  <c r="BU460" i="5"/>
  <c r="BT460" i="5"/>
  <c r="BS460" i="5"/>
  <c r="BM460" i="5"/>
  <c r="BK460" i="5"/>
  <c r="BJ460" i="5"/>
  <c r="BL460" i="5"/>
  <c r="BP466" i="5"/>
  <c r="BR466" i="5"/>
  <c r="BW466" i="5"/>
  <c r="BQ466" i="5"/>
  <c r="BV466" i="5"/>
  <c r="BU466" i="5"/>
  <c r="BT466" i="5"/>
  <c r="BS466" i="5"/>
  <c r="BM466" i="5"/>
  <c r="BL466" i="5"/>
  <c r="BJ466" i="5"/>
  <c r="BK466" i="5"/>
  <c r="BP472" i="5"/>
  <c r="BR472" i="5"/>
  <c r="BW472" i="5"/>
  <c r="BQ472" i="5"/>
  <c r="BV472" i="5"/>
  <c r="BU472" i="5"/>
  <c r="BT472" i="5"/>
  <c r="BS472" i="5"/>
  <c r="BM472" i="5"/>
  <c r="BJ472" i="5"/>
  <c r="BL472" i="5"/>
  <c r="BK472" i="5"/>
  <c r="BP478" i="5"/>
  <c r="BR478" i="5"/>
  <c r="BW478" i="5"/>
  <c r="BQ478" i="5"/>
  <c r="BV478" i="5"/>
  <c r="BU478" i="5"/>
  <c r="BT478" i="5"/>
  <c r="BS478" i="5"/>
  <c r="BM478" i="5"/>
  <c r="BK478" i="5"/>
  <c r="BJ478" i="5"/>
  <c r="BL478" i="5"/>
  <c r="BP484" i="5"/>
  <c r="BR484" i="5"/>
  <c r="BW484" i="5"/>
  <c r="BQ484" i="5"/>
  <c r="BV484" i="5"/>
  <c r="BU484" i="5"/>
  <c r="BT484" i="5"/>
  <c r="BS484" i="5"/>
  <c r="BM484" i="5"/>
  <c r="BL484" i="5"/>
  <c r="BJ484" i="5"/>
  <c r="BK484" i="5"/>
  <c r="BP490" i="5"/>
  <c r="BR490" i="5"/>
  <c r="BW490" i="5"/>
  <c r="BQ490" i="5"/>
  <c r="BV490" i="5"/>
  <c r="BU490" i="5"/>
  <c r="BT490" i="5"/>
  <c r="BS490" i="5"/>
  <c r="BM490" i="5"/>
  <c r="BJ490" i="5"/>
  <c r="BL490" i="5"/>
  <c r="BK490" i="5"/>
  <c r="BP496" i="5"/>
  <c r="BR496" i="5"/>
  <c r="BW496" i="5"/>
  <c r="BQ496" i="5"/>
  <c r="BV496" i="5"/>
  <c r="BU496" i="5"/>
  <c r="BT496" i="5"/>
  <c r="BS496" i="5"/>
  <c r="BM496" i="5"/>
  <c r="BK496" i="5"/>
  <c r="BJ496" i="5"/>
  <c r="BL496" i="5"/>
  <c r="BP502" i="5"/>
  <c r="BR502" i="5"/>
  <c r="BW502" i="5"/>
  <c r="BQ502" i="5"/>
  <c r="BV502" i="5"/>
  <c r="BU502" i="5"/>
  <c r="BT502" i="5"/>
  <c r="BS502" i="5"/>
  <c r="BM502" i="5"/>
  <c r="BL502" i="5"/>
  <c r="BJ502" i="5"/>
  <c r="BK502" i="5"/>
  <c r="BP508" i="5"/>
  <c r="BR508" i="5"/>
  <c r="BW508" i="5"/>
  <c r="BQ508" i="5"/>
  <c r="BV508" i="5"/>
  <c r="BU508" i="5"/>
  <c r="BT508" i="5"/>
  <c r="BS508" i="5"/>
  <c r="BM508" i="5"/>
  <c r="BJ508" i="5"/>
  <c r="BL508" i="5"/>
  <c r="BK508" i="5"/>
  <c r="BI14" i="5"/>
  <c r="BI16" i="5"/>
  <c r="BI18" i="5"/>
  <c r="BI20" i="5"/>
  <c r="BI22" i="5"/>
  <c r="BI24" i="5"/>
  <c r="BI26" i="5"/>
  <c r="BI28" i="5"/>
  <c r="BI32" i="5"/>
  <c r="BI34" i="5"/>
  <c r="BI38" i="5"/>
  <c r="BI40" i="5"/>
  <c r="BI42" i="5"/>
  <c r="BI44" i="5"/>
  <c r="BI46" i="5"/>
  <c r="BI48" i="5"/>
  <c r="BI50" i="5"/>
  <c r="BI52" i="5"/>
  <c r="BI54" i="5"/>
  <c r="BI56" i="5"/>
  <c r="BI58" i="5"/>
  <c r="BI62" i="5"/>
  <c r="BI64" i="5"/>
  <c r="BI68" i="5"/>
  <c r="BI70" i="5"/>
  <c r="BI72" i="5"/>
  <c r="BI74" i="5"/>
  <c r="BI76" i="5"/>
  <c r="BI78" i="5"/>
  <c r="BI80" i="5"/>
  <c r="BI82" i="5"/>
  <c r="BI84" i="5"/>
  <c r="BI86" i="5"/>
  <c r="BI88" i="5"/>
  <c r="BI92" i="5"/>
  <c r="BI94" i="5"/>
  <c r="BI96" i="5"/>
  <c r="BI98" i="5"/>
  <c r="BI100" i="5"/>
  <c r="BI104" i="5"/>
  <c r="BI106" i="5"/>
  <c r="BI108" i="5"/>
  <c r="BI110" i="5"/>
  <c r="BI112" i="5"/>
  <c r="BI114" i="5"/>
  <c r="BI116" i="5"/>
  <c r="BI118" i="5"/>
  <c r="BI122" i="5"/>
  <c r="BI124" i="5"/>
  <c r="BI126" i="5"/>
  <c r="BI128" i="5"/>
  <c r="BI130" i="5"/>
  <c r="BI132" i="5"/>
  <c r="BI134" i="5"/>
  <c r="BI136" i="5"/>
  <c r="BI138" i="5"/>
  <c r="BI140" i="5"/>
  <c r="BI142" i="5"/>
  <c r="BI146" i="5"/>
  <c r="BI148" i="5"/>
  <c r="BI152" i="5"/>
  <c r="BI154" i="5"/>
  <c r="BI156" i="5"/>
  <c r="BI158" i="5"/>
  <c r="BI160" i="5"/>
  <c r="BI162" i="5"/>
  <c r="BI164" i="5"/>
  <c r="BI166" i="5"/>
  <c r="BI168" i="5"/>
  <c r="BI170" i="5"/>
  <c r="BI172" i="5"/>
  <c r="BI176" i="5"/>
  <c r="BI178" i="5"/>
  <c r="BI182" i="5"/>
  <c r="BI184" i="5"/>
  <c r="BI186" i="5"/>
  <c r="BI188" i="5"/>
  <c r="BI190" i="5"/>
  <c r="BI192" i="5"/>
  <c r="BI194" i="5"/>
  <c r="BI196" i="5"/>
  <c r="BI198" i="5"/>
  <c r="BI200" i="5"/>
  <c r="BI202" i="5"/>
  <c r="BI206" i="5"/>
  <c r="BI208" i="5"/>
  <c r="BI212" i="5"/>
  <c r="BI214" i="5"/>
  <c r="BI216" i="5"/>
  <c r="BI218" i="5"/>
  <c r="BI220" i="5"/>
  <c r="BI222" i="5"/>
  <c r="BI224" i="5"/>
  <c r="BI226" i="5"/>
  <c r="BI228" i="5"/>
  <c r="BI230" i="5"/>
  <c r="BI232" i="5"/>
  <c r="BI236" i="5"/>
  <c r="BI238" i="5"/>
  <c r="BI242" i="5"/>
  <c r="BI244" i="5"/>
  <c r="BI246" i="5"/>
  <c r="BI248" i="5"/>
  <c r="BI250" i="5"/>
  <c r="BI252" i="5"/>
  <c r="BI254" i="5"/>
  <c r="BI256" i="5"/>
  <c r="BI258" i="5"/>
  <c r="BI260" i="5"/>
  <c r="BI262" i="5"/>
  <c r="BI266" i="5"/>
  <c r="BI268" i="5"/>
  <c r="BI272" i="5"/>
  <c r="BI274" i="5"/>
  <c r="BI276" i="5"/>
  <c r="BI278" i="5"/>
  <c r="BI280" i="5"/>
  <c r="BI282" i="5"/>
  <c r="BI284" i="5"/>
  <c r="BI286" i="5"/>
  <c r="BI290" i="5"/>
  <c r="BI292" i="5"/>
  <c r="BI296" i="5"/>
  <c r="BI298" i="5"/>
  <c r="BI300" i="5"/>
  <c r="BI302" i="5"/>
  <c r="BI304" i="5"/>
  <c r="BI306" i="5"/>
  <c r="BI308" i="5"/>
  <c r="BI310" i="5"/>
  <c r="BI314" i="5"/>
  <c r="BI316" i="5"/>
  <c r="BI320" i="5"/>
  <c r="BI322" i="5"/>
  <c r="BI324" i="5"/>
  <c r="BI326" i="5"/>
  <c r="BI328" i="5"/>
  <c r="BI330" i="5"/>
  <c r="BI332" i="5"/>
  <c r="BI334" i="5"/>
  <c r="BI336" i="5"/>
  <c r="BI338" i="5"/>
  <c r="BI340" i="5"/>
  <c r="BI344" i="5"/>
  <c r="BI346" i="5"/>
  <c r="BI350" i="5"/>
  <c r="BI352" i="5"/>
  <c r="BI354" i="5"/>
  <c r="BI356" i="5"/>
  <c r="BI358" i="5"/>
  <c r="BI360" i="5"/>
  <c r="BI362" i="5"/>
  <c r="BI364" i="5"/>
  <c r="BI368" i="5"/>
  <c r="BI370" i="5"/>
  <c r="BI374" i="5"/>
  <c r="BI376" i="5"/>
  <c r="BI378" i="5"/>
  <c r="BI380" i="5"/>
  <c r="BI382" i="5"/>
  <c r="BI384" i="5"/>
  <c r="BI386" i="5"/>
  <c r="BI388" i="5"/>
  <c r="BI392" i="5"/>
  <c r="BI394" i="5"/>
  <c r="BI398" i="5"/>
  <c r="BI400" i="5"/>
  <c r="BI402" i="5"/>
  <c r="BI404" i="5"/>
  <c r="BI406" i="5"/>
  <c r="BI408" i="5"/>
  <c r="BI410" i="5"/>
  <c r="BI412" i="5"/>
  <c r="BI414" i="5"/>
  <c r="BI416" i="5"/>
  <c r="BI418" i="5"/>
  <c r="BI422" i="5"/>
  <c r="BI424" i="5"/>
  <c r="BI428" i="5"/>
  <c r="BI430" i="5"/>
  <c r="BI432" i="5"/>
  <c r="BI434" i="5"/>
  <c r="BI436" i="5"/>
  <c r="BI438" i="5"/>
  <c r="BI440" i="5"/>
  <c r="BI442" i="5"/>
  <c r="BI446" i="5"/>
  <c r="BI448" i="5"/>
  <c r="BI452" i="5"/>
  <c r="BI454" i="5"/>
  <c r="BI456" i="5"/>
  <c r="BI458" i="5"/>
  <c r="BI460" i="5"/>
  <c r="BI462" i="5"/>
  <c r="BI464" i="5"/>
  <c r="BI466" i="5"/>
  <c r="BI470" i="5"/>
  <c r="BI472" i="5"/>
  <c r="BI476" i="5"/>
  <c r="BI478" i="5"/>
  <c r="BI480" i="5"/>
  <c r="BI482" i="5"/>
  <c r="BI484" i="5"/>
  <c r="BI486" i="5"/>
  <c r="BI488" i="5"/>
  <c r="BI490" i="5"/>
  <c r="BI494" i="5"/>
  <c r="BI496" i="5"/>
  <c r="BI500" i="5"/>
  <c r="BI502" i="5"/>
  <c r="BI504" i="5"/>
  <c r="BI506" i="5"/>
  <c r="BI508" i="5"/>
  <c r="BP29" i="5"/>
  <c r="BW29" i="5"/>
  <c r="BQ29" i="5"/>
  <c r="BV29" i="5"/>
  <c r="BU29" i="5"/>
  <c r="BT29" i="5"/>
  <c r="BS29" i="5"/>
  <c r="BR29" i="5"/>
  <c r="BK29" i="5"/>
  <c r="BJ29" i="5"/>
  <c r="BM29" i="5"/>
  <c r="BL29" i="5"/>
  <c r="BP65" i="5"/>
  <c r="BW65" i="5"/>
  <c r="BQ65" i="5"/>
  <c r="BV65" i="5"/>
  <c r="BU65" i="5"/>
  <c r="BT65" i="5"/>
  <c r="BS65" i="5"/>
  <c r="BR65" i="5"/>
  <c r="BK65" i="5"/>
  <c r="BJ65" i="5"/>
  <c r="BM65" i="5"/>
  <c r="BL65" i="5"/>
  <c r="BP71" i="5"/>
  <c r="BW71" i="5"/>
  <c r="BQ71" i="5"/>
  <c r="BV71" i="5"/>
  <c r="BU71" i="5"/>
  <c r="BT71" i="5"/>
  <c r="BS71" i="5"/>
  <c r="BR71" i="5"/>
  <c r="BK71" i="5"/>
  <c r="BJ71" i="5"/>
  <c r="BM71" i="5"/>
  <c r="BL71" i="5"/>
  <c r="BP101" i="5"/>
  <c r="BW101" i="5"/>
  <c r="BQ101" i="5"/>
  <c r="BV101" i="5"/>
  <c r="BU101" i="5"/>
  <c r="BT101" i="5"/>
  <c r="BS101" i="5"/>
  <c r="BR101" i="5"/>
  <c r="BK101" i="5"/>
  <c r="BJ101" i="5"/>
  <c r="BM101" i="5"/>
  <c r="BL101" i="5"/>
  <c r="BP107" i="5"/>
  <c r="BW107" i="5"/>
  <c r="BQ107" i="5"/>
  <c r="BV107" i="5"/>
  <c r="BU107" i="5"/>
  <c r="BT107" i="5"/>
  <c r="BS107" i="5"/>
  <c r="BR107" i="5"/>
  <c r="BK107" i="5"/>
  <c r="BJ107" i="5"/>
  <c r="BM107" i="5"/>
  <c r="BL107" i="5"/>
  <c r="BP113" i="5"/>
  <c r="BW113" i="5"/>
  <c r="BQ113" i="5"/>
  <c r="BV113" i="5"/>
  <c r="BU113" i="5"/>
  <c r="BT113" i="5"/>
  <c r="BS113" i="5"/>
  <c r="BR113" i="5"/>
  <c r="BK113" i="5"/>
  <c r="BJ113" i="5"/>
  <c r="BM113" i="5"/>
  <c r="BL113" i="5"/>
  <c r="BP119" i="5"/>
  <c r="BW119" i="5"/>
  <c r="BQ119" i="5"/>
  <c r="BV119" i="5"/>
  <c r="BU119" i="5"/>
  <c r="BT119" i="5"/>
  <c r="BS119" i="5"/>
  <c r="BR119" i="5"/>
  <c r="BK119" i="5"/>
  <c r="BJ119" i="5"/>
  <c r="BM119" i="5"/>
  <c r="BL119" i="5"/>
  <c r="BP125" i="5"/>
  <c r="BW125" i="5"/>
  <c r="BQ125" i="5"/>
  <c r="BV125" i="5"/>
  <c r="BU125" i="5"/>
  <c r="BT125" i="5"/>
  <c r="BS125" i="5"/>
  <c r="BR125" i="5"/>
  <c r="BK125" i="5"/>
  <c r="BJ125" i="5"/>
  <c r="BM125" i="5"/>
  <c r="BL125" i="5"/>
  <c r="BP131" i="5"/>
  <c r="BW131" i="5"/>
  <c r="BQ131" i="5"/>
  <c r="BV131" i="5"/>
  <c r="BU131" i="5"/>
  <c r="BT131" i="5"/>
  <c r="BS131" i="5"/>
  <c r="BR131" i="5"/>
  <c r="BK131" i="5"/>
  <c r="BJ131" i="5"/>
  <c r="BM131" i="5"/>
  <c r="BL131" i="5"/>
  <c r="BP137" i="5"/>
  <c r="BW137" i="5"/>
  <c r="BQ137" i="5"/>
  <c r="BV137" i="5"/>
  <c r="BU137" i="5"/>
  <c r="BT137" i="5"/>
  <c r="BS137" i="5"/>
  <c r="BR137" i="5"/>
  <c r="BK137" i="5"/>
  <c r="BJ137" i="5"/>
  <c r="BM137" i="5"/>
  <c r="BL137" i="5"/>
  <c r="BP143" i="5"/>
  <c r="BW143" i="5"/>
  <c r="BQ143" i="5"/>
  <c r="BV143" i="5"/>
  <c r="BU143" i="5"/>
  <c r="BT143" i="5"/>
  <c r="BS143" i="5"/>
  <c r="BR143" i="5"/>
  <c r="BK143" i="5"/>
  <c r="BJ143" i="5"/>
  <c r="BM143" i="5"/>
  <c r="BL143" i="5"/>
  <c r="BP149" i="5"/>
  <c r="BW149" i="5"/>
  <c r="BQ149" i="5"/>
  <c r="BV149" i="5"/>
  <c r="BU149" i="5"/>
  <c r="BT149" i="5"/>
  <c r="BS149" i="5"/>
  <c r="BR149" i="5"/>
  <c r="BK149" i="5"/>
  <c r="BJ149" i="5"/>
  <c r="BM149" i="5"/>
  <c r="BL149" i="5"/>
  <c r="BP155" i="5"/>
  <c r="BW155" i="5"/>
  <c r="BQ155" i="5"/>
  <c r="BV155" i="5"/>
  <c r="BU155" i="5"/>
  <c r="BT155" i="5"/>
  <c r="BS155" i="5"/>
  <c r="BR155" i="5"/>
  <c r="BK155" i="5"/>
  <c r="BJ155" i="5"/>
  <c r="BM155" i="5"/>
  <c r="BL155" i="5"/>
  <c r="BP161" i="5"/>
  <c r="BW161" i="5"/>
  <c r="BQ161" i="5"/>
  <c r="BV161" i="5"/>
  <c r="BU161" i="5"/>
  <c r="BT161" i="5"/>
  <c r="BS161" i="5"/>
  <c r="BR161" i="5"/>
  <c r="BK161" i="5"/>
  <c r="BJ161" i="5"/>
  <c r="BM161" i="5"/>
  <c r="BL161" i="5"/>
  <c r="BP167" i="5"/>
  <c r="BW167" i="5"/>
  <c r="BQ167" i="5"/>
  <c r="BV167" i="5"/>
  <c r="BU167" i="5"/>
  <c r="BT167" i="5"/>
  <c r="BS167" i="5"/>
  <c r="BR167" i="5"/>
  <c r="BK167" i="5"/>
  <c r="BJ167" i="5"/>
  <c r="BM167" i="5"/>
  <c r="BL167" i="5"/>
  <c r="BP173" i="5"/>
  <c r="BW173" i="5"/>
  <c r="BQ173" i="5"/>
  <c r="BV173" i="5"/>
  <c r="BU173" i="5"/>
  <c r="BT173" i="5"/>
  <c r="BS173" i="5"/>
  <c r="BR173" i="5"/>
  <c r="BK173" i="5"/>
  <c r="BJ173" i="5"/>
  <c r="BM173" i="5"/>
  <c r="BL173" i="5"/>
  <c r="BP179" i="5"/>
  <c r="BW179" i="5"/>
  <c r="BQ179" i="5"/>
  <c r="BV179" i="5"/>
  <c r="BU179" i="5"/>
  <c r="BT179" i="5"/>
  <c r="BS179" i="5"/>
  <c r="BR179" i="5"/>
  <c r="BK179" i="5"/>
  <c r="BJ179" i="5"/>
  <c r="BM179" i="5"/>
  <c r="BL179" i="5"/>
  <c r="BP185" i="5"/>
  <c r="BW185" i="5"/>
  <c r="BQ185" i="5"/>
  <c r="BV185" i="5"/>
  <c r="BU185" i="5"/>
  <c r="BT185" i="5"/>
  <c r="BS185" i="5"/>
  <c r="BR185" i="5"/>
  <c r="BK185" i="5"/>
  <c r="BJ185" i="5"/>
  <c r="BM185" i="5"/>
  <c r="BL185" i="5"/>
  <c r="BP191" i="5"/>
  <c r="BW191" i="5"/>
  <c r="BQ191" i="5"/>
  <c r="BV191" i="5"/>
  <c r="BU191" i="5"/>
  <c r="BT191" i="5"/>
  <c r="BS191" i="5"/>
  <c r="BR191" i="5"/>
  <c r="BK191" i="5"/>
  <c r="BJ191" i="5"/>
  <c r="BM191" i="5"/>
  <c r="BL191" i="5"/>
  <c r="BP197" i="5"/>
  <c r="BW197" i="5"/>
  <c r="BQ197" i="5"/>
  <c r="BV197" i="5"/>
  <c r="BU197" i="5"/>
  <c r="BT197" i="5"/>
  <c r="BS197" i="5"/>
  <c r="BR197" i="5"/>
  <c r="BK197" i="5"/>
  <c r="BJ197" i="5"/>
  <c r="BM197" i="5"/>
  <c r="BL197" i="5"/>
  <c r="BP203" i="5"/>
  <c r="BW203" i="5"/>
  <c r="BQ203" i="5"/>
  <c r="BV203" i="5"/>
  <c r="BU203" i="5"/>
  <c r="BT203" i="5"/>
  <c r="BS203" i="5"/>
  <c r="BR203" i="5"/>
  <c r="BK203" i="5"/>
  <c r="BJ203" i="5"/>
  <c r="BM203" i="5"/>
  <c r="BL203" i="5"/>
  <c r="BP209" i="5"/>
  <c r="BW209" i="5"/>
  <c r="BQ209" i="5"/>
  <c r="BV209" i="5"/>
  <c r="BU209" i="5"/>
  <c r="BT209" i="5"/>
  <c r="BS209" i="5"/>
  <c r="BR209" i="5"/>
  <c r="BK209" i="5"/>
  <c r="BJ209" i="5"/>
  <c r="BM209" i="5"/>
  <c r="BL209" i="5"/>
  <c r="BP215" i="5"/>
  <c r="BW215" i="5"/>
  <c r="BQ215" i="5"/>
  <c r="BV215" i="5"/>
  <c r="BU215" i="5"/>
  <c r="BT215" i="5"/>
  <c r="BS215" i="5"/>
  <c r="BR215" i="5"/>
  <c r="BK215" i="5"/>
  <c r="BJ215" i="5"/>
  <c r="BM215" i="5"/>
  <c r="BL215" i="5"/>
  <c r="BP221" i="5"/>
  <c r="BW221" i="5"/>
  <c r="BQ221" i="5"/>
  <c r="BV221" i="5"/>
  <c r="BU221" i="5"/>
  <c r="BT221" i="5"/>
  <c r="BS221" i="5"/>
  <c r="BR221" i="5"/>
  <c r="BK221" i="5"/>
  <c r="BJ221" i="5"/>
  <c r="BM221" i="5"/>
  <c r="BL221" i="5"/>
  <c r="BP227" i="5"/>
  <c r="BW227" i="5"/>
  <c r="BQ227" i="5"/>
  <c r="BV227" i="5"/>
  <c r="BU227" i="5"/>
  <c r="BT227" i="5"/>
  <c r="BS227" i="5"/>
  <c r="BR227" i="5"/>
  <c r="BK227" i="5"/>
  <c r="BJ227" i="5"/>
  <c r="BM227" i="5"/>
  <c r="BL227" i="5"/>
  <c r="BP233" i="5"/>
  <c r="BW233" i="5"/>
  <c r="BQ233" i="5"/>
  <c r="BV233" i="5"/>
  <c r="BU233" i="5"/>
  <c r="BT233" i="5"/>
  <c r="BS233" i="5"/>
  <c r="BR233" i="5"/>
  <c r="BK233" i="5"/>
  <c r="BJ233" i="5"/>
  <c r="BM233" i="5"/>
  <c r="BL233" i="5"/>
  <c r="BP239" i="5"/>
  <c r="BW239" i="5"/>
  <c r="BQ239" i="5"/>
  <c r="BV239" i="5"/>
  <c r="BU239" i="5"/>
  <c r="BT239" i="5"/>
  <c r="BS239" i="5"/>
  <c r="BR239" i="5"/>
  <c r="BK239" i="5"/>
  <c r="BJ239" i="5"/>
  <c r="BM239" i="5"/>
  <c r="BL239" i="5"/>
  <c r="BP245" i="5"/>
  <c r="BW245" i="5"/>
  <c r="BQ245" i="5"/>
  <c r="BV245" i="5"/>
  <c r="BU245" i="5"/>
  <c r="BT245" i="5"/>
  <c r="BS245" i="5"/>
  <c r="BR245" i="5"/>
  <c r="BK245" i="5"/>
  <c r="BJ245" i="5"/>
  <c r="BM245" i="5"/>
  <c r="BL245" i="5"/>
  <c r="BP251" i="5"/>
  <c r="BW251" i="5"/>
  <c r="BQ251" i="5"/>
  <c r="BV251" i="5"/>
  <c r="BU251" i="5"/>
  <c r="BT251" i="5"/>
  <c r="BS251" i="5"/>
  <c r="BR251" i="5"/>
  <c r="BK251" i="5"/>
  <c r="BL251" i="5"/>
  <c r="BJ251" i="5"/>
  <c r="BM251" i="5"/>
  <c r="BP257" i="5"/>
  <c r="BW257" i="5"/>
  <c r="BQ257" i="5"/>
  <c r="BV257" i="5"/>
  <c r="BU257" i="5"/>
  <c r="BT257" i="5"/>
  <c r="BS257" i="5"/>
  <c r="BR257" i="5"/>
  <c r="BK257" i="5"/>
  <c r="BJ257" i="5"/>
  <c r="BM257" i="5"/>
  <c r="BL257" i="5"/>
  <c r="BP263" i="5"/>
  <c r="BW263" i="5"/>
  <c r="BQ263" i="5"/>
  <c r="BV263" i="5"/>
  <c r="BU263" i="5"/>
  <c r="BT263" i="5"/>
  <c r="BS263" i="5"/>
  <c r="BR263" i="5"/>
  <c r="BK263" i="5"/>
  <c r="BM263" i="5"/>
  <c r="BJ263" i="5"/>
  <c r="BL263" i="5"/>
  <c r="BP269" i="5"/>
  <c r="BW269" i="5"/>
  <c r="BQ269" i="5"/>
  <c r="BV269" i="5"/>
  <c r="BU269" i="5"/>
  <c r="BT269" i="5"/>
  <c r="BS269" i="5"/>
  <c r="BR269" i="5"/>
  <c r="BK269" i="5"/>
  <c r="BL269" i="5"/>
  <c r="BJ269" i="5"/>
  <c r="BM269" i="5"/>
  <c r="BP275" i="5"/>
  <c r="BW275" i="5"/>
  <c r="BQ275" i="5"/>
  <c r="BV275" i="5"/>
  <c r="BU275" i="5"/>
  <c r="BT275" i="5"/>
  <c r="BS275" i="5"/>
  <c r="BR275" i="5"/>
  <c r="BK275" i="5"/>
  <c r="BJ275" i="5"/>
  <c r="BM275" i="5"/>
  <c r="BL275" i="5"/>
  <c r="BP281" i="5"/>
  <c r="BW281" i="5"/>
  <c r="BQ281" i="5"/>
  <c r="BV281" i="5"/>
  <c r="BU281" i="5"/>
  <c r="BT281" i="5"/>
  <c r="BS281" i="5"/>
  <c r="BR281" i="5"/>
  <c r="BK281" i="5"/>
  <c r="BM281" i="5"/>
  <c r="BJ281" i="5"/>
  <c r="BL281" i="5"/>
  <c r="BP287" i="5"/>
  <c r="BW287" i="5"/>
  <c r="BQ287" i="5"/>
  <c r="BV287" i="5"/>
  <c r="BU287" i="5"/>
  <c r="BT287" i="5"/>
  <c r="BS287" i="5"/>
  <c r="BR287" i="5"/>
  <c r="BK287" i="5"/>
  <c r="BL287" i="5"/>
  <c r="BJ287" i="5"/>
  <c r="BM287" i="5"/>
  <c r="BP293" i="5"/>
  <c r="BW293" i="5"/>
  <c r="BQ293" i="5"/>
  <c r="BV293" i="5"/>
  <c r="BU293" i="5"/>
  <c r="BT293" i="5"/>
  <c r="BS293" i="5"/>
  <c r="BR293" i="5"/>
  <c r="BK293" i="5"/>
  <c r="BJ293" i="5"/>
  <c r="BM293" i="5"/>
  <c r="BL293" i="5"/>
  <c r="BP299" i="5"/>
  <c r="BW299" i="5"/>
  <c r="BQ299" i="5"/>
  <c r="BV299" i="5"/>
  <c r="BU299" i="5"/>
  <c r="BT299" i="5"/>
  <c r="BS299" i="5"/>
  <c r="BR299" i="5"/>
  <c r="BK299" i="5"/>
  <c r="BM299" i="5"/>
  <c r="BJ299" i="5"/>
  <c r="BL299" i="5"/>
  <c r="BP305" i="5"/>
  <c r="BW305" i="5"/>
  <c r="BQ305" i="5"/>
  <c r="BV305" i="5"/>
  <c r="BU305" i="5"/>
  <c r="BT305" i="5"/>
  <c r="BS305" i="5"/>
  <c r="BR305" i="5"/>
  <c r="BK305" i="5"/>
  <c r="BL305" i="5"/>
  <c r="BJ305" i="5"/>
  <c r="BM305" i="5"/>
  <c r="BP311" i="5"/>
  <c r="BW311" i="5"/>
  <c r="BQ311" i="5"/>
  <c r="BV311" i="5"/>
  <c r="BU311" i="5"/>
  <c r="BT311" i="5"/>
  <c r="BS311" i="5"/>
  <c r="BR311" i="5"/>
  <c r="BK311" i="5"/>
  <c r="BJ311" i="5"/>
  <c r="BM311" i="5"/>
  <c r="BL311" i="5"/>
  <c r="BP317" i="5"/>
  <c r="BW317" i="5"/>
  <c r="BQ317" i="5"/>
  <c r="BV317" i="5"/>
  <c r="BU317" i="5"/>
  <c r="BT317" i="5"/>
  <c r="BS317" i="5"/>
  <c r="BR317" i="5"/>
  <c r="BK317" i="5"/>
  <c r="BM317" i="5"/>
  <c r="BJ317" i="5"/>
  <c r="BL317" i="5"/>
  <c r="BP323" i="5"/>
  <c r="BW323" i="5"/>
  <c r="BQ323" i="5"/>
  <c r="BV323" i="5"/>
  <c r="BU323" i="5"/>
  <c r="BT323" i="5"/>
  <c r="BS323" i="5"/>
  <c r="BR323" i="5"/>
  <c r="BK323" i="5"/>
  <c r="BL323" i="5"/>
  <c r="BJ323" i="5"/>
  <c r="BM323" i="5"/>
  <c r="BP329" i="5"/>
  <c r="BW329" i="5"/>
  <c r="BQ329" i="5"/>
  <c r="BV329" i="5"/>
  <c r="BU329" i="5"/>
  <c r="BT329" i="5"/>
  <c r="BS329" i="5"/>
  <c r="BR329" i="5"/>
  <c r="BK329" i="5"/>
  <c r="BJ329" i="5"/>
  <c r="BM329" i="5"/>
  <c r="BL329" i="5"/>
  <c r="BP335" i="5"/>
  <c r="BW335" i="5"/>
  <c r="BQ335" i="5"/>
  <c r="BV335" i="5"/>
  <c r="BU335" i="5"/>
  <c r="BT335" i="5"/>
  <c r="BS335" i="5"/>
  <c r="BR335" i="5"/>
  <c r="BK335" i="5"/>
  <c r="BM335" i="5"/>
  <c r="BJ335" i="5"/>
  <c r="BL335" i="5"/>
  <c r="BP341" i="5"/>
  <c r="BW341" i="5"/>
  <c r="BQ341" i="5"/>
  <c r="BV341" i="5"/>
  <c r="BU341" i="5"/>
  <c r="BT341" i="5"/>
  <c r="BS341" i="5"/>
  <c r="BR341" i="5"/>
  <c r="BK341" i="5"/>
  <c r="BL341" i="5"/>
  <c r="BJ341" i="5"/>
  <c r="BM341" i="5"/>
  <c r="BP347" i="5"/>
  <c r="BW347" i="5"/>
  <c r="BQ347" i="5"/>
  <c r="BV347" i="5"/>
  <c r="BU347" i="5"/>
  <c r="BT347" i="5"/>
  <c r="BS347" i="5"/>
  <c r="BR347" i="5"/>
  <c r="BK347" i="5"/>
  <c r="BJ347" i="5"/>
  <c r="BM347" i="5"/>
  <c r="BL347" i="5"/>
  <c r="BP353" i="5"/>
  <c r="BW353" i="5"/>
  <c r="BQ353" i="5"/>
  <c r="BV353" i="5"/>
  <c r="BU353" i="5"/>
  <c r="BT353" i="5"/>
  <c r="BS353" i="5"/>
  <c r="BR353" i="5"/>
  <c r="BK353" i="5"/>
  <c r="BM353" i="5"/>
  <c r="BJ353" i="5"/>
  <c r="BL353" i="5"/>
  <c r="BP359" i="5"/>
  <c r="BW359" i="5"/>
  <c r="BQ359" i="5"/>
  <c r="BV359" i="5"/>
  <c r="BU359" i="5"/>
  <c r="BT359" i="5"/>
  <c r="BS359" i="5"/>
  <c r="BR359" i="5"/>
  <c r="BK359" i="5"/>
  <c r="BL359" i="5"/>
  <c r="BJ359" i="5"/>
  <c r="BM359" i="5"/>
  <c r="BP365" i="5"/>
  <c r="BW365" i="5"/>
  <c r="BQ365" i="5"/>
  <c r="BV365" i="5"/>
  <c r="BU365" i="5"/>
  <c r="BT365" i="5"/>
  <c r="BS365" i="5"/>
  <c r="BR365" i="5"/>
  <c r="BK365" i="5"/>
  <c r="BJ365" i="5"/>
  <c r="BM365" i="5"/>
  <c r="BL365" i="5"/>
  <c r="BP371" i="5"/>
  <c r="BW371" i="5"/>
  <c r="BQ371" i="5"/>
  <c r="BV371" i="5"/>
  <c r="BU371" i="5"/>
  <c r="BT371" i="5"/>
  <c r="BS371" i="5"/>
  <c r="BR371" i="5"/>
  <c r="BK371" i="5"/>
  <c r="BM371" i="5"/>
  <c r="BJ371" i="5"/>
  <c r="BL371" i="5"/>
  <c r="BP377" i="5"/>
  <c r="BW377" i="5"/>
  <c r="BQ377" i="5"/>
  <c r="BV377" i="5"/>
  <c r="BU377" i="5"/>
  <c r="BT377" i="5"/>
  <c r="BS377" i="5"/>
  <c r="BR377" i="5"/>
  <c r="BK377" i="5"/>
  <c r="BL377" i="5"/>
  <c r="BJ377" i="5"/>
  <c r="BM377" i="5"/>
  <c r="BP383" i="5"/>
  <c r="BW383" i="5"/>
  <c r="BQ383" i="5"/>
  <c r="BV383" i="5"/>
  <c r="BU383" i="5"/>
  <c r="BT383" i="5"/>
  <c r="BS383" i="5"/>
  <c r="BR383" i="5"/>
  <c r="BK383" i="5"/>
  <c r="BJ383" i="5"/>
  <c r="BM383" i="5"/>
  <c r="BL383" i="5"/>
  <c r="BP389" i="5"/>
  <c r="BW389" i="5"/>
  <c r="BQ389" i="5"/>
  <c r="BV389" i="5"/>
  <c r="BU389" i="5"/>
  <c r="BT389" i="5"/>
  <c r="BS389" i="5"/>
  <c r="BR389" i="5"/>
  <c r="BK389" i="5"/>
  <c r="BM389" i="5"/>
  <c r="BJ389" i="5"/>
  <c r="BL389" i="5"/>
  <c r="BP395" i="5"/>
  <c r="BW395" i="5"/>
  <c r="BQ395" i="5"/>
  <c r="BV395" i="5"/>
  <c r="BU395" i="5"/>
  <c r="BT395" i="5"/>
  <c r="BS395" i="5"/>
  <c r="BR395" i="5"/>
  <c r="BK395" i="5"/>
  <c r="BL395" i="5"/>
  <c r="BJ395" i="5"/>
  <c r="BM395" i="5"/>
  <c r="BP401" i="5"/>
  <c r="BW401" i="5"/>
  <c r="BQ401" i="5"/>
  <c r="BV401" i="5"/>
  <c r="BU401" i="5"/>
  <c r="BT401" i="5"/>
  <c r="BS401" i="5"/>
  <c r="BR401" i="5"/>
  <c r="BK401" i="5"/>
  <c r="BJ401" i="5"/>
  <c r="BL401" i="5"/>
  <c r="BM401" i="5"/>
  <c r="BP407" i="5"/>
  <c r="BW407" i="5"/>
  <c r="BQ407" i="5"/>
  <c r="BV407" i="5"/>
  <c r="BU407" i="5"/>
  <c r="BT407" i="5"/>
  <c r="BS407" i="5"/>
  <c r="BR407" i="5"/>
  <c r="BK407" i="5"/>
  <c r="BJ407" i="5"/>
  <c r="BM407" i="5"/>
  <c r="BL407" i="5"/>
  <c r="BP413" i="5"/>
  <c r="BW413" i="5"/>
  <c r="BQ413" i="5"/>
  <c r="BV413" i="5"/>
  <c r="BU413" i="5"/>
  <c r="BT413" i="5"/>
  <c r="BS413" i="5"/>
  <c r="BR413" i="5"/>
  <c r="BK413" i="5"/>
  <c r="BJ413" i="5"/>
  <c r="BM413" i="5"/>
  <c r="BL413" i="5"/>
  <c r="BP419" i="5"/>
  <c r="BW419" i="5"/>
  <c r="BQ419" i="5"/>
  <c r="BV419" i="5"/>
  <c r="BU419" i="5"/>
  <c r="BT419" i="5"/>
  <c r="BS419" i="5"/>
  <c r="BR419" i="5"/>
  <c r="BK419" i="5"/>
  <c r="BJ419" i="5"/>
  <c r="BL419" i="5"/>
  <c r="BM419" i="5"/>
  <c r="BP425" i="5"/>
  <c r="BW425" i="5"/>
  <c r="BQ425" i="5"/>
  <c r="BV425" i="5"/>
  <c r="BU425" i="5"/>
  <c r="BT425" i="5"/>
  <c r="BS425" i="5"/>
  <c r="BR425" i="5"/>
  <c r="BK425" i="5"/>
  <c r="BJ425" i="5"/>
  <c r="BM425" i="5"/>
  <c r="BL425" i="5"/>
  <c r="BP431" i="5"/>
  <c r="BW431" i="5"/>
  <c r="BQ431" i="5"/>
  <c r="BV431" i="5"/>
  <c r="BU431" i="5"/>
  <c r="BT431" i="5"/>
  <c r="BS431" i="5"/>
  <c r="BR431" i="5"/>
  <c r="BK431" i="5"/>
  <c r="BJ431" i="5"/>
  <c r="BM431" i="5"/>
  <c r="BL431" i="5"/>
  <c r="BP437" i="5"/>
  <c r="BW437" i="5"/>
  <c r="BQ437" i="5"/>
  <c r="BV437" i="5"/>
  <c r="BU437" i="5"/>
  <c r="BT437" i="5"/>
  <c r="BS437" i="5"/>
  <c r="BR437" i="5"/>
  <c r="BK437" i="5"/>
  <c r="BJ437" i="5"/>
  <c r="BL437" i="5"/>
  <c r="BM437" i="5"/>
  <c r="BP443" i="5"/>
  <c r="BW443" i="5"/>
  <c r="BQ443" i="5"/>
  <c r="BV443" i="5"/>
  <c r="BU443" i="5"/>
  <c r="BT443" i="5"/>
  <c r="BS443" i="5"/>
  <c r="BR443" i="5"/>
  <c r="BK443" i="5"/>
  <c r="BJ443" i="5"/>
  <c r="BM443" i="5"/>
  <c r="BL443" i="5"/>
  <c r="BP449" i="5"/>
  <c r="BW449" i="5"/>
  <c r="BQ449" i="5"/>
  <c r="BV449" i="5"/>
  <c r="BU449" i="5"/>
  <c r="BT449" i="5"/>
  <c r="BS449" i="5"/>
  <c r="BR449" i="5"/>
  <c r="BK449" i="5"/>
  <c r="BJ449" i="5"/>
  <c r="BM449" i="5"/>
  <c r="BL449" i="5"/>
  <c r="BP455" i="5"/>
  <c r="BW455" i="5"/>
  <c r="BQ455" i="5"/>
  <c r="BV455" i="5"/>
  <c r="BU455" i="5"/>
  <c r="BT455" i="5"/>
  <c r="BS455" i="5"/>
  <c r="BR455" i="5"/>
  <c r="BK455" i="5"/>
  <c r="BJ455" i="5"/>
  <c r="BL455" i="5"/>
  <c r="BM455" i="5"/>
  <c r="BP461" i="5"/>
  <c r="BW461" i="5"/>
  <c r="BQ461" i="5"/>
  <c r="BV461" i="5"/>
  <c r="BU461" i="5"/>
  <c r="BT461" i="5"/>
  <c r="BS461" i="5"/>
  <c r="BR461" i="5"/>
  <c r="BK461" i="5"/>
  <c r="BJ461" i="5"/>
  <c r="BM461" i="5"/>
  <c r="BL461" i="5"/>
  <c r="BP467" i="5"/>
  <c r="BW467" i="5"/>
  <c r="BQ467" i="5"/>
  <c r="BV467" i="5"/>
  <c r="BU467" i="5"/>
  <c r="BT467" i="5"/>
  <c r="BS467" i="5"/>
  <c r="BR467" i="5"/>
  <c r="BK467" i="5"/>
  <c r="BJ467" i="5"/>
  <c r="BM467" i="5"/>
  <c r="BL467" i="5"/>
  <c r="BP473" i="5"/>
  <c r="BW473" i="5"/>
  <c r="BQ473" i="5"/>
  <c r="BV473" i="5"/>
  <c r="BU473" i="5"/>
  <c r="BT473" i="5"/>
  <c r="BS473" i="5"/>
  <c r="BR473" i="5"/>
  <c r="BK473" i="5"/>
  <c r="BJ473" i="5"/>
  <c r="BL473" i="5"/>
  <c r="BM473" i="5"/>
  <c r="BP479" i="5"/>
  <c r="BW479" i="5"/>
  <c r="BQ479" i="5"/>
  <c r="BV479" i="5"/>
  <c r="BU479" i="5"/>
  <c r="BT479" i="5"/>
  <c r="BS479" i="5"/>
  <c r="BR479" i="5"/>
  <c r="BK479" i="5"/>
  <c r="BJ479" i="5"/>
  <c r="BM479" i="5"/>
  <c r="BL479" i="5"/>
  <c r="BP485" i="5"/>
  <c r="BW485" i="5"/>
  <c r="BQ485" i="5"/>
  <c r="BV485" i="5"/>
  <c r="BU485" i="5"/>
  <c r="BT485" i="5"/>
  <c r="BS485" i="5"/>
  <c r="BR485" i="5"/>
  <c r="BK485" i="5"/>
  <c r="BJ485" i="5"/>
  <c r="BM485" i="5"/>
  <c r="BL485" i="5"/>
  <c r="BP491" i="5"/>
  <c r="BW491" i="5"/>
  <c r="BQ491" i="5"/>
  <c r="BV491" i="5"/>
  <c r="BU491" i="5"/>
  <c r="BT491" i="5"/>
  <c r="BS491" i="5"/>
  <c r="BR491" i="5"/>
  <c r="BK491" i="5"/>
  <c r="BJ491" i="5"/>
  <c r="BL491" i="5"/>
  <c r="BM491" i="5"/>
  <c r="BP497" i="5"/>
  <c r="BW497" i="5"/>
  <c r="BQ497" i="5"/>
  <c r="BV497" i="5"/>
  <c r="BU497" i="5"/>
  <c r="BT497" i="5"/>
  <c r="BS497" i="5"/>
  <c r="BR497" i="5"/>
  <c r="BK497" i="5"/>
  <c r="BJ497" i="5"/>
  <c r="BM497" i="5"/>
  <c r="BL497" i="5"/>
  <c r="BP503" i="5"/>
  <c r="BW503" i="5"/>
  <c r="BQ503" i="5"/>
  <c r="BV503" i="5"/>
  <c r="BU503" i="5"/>
  <c r="BT503" i="5"/>
  <c r="BS503" i="5"/>
  <c r="BR503" i="5"/>
  <c r="BK503" i="5"/>
  <c r="BJ503" i="5"/>
  <c r="BM503" i="5"/>
  <c r="BL503" i="5"/>
  <c r="BP509" i="5"/>
  <c r="BW509" i="5"/>
  <c r="BQ509" i="5"/>
  <c r="BV509" i="5"/>
  <c r="BU509" i="5"/>
  <c r="BT509" i="5"/>
  <c r="BS509" i="5"/>
  <c r="BR509" i="5"/>
  <c r="BK509" i="5"/>
  <c r="BJ509" i="5"/>
  <c r="BL509" i="5"/>
  <c r="BM509" i="5"/>
  <c r="BG13" i="5"/>
  <c r="BG15" i="5"/>
  <c r="BG17" i="5"/>
  <c r="BG19" i="5"/>
  <c r="BG21" i="5"/>
  <c r="BG23" i="5"/>
  <c r="BG25" i="5"/>
  <c r="BG27" i="5"/>
  <c r="BG29" i="5"/>
  <c r="BG31" i="5"/>
  <c r="BG33" i="5"/>
  <c r="BG35" i="5"/>
  <c r="BG37" i="5"/>
  <c r="BG39" i="5"/>
  <c r="BG41" i="5"/>
  <c r="BG43" i="5"/>
  <c r="BG45" i="5"/>
  <c r="BG47" i="5"/>
  <c r="BG49" i="5"/>
  <c r="BG51" i="5"/>
  <c r="BG53" i="5"/>
  <c r="BG55" i="5"/>
  <c r="BG57" i="5"/>
  <c r="BG61" i="5"/>
  <c r="BG63" i="5"/>
  <c r="BG65" i="5"/>
  <c r="BG67" i="5"/>
  <c r="BG69" i="5"/>
  <c r="BG71" i="5"/>
  <c r="BG73" i="5"/>
  <c r="BG75" i="5"/>
  <c r="BG77" i="5"/>
  <c r="BG79" i="5"/>
  <c r="BG81" i="5"/>
  <c r="BG83" i="5"/>
  <c r="BG85" i="5"/>
  <c r="BG87" i="5"/>
  <c r="BG89" i="5"/>
  <c r="BG91" i="5"/>
  <c r="BG93" i="5"/>
  <c r="BG95" i="5"/>
  <c r="BG97" i="5"/>
  <c r="BG99" i="5"/>
  <c r="BG101" i="5"/>
  <c r="BG103" i="5"/>
  <c r="BG105" i="5"/>
  <c r="BG107" i="5"/>
  <c r="BG109" i="5"/>
  <c r="BG111" i="5"/>
  <c r="BG113" i="5"/>
  <c r="BG115" i="5"/>
  <c r="BG117" i="5"/>
  <c r="BG119" i="5"/>
  <c r="BG121" i="5"/>
  <c r="BG123" i="5"/>
  <c r="BG125" i="5"/>
  <c r="BG127" i="5"/>
  <c r="BG129" i="5"/>
  <c r="BG131" i="5"/>
  <c r="BG133" i="5"/>
  <c r="BG135" i="5"/>
  <c r="BG137" i="5"/>
  <c r="BG139" i="5"/>
  <c r="BG141" i="5"/>
  <c r="BG143" i="5"/>
  <c r="BG145" i="5"/>
  <c r="BG147" i="5"/>
  <c r="BG149" i="5"/>
  <c r="BG151" i="5"/>
  <c r="BG153" i="5"/>
  <c r="BG155" i="5"/>
  <c r="BG157" i="5"/>
  <c r="BG159" i="5"/>
  <c r="BG161" i="5"/>
  <c r="BG163" i="5"/>
  <c r="BG165" i="5"/>
  <c r="BG167" i="5"/>
  <c r="BG169" i="5"/>
  <c r="BG171" i="5"/>
  <c r="BG173" i="5"/>
  <c r="BG175" i="5"/>
  <c r="BG177" i="5"/>
  <c r="BG179" i="5"/>
  <c r="BG181" i="5"/>
  <c r="BG183" i="5"/>
  <c r="BG185" i="5"/>
  <c r="BG187" i="5"/>
  <c r="BG189" i="5"/>
  <c r="BG191" i="5"/>
  <c r="BG193" i="5"/>
  <c r="BG195" i="5"/>
  <c r="BG197" i="5"/>
  <c r="BG199" i="5"/>
  <c r="BG201" i="5"/>
  <c r="BG203" i="5"/>
  <c r="BG205" i="5"/>
  <c r="BG207" i="5"/>
  <c r="BG209" i="5"/>
  <c r="BG211" i="5"/>
  <c r="BG213" i="5"/>
  <c r="BG215" i="5"/>
  <c r="BG217" i="5"/>
  <c r="BG219" i="5"/>
  <c r="BG221" i="5"/>
  <c r="BG223" i="5"/>
  <c r="BG225" i="5"/>
  <c r="BG227" i="5"/>
  <c r="BG229" i="5"/>
  <c r="BG231" i="5"/>
  <c r="BG233" i="5"/>
  <c r="BG235" i="5"/>
  <c r="BG237" i="5"/>
  <c r="BG239" i="5"/>
  <c r="BG241" i="5"/>
  <c r="BG243" i="5"/>
  <c r="BG245" i="5"/>
  <c r="BG247" i="5"/>
  <c r="BG249" i="5"/>
  <c r="BG251" i="5"/>
  <c r="BG253" i="5"/>
  <c r="BG255" i="5"/>
  <c r="BG257" i="5"/>
  <c r="BG259" i="5"/>
  <c r="BG261" i="5"/>
  <c r="BG263" i="5"/>
  <c r="BG265" i="5"/>
  <c r="BG267" i="5"/>
  <c r="BG269" i="5"/>
  <c r="BG271" i="5"/>
  <c r="BG273" i="5"/>
  <c r="BG275" i="5"/>
  <c r="BG277" i="5"/>
  <c r="BG279" i="5"/>
  <c r="BG281" i="5"/>
  <c r="BG283" i="5"/>
  <c r="BG285" i="5"/>
  <c r="BG287" i="5"/>
  <c r="BG289" i="5"/>
  <c r="BG291" i="5"/>
  <c r="BG293" i="5"/>
  <c r="BG295" i="5"/>
  <c r="BG297" i="5"/>
  <c r="BG299" i="5"/>
  <c r="BG301" i="5"/>
  <c r="BG303" i="5"/>
  <c r="BG305" i="5"/>
  <c r="BG307" i="5"/>
  <c r="BG309" i="5"/>
  <c r="BG311" i="5"/>
  <c r="BG313" i="5"/>
  <c r="BG315" i="5"/>
  <c r="BG317" i="5"/>
  <c r="BG319" i="5"/>
  <c r="BG321" i="5"/>
  <c r="BG323" i="5"/>
  <c r="BG325" i="5"/>
  <c r="BG327" i="5"/>
  <c r="BG329" i="5"/>
  <c r="BG331" i="5"/>
  <c r="BG333" i="5"/>
  <c r="BG335" i="5"/>
  <c r="BG337" i="5"/>
  <c r="BG339" i="5"/>
  <c r="BG341" i="5"/>
  <c r="BG343" i="5"/>
  <c r="BG345" i="5"/>
  <c r="BG347" i="5"/>
  <c r="BG349" i="5"/>
  <c r="BG351" i="5"/>
  <c r="BG353" i="5"/>
  <c r="BG355" i="5"/>
  <c r="BG357" i="5"/>
  <c r="BG359" i="5"/>
  <c r="BG361" i="5"/>
  <c r="BG363" i="5"/>
  <c r="BG365" i="5"/>
  <c r="BG367" i="5"/>
  <c r="BG369" i="5"/>
  <c r="BG371" i="5"/>
  <c r="BG373" i="5"/>
  <c r="BG375" i="5"/>
  <c r="BG377" i="5"/>
  <c r="BG379" i="5"/>
  <c r="BG381" i="5"/>
  <c r="BG383" i="5"/>
  <c r="BG385" i="5"/>
  <c r="BG387" i="5"/>
  <c r="BG389" i="5"/>
  <c r="BG391" i="5"/>
  <c r="BG393" i="5"/>
  <c r="BG395" i="5"/>
  <c r="BG397" i="5"/>
  <c r="BG399" i="5"/>
  <c r="BG401" i="5"/>
  <c r="BG403" i="5"/>
  <c r="BG405" i="5"/>
  <c r="BG407" i="5"/>
  <c r="BG409" i="5"/>
  <c r="BG411" i="5"/>
  <c r="BG413" i="5"/>
  <c r="BG415" i="5"/>
  <c r="BG417" i="5"/>
  <c r="BG419" i="5"/>
  <c r="BG421" i="5"/>
  <c r="BG423" i="5"/>
  <c r="BG425" i="5"/>
  <c r="BG427" i="5"/>
  <c r="BG429" i="5"/>
  <c r="BG431" i="5"/>
  <c r="BG433" i="5"/>
  <c r="BG435" i="5"/>
  <c r="BG437" i="5"/>
  <c r="BG439" i="5"/>
  <c r="BG441" i="5"/>
  <c r="BG443" i="5"/>
  <c r="BG445" i="5"/>
  <c r="BG447" i="5"/>
  <c r="BG449" i="5"/>
  <c r="BG451" i="5"/>
  <c r="BG453" i="5"/>
  <c r="BG455" i="5"/>
  <c r="BG457" i="5"/>
  <c r="BG459" i="5"/>
  <c r="BG461" i="5"/>
  <c r="BG463" i="5"/>
  <c r="BG465" i="5"/>
  <c r="BG467" i="5"/>
  <c r="BG469" i="5"/>
  <c r="BG471" i="5"/>
  <c r="BG473" i="5"/>
  <c r="BG475" i="5"/>
  <c r="BG477" i="5"/>
  <c r="BG479" i="5"/>
  <c r="BG481" i="5"/>
  <c r="BG483" i="5"/>
  <c r="BG485" i="5"/>
  <c r="BG487" i="5"/>
  <c r="BG489" i="5"/>
  <c r="BG491" i="5"/>
  <c r="BG493" i="5"/>
  <c r="BG495" i="5"/>
  <c r="BG497" i="5"/>
  <c r="BG499" i="5"/>
  <c r="BG501" i="5"/>
  <c r="BG503" i="5"/>
  <c r="BG505" i="5"/>
  <c r="BG507" i="5"/>
  <c r="BG509" i="5"/>
  <c r="BP59" i="5"/>
  <c r="BW59" i="5"/>
  <c r="BQ59" i="5"/>
  <c r="BV59" i="5"/>
  <c r="BU59" i="5"/>
  <c r="BT59" i="5"/>
  <c r="BS59" i="5"/>
  <c r="BR59" i="5"/>
  <c r="BK59" i="5"/>
  <c r="BJ59" i="5"/>
  <c r="BM59" i="5"/>
  <c r="BL59" i="5"/>
  <c r="BP12" i="5"/>
  <c r="BP36" i="5"/>
  <c r="BV36" i="5"/>
  <c r="BU36" i="5"/>
  <c r="BT36" i="5"/>
  <c r="BS36" i="5"/>
  <c r="BR36" i="5"/>
  <c r="BW36" i="5"/>
  <c r="BQ36" i="5"/>
  <c r="BL36" i="5"/>
  <c r="BK36" i="5"/>
  <c r="BM36" i="5"/>
  <c r="BJ36" i="5"/>
  <c r="BP66" i="5"/>
  <c r="BV66" i="5"/>
  <c r="BU66" i="5"/>
  <c r="BT66" i="5"/>
  <c r="BS66" i="5"/>
  <c r="BR66" i="5"/>
  <c r="BW66" i="5"/>
  <c r="BQ66" i="5"/>
  <c r="BL66" i="5"/>
  <c r="BK66" i="5"/>
  <c r="BM66" i="5"/>
  <c r="BJ66" i="5"/>
  <c r="BP102" i="5"/>
  <c r="BV102" i="5"/>
  <c r="BU102" i="5"/>
  <c r="BT102" i="5"/>
  <c r="BS102" i="5"/>
  <c r="BR102" i="5"/>
  <c r="BW102" i="5"/>
  <c r="BQ102" i="5"/>
  <c r="BL102" i="5"/>
  <c r="BK102" i="5"/>
  <c r="BM102" i="5"/>
  <c r="BJ102" i="5"/>
  <c r="BP144" i="5"/>
  <c r="BV144" i="5"/>
  <c r="BU144" i="5"/>
  <c r="BT144" i="5"/>
  <c r="BS144" i="5"/>
  <c r="BR144" i="5"/>
  <c r="BW144" i="5"/>
  <c r="BQ144" i="5"/>
  <c r="BL144" i="5"/>
  <c r="BK144" i="5"/>
  <c r="BM144" i="5"/>
  <c r="BJ144" i="5"/>
  <c r="BP174" i="5"/>
  <c r="BV174" i="5"/>
  <c r="BU174" i="5"/>
  <c r="BT174" i="5"/>
  <c r="BS174" i="5"/>
  <c r="BR174" i="5"/>
  <c r="BW174" i="5"/>
  <c r="BQ174" i="5"/>
  <c r="BL174" i="5"/>
  <c r="BK174" i="5"/>
  <c r="BM174" i="5"/>
  <c r="BJ174" i="5"/>
  <c r="BP204" i="5"/>
  <c r="BV204" i="5"/>
  <c r="BU204" i="5"/>
  <c r="BT204" i="5"/>
  <c r="BS204" i="5"/>
  <c r="BR204" i="5"/>
  <c r="BW204" i="5"/>
  <c r="BQ204" i="5"/>
  <c r="BL204" i="5"/>
  <c r="BK204" i="5"/>
  <c r="BM204" i="5"/>
  <c r="BJ204" i="5"/>
  <c r="BP234" i="5"/>
  <c r="BV234" i="5"/>
  <c r="BU234" i="5"/>
  <c r="BT234" i="5"/>
  <c r="BS234" i="5"/>
  <c r="BR234" i="5"/>
  <c r="BW234" i="5"/>
  <c r="BQ234" i="5"/>
  <c r="BL234" i="5"/>
  <c r="BK234" i="5"/>
  <c r="BM234" i="5"/>
  <c r="BJ234" i="5"/>
  <c r="BP264" i="5"/>
  <c r="BV264" i="5"/>
  <c r="BU264" i="5"/>
  <c r="BT264" i="5"/>
  <c r="BS264" i="5"/>
  <c r="BR264" i="5"/>
  <c r="BW264" i="5"/>
  <c r="BQ264" i="5"/>
  <c r="BM264" i="5"/>
  <c r="BL264" i="5"/>
  <c r="BK264" i="5"/>
  <c r="BJ264" i="5"/>
  <c r="BP288" i="5"/>
  <c r="BV288" i="5"/>
  <c r="BU288" i="5"/>
  <c r="BT288" i="5"/>
  <c r="BS288" i="5"/>
  <c r="BR288" i="5"/>
  <c r="BW288" i="5"/>
  <c r="BQ288" i="5"/>
  <c r="BM288" i="5"/>
  <c r="BL288" i="5"/>
  <c r="BK288" i="5"/>
  <c r="BJ288" i="5"/>
  <c r="BP312" i="5"/>
  <c r="BV312" i="5"/>
  <c r="BU312" i="5"/>
  <c r="BT312" i="5"/>
  <c r="BS312" i="5"/>
  <c r="BR312" i="5"/>
  <c r="BW312" i="5"/>
  <c r="BQ312" i="5"/>
  <c r="BL312" i="5"/>
  <c r="BK312" i="5"/>
  <c r="BM312" i="5"/>
  <c r="BJ312" i="5"/>
  <c r="BP342" i="5"/>
  <c r="BV342" i="5"/>
  <c r="BU342" i="5"/>
  <c r="BT342" i="5"/>
  <c r="BS342" i="5"/>
  <c r="BR342" i="5"/>
  <c r="BW342" i="5"/>
  <c r="BQ342" i="5"/>
  <c r="BM342" i="5"/>
  <c r="BL342" i="5"/>
  <c r="BK342" i="5"/>
  <c r="BJ342" i="5"/>
  <c r="BP366" i="5"/>
  <c r="BV366" i="5"/>
  <c r="BU366" i="5"/>
  <c r="BT366" i="5"/>
  <c r="BS366" i="5"/>
  <c r="BR366" i="5"/>
  <c r="BW366" i="5"/>
  <c r="BQ366" i="5"/>
  <c r="BL366" i="5"/>
  <c r="BK366" i="5"/>
  <c r="BM366" i="5"/>
  <c r="BJ366" i="5"/>
  <c r="BP396" i="5"/>
  <c r="BV396" i="5"/>
  <c r="BU396" i="5"/>
  <c r="BT396" i="5"/>
  <c r="BS396" i="5"/>
  <c r="BR396" i="5"/>
  <c r="BW396" i="5"/>
  <c r="BQ396" i="5"/>
  <c r="BM396" i="5"/>
  <c r="BL396" i="5"/>
  <c r="BK396" i="5"/>
  <c r="BJ396" i="5"/>
  <c r="BP426" i="5"/>
  <c r="BV426" i="5"/>
  <c r="BU426" i="5"/>
  <c r="BT426" i="5"/>
  <c r="BS426" i="5"/>
  <c r="BR426" i="5"/>
  <c r="BW426" i="5"/>
  <c r="BQ426" i="5"/>
  <c r="BL426" i="5"/>
  <c r="BK426" i="5"/>
  <c r="BM426" i="5"/>
  <c r="BJ426" i="5"/>
  <c r="BP450" i="5"/>
  <c r="BV450" i="5"/>
  <c r="BU450" i="5"/>
  <c r="BT450" i="5"/>
  <c r="BS450" i="5"/>
  <c r="BR450" i="5"/>
  <c r="BW450" i="5"/>
  <c r="BQ450" i="5"/>
  <c r="BL450" i="5"/>
  <c r="BM450" i="5"/>
  <c r="BK450" i="5"/>
  <c r="BJ450" i="5"/>
  <c r="BP468" i="5"/>
  <c r="BV468" i="5"/>
  <c r="BU468" i="5"/>
  <c r="BT468" i="5"/>
  <c r="BS468" i="5"/>
  <c r="BR468" i="5"/>
  <c r="BW468" i="5"/>
  <c r="BQ468" i="5"/>
  <c r="BL468" i="5"/>
  <c r="BM468" i="5"/>
  <c r="BK468" i="5"/>
  <c r="BJ468" i="5"/>
  <c r="BP492" i="5"/>
  <c r="BV492" i="5"/>
  <c r="BU492" i="5"/>
  <c r="BT492" i="5"/>
  <c r="BS492" i="5"/>
  <c r="BR492" i="5"/>
  <c r="BW492" i="5"/>
  <c r="BQ492" i="5"/>
  <c r="BL492" i="5"/>
  <c r="BM492" i="5"/>
  <c r="BK492" i="5"/>
  <c r="BJ492" i="5"/>
  <c r="BP510" i="5"/>
  <c r="BU510" i="5"/>
  <c r="BT510" i="5"/>
  <c r="BS510" i="5"/>
  <c r="BR510" i="5"/>
  <c r="BW510" i="5"/>
  <c r="BQ510" i="5"/>
  <c r="BV510" i="5"/>
  <c r="BL510" i="5"/>
  <c r="BK510" i="5"/>
  <c r="BM510" i="5"/>
  <c r="BH510" i="5"/>
  <c r="BG510" i="5"/>
  <c r="BJ510" i="5"/>
  <c r="BI510" i="5"/>
  <c r="BH15" i="5"/>
  <c r="BH21" i="5"/>
  <c r="BH23" i="5"/>
  <c r="BH27" i="5"/>
  <c r="BH29" i="5"/>
  <c r="BH33" i="5"/>
  <c r="BH35" i="5"/>
  <c r="BH39" i="5"/>
  <c r="BH45" i="5"/>
  <c r="BH47" i="5"/>
  <c r="BH51" i="5"/>
  <c r="BH53" i="5"/>
  <c r="BH57" i="5"/>
  <c r="BH59" i="5"/>
  <c r="BH63" i="5"/>
  <c r="BH65" i="5"/>
  <c r="BH69" i="5"/>
  <c r="BH71" i="5"/>
  <c r="BH75" i="5"/>
  <c r="BH81" i="5"/>
  <c r="BH83" i="5"/>
  <c r="BH87" i="5"/>
  <c r="BH89" i="5"/>
  <c r="BH93" i="5"/>
  <c r="BH95" i="5"/>
  <c r="BH99" i="5"/>
  <c r="BH101" i="5"/>
  <c r="BH105" i="5"/>
  <c r="BH107" i="5"/>
  <c r="BH111" i="5"/>
  <c r="BH113" i="5"/>
  <c r="BH117" i="5"/>
  <c r="BH119" i="5"/>
  <c r="BH123" i="5"/>
  <c r="BH125" i="5"/>
  <c r="BH129" i="5"/>
  <c r="BH131" i="5"/>
  <c r="BH135" i="5"/>
  <c r="BH137" i="5"/>
  <c r="BH141" i="5"/>
  <c r="BH143" i="5"/>
  <c r="BH147" i="5"/>
  <c r="BH149" i="5"/>
  <c r="BH153" i="5"/>
  <c r="BH155" i="5"/>
  <c r="BH159" i="5"/>
  <c r="BH161" i="5"/>
  <c r="BH165" i="5"/>
  <c r="BH167" i="5"/>
  <c r="BH171" i="5"/>
  <c r="BH173" i="5"/>
  <c r="BH177" i="5"/>
  <c r="BH179" i="5"/>
  <c r="BH183" i="5"/>
  <c r="BH185" i="5"/>
  <c r="BH189" i="5"/>
  <c r="BH191" i="5"/>
  <c r="BH195" i="5"/>
  <c r="BH197" i="5"/>
  <c r="BH201" i="5"/>
  <c r="BH203" i="5"/>
  <c r="BH207" i="5"/>
  <c r="BH209" i="5"/>
  <c r="BH213" i="5"/>
  <c r="BH215" i="5"/>
  <c r="BH219" i="5"/>
  <c r="BH221" i="5"/>
  <c r="BH225" i="5"/>
  <c r="BH227" i="5"/>
  <c r="BH231" i="5"/>
  <c r="BH233" i="5"/>
  <c r="BH237" i="5"/>
  <c r="BH239" i="5"/>
  <c r="BH243" i="5"/>
  <c r="BH245" i="5"/>
  <c r="BH249" i="5"/>
  <c r="BH251" i="5"/>
  <c r="BH255" i="5"/>
  <c r="BH257" i="5"/>
  <c r="BH261" i="5"/>
  <c r="BH263" i="5"/>
  <c r="BH267" i="5"/>
  <c r="BH269" i="5"/>
  <c r="BH273" i="5"/>
  <c r="BH275" i="5"/>
  <c r="BH279" i="5"/>
  <c r="BH281" i="5"/>
  <c r="BH285" i="5"/>
  <c r="BH287" i="5"/>
  <c r="BH291" i="5"/>
  <c r="BH293" i="5"/>
  <c r="BH297" i="5"/>
  <c r="BH299" i="5"/>
  <c r="BH303" i="5"/>
  <c r="BH305" i="5"/>
  <c r="BH309" i="5"/>
  <c r="BH311" i="5"/>
  <c r="BH315" i="5"/>
  <c r="BH317" i="5"/>
  <c r="BH321" i="5"/>
  <c r="BH323" i="5"/>
  <c r="BH327" i="5"/>
  <c r="BH329" i="5"/>
  <c r="BH333" i="5"/>
  <c r="BH335" i="5"/>
  <c r="BH339" i="5"/>
  <c r="BH341" i="5"/>
  <c r="BH345" i="5"/>
  <c r="BH347" i="5"/>
  <c r="BH351" i="5"/>
  <c r="BH353" i="5"/>
  <c r="BH357" i="5"/>
  <c r="BH359" i="5"/>
  <c r="BH363" i="5"/>
  <c r="BH365" i="5"/>
  <c r="BH369" i="5"/>
  <c r="BH371" i="5"/>
  <c r="BH375" i="5"/>
  <c r="BH377" i="5"/>
  <c r="BH381" i="5"/>
  <c r="BH383" i="5"/>
  <c r="BH387" i="5"/>
  <c r="BH389" i="5"/>
  <c r="BH393" i="5"/>
  <c r="BH395" i="5"/>
  <c r="BH399" i="5"/>
  <c r="BH401" i="5"/>
  <c r="BH405" i="5"/>
  <c r="BH407" i="5"/>
  <c r="BH411" i="5"/>
  <c r="BH413" i="5"/>
  <c r="BH417" i="5"/>
  <c r="BH419" i="5"/>
  <c r="BH423" i="5"/>
  <c r="BH425" i="5"/>
  <c r="BH429" i="5"/>
  <c r="BH431" i="5"/>
  <c r="BH435" i="5"/>
  <c r="BH437" i="5"/>
  <c r="BH441" i="5"/>
  <c r="BH443" i="5"/>
  <c r="BH447" i="5"/>
  <c r="BH449" i="5"/>
  <c r="BH453" i="5"/>
  <c r="BH455" i="5"/>
  <c r="BH459" i="5"/>
  <c r="BH461" i="5"/>
  <c r="BH465" i="5"/>
  <c r="BH467" i="5"/>
  <c r="BH471" i="5"/>
  <c r="BH473" i="5"/>
  <c r="BH477" i="5"/>
  <c r="BH479" i="5"/>
  <c r="BH483" i="5"/>
  <c r="BH485" i="5"/>
  <c r="BH489" i="5"/>
  <c r="BH491" i="5"/>
  <c r="BH495" i="5"/>
  <c r="BH497" i="5"/>
  <c r="BH501" i="5"/>
  <c r="BH503" i="5"/>
  <c r="BH507" i="5"/>
  <c r="BH509" i="5"/>
  <c r="BP17" i="5"/>
  <c r="BW17" i="5"/>
  <c r="BQ17" i="5"/>
  <c r="BV17" i="5"/>
  <c r="BU17" i="5"/>
  <c r="BT17" i="5"/>
  <c r="BS17" i="5"/>
  <c r="BR17" i="5"/>
  <c r="BK17" i="5"/>
  <c r="BJ17" i="5"/>
  <c r="BM17" i="5"/>
  <c r="BL17" i="5"/>
  <c r="BP41" i="5"/>
  <c r="BW41" i="5"/>
  <c r="BQ41" i="5"/>
  <c r="BV41" i="5"/>
  <c r="BU41" i="5"/>
  <c r="BT41" i="5"/>
  <c r="BS41" i="5"/>
  <c r="BR41" i="5"/>
  <c r="BK41" i="5"/>
  <c r="BJ41" i="5"/>
  <c r="BM41" i="5"/>
  <c r="BL41" i="5"/>
  <c r="BP77" i="5"/>
  <c r="BW77" i="5"/>
  <c r="BQ77" i="5"/>
  <c r="BV77" i="5"/>
  <c r="BU77" i="5"/>
  <c r="BT77" i="5"/>
  <c r="BS77" i="5"/>
  <c r="BR77" i="5"/>
  <c r="BK77" i="5"/>
  <c r="BJ77" i="5"/>
  <c r="BM77" i="5"/>
  <c r="BL77" i="5"/>
  <c r="BP30" i="5"/>
  <c r="BV30" i="5"/>
  <c r="BU30" i="5"/>
  <c r="BT30" i="5"/>
  <c r="BS30" i="5"/>
  <c r="BR30" i="5"/>
  <c r="BW30" i="5"/>
  <c r="BQ30" i="5"/>
  <c r="BL30" i="5"/>
  <c r="BK30" i="5"/>
  <c r="BM30" i="5"/>
  <c r="BJ30" i="5"/>
  <c r="BP60" i="5"/>
  <c r="BV60" i="5"/>
  <c r="BU60" i="5"/>
  <c r="BT60" i="5"/>
  <c r="BS60" i="5"/>
  <c r="BR60" i="5"/>
  <c r="BW60" i="5"/>
  <c r="BQ60" i="5"/>
  <c r="BL60" i="5"/>
  <c r="BK60" i="5"/>
  <c r="BM60" i="5"/>
  <c r="BJ60" i="5"/>
  <c r="BP90" i="5"/>
  <c r="BV90" i="5"/>
  <c r="BU90" i="5"/>
  <c r="BT90" i="5"/>
  <c r="BS90" i="5"/>
  <c r="BR90" i="5"/>
  <c r="BW90" i="5"/>
  <c r="BQ90" i="5"/>
  <c r="BL90" i="5"/>
  <c r="BK90" i="5"/>
  <c r="BM90" i="5"/>
  <c r="BJ90" i="5"/>
  <c r="BP120" i="5"/>
  <c r="BV120" i="5"/>
  <c r="BU120" i="5"/>
  <c r="BT120" i="5"/>
  <c r="BS120" i="5"/>
  <c r="BR120" i="5"/>
  <c r="BW120" i="5"/>
  <c r="BQ120" i="5"/>
  <c r="BL120" i="5"/>
  <c r="BK120" i="5"/>
  <c r="BM120" i="5"/>
  <c r="BJ120" i="5"/>
  <c r="BP150" i="5"/>
  <c r="BV150" i="5"/>
  <c r="BU150" i="5"/>
  <c r="BT150" i="5"/>
  <c r="BS150" i="5"/>
  <c r="BR150" i="5"/>
  <c r="BW150" i="5"/>
  <c r="BQ150" i="5"/>
  <c r="BL150" i="5"/>
  <c r="BK150" i="5"/>
  <c r="BM150" i="5"/>
  <c r="BJ150" i="5"/>
  <c r="BP180" i="5"/>
  <c r="BV180" i="5"/>
  <c r="BU180" i="5"/>
  <c r="BT180" i="5"/>
  <c r="BS180" i="5"/>
  <c r="BR180" i="5"/>
  <c r="BW180" i="5"/>
  <c r="BQ180" i="5"/>
  <c r="BL180" i="5"/>
  <c r="BK180" i="5"/>
  <c r="BM180" i="5"/>
  <c r="BJ180" i="5"/>
  <c r="BP210" i="5"/>
  <c r="BV210" i="5"/>
  <c r="BU210" i="5"/>
  <c r="BT210" i="5"/>
  <c r="BS210" i="5"/>
  <c r="BR210" i="5"/>
  <c r="BW210" i="5"/>
  <c r="BQ210" i="5"/>
  <c r="BL210" i="5"/>
  <c r="BK210" i="5"/>
  <c r="BM210" i="5"/>
  <c r="BJ210" i="5"/>
  <c r="BP240" i="5"/>
  <c r="BV240" i="5"/>
  <c r="BU240" i="5"/>
  <c r="BT240" i="5"/>
  <c r="BS240" i="5"/>
  <c r="BR240" i="5"/>
  <c r="BW240" i="5"/>
  <c r="BQ240" i="5"/>
  <c r="BL240" i="5"/>
  <c r="BK240" i="5"/>
  <c r="BM240" i="5"/>
  <c r="BJ240" i="5"/>
  <c r="BP270" i="5"/>
  <c r="BV270" i="5"/>
  <c r="BU270" i="5"/>
  <c r="BT270" i="5"/>
  <c r="BS270" i="5"/>
  <c r="BR270" i="5"/>
  <c r="BW270" i="5"/>
  <c r="BQ270" i="5"/>
  <c r="BM270" i="5"/>
  <c r="BL270" i="5"/>
  <c r="BK270" i="5"/>
  <c r="BJ270" i="5"/>
  <c r="BP294" i="5"/>
  <c r="BV294" i="5"/>
  <c r="BU294" i="5"/>
  <c r="BT294" i="5"/>
  <c r="BS294" i="5"/>
  <c r="BR294" i="5"/>
  <c r="BW294" i="5"/>
  <c r="BQ294" i="5"/>
  <c r="BL294" i="5"/>
  <c r="BK294" i="5"/>
  <c r="BM294" i="5"/>
  <c r="BJ294" i="5"/>
  <c r="BP318" i="5"/>
  <c r="BV318" i="5"/>
  <c r="BU318" i="5"/>
  <c r="BT318" i="5"/>
  <c r="BS318" i="5"/>
  <c r="BR318" i="5"/>
  <c r="BW318" i="5"/>
  <c r="BQ318" i="5"/>
  <c r="BM318" i="5"/>
  <c r="BL318" i="5"/>
  <c r="BK318" i="5"/>
  <c r="BJ318" i="5"/>
  <c r="BP348" i="5"/>
  <c r="BV348" i="5"/>
  <c r="BU348" i="5"/>
  <c r="BT348" i="5"/>
  <c r="BS348" i="5"/>
  <c r="BR348" i="5"/>
  <c r="BW348" i="5"/>
  <c r="BQ348" i="5"/>
  <c r="BL348" i="5"/>
  <c r="BK348" i="5"/>
  <c r="BM348" i="5"/>
  <c r="BJ348" i="5"/>
  <c r="BP372" i="5"/>
  <c r="BV372" i="5"/>
  <c r="BU372" i="5"/>
  <c r="BT372" i="5"/>
  <c r="BS372" i="5"/>
  <c r="BR372" i="5"/>
  <c r="BW372" i="5"/>
  <c r="BQ372" i="5"/>
  <c r="BM372" i="5"/>
  <c r="BL372" i="5"/>
  <c r="BK372" i="5"/>
  <c r="BJ372" i="5"/>
  <c r="BP390" i="5"/>
  <c r="BV390" i="5"/>
  <c r="BU390" i="5"/>
  <c r="BT390" i="5"/>
  <c r="BS390" i="5"/>
  <c r="BR390" i="5"/>
  <c r="BW390" i="5"/>
  <c r="BQ390" i="5"/>
  <c r="BM390" i="5"/>
  <c r="BL390" i="5"/>
  <c r="BK390" i="5"/>
  <c r="BJ390" i="5"/>
  <c r="BP420" i="5"/>
  <c r="BV420" i="5"/>
  <c r="BU420" i="5"/>
  <c r="BT420" i="5"/>
  <c r="BS420" i="5"/>
  <c r="BR420" i="5"/>
  <c r="BW420" i="5"/>
  <c r="BQ420" i="5"/>
  <c r="BL420" i="5"/>
  <c r="BM420" i="5"/>
  <c r="BK420" i="5"/>
  <c r="BJ420" i="5"/>
  <c r="BP444" i="5"/>
  <c r="BV444" i="5"/>
  <c r="BU444" i="5"/>
  <c r="BT444" i="5"/>
  <c r="BS444" i="5"/>
  <c r="BR444" i="5"/>
  <c r="BW444" i="5"/>
  <c r="BQ444" i="5"/>
  <c r="BL444" i="5"/>
  <c r="BK444" i="5"/>
  <c r="BM444" i="5"/>
  <c r="BJ444" i="5"/>
  <c r="BP474" i="5"/>
  <c r="BV474" i="5"/>
  <c r="BU474" i="5"/>
  <c r="BT474" i="5"/>
  <c r="BS474" i="5"/>
  <c r="BR474" i="5"/>
  <c r="BW474" i="5"/>
  <c r="BQ474" i="5"/>
  <c r="BL474" i="5"/>
  <c r="BM474" i="5"/>
  <c r="BK474" i="5"/>
  <c r="BJ474" i="5"/>
  <c r="BP498" i="5"/>
  <c r="BV498" i="5"/>
  <c r="BU498" i="5"/>
  <c r="BT498" i="5"/>
  <c r="BS498" i="5"/>
  <c r="BR498" i="5"/>
  <c r="BW498" i="5"/>
  <c r="BQ498" i="5"/>
  <c r="BL498" i="5"/>
  <c r="BK498" i="5"/>
  <c r="BM498" i="5"/>
  <c r="BJ498" i="5"/>
  <c r="BP13" i="5"/>
  <c r="BU13" i="5"/>
  <c r="BT13" i="5"/>
  <c r="BS13" i="5"/>
  <c r="BR13" i="5"/>
  <c r="BW13" i="5"/>
  <c r="BQ13" i="5"/>
  <c r="BV13" i="5"/>
  <c r="BM13" i="5"/>
  <c r="BL13" i="5"/>
  <c r="BK13" i="5"/>
  <c r="BJ13" i="5"/>
  <c r="BP19" i="5"/>
  <c r="BU19" i="5"/>
  <c r="BT19" i="5"/>
  <c r="BS19" i="5"/>
  <c r="BR19" i="5"/>
  <c r="BW19" i="5"/>
  <c r="BQ19" i="5"/>
  <c r="BV19" i="5"/>
  <c r="BM19" i="5"/>
  <c r="BL19" i="5"/>
  <c r="BK19" i="5"/>
  <c r="BJ19" i="5"/>
  <c r="BP25" i="5"/>
  <c r="BU25" i="5"/>
  <c r="BT25" i="5"/>
  <c r="BS25" i="5"/>
  <c r="BR25" i="5"/>
  <c r="BW25" i="5"/>
  <c r="BQ25" i="5"/>
  <c r="BV25" i="5"/>
  <c r="BM25" i="5"/>
  <c r="BL25" i="5"/>
  <c r="BK25" i="5"/>
  <c r="BJ25" i="5"/>
  <c r="BP31" i="5"/>
  <c r="BU31" i="5"/>
  <c r="BT31" i="5"/>
  <c r="BS31" i="5"/>
  <c r="BR31" i="5"/>
  <c r="BW31" i="5"/>
  <c r="BQ31" i="5"/>
  <c r="BV31" i="5"/>
  <c r="BM31" i="5"/>
  <c r="BL31" i="5"/>
  <c r="BK31" i="5"/>
  <c r="BJ31" i="5"/>
  <c r="BP37" i="5"/>
  <c r="BU37" i="5"/>
  <c r="BT37" i="5"/>
  <c r="BS37" i="5"/>
  <c r="BR37" i="5"/>
  <c r="BW37" i="5"/>
  <c r="BQ37" i="5"/>
  <c r="BV37" i="5"/>
  <c r="BM37" i="5"/>
  <c r="BL37" i="5"/>
  <c r="BK37" i="5"/>
  <c r="BJ37" i="5"/>
  <c r="BP43" i="5"/>
  <c r="BU43" i="5"/>
  <c r="BT43" i="5"/>
  <c r="BS43" i="5"/>
  <c r="BR43" i="5"/>
  <c r="BW43" i="5"/>
  <c r="BQ43" i="5"/>
  <c r="BV43" i="5"/>
  <c r="BM43" i="5"/>
  <c r="BL43" i="5"/>
  <c r="BK43" i="5"/>
  <c r="BJ43" i="5"/>
  <c r="BP49" i="5"/>
  <c r="BU49" i="5"/>
  <c r="BT49" i="5"/>
  <c r="BS49" i="5"/>
  <c r="BR49" i="5"/>
  <c r="BW49" i="5"/>
  <c r="BQ49" i="5"/>
  <c r="BV49" i="5"/>
  <c r="BM49" i="5"/>
  <c r="BL49" i="5"/>
  <c r="BK49" i="5"/>
  <c r="BJ49" i="5"/>
  <c r="BP55" i="5"/>
  <c r="BU55" i="5"/>
  <c r="BT55" i="5"/>
  <c r="BS55" i="5"/>
  <c r="BR55" i="5"/>
  <c r="BW55" i="5"/>
  <c r="BQ55" i="5"/>
  <c r="BV55" i="5"/>
  <c r="BM55" i="5"/>
  <c r="BL55" i="5"/>
  <c r="BK55" i="5"/>
  <c r="BJ55" i="5"/>
  <c r="BP61" i="5"/>
  <c r="BU61" i="5"/>
  <c r="BT61" i="5"/>
  <c r="BS61" i="5"/>
  <c r="BR61" i="5"/>
  <c r="BW61" i="5"/>
  <c r="BQ61" i="5"/>
  <c r="BV61" i="5"/>
  <c r="BM61" i="5"/>
  <c r="BL61" i="5"/>
  <c r="BK61" i="5"/>
  <c r="BJ61" i="5"/>
  <c r="BP67" i="5"/>
  <c r="BU67" i="5"/>
  <c r="BT67" i="5"/>
  <c r="BS67" i="5"/>
  <c r="BR67" i="5"/>
  <c r="BW67" i="5"/>
  <c r="BQ67" i="5"/>
  <c r="BV67" i="5"/>
  <c r="BM67" i="5"/>
  <c r="BL67" i="5"/>
  <c r="BK67" i="5"/>
  <c r="BJ67" i="5"/>
  <c r="BP73" i="5"/>
  <c r="BU73" i="5"/>
  <c r="BT73" i="5"/>
  <c r="BS73" i="5"/>
  <c r="BR73" i="5"/>
  <c r="BW73" i="5"/>
  <c r="BQ73" i="5"/>
  <c r="BV73" i="5"/>
  <c r="BM73" i="5"/>
  <c r="BL73" i="5"/>
  <c r="BK73" i="5"/>
  <c r="BJ73" i="5"/>
  <c r="BP79" i="5"/>
  <c r="BU79" i="5"/>
  <c r="BT79" i="5"/>
  <c r="BS79" i="5"/>
  <c r="BR79" i="5"/>
  <c r="BW79" i="5"/>
  <c r="BQ79" i="5"/>
  <c r="BV79" i="5"/>
  <c r="BM79" i="5"/>
  <c r="BL79" i="5"/>
  <c r="BK79" i="5"/>
  <c r="BJ79" i="5"/>
  <c r="BP85" i="5"/>
  <c r="BU85" i="5"/>
  <c r="BT85" i="5"/>
  <c r="BS85" i="5"/>
  <c r="BR85" i="5"/>
  <c r="BW85" i="5"/>
  <c r="BQ85" i="5"/>
  <c r="BV85" i="5"/>
  <c r="BM85" i="5"/>
  <c r="BL85" i="5"/>
  <c r="BK85" i="5"/>
  <c r="BJ85" i="5"/>
  <c r="BP91" i="5"/>
  <c r="BU91" i="5"/>
  <c r="BT91" i="5"/>
  <c r="BS91" i="5"/>
  <c r="BR91" i="5"/>
  <c r="BW91" i="5"/>
  <c r="BQ91" i="5"/>
  <c r="BV91" i="5"/>
  <c r="BM91" i="5"/>
  <c r="BL91" i="5"/>
  <c r="BK91" i="5"/>
  <c r="BJ91" i="5"/>
  <c r="BP97" i="5"/>
  <c r="BU97" i="5"/>
  <c r="BT97" i="5"/>
  <c r="BS97" i="5"/>
  <c r="BR97" i="5"/>
  <c r="BW97" i="5"/>
  <c r="BQ97" i="5"/>
  <c r="BV97" i="5"/>
  <c r="BM97" i="5"/>
  <c r="BL97" i="5"/>
  <c r="BK97" i="5"/>
  <c r="BJ97" i="5"/>
  <c r="BP103" i="5"/>
  <c r="BU103" i="5"/>
  <c r="BT103" i="5"/>
  <c r="BS103" i="5"/>
  <c r="BR103" i="5"/>
  <c r="BW103" i="5"/>
  <c r="BQ103" i="5"/>
  <c r="BV103" i="5"/>
  <c r="BM103" i="5"/>
  <c r="BL103" i="5"/>
  <c r="BK103" i="5"/>
  <c r="BJ103" i="5"/>
  <c r="BP109" i="5"/>
  <c r="BU109" i="5"/>
  <c r="BT109" i="5"/>
  <c r="BS109" i="5"/>
  <c r="BR109" i="5"/>
  <c r="BW109" i="5"/>
  <c r="BQ109" i="5"/>
  <c r="BV109" i="5"/>
  <c r="BM109" i="5"/>
  <c r="BL109" i="5"/>
  <c r="BK109" i="5"/>
  <c r="BJ109" i="5"/>
  <c r="BP115" i="5"/>
  <c r="BU115" i="5"/>
  <c r="BT115" i="5"/>
  <c r="BS115" i="5"/>
  <c r="BR115" i="5"/>
  <c r="BW115" i="5"/>
  <c r="BQ115" i="5"/>
  <c r="BV115" i="5"/>
  <c r="BM115" i="5"/>
  <c r="BL115" i="5"/>
  <c r="BK115" i="5"/>
  <c r="BJ115" i="5"/>
  <c r="BP121" i="5"/>
  <c r="BU121" i="5"/>
  <c r="BT121" i="5"/>
  <c r="BS121" i="5"/>
  <c r="BR121" i="5"/>
  <c r="BW121" i="5"/>
  <c r="BQ121" i="5"/>
  <c r="BV121" i="5"/>
  <c r="BM121" i="5"/>
  <c r="BL121" i="5"/>
  <c r="BK121" i="5"/>
  <c r="BJ121" i="5"/>
  <c r="BP127" i="5"/>
  <c r="BU127" i="5"/>
  <c r="BT127" i="5"/>
  <c r="BS127" i="5"/>
  <c r="BR127" i="5"/>
  <c r="BW127" i="5"/>
  <c r="BQ127" i="5"/>
  <c r="BV127" i="5"/>
  <c r="BM127" i="5"/>
  <c r="BL127" i="5"/>
  <c r="BK127" i="5"/>
  <c r="BJ127" i="5"/>
  <c r="BP133" i="5"/>
  <c r="BU133" i="5"/>
  <c r="BT133" i="5"/>
  <c r="BS133" i="5"/>
  <c r="BR133" i="5"/>
  <c r="BW133" i="5"/>
  <c r="BQ133" i="5"/>
  <c r="BV133" i="5"/>
  <c r="BM133" i="5"/>
  <c r="BL133" i="5"/>
  <c r="BK133" i="5"/>
  <c r="BJ133" i="5"/>
  <c r="BP139" i="5"/>
  <c r="BU139" i="5"/>
  <c r="BT139" i="5"/>
  <c r="BS139" i="5"/>
  <c r="BR139" i="5"/>
  <c r="BW139" i="5"/>
  <c r="BQ139" i="5"/>
  <c r="BV139" i="5"/>
  <c r="BM139" i="5"/>
  <c r="BL139" i="5"/>
  <c r="BK139" i="5"/>
  <c r="BJ139" i="5"/>
  <c r="BP145" i="5"/>
  <c r="BU145" i="5"/>
  <c r="BT145" i="5"/>
  <c r="BS145" i="5"/>
  <c r="BR145" i="5"/>
  <c r="BW145" i="5"/>
  <c r="BQ145" i="5"/>
  <c r="BV145" i="5"/>
  <c r="BM145" i="5"/>
  <c r="BL145" i="5"/>
  <c r="BK145" i="5"/>
  <c r="BJ145" i="5"/>
  <c r="BP151" i="5"/>
  <c r="BU151" i="5"/>
  <c r="BT151" i="5"/>
  <c r="BS151" i="5"/>
  <c r="BR151" i="5"/>
  <c r="BW151" i="5"/>
  <c r="BQ151" i="5"/>
  <c r="BV151" i="5"/>
  <c r="BM151" i="5"/>
  <c r="BL151" i="5"/>
  <c r="BK151" i="5"/>
  <c r="BJ151" i="5"/>
  <c r="BP157" i="5"/>
  <c r="BU157" i="5"/>
  <c r="BT157" i="5"/>
  <c r="BS157" i="5"/>
  <c r="BR157" i="5"/>
  <c r="BW157" i="5"/>
  <c r="BQ157" i="5"/>
  <c r="BV157" i="5"/>
  <c r="BM157" i="5"/>
  <c r="BL157" i="5"/>
  <c r="BK157" i="5"/>
  <c r="BJ157" i="5"/>
  <c r="BP163" i="5"/>
  <c r="BU163" i="5"/>
  <c r="BT163" i="5"/>
  <c r="BS163" i="5"/>
  <c r="BR163" i="5"/>
  <c r="BW163" i="5"/>
  <c r="BQ163" i="5"/>
  <c r="BV163" i="5"/>
  <c r="BM163" i="5"/>
  <c r="BL163" i="5"/>
  <c r="BK163" i="5"/>
  <c r="BJ163" i="5"/>
  <c r="BP169" i="5"/>
  <c r="BU169" i="5"/>
  <c r="BT169" i="5"/>
  <c r="BS169" i="5"/>
  <c r="BR169" i="5"/>
  <c r="BW169" i="5"/>
  <c r="BQ169" i="5"/>
  <c r="BV169" i="5"/>
  <c r="BM169" i="5"/>
  <c r="BL169" i="5"/>
  <c r="BK169" i="5"/>
  <c r="BJ169" i="5"/>
  <c r="BP175" i="5"/>
  <c r="BU175" i="5"/>
  <c r="BT175" i="5"/>
  <c r="BS175" i="5"/>
  <c r="BR175" i="5"/>
  <c r="BW175" i="5"/>
  <c r="BQ175" i="5"/>
  <c r="BV175" i="5"/>
  <c r="BM175" i="5"/>
  <c r="BL175" i="5"/>
  <c r="BK175" i="5"/>
  <c r="BJ175" i="5"/>
  <c r="BP181" i="5"/>
  <c r="BU181" i="5"/>
  <c r="BT181" i="5"/>
  <c r="BS181" i="5"/>
  <c r="BR181" i="5"/>
  <c r="BW181" i="5"/>
  <c r="BQ181" i="5"/>
  <c r="BV181" i="5"/>
  <c r="BM181" i="5"/>
  <c r="BL181" i="5"/>
  <c r="BK181" i="5"/>
  <c r="BJ181" i="5"/>
  <c r="BP187" i="5"/>
  <c r="BU187" i="5"/>
  <c r="BT187" i="5"/>
  <c r="BS187" i="5"/>
  <c r="BR187" i="5"/>
  <c r="BW187" i="5"/>
  <c r="BQ187" i="5"/>
  <c r="BV187" i="5"/>
  <c r="BM187" i="5"/>
  <c r="BL187" i="5"/>
  <c r="BK187" i="5"/>
  <c r="BJ187" i="5"/>
  <c r="BP193" i="5"/>
  <c r="BU193" i="5"/>
  <c r="BT193" i="5"/>
  <c r="BS193" i="5"/>
  <c r="BR193" i="5"/>
  <c r="BW193" i="5"/>
  <c r="BQ193" i="5"/>
  <c r="BV193" i="5"/>
  <c r="BM193" i="5"/>
  <c r="BL193" i="5"/>
  <c r="BK193" i="5"/>
  <c r="BJ193" i="5"/>
  <c r="BP199" i="5"/>
  <c r="BU199" i="5"/>
  <c r="BT199" i="5"/>
  <c r="BS199" i="5"/>
  <c r="BR199" i="5"/>
  <c r="BW199" i="5"/>
  <c r="BQ199" i="5"/>
  <c r="BV199" i="5"/>
  <c r="BM199" i="5"/>
  <c r="BL199" i="5"/>
  <c r="BK199" i="5"/>
  <c r="BJ199" i="5"/>
  <c r="BP205" i="5"/>
  <c r="BU205" i="5"/>
  <c r="BT205" i="5"/>
  <c r="BS205" i="5"/>
  <c r="BR205" i="5"/>
  <c r="BW205" i="5"/>
  <c r="BQ205" i="5"/>
  <c r="BV205" i="5"/>
  <c r="BM205" i="5"/>
  <c r="BL205" i="5"/>
  <c r="BK205" i="5"/>
  <c r="BJ205" i="5"/>
  <c r="BP211" i="5"/>
  <c r="BU211" i="5"/>
  <c r="BT211" i="5"/>
  <c r="BS211" i="5"/>
  <c r="BR211" i="5"/>
  <c r="BW211" i="5"/>
  <c r="BQ211" i="5"/>
  <c r="BV211" i="5"/>
  <c r="BM211" i="5"/>
  <c r="BL211" i="5"/>
  <c r="BK211" i="5"/>
  <c r="BJ211" i="5"/>
  <c r="BP217" i="5"/>
  <c r="BU217" i="5"/>
  <c r="BT217" i="5"/>
  <c r="BS217" i="5"/>
  <c r="BR217" i="5"/>
  <c r="BW217" i="5"/>
  <c r="BQ217" i="5"/>
  <c r="BV217" i="5"/>
  <c r="BM217" i="5"/>
  <c r="BL217" i="5"/>
  <c r="BK217" i="5"/>
  <c r="BJ217" i="5"/>
  <c r="BP223" i="5"/>
  <c r="BU223" i="5"/>
  <c r="BT223" i="5"/>
  <c r="BS223" i="5"/>
  <c r="BR223" i="5"/>
  <c r="BW223" i="5"/>
  <c r="BQ223" i="5"/>
  <c r="BV223" i="5"/>
  <c r="BM223" i="5"/>
  <c r="BL223" i="5"/>
  <c r="BK223" i="5"/>
  <c r="BJ223" i="5"/>
  <c r="BP229" i="5"/>
  <c r="BU229" i="5"/>
  <c r="BT229" i="5"/>
  <c r="BS229" i="5"/>
  <c r="BR229" i="5"/>
  <c r="BW229" i="5"/>
  <c r="BQ229" i="5"/>
  <c r="BV229" i="5"/>
  <c r="BM229" i="5"/>
  <c r="BL229" i="5"/>
  <c r="BK229" i="5"/>
  <c r="BJ229" i="5"/>
  <c r="BP235" i="5"/>
  <c r="BU235" i="5"/>
  <c r="BT235" i="5"/>
  <c r="BS235" i="5"/>
  <c r="BR235" i="5"/>
  <c r="BW235" i="5"/>
  <c r="BQ235" i="5"/>
  <c r="BV235" i="5"/>
  <c r="BM235" i="5"/>
  <c r="BL235" i="5"/>
  <c r="BK235" i="5"/>
  <c r="BJ235" i="5"/>
  <c r="BP241" i="5"/>
  <c r="BU241" i="5"/>
  <c r="BT241" i="5"/>
  <c r="BS241" i="5"/>
  <c r="BR241" i="5"/>
  <c r="BW241" i="5"/>
  <c r="BQ241" i="5"/>
  <c r="BV241" i="5"/>
  <c r="BM241" i="5"/>
  <c r="BL241" i="5"/>
  <c r="BK241" i="5"/>
  <c r="BJ241" i="5"/>
  <c r="BP247" i="5"/>
  <c r="BU247" i="5"/>
  <c r="BT247" i="5"/>
  <c r="BS247" i="5"/>
  <c r="BR247" i="5"/>
  <c r="BW247" i="5"/>
  <c r="BQ247" i="5"/>
  <c r="BV247" i="5"/>
  <c r="BM247" i="5"/>
  <c r="BL247" i="5"/>
  <c r="BK247" i="5"/>
  <c r="BJ247" i="5"/>
  <c r="BP253" i="5"/>
  <c r="BU253" i="5"/>
  <c r="BT253" i="5"/>
  <c r="BS253" i="5"/>
  <c r="BR253" i="5"/>
  <c r="BW253" i="5"/>
  <c r="BQ253" i="5"/>
  <c r="BV253" i="5"/>
  <c r="BK253" i="5"/>
  <c r="BM253" i="5"/>
  <c r="BJ253" i="5"/>
  <c r="BL253" i="5"/>
  <c r="BP259" i="5"/>
  <c r="BU259" i="5"/>
  <c r="BT259" i="5"/>
  <c r="BS259" i="5"/>
  <c r="BR259" i="5"/>
  <c r="BW259" i="5"/>
  <c r="BQ259" i="5"/>
  <c r="BV259" i="5"/>
  <c r="BM259" i="5"/>
  <c r="BL259" i="5"/>
  <c r="BK259" i="5"/>
  <c r="BJ259" i="5"/>
  <c r="BP265" i="5"/>
  <c r="BU265" i="5"/>
  <c r="BT265" i="5"/>
  <c r="BS265" i="5"/>
  <c r="BR265" i="5"/>
  <c r="BW265" i="5"/>
  <c r="BQ265" i="5"/>
  <c r="BV265" i="5"/>
  <c r="BL265" i="5"/>
  <c r="BK265" i="5"/>
  <c r="BJ265" i="5"/>
  <c r="BM265" i="5"/>
  <c r="BP271" i="5"/>
  <c r="BU271" i="5"/>
  <c r="BT271" i="5"/>
  <c r="BS271" i="5"/>
  <c r="BR271" i="5"/>
  <c r="BW271" i="5"/>
  <c r="BQ271" i="5"/>
  <c r="BV271" i="5"/>
  <c r="BK271" i="5"/>
  <c r="BM271" i="5"/>
  <c r="BJ271" i="5"/>
  <c r="BL271" i="5"/>
  <c r="BP277" i="5"/>
  <c r="BU277" i="5"/>
  <c r="BT277" i="5"/>
  <c r="BS277" i="5"/>
  <c r="BR277" i="5"/>
  <c r="BW277" i="5"/>
  <c r="BQ277" i="5"/>
  <c r="BV277" i="5"/>
  <c r="BM277" i="5"/>
  <c r="BL277" i="5"/>
  <c r="BK277" i="5"/>
  <c r="BJ277" i="5"/>
  <c r="BP283" i="5"/>
  <c r="BU283" i="5"/>
  <c r="BT283" i="5"/>
  <c r="BS283" i="5"/>
  <c r="BR283" i="5"/>
  <c r="BW283" i="5"/>
  <c r="BQ283" i="5"/>
  <c r="BV283" i="5"/>
  <c r="BL283" i="5"/>
  <c r="BK283" i="5"/>
  <c r="BJ283" i="5"/>
  <c r="BM283" i="5"/>
  <c r="BP289" i="5"/>
  <c r="BU289" i="5"/>
  <c r="BT289" i="5"/>
  <c r="BS289" i="5"/>
  <c r="BR289" i="5"/>
  <c r="BW289" i="5"/>
  <c r="BQ289" i="5"/>
  <c r="BV289" i="5"/>
  <c r="BK289" i="5"/>
  <c r="BM289" i="5"/>
  <c r="BJ289" i="5"/>
  <c r="BL289" i="5"/>
  <c r="BP295" i="5"/>
  <c r="BU295" i="5"/>
  <c r="BT295" i="5"/>
  <c r="BS295" i="5"/>
  <c r="BR295" i="5"/>
  <c r="BW295" i="5"/>
  <c r="BQ295" i="5"/>
  <c r="BV295" i="5"/>
  <c r="BM295" i="5"/>
  <c r="BL295" i="5"/>
  <c r="BK295" i="5"/>
  <c r="BJ295" i="5"/>
  <c r="BP301" i="5"/>
  <c r="BU301" i="5"/>
  <c r="BT301" i="5"/>
  <c r="BS301" i="5"/>
  <c r="BR301" i="5"/>
  <c r="BW301" i="5"/>
  <c r="BQ301" i="5"/>
  <c r="BV301" i="5"/>
  <c r="BL301" i="5"/>
  <c r="BK301" i="5"/>
  <c r="BJ301" i="5"/>
  <c r="BM301" i="5"/>
  <c r="BP307" i="5"/>
  <c r="BU307" i="5"/>
  <c r="BT307" i="5"/>
  <c r="BS307" i="5"/>
  <c r="BR307" i="5"/>
  <c r="BW307" i="5"/>
  <c r="BQ307" i="5"/>
  <c r="BV307" i="5"/>
  <c r="BK307" i="5"/>
  <c r="BM307" i="5"/>
  <c r="BJ307" i="5"/>
  <c r="BL307" i="5"/>
  <c r="BP313" i="5"/>
  <c r="BU313" i="5"/>
  <c r="BT313" i="5"/>
  <c r="BS313" i="5"/>
  <c r="BR313" i="5"/>
  <c r="BW313" i="5"/>
  <c r="BQ313" i="5"/>
  <c r="BV313" i="5"/>
  <c r="BM313" i="5"/>
  <c r="BL313" i="5"/>
  <c r="BK313" i="5"/>
  <c r="BJ313" i="5"/>
  <c r="BP319" i="5"/>
  <c r="BU319" i="5"/>
  <c r="BT319" i="5"/>
  <c r="BS319" i="5"/>
  <c r="BR319" i="5"/>
  <c r="BW319" i="5"/>
  <c r="BQ319" i="5"/>
  <c r="BV319" i="5"/>
  <c r="BL319" i="5"/>
  <c r="BK319" i="5"/>
  <c r="BJ319" i="5"/>
  <c r="BM319" i="5"/>
  <c r="BP325" i="5"/>
  <c r="BU325" i="5"/>
  <c r="BT325" i="5"/>
  <c r="BS325" i="5"/>
  <c r="BR325" i="5"/>
  <c r="BW325" i="5"/>
  <c r="BQ325" i="5"/>
  <c r="BV325" i="5"/>
  <c r="BK325" i="5"/>
  <c r="BM325" i="5"/>
  <c r="BJ325" i="5"/>
  <c r="BL325" i="5"/>
  <c r="BP331" i="5"/>
  <c r="BU331" i="5"/>
  <c r="BT331" i="5"/>
  <c r="BS331" i="5"/>
  <c r="BR331" i="5"/>
  <c r="BW331" i="5"/>
  <c r="BQ331" i="5"/>
  <c r="BV331" i="5"/>
  <c r="BM331" i="5"/>
  <c r="BL331" i="5"/>
  <c r="BK331" i="5"/>
  <c r="BJ331" i="5"/>
  <c r="BP337" i="5"/>
  <c r="BU337" i="5"/>
  <c r="BT337" i="5"/>
  <c r="BS337" i="5"/>
  <c r="BR337" i="5"/>
  <c r="BW337" i="5"/>
  <c r="BQ337" i="5"/>
  <c r="BV337" i="5"/>
  <c r="BL337" i="5"/>
  <c r="BK337" i="5"/>
  <c r="BJ337" i="5"/>
  <c r="BM337" i="5"/>
  <c r="BP343" i="5"/>
  <c r="BU343" i="5"/>
  <c r="BT343" i="5"/>
  <c r="BS343" i="5"/>
  <c r="BR343" i="5"/>
  <c r="BW343" i="5"/>
  <c r="BQ343" i="5"/>
  <c r="BV343" i="5"/>
  <c r="BK343" i="5"/>
  <c r="BM343" i="5"/>
  <c r="BJ343" i="5"/>
  <c r="BL343" i="5"/>
  <c r="BP349" i="5"/>
  <c r="BU349" i="5"/>
  <c r="BT349" i="5"/>
  <c r="BS349" i="5"/>
  <c r="BR349" i="5"/>
  <c r="BW349" i="5"/>
  <c r="BQ349" i="5"/>
  <c r="BV349" i="5"/>
  <c r="BM349" i="5"/>
  <c r="BL349" i="5"/>
  <c r="BK349" i="5"/>
  <c r="BJ349" i="5"/>
  <c r="BP355" i="5"/>
  <c r="BU355" i="5"/>
  <c r="BT355" i="5"/>
  <c r="BS355" i="5"/>
  <c r="BR355" i="5"/>
  <c r="BW355" i="5"/>
  <c r="BQ355" i="5"/>
  <c r="BV355" i="5"/>
  <c r="BL355" i="5"/>
  <c r="BK355" i="5"/>
  <c r="BJ355" i="5"/>
  <c r="BM355" i="5"/>
  <c r="BP361" i="5"/>
  <c r="BU361" i="5"/>
  <c r="BT361" i="5"/>
  <c r="BS361" i="5"/>
  <c r="BR361" i="5"/>
  <c r="BW361" i="5"/>
  <c r="BQ361" i="5"/>
  <c r="BV361" i="5"/>
  <c r="BK361" i="5"/>
  <c r="BM361" i="5"/>
  <c r="BJ361" i="5"/>
  <c r="BL361" i="5"/>
  <c r="BP367" i="5"/>
  <c r="BU367" i="5"/>
  <c r="BT367" i="5"/>
  <c r="BS367" i="5"/>
  <c r="BR367" i="5"/>
  <c r="BW367" i="5"/>
  <c r="BQ367" i="5"/>
  <c r="BV367" i="5"/>
  <c r="BM367" i="5"/>
  <c r="BL367" i="5"/>
  <c r="BK367" i="5"/>
  <c r="BJ367" i="5"/>
  <c r="BP373" i="5"/>
  <c r="BU373" i="5"/>
  <c r="BT373" i="5"/>
  <c r="BS373" i="5"/>
  <c r="BR373" i="5"/>
  <c r="BW373" i="5"/>
  <c r="BQ373" i="5"/>
  <c r="BV373" i="5"/>
  <c r="BL373" i="5"/>
  <c r="BK373" i="5"/>
  <c r="BJ373" i="5"/>
  <c r="BM373" i="5"/>
  <c r="BP379" i="5"/>
  <c r="BU379" i="5"/>
  <c r="BT379" i="5"/>
  <c r="BS379" i="5"/>
  <c r="BR379" i="5"/>
  <c r="BW379" i="5"/>
  <c r="BQ379" i="5"/>
  <c r="BV379" i="5"/>
  <c r="BK379" i="5"/>
  <c r="BM379" i="5"/>
  <c r="BJ379" i="5"/>
  <c r="BL379" i="5"/>
  <c r="BP385" i="5"/>
  <c r="BU385" i="5"/>
  <c r="BT385" i="5"/>
  <c r="BS385" i="5"/>
  <c r="BR385" i="5"/>
  <c r="BW385" i="5"/>
  <c r="BQ385" i="5"/>
  <c r="BV385" i="5"/>
  <c r="BM385" i="5"/>
  <c r="BL385" i="5"/>
  <c r="BK385" i="5"/>
  <c r="BJ385" i="5"/>
  <c r="BP391" i="5"/>
  <c r="BU391" i="5"/>
  <c r="BT391" i="5"/>
  <c r="BS391" i="5"/>
  <c r="BR391" i="5"/>
  <c r="BW391" i="5"/>
  <c r="BQ391" i="5"/>
  <c r="BV391" i="5"/>
  <c r="BL391" i="5"/>
  <c r="BK391" i="5"/>
  <c r="BJ391" i="5"/>
  <c r="BM391" i="5"/>
  <c r="BP397" i="5"/>
  <c r="BU397" i="5"/>
  <c r="BT397" i="5"/>
  <c r="BS397" i="5"/>
  <c r="BR397" i="5"/>
  <c r="BW397" i="5"/>
  <c r="BQ397" i="5"/>
  <c r="BV397" i="5"/>
  <c r="BM397" i="5"/>
  <c r="BK397" i="5"/>
  <c r="BJ397" i="5"/>
  <c r="BL397" i="5"/>
  <c r="BP403" i="5"/>
  <c r="BU403" i="5"/>
  <c r="BT403" i="5"/>
  <c r="BS403" i="5"/>
  <c r="BR403" i="5"/>
  <c r="BW403" i="5"/>
  <c r="BQ403" i="5"/>
  <c r="BV403" i="5"/>
  <c r="BM403" i="5"/>
  <c r="BL403" i="5"/>
  <c r="BK403" i="5"/>
  <c r="BJ403" i="5"/>
  <c r="BP409" i="5"/>
  <c r="BU409" i="5"/>
  <c r="BT409" i="5"/>
  <c r="BS409" i="5"/>
  <c r="BR409" i="5"/>
  <c r="BW409" i="5"/>
  <c r="BQ409" i="5"/>
  <c r="BV409" i="5"/>
  <c r="BM409" i="5"/>
  <c r="BL409" i="5"/>
  <c r="BK409" i="5"/>
  <c r="BJ409" i="5"/>
  <c r="BP415" i="5"/>
  <c r="BU415" i="5"/>
  <c r="BT415" i="5"/>
  <c r="BS415" i="5"/>
  <c r="BR415" i="5"/>
  <c r="BW415" i="5"/>
  <c r="BQ415" i="5"/>
  <c r="BV415" i="5"/>
  <c r="BM415" i="5"/>
  <c r="BK415" i="5"/>
  <c r="BJ415" i="5"/>
  <c r="BL415" i="5"/>
  <c r="BP421" i="5"/>
  <c r="BU421" i="5"/>
  <c r="BT421" i="5"/>
  <c r="BS421" i="5"/>
  <c r="BR421" i="5"/>
  <c r="BW421" i="5"/>
  <c r="BQ421" i="5"/>
  <c r="BV421" i="5"/>
  <c r="BM421" i="5"/>
  <c r="BL421" i="5"/>
  <c r="BK421" i="5"/>
  <c r="BJ421" i="5"/>
  <c r="BP427" i="5"/>
  <c r="BU427" i="5"/>
  <c r="BT427" i="5"/>
  <c r="BS427" i="5"/>
  <c r="BR427" i="5"/>
  <c r="BW427" i="5"/>
  <c r="BQ427" i="5"/>
  <c r="BV427" i="5"/>
  <c r="BM427" i="5"/>
  <c r="BL427" i="5"/>
  <c r="BK427" i="5"/>
  <c r="BJ427" i="5"/>
  <c r="BP433" i="5"/>
  <c r="BU433" i="5"/>
  <c r="BT433" i="5"/>
  <c r="BS433" i="5"/>
  <c r="BR433" i="5"/>
  <c r="BW433" i="5"/>
  <c r="BQ433" i="5"/>
  <c r="BV433" i="5"/>
  <c r="BM433" i="5"/>
  <c r="BK433" i="5"/>
  <c r="BJ433" i="5"/>
  <c r="BL433" i="5"/>
  <c r="BP439" i="5"/>
  <c r="BU439" i="5"/>
  <c r="BT439" i="5"/>
  <c r="BS439" i="5"/>
  <c r="BR439" i="5"/>
  <c r="BW439" i="5"/>
  <c r="BQ439" i="5"/>
  <c r="BV439" i="5"/>
  <c r="BM439" i="5"/>
  <c r="BL439" i="5"/>
  <c r="BK439" i="5"/>
  <c r="BJ439" i="5"/>
  <c r="BP445" i="5"/>
  <c r="BU445" i="5"/>
  <c r="BT445" i="5"/>
  <c r="BS445" i="5"/>
  <c r="BR445" i="5"/>
  <c r="BW445" i="5"/>
  <c r="BQ445" i="5"/>
  <c r="BV445" i="5"/>
  <c r="BM445" i="5"/>
  <c r="BL445" i="5"/>
  <c r="BK445" i="5"/>
  <c r="BJ445" i="5"/>
  <c r="BP451" i="5"/>
  <c r="BU451" i="5"/>
  <c r="BT451" i="5"/>
  <c r="BS451" i="5"/>
  <c r="BR451" i="5"/>
  <c r="BW451" i="5"/>
  <c r="BQ451" i="5"/>
  <c r="BV451" i="5"/>
  <c r="BM451" i="5"/>
  <c r="BK451" i="5"/>
  <c r="BJ451" i="5"/>
  <c r="BL451" i="5"/>
  <c r="BP457" i="5"/>
  <c r="BU457" i="5"/>
  <c r="BT457" i="5"/>
  <c r="BS457" i="5"/>
  <c r="BR457" i="5"/>
  <c r="BW457" i="5"/>
  <c r="BQ457" i="5"/>
  <c r="BV457" i="5"/>
  <c r="BM457" i="5"/>
  <c r="BL457" i="5"/>
  <c r="BK457" i="5"/>
  <c r="BJ457" i="5"/>
  <c r="BP463" i="5"/>
  <c r="BU463" i="5"/>
  <c r="BT463" i="5"/>
  <c r="BS463" i="5"/>
  <c r="BR463" i="5"/>
  <c r="BW463" i="5"/>
  <c r="BQ463" i="5"/>
  <c r="BV463" i="5"/>
  <c r="BM463" i="5"/>
  <c r="BL463" i="5"/>
  <c r="BK463" i="5"/>
  <c r="BJ463" i="5"/>
  <c r="BP469" i="5"/>
  <c r="BU469" i="5"/>
  <c r="BT469" i="5"/>
  <c r="BS469" i="5"/>
  <c r="BR469" i="5"/>
  <c r="BW469" i="5"/>
  <c r="BQ469" i="5"/>
  <c r="BV469" i="5"/>
  <c r="BM469" i="5"/>
  <c r="BK469" i="5"/>
  <c r="BJ469" i="5"/>
  <c r="BL469" i="5"/>
  <c r="BP475" i="5"/>
  <c r="BU475" i="5"/>
  <c r="BT475" i="5"/>
  <c r="BS475" i="5"/>
  <c r="BR475" i="5"/>
  <c r="BW475" i="5"/>
  <c r="BQ475" i="5"/>
  <c r="BV475" i="5"/>
  <c r="BM475" i="5"/>
  <c r="BL475" i="5"/>
  <c r="BK475" i="5"/>
  <c r="BJ475" i="5"/>
  <c r="BP481" i="5"/>
  <c r="BU481" i="5"/>
  <c r="BT481" i="5"/>
  <c r="BS481" i="5"/>
  <c r="BR481" i="5"/>
  <c r="BW481" i="5"/>
  <c r="BQ481" i="5"/>
  <c r="BV481" i="5"/>
  <c r="BM481" i="5"/>
  <c r="BL481" i="5"/>
  <c r="BK481" i="5"/>
  <c r="BJ481" i="5"/>
  <c r="BP487" i="5"/>
  <c r="BU487" i="5"/>
  <c r="BT487" i="5"/>
  <c r="BS487" i="5"/>
  <c r="BR487" i="5"/>
  <c r="BW487" i="5"/>
  <c r="BQ487" i="5"/>
  <c r="BV487" i="5"/>
  <c r="BM487" i="5"/>
  <c r="BK487" i="5"/>
  <c r="BJ487" i="5"/>
  <c r="BL487" i="5"/>
  <c r="BP493" i="5"/>
  <c r="BU493" i="5"/>
  <c r="BT493" i="5"/>
  <c r="BS493" i="5"/>
  <c r="BR493" i="5"/>
  <c r="BW493" i="5"/>
  <c r="BQ493" i="5"/>
  <c r="BV493" i="5"/>
  <c r="BM493" i="5"/>
  <c r="BL493" i="5"/>
  <c r="BK493" i="5"/>
  <c r="BJ493" i="5"/>
  <c r="BP499" i="5"/>
  <c r="BU499" i="5"/>
  <c r="BT499" i="5"/>
  <c r="BS499" i="5"/>
  <c r="BR499" i="5"/>
  <c r="BW499" i="5"/>
  <c r="BQ499" i="5"/>
  <c r="BV499" i="5"/>
  <c r="BM499" i="5"/>
  <c r="BL499" i="5"/>
  <c r="BK499" i="5"/>
  <c r="BJ499" i="5"/>
  <c r="BP505" i="5"/>
  <c r="BU505" i="5"/>
  <c r="BT505" i="5"/>
  <c r="BS505" i="5"/>
  <c r="BR505" i="5"/>
  <c r="BW505" i="5"/>
  <c r="BQ505" i="5"/>
  <c r="BV505" i="5"/>
  <c r="BM505" i="5"/>
  <c r="BK505" i="5"/>
  <c r="BJ505" i="5"/>
  <c r="BL505" i="5"/>
  <c r="BI13" i="5"/>
  <c r="BI15" i="5"/>
  <c r="BI17" i="5"/>
  <c r="BI19" i="5"/>
  <c r="BI21" i="5"/>
  <c r="BI23" i="5"/>
  <c r="BI25" i="5"/>
  <c r="BI27" i="5"/>
  <c r="BI29" i="5"/>
  <c r="BI31" i="5"/>
  <c r="BI33" i="5"/>
  <c r="BI35" i="5"/>
  <c r="BI37" i="5"/>
  <c r="BI39" i="5"/>
  <c r="BI41" i="5"/>
  <c r="BI43" i="5"/>
  <c r="BI45" i="5"/>
  <c r="BI47" i="5"/>
  <c r="BI49" i="5"/>
  <c r="BI51" i="5"/>
  <c r="BI53" i="5"/>
  <c r="BI55" i="5"/>
  <c r="BI57" i="5"/>
  <c r="BI59" i="5"/>
  <c r="BI61" i="5"/>
  <c r="BI63" i="5"/>
  <c r="BI65" i="5"/>
  <c r="BI67" i="5"/>
  <c r="BI69" i="5"/>
  <c r="BI71" i="5"/>
  <c r="BI73" i="5"/>
  <c r="BI75" i="5"/>
  <c r="BI77" i="5"/>
  <c r="BI79" i="5"/>
  <c r="BI81" i="5"/>
  <c r="BI83" i="5"/>
  <c r="BI85" i="5"/>
  <c r="BI87" i="5"/>
  <c r="BI89" i="5"/>
  <c r="BI91" i="5"/>
  <c r="BI93" i="5"/>
  <c r="BI95" i="5"/>
  <c r="BI97" i="5"/>
  <c r="BI99" i="5"/>
  <c r="BI101" i="5"/>
  <c r="BI103" i="5"/>
  <c r="BI105" i="5"/>
  <c r="BI107" i="5"/>
  <c r="BI109" i="5"/>
  <c r="BI111" i="5"/>
  <c r="BI113" i="5"/>
  <c r="BI115" i="5"/>
  <c r="BI117" i="5"/>
  <c r="BI119" i="5"/>
  <c r="BI121" i="5"/>
  <c r="BI123" i="5"/>
  <c r="BI125" i="5"/>
  <c r="BI127" i="5"/>
  <c r="BI129" i="5"/>
  <c r="BI131" i="5"/>
  <c r="BI133" i="5"/>
  <c r="BI135" i="5"/>
  <c r="BI137" i="5"/>
  <c r="BI139" i="5"/>
  <c r="BI141" i="5"/>
  <c r="BI143" i="5"/>
  <c r="BI145" i="5"/>
  <c r="BI147" i="5"/>
  <c r="BI149" i="5"/>
  <c r="BI151" i="5"/>
  <c r="BI153" i="5"/>
  <c r="BI155" i="5"/>
  <c r="BI157" i="5"/>
  <c r="BI159" i="5"/>
  <c r="BI161" i="5"/>
  <c r="BI163" i="5"/>
  <c r="BI165" i="5"/>
  <c r="BI167" i="5"/>
  <c r="BI169" i="5"/>
  <c r="BI171" i="5"/>
  <c r="BI173" i="5"/>
  <c r="BI175" i="5"/>
  <c r="BI177" i="5"/>
  <c r="BI179" i="5"/>
  <c r="BI181" i="5"/>
  <c r="BI183" i="5"/>
  <c r="BI185" i="5"/>
  <c r="BI187" i="5"/>
  <c r="BI189" i="5"/>
  <c r="BI191" i="5"/>
  <c r="BI193" i="5"/>
  <c r="BI195" i="5"/>
  <c r="BI197" i="5"/>
  <c r="BI199" i="5"/>
  <c r="BI201" i="5"/>
  <c r="BI203" i="5"/>
  <c r="BI205" i="5"/>
  <c r="BI207" i="5"/>
  <c r="BI209" i="5"/>
  <c r="BI211" i="5"/>
  <c r="BI213" i="5"/>
  <c r="BI215" i="5"/>
  <c r="BI217" i="5"/>
  <c r="BI219" i="5"/>
  <c r="BI221" i="5"/>
  <c r="BI223" i="5"/>
  <c r="BI225" i="5"/>
  <c r="BI227" i="5"/>
  <c r="BI229" i="5"/>
  <c r="BI231" i="5"/>
  <c r="BI233" i="5"/>
  <c r="BI235" i="5"/>
  <c r="BI237" i="5"/>
  <c r="BI239" i="5"/>
  <c r="BI241" i="5"/>
  <c r="BI243" i="5"/>
  <c r="BI245" i="5"/>
  <c r="BI247" i="5"/>
  <c r="BI249" i="5"/>
  <c r="BI251" i="5"/>
  <c r="BI253" i="5"/>
  <c r="BI255" i="5"/>
  <c r="BI257" i="5"/>
  <c r="BI259" i="5"/>
  <c r="BI261" i="5"/>
  <c r="BI263" i="5"/>
  <c r="BI265" i="5"/>
  <c r="BI267" i="5"/>
  <c r="BI269" i="5"/>
  <c r="BI271" i="5"/>
  <c r="BI273" i="5"/>
  <c r="BI275" i="5"/>
  <c r="BI277" i="5"/>
  <c r="BI279" i="5"/>
  <c r="BI281" i="5"/>
  <c r="BI283" i="5"/>
  <c r="BI285" i="5"/>
  <c r="BI287" i="5"/>
  <c r="BI289" i="5"/>
  <c r="BI291" i="5"/>
  <c r="BI293" i="5"/>
  <c r="BI295" i="5"/>
  <c r="BI297" i="5"/>
  <c r="BI299" i="5"/>
  <c r="BI301" i="5"/>
  <c r="BI303" i="5"/>
  <c r="BI305" i="5"/>
  <c r="BI307" i="5"/>
  <c r="BI309" i="5"/>
  <c r="BI311" i="5"/>
  <c r="BI313" i="5"/>
  <c r="BI315" i="5"/>
  <c r="BI317" i="5"/>
  <c r="BI319" i="5"/>
  <c r="BI321" i="5"/>
  <c r="BI323" i="5"/>
  <c r="BI325" i="5"/>
  <c r="BI327" i="5"/>
  <c r="BI329" i="5"/>
  <c r="BI331" i="5"/>
  <c r="BI333" i="5"/>
  <c r="BI335" i="5"/>
  <c r="BI337" i="5"/>
  <c r="BI339" i="5"/>
  <c r="BI341" i="5"/>
  <c r="BI343" i="5"/>
  <c r="BI345" i="5"/>
  <c r="BI347" i="5"/>
  <c r="BI349" i="5"/>
  <c r="BI351" i="5"/>
  <c r="BI353" i="5"/>
  <c r="BI355" i="5"/>
  <c r="BI357" i="5"/>
  <c r="BI359" i="5"/>
  <c r="BI361" i="5"/>
  <c r="BI363" i="5"/>
  <c r="BI365" i="5"/>
  <c r="BI367" i="5"/>
  <c r="BI369" i="5"/>
  <c r="BI371" i="5"/>
  <c r="BI373" i="5"/>
  <c r="BI375" i="5"/>
  <c r="BI377" i="5"/>
  <c r="BI379" i="5"/>
  <c r="BI381" i="5"/>
  <c r="BI383" i="5"/>
  <c r="BI385" i="5"/>
  <c r="BI387" i="5"/>
  <c r="BI389" i="5"/>
  <c r="BI391" i="5"/>
  <c r="BI393" i="5"/>
  <c r="BI395" i="5"/>
  <c r="BI397" i="5"/>
  <c r="BI399" i="5"/>
  <c r="BI401" i="5"/>
  <c r="BI403" i="5"/>
  <c r="BI405" i="5"/>
  <c r="BI407" i="5"/>
  <c r="BI409" i="5"/>
  <c r="BI411" i="5"/>
  <c r="BI413" i="5"/>
  <c r="BI415" i="5"/>
  <c r="BI417" i="5"/>
  <c r="BI419" i="5"/>
  <c r="BI421" i="5"/>
  <c r="BI423" i="5"/>
  <c r="BI425" i="5"/>
  <c r="BI427" i="5"/>
  <c r="BI429" i="5"/>
  <c r="BI431" i="5"/>
  <c r="BI433" i="5"/>
  <c r="BI435" i="5"/>
  <c r="BI437" i="5"/>
  <c r="BI439" i="5"/>
  <c r="BI441" i="5"/>
  <c r="BI443" i="5"/>
  <c r="BI445" i="5"/>
  <c r="BI447" i="5"/>
  <c r="BI449" i="5"/>
  <c r="BI451" i="5"/>
  <c r="BI453" i="5"/>
  <c r="BI455" i="5"/>
  <c r="BI457" i="5"/>
  <c r="BI459" i="5"/>
  <c r="BI461" i="5"/>
  <c r="BI463" i="5"/>
  <c r="BI465" i="5"/>
  <c r="BI467" i="5"/>
  <c r="BI469" i="5"/>
  <c r="BI471" i="5"/>
  <c r="BI473" i="5"/>
  <c r="BI475" i="5"/>
  <c r="BI477" i="5"/>
  <c r="BI479" i="5"/>
  <c r="BI481" i="5"/>
  <c r="BI483" i="5"/>
  <c r="BI485" i="5"/>
  <c r="BI487" i="5"/>
  <c r="BI489" i="5"/>
  <c r="BI491" i="5"/>
  <c r="BI493" i="5"/>
  <c r="BI495" i="5"/>
  <c r="BI497" i="5"/>
  <c r="BI499" i="5"/>
  <c r="BI501" i="5"/>
  <c r="BI503" i="5"/>
  <c r="BI505" i="5"/>
  <c r="BI507" i="5"/>
  <c r="BI509" i="5"/>
  <c r="BM11" i="5"/>
  <c r="BN11" i="5"/>
  <c r="BP11" i="5"/>
  <c r="BU11" i="5"/>
  <c r="BV11" i="5"/>
  <c r="BS12" i="5"/>
  <c r="BT12" i="5"/>
  <c r="BG12" i="5"/>
  <c r="BK12" i="5"/>
  <c r="BU12" i="5"/>
  <c r="BH12" i="5"/>
  <c r="BL12" i="5"/>
  <c r="BV12" i="5"/>
  <c r="BI12" i="5"/>
  <c r="BQ12" i="5"/>
  <c r="BW12" i="5"/>
  <c r="BJ12" i="5"/>
  <c r="BM12" i="5"/>
  <c r="BR12" i="5"/>
  <c r="BL11" i="5"/>
  <c r="BT11" i="5"/>
  <c r="BG11" i="5"/>
  <c r="BJ11" i="5"/>
  <c r="BW11" i="5"/>
  <c r="BH11" i="5"/>
  <c r="BR11" i="5"/>
  <c r="BI11" i="5"/>
  <c r="BK11" i="5"/>
  <c r="CB16" i="5"/>
  <c r="CD16" i="5"/>
  <c r="BN16" i="5"/>
  <c r="BO16" i="5"/>
  <c r="BX16" i="5"/>
  <c r="CB22" i="5"/>
  <c r="BX22" i="5"/>
  <c r="BN22" i="5"/>
  <c r="BO22" i="5"/>
  <c r="CD22" i="5"/>
  <c r="CB28" i="5"/>
  <c r="BX28" i="5"/>
  <c r="CD28" i="5"/>
  <c r="BN28" i="5"/>
  <c r="BO28" i="5"/>
  <c r="CB34" i="5"/>
  <c r="CD34" i="5"/>
  <c r="BN34" i="5"/>
  <c r="BO34" i="5"/>
  <c r="BX34" i="5"/>
  <c r="CB40" i="5"/>
  <c r="BX40" i="5"/>
  <c r="CD40" i="5"/>
  <c r="BN40" i="5"/>
  <c r="BO40" i="5"/>
  <c r="BN45" i="5"/>
  <c r="CB45" i="5"/>
  <c r="BX45" i="5"/>
  <c r="BO45" i="5"/>
  <c r="CD45" i="5"/>
  <c r="BX51" i="5"/>
  <c r="CB51" i="5"/>
  <c r="CD51" i="5"/>
  <c r="BN51" i="5"/>
  <c r="BO51" i="5"/>
  <c r="BN57" i="5"/>
  <c r="CB57" i="5"/>
  <c r="CD57" i="5"/>
  <c r="BO57" i="5"/>
  <c r="BX57" i="5"/>
  <c r="BX63" i="5"/>
  <c r="CB63" i="5"/>
  <c r="CD63" i="5"/>
  <c r="BO63" i="5"/>
  <c r="BN63" i="5"/>
  <c r="CB69" i="5"/>
  <c r="CD69" i="5"/>
  <c r="BN69" i="5"/>
  <c r="BO69" i="5"/>
  <c r="BX69" i="5"/>
  <c r="BX75" i="5"/>
  <c r="CD75" i="5"/>
  <c r="BN75" i="5"/>
  <c r="BO75" i="5"/>
  <c r="CB75" i="5"/>
  <c r="CB80" i="5"/>
  <c r="BO80" i="5"/>
  <c r="CD80" i="5"/>
  <c r="BN80" i="5"/>
  <c r="BX80" i="5"/>
  <c r="BN86" i="5"/>
  <c r="CD86" i="5"/>
  <c r="CB86" i="5"/>
  <c r="BO86" i="5"/>
  <c r="BX86" i="5"/>
  <c r="CD92" i="5"/>
  <c r="BN92" i="5"/>
  <c r="BX92" i="5"/>
  <c r="BO92" i="5"/>
  <c r="CB92" i="5"/>
  <c r="BO98" i="5"/>
  <c r="BN98" i="5"/>
  <c r="BX98" i="5"/>
  <c r="CB98" i="5"/>
  <c r="CD98" i="5"/>
  <c r="CD104" i="5"/>
  <c r="BN104" i="5"/>
  <c r="BX104" i="5"/>
  <c r="BO104" i="5"/>
  <c r="CB104" i="5"/>
  <c r="BO110" i="5"/>
  <c r="BN110" i="5"/>
  <c r="BX110" i="5"/>
  <c r="CB110" i="5"/>
  <c r="CD110" i="5"/>
  <c r="BO116" i="5"/>
  <c r="BN116" i="5"/>
  <c r="BX116" i="5"/>
  <c r="CB116" i="5"/>
  <c r="CD116" i="5"/>
  <c r="CB122" i="5"/>
  <c r="BX122" i="5"/>
  <c r="CD122" i="5"/>
  <c r="BO122" i="5"/>
  <c r="BN122" i="5"/>
  <c r="CB128" i="5"/>
  <c r="BX128" i="5"/>
  <c r="CD128" i="5"/>
  <c r="BO128" i="5"/>
  <c r="BN128" i="5"/>
  <c r="BO134" i="5"/>
  <c r="BN134" i="5"/>
  <c r="BX134" i="5"/>
  <c r="CD134" i="5"/>
  <c r="CB134" i="5"/>
  <c r="BO140" i="5"/>
  <c r="CB140" i="5"/>
  <c r="BN140" i="5"/>
  <c r="CD140" i="5"/>
  <c r="BX140" i="5"/>
  <c r="BO146" i="5"/>
  <c r="BN146" i="5"/>
  <c r="BX146" i="5"/>
  <c r="CB146" i="5"/>
  <c r="CD146" i="5"/>
  <c r="BO152" i="5"/>
  <c r="CB152" i="5"/>
  <c r="CD152" i="5"/>
  <c r="BN152" i="5"/>
  <c r="BX152" i="5"/>
  <c r="CB158" i="5"/>
  <c r="CD158" i="5"/>
  <c r="BN158" i="5"/>
  <c r="BO158" i="5"/>
  <c r="BX158" i="5"/>
  <c r="BO164" i="5"/>
  <c r="CD164" i="5"/>
  <c r="BX164" i="5"/>
  <c r="BN164" i="5"/>
  <c r="CB164" i="5"/>
  <c r="BX170" i="5"/>
  <c r="CD170" i="5"/>
  <c r="CB170" i="5"/>
  <c r="BN170" i="5"/>
  <c r="BO170" i="5"/>
  <c r="BX176" i="5"/>
  <c r="CD176" i="5"/>
  <c r="CB176" i="5"/>
  <c r="BN176" i="5"/>
  <c r="BO176" i="5"/>
  <c r="BX182" i="5"/>
  <c r="CD182" i="5"/>
  <c r="CB182" i="5"/>
  <c r="BN182" i="5"/>
  <c r="BO182" i="5"/>
  <c r="BN188" i="5"/>
  <c r="BO188" i="5"/>
  <c r="CB188" i="5"/>
  <c r="CD188" i="5"/>
  <c r="BX188" i="5"/>
  <c r="BN194" i="5"/>
  <c r="BO194" i="5"/>
  <c r="CB194" i="5"/>
  <c r="CD194" i="5"/>
  <c r="BX194" i="5"/>
  <c r="BN200" i="5"/>
  <c r="BO200" i="5"/>
  <c r="CB200" i="5"/>
  <c r="CD200" i="5"/>
  <c r="BX200" i="5"/>
  <c r="BN206" i="5"/>
  <c r="BO206" i="5"/>
  <c r="CB206" i="5"/>
  <c r="CD206" i="5"/>
  <c r="BX206" i="5"/>
  <c r="BN212" i="5"/>
  <c r="BO212" i="5"/>
  <c r="CB212" i="5"/>
  <c r="CD212" i="5"/>
  <c r="BX212" i="5"/>
  <c r="BN218" i="5"/>
  <c r="BO218" i="5"/>
  <c r="CB218" i="5"/>
  <c r="CD218" i="5"/>
  <c r="BX218" i="5"/>
  <c r="BN224" i="5"/>
  <c r="BO224" i="5"/>
  <c r="CB224" i="5"/>
  <c r="CD224" i="5"/>
  <c r="BX224" i="5"/>
  <c r="BN230" i="5"/>
  <c r="BO230" i="5"/>
  <c r="CB230" i="5"/>
  <c r="CD230" i="5"/>
  <c r="BX230" i="5"/>
  <c r="CB236" i="5"/>
  <c r="BO236" i="5"/>
  <c r="BX236" i="5"/>
  <c r="CD236" i="5"/>
  <c r="BN236" i="5"/>
  <c r="CB242" i="5"/>
  <c r="BO242" i="5"/>
  <c r="BX242" i="5"/>
  <c r="CD242" i="5"/>
  <c r="BN242" i="5"/>
  <c r="BO248" i="5"/>
  <c r="CB248" i="5"/>
  <c r="BX248" i="5"/>
  <c r="CD248" i="5"/>
  <c r="BN248" i="5"/>
  <c r="BO254" i="5"/>
  <c r="CB254" i="5"/>
  <c r="BX254" i="5"/>
  <c r="CD254" i="5"/>
  <c r="BN254" i="5"/>
  <c r="BO260" i="5"/>
  <c r="CB260" i="5"/>
  <c r="BX260" i="5"/>
  <c r="CD260" i="5"/>
  <c r="BN260" i="5"/>
  <c r="BO266" i="5"/>
  <c r="CB266" i="5"/>
  <c r="BX266" i="5"/>
  <c r="CD266" i="5"/>
  <c r="BN266" i="5"/>
  <c r="BX272" i="5"/>
  <c r="CD272" i="5"/>
  <c r="BN272" i="5"/>
  <c r="CB272" i="5"/>
  <c r="BO272" i="5"/>
  <c r="BX278" i="5"/>
  <c r="CD278" i="5"/>
  <c r="BO278" i="5"/>
  <c r="BN278" i="5"/>
  <c r="CB278" i="5"/>
  <c r="BX284" i="5"/>
  <c r="CD284" i="5"/>
  <c r="BN284" i="5"/>
  <c r="CB284" i="5"/>
  <c r="BO284" i="5"/>
  <c r="BX290" i="5"/>
  <c r="CD290" i="5"/>
  <c r="BO290" i="5"/>
  <c r="BN290" i="5"/>
  <c r="CB290" i="5"/>
  <c r="BX296" i="5"/>
  <c r="CD296" i="5"/>
  <c r="BN296" i="5"/>
  <c r="CB296" i="5"/>
  <c r="BO296" i="5"/>
  <c r="BX302" i="5"/>
  <c r="CD302" i="5"/>
  <c r="BN302" i="5"/>
  <c r="CB302" i="5"/>
  <c r="BO302" i="5"/>
  <c r="BX308" i="5"/>
  <c r="CD308" i="5"/>
  <c r="BN308" i="5"/>
  <c r="CB308" i="5"/>
  <c r="BO308" i="5"/>
  <c r="CB314" i="5"/>
  <c r="BX314" i="5"/>
  <c r="BN314" i="5"/>
  <c r="BO314" i="5"/>
  <c r="CD314" i="5"/>
  <c r="CB320" i="5"/>
  <c r="CD320" i="5"/>
  <c r="BN320" i="5"/>
  <c r="BX320" i="5"/>
  <c r="BO320" i="5"/>
  <c r="CB326" i="5"/>
  <c r="BN326" i="5"/>
  <c r="BO326" i="5"/>
  <c r="CD326" i="5"/>
  <c r="BX326" i="5"/>
  <c r="BX332" i="5"/>
  <c r="CD332" i="5"/>
  <c r="BN332" i="5"/>
  <c r="CB332" i="5"/>
  <c r="BO332" i="5"/>
  <c r="BX338" i="5"/>
  <c r="CD338" i="5"/>
  <c r="BN338" i="5"/>
  <c r="CB338" i="5"/>
  <c r="BO338" i="5"/>
  <c r="BX344" i="5"/>
  <c r="CD344" i="5"/>
  <c r="CB344" i="5"/>
  <c r="BN344" i="5"/>
  <c r="BO344" i="5"/>
  <c r="BX350" i="5"/>
  <c r="CD350" i="5"/>
  <c r="CB350" i="5"/>
  <c r="BN350" i="5"/>
  <c r="BO350" i="5"/>
  <c r="BX356" i="5"/>
  <c r="CD356" i="5"/>
  <c r="CB356" i="5"/>
  <c r="BN356" i="5"/>
  <c r="BO356" i="5"/>
  <c r="BX362" i="5"/>
  <c r="CD362" i="5"/>
  <c r="CB362" i="5"/>
  <c r="BN362" i="5"/>
  <c r="BO362" i="5"/>
  <c r="BX368" i="5"/>
  <c r="CD368" i="5"/>
  <c r="CB368" i="5"/>
  <c r="BN368" i="5"/>
  <c r="BO368" i="5"/>
  <c r="BX374" i="5"/>
  <c r="CD374" i="5"/>
  <c r="BN374" i="5"/>
  <c r="CB374" i="5"/>
  <c r="BO374" i="5"/>
  <c r="BX380" i="5"/>
  <c r="CD380" i="5"/>
  <c r="BN380" i="5"/>
  <c r="CB380" i="5"/>
  <c r="BO380" i="5"/>
  <c r="BN386" i="5"/>
  <c r="CB386" i="5"/>
  <c r="BO386" i="5"/>
  <c r="CD386" i="5"/>
  <c r="BX386" i="5"/>
  <c r="BN392" i="5"/>
  <c r="BO392" i="5"/>
  <c r="CB392" i="5"/>
  <c r="BX392" i="5"/>
  <c r="CD392" i="5"/>
  <c r="BN398" i="5"/>
  <c r="BO398" i="5"/>
  <c r="CB398" i="5"/>
  <c r="BX398" i="5"/>
  <c r="CD398" i="5"/>
  <c r="BN404" i="5"/>
  <c r="BO404" i="5"/>
  <c r="CB404" i="5"/>
  <c r="BX404" i="5"/>
  <c r="CD404" i="5"/>
  <c r="BN410" i="5"/>
  <c r="BO410" i="5"/>
  <c r="CB410" i="5"/>
  <c r="BX410" i="5"/>
  <c r="CD410" i="5"/>
  <c r="BN416" i="5"/>
  <c r="BO416" i="5"/>
  <c r="CB416" i="5"/>
  <c r="BX416" i="5"/>
  <c r="CD416" i="5"/>
  <c r="BN422" i="5"/>
  <c r="BO422" i="5"/>
  <c r="CB422" i="5"/>
  <c r="BX422" i="5"/>
  <c r="CD422" i="5"/>
  <c r="BN428" i="5"/>
  <c r="BO428" i="5"/>
  <c r="CB428" i="5"/>
  <c r="BX428" i="5"/>
  <c r="CD428" i="5"/>
  <c r="BN434" i="5"/>
  <c r="BO434" i="5"/>
  <c r="CB434" i="5"/>
  <c r="BX434" i="5"/>
  <c r="CD434" i="5"/>
  <c r="BN440" i="5"/>
  <c r="BO440" i="5"/>
  <c r="CB440" i="5"/>
  <c r="BX440" i="5"/>
  <c r="CD440" i="5"/>
  <c r="BN446" i="5"/>
  <c r="BO446" i="5"/>
  <c r="CB446" i="5"/>
  <c r="BX446" i="5"/>
  <c r="CD446" i="5"/>
  <c r="BN452" i="5"/>
  <c r="BO452" i="5"/>
  <c r="CB452" i="5"/>
  <c r="BX452" i="5"/>
  <c r="CD452" i="5"/>
  <c r="BN458" i="5"/>
  <c r="BO458" i="5"/>
  <c r="CB458" i="5"/>
  <c r="BX458" i="5"/>
  <c r="CD458" i="5"/>
  <c r="BN464" i="5"/>
  <c r="BO464" i="5"/>
  <c r="CB464" i="5"/>
  <c r="BX464" i="5"/>
  <c r="CD464" i="5"/>
  <c r="BN470" i="5"/>
  <c r="BO470" i="5"/>
  <c r="CB470" i="5"/>
  <c r="BX470" i="5"/>
  <c r="CD470" i="5"/>
  <c r="BN476" i="5"/>
  <c r="BO476" i="5"/>
  <c r="CB476" i="5"/>
  <c r="BX476" i="5"/>
  <c r="CD476" i="5"/>
  <c r="BN482" i="5"/>
  <c r="BO482" i="5"/>
  <c r="CB482" i="5"/>
  <c r="BX482" i="5"/>
  <c r="CD482" i="5"/>
  <c r="BO488" i="5"/>
  <c r="CB488" i="5"/>
  <c r="BX488" i="5"/>
  <c r="CD488" i="5"/>
  <c r="BN488" i="5"/>
  <c r="BO494" i="5"/>
  <c r="BX494" i="5"/>
  <c r="CD494" i="5"/>
  <c r="BN494" i="5"/>
  <c r="CB494" i="5"/>
  <c r="BO500" i="5"/>
  <c r="BX500" i="5"/>
  <c r="CD500" i="5"/>
  <c r="CB500" i="5"/>
  <c r="BN500" i="5"/>
  <c r="BO506" i="5"/>
  <c r="BX506" i="5"/>
  <c r="CD506" i="5"/>
  <c r="BN506" i="5"/>
  <c r="CB506" i="5"/>
  <c r="CB510" i="5"/>
  <c r="BO11" i="5"/>
  <c r="CB11" i="5"/>
  <c r="CD11" i="5"/>
  <c r="BX11" i="5"/>
  <c r="BN17" i="5"/>
  <c r="CB17" i="5"/>
  <c r="BO17" i="5"/>
  <c r="CD17" i="5"/>
  <c r="BX17" i="5"/>
  <c r="BN23" i="5"/>
  <c r="CB23" i="5"/>
  <c r="BX23" i="5"/>
  <c r="BO23" i="5"/>
  <c r="CD23" i="5"/>
  <c r="CB29" i="5"/>
  <c r="BN29" i="5"/>
  <c r="CD29" i="5"/>
  <c r="BX29" i="5"/>
  <c r="BO29" i="5"/>
  <c r="BO35" i="5"/>
  <c r="CB35" i="5"/>
  <c r="CD35" i="5"/>
  <c r="BN35" i="5"/>
  <c r="BX35" i="5"/>
  <c r="CB41" i="5"/>
  <c r="BN41" i="5"/>
  <c r="BX41" i="5"/>
  <c r="BO41" i="5"/>
  <c r="CD41" i="5"/>
  <c r="CB46" i="5"/>
  <c r="BO46" i="5"/>
  <c r="CD46" i="5"/>
  <c r="BN46" i="5"/>
  <c r="BX46" i="5"/>
  <c r="CB52" i="5"/>
  <c r="BO52" i="5"/>
  <c r="BX52" i="5"/>
  <c r="CD52" i="5"/>
  <c r="BN52" i="5"/>
  <c r="CB58" i="5"/>
  <c r="BO58" i="5"/>
  <c r="CD58" i="5"/>
  <c r="BN58" i="5"/>
  <c r="BX58" i="5"/>
  <c r="BN64" i="5"/>
  <c r="BX64" i="5"/>
  <c r="CB64" i="5"/>
  <c r="BO64" i="5"/>
  <c r="CD64" i="5"/>
  <c r="BN70" i="5"/>
  <c r="BO70" i="5"/>
  <c r="CB70" i="5"/>
  <c r="CD70" i="5"/>
  <c r="BX70" i="5"/>
  <c r="BN76" i="5"/>
  <c r="CD76" i="5"/>
  <c r="BO76" i="5"/>
  <c r="BX76" i="5"/>
  <c r="CB76" i="5"/>
  <c r="BX81" i="5"/>
  <c r="CB81" i="5"/>
  <c r="BN81" i="5"/>
  <c r="BO81" i="5"/>
  <c r="CD81" i="5"/>
  <c r="BX87" i="5"/>
  <c r="CD87" i="5"/>
  <c r="CB87" i="5"/>
  <c r="BN87" i="5"/>
  <c r="BO87" i="5"/>
  <c r="CB93" i="5"/>
  <c r="CD93" i="5"/>
  <c r="BO93" i="5"/>
  <c r="BN93" i="5"/>
  <c r="BX93" i="5"/>
  <c r="CB99" i="5"/>
  <c r="BX99" i="5"/>
  <c r="BN99" i="5"/>
  <c r="CD99" i="5"/>
  <c r="BO99" i="5"/>
  <c r="CB105" i="5"/>
  <c r="CD105" i="5"/>
  <c r="BO105" i="5"/>
  <c r="BN105" i="5"/>
  <c r="BX105" i="5"/>
  <c r="BN111" i="5"/>
  <c r="BX111" i="5"/>
  <c r="CD111" i="5"/>
  <c r="BO111" i="5"/>
  <c r="CB111" i="5"/>
  <c r="BN117" i="5"/>
  <c r="BX117" i="5"/>
  <c r="CD117" i="5"/>
  <c r="BO117" i="5"/>
  <c r="CB117" i="5"/>
  <c r="BN123" i="5"/>
  <c r="BO123" i="5"/>
  <c r="CB123" i="5"/>
  <c r="BX123" i="5"/>
  <c r="CD123" i="5"/>
  <c r="BN129" i="5"/>
  <c r="BO129" i="5"/>
  <c r="CB129" i="5"/>
  <c r="BX129" i="5"/>
  <c r="CD129" i="5"/>
  <c r="BX135" i="5"/>
  <c r="CD135" i="5"/>
  <c r="BO135" i="5"/>
  <c r="BN135" i="5"/>
  <c r="CB135" i="5"/>
  <c r="BX141" i="5"/>
  <c r="CD141" i="5"/>
  <c r="BO141" i="5"/>
  <c r="BN141" i="5"/>
  <c r="CB141" i="5"/>
  <c r="BX147" i="5"/>
  <c r="CD147" i="5"/>
  <c r="BN147" i="5"/>
  <c r="CB147" i="5"/>
  <c r="BO147" i="5"/>
  <c r="BX153" i="5"/>
  <c r="CD153" i="5"/>
  <c r="BO153" i="5"/>
  <c r="BN153" i="5"/>
  <c r="CB153" i="5"/>
  <c r="BN159" i="5"/>
  <c r="CB159" i="5"/>
  <c r="CD159" i="5"/>
  <c r="BO159" i="5"/>
  <c r="BX159" i="5"/>
  <c r="BN165" i="5"/>
  <c r="BX165" i="5"/>
  <c r="CD165" i="5"/>
  <c r="BO165" i="5"/>
  <c r="CB165" i="5"/>
  <c r="BN171" i="5"/>
  <c r="BO171" i="5"/>
  <c r="CB171" i="5"/>
  <c r="BX171" i="5"/>
  <c r="CD171" i="5"/>
  <c r="BN177" i="5"/>
  <c r="BO177" i="5"/>
  <c r="CB177" i="5"/>
  <c r="BX177" i="5"/>
  <c r="CD177" i="5"/>
  <c r="CB183" i="5"/>
  <c r="BX183" i="5"/>
  <c r="CD183" i="5"/>
  <c r="BN183" i="5"/>
  <c r="BO183" i="5"/>
  <c r="CB189" i="5"/>
  <c r="BX189" i="5"/>
  <c r="CD189" i="5"/>
  <c r="BN189" i="5"/>
  <c r="BO189" i="5"/>
  <c r="CB195" i="5"/>
  <c r="BX195" i="5"/>
  <c r="CD195" i="5"/>
  <c r="BN195" i="5"/>
  <c r="BO195" i="5"/>
  <c r="CB201" i="5"/>
  <c r="BX201" i="5"/>
  <c r="CD201" i="5"/>
  <c r="BN201" i="5"/>
  <c r="BO201" i="5"/>
  <c r="CB207" i="5"/>
  <c r="BX207" i="5"/>
  <c r="CD207" i="5"/>
  <c r="BN207" i="5"/>
  <c r="BO207" i="5"/>
  <c r="CB213" i="5"/>
  <c r="BX213" i="5"/>
  <c r="CD213" i="5"/>
  <c r="BN213" i="5"/>
  <c r="BO213" i="5"/>
  <c r="CB219" i="5"/>
  <c r="BX219" i="5"/>
  <c r="CD219" i="5"/>
  <c r="BN219" i="5"/>
  <c r="BO219" i="5"/>
  <c r="CB225" i="5"/>
  <c r="BX225" i="5"/>
  <c r="CD225" i="5"/>
  <c r="BN225" i="5"/>
  <c r="BO225" i="5"/>
  <c r="CB231" i="5"/>
  <c r="CD231" i="5"/>
  <c r="BX231" i="5"/>
  <c r="BN231" i="5"/>
  <c r="BO231" i="5"/>
  <c r="CB237" i="5"/>
  <c r="BO237" i="5"/>
  <c r="BX237" i="5"/>
  <c r="CD237" i="5"/>
  <c r="BN237" i="5"/>
  <c r="CB243" i="5"/>
  <c r="BO243" i="5"/>
  <c r="BX243" i="5"/>
  <c r="CD243" i="5"/>
  <c r="BN243" i="5"/>
  <c r="BX249" i="5"/>
  <c r="CD249" i="5"/>
  <c r="BN249" i="5"/>
  <c r="BO249" i="5"/>
  <c r="CB249" i="5"/>
  <c r="BX255" i="5"/>
  <c r="CD255" i="5"/>
  <c r="BN255" i="5"/>
  <c r="BO255" i="5"/>
  <c r="CB255" i="5"/>
  <c r="BX261" i="5"/>
  <c r="CD261" i="5"/>
  <c r="BN261" i="5"/>
  <c r="BO261" i="5"/>
  <c r="CB261" i="5"/>
  <c r="BX267" i="5"/>
  <c r="CD267" i="5"/>
  <c r="BN267" i="5"/>
  <c r="BO267" i="5"/>
  <c r="CB267" i="5"/>
  <c r="BO273" i="5"/>
  <c r="CB273" i="5"/>
  <c r="BN273" i="5"/>
  <c r="CD273" i="5"/>
  <c r="BX273" i="5"/>
  <c r="BO279" i="5"/>
  <c r="BX279" i="5"/>
  <c r="CB279" i="5"/>
  <c r="CD279" i="5"/>
  <c r="BN279" i="5"/>
  <c r="BO285" i="5"/>
  <c r="CB285" i="5"/>
  <c r="BN285" i="5"/>
  <c r="CD285" i="5"/>
  <c r="BX285" i="5"/>
  <c r="BO291" i="5"/>
  <c r="BX291" i="5"/>
  <c r="CB291" i="5"/>
  <c r="CD291" i="5"/>
  <c r="BN291" i="5"/>
  <c r="BN297" i="5"/>
  <c r="BO297" i="5"/>
  <c r="CB297" i="5"/>
  <c r="CD297" i="5"/>
  <c r="BX297" i="5"/>
  <c r="BN303" i="5"/>
  <c r="BO303" i="5"/>
  <c r="CB303" i="5"/>
  <c r="BX303" i="5"/>
  <c r="CD303" i="5"/>
  <c r="BN309" i="5"/>
  <c r="BO309" i="5"/>
  <c r="CB309" i="5"/>
  <c r="CD309" i="5"/>
  <c r="BX309" i="5"/>
  <c r="BN315" i="5"/>
  <c r="CB315" i="5"/>
  <c r="CD315" i="5"/>
  <c r="BX315" i="5"/>
  <c r="BO315" i="5"/>
  <c r="BN321" i="5"/>
  <c r="CB321" i="5"/>
  <c r="CD321" i="5"/>
  <c r="BO321" i="5"/>
  <c r="BX321" i="5"/>
  <c r="CD327" i="5"/>
  <c r="BX327" i="5"/>
  <c r="BO327" i="5"/>
  <c r="CB327" i="5"/>
  <c r="BN327" i="5"/>
  <c r="BN333" i="5"/>
  <c r="BO333" i="5"/>
  <c r="CB333" i="5"/>
  <c r="CD333" i="5"/>
  <c r="BX333" i="5"/>
  <c r="BN339" i="5"/>
  <c r="BO339" i="5"/>
  <c r="CB339" i="5"/>
  <c r="BX339" i="5"/>
  <c r="CD339" i="5"/>
  <c r="BN345" i="5"/>
  <c r="BO345" i="5"/>
  <c r="CB345" i="5"/>
  <c r="BX345" i="5"/>
  <c r="CD345" i="5"/>
  <c r="BN351" i="5"/>
  <c r="BO351" i="5"/>
  <c r="CB351" i="5"/>
  <c r="BX351" i="5"/>
  <c r="CD351" i="5"/>
  <c r="BN357" i="5"/>
  <c r="BO357" i="5"/>
  <c r="CB357" i="5"/>
  <c r="BX357" i="5"/>
  <c r="CD357" i="5"/>
  <c r="BN363" i="5"/>
  <c r="BO363" i="5"/>
  <c r="CB363" i="5"/>
  <c r="BX363" i="5"/>
  <c r="CD363" i="5"/>
  <c r="BN369" i="5"/>
  <c r="BO369" i="5"/>
  <c r="CB369" i="5"/>
  <c r="BX369" i="5"/>
  <c r="CD369" i="5"/>
  <c r="BN375" i="5"/>
  <c r="BO375" i="5"/>
  <c r="CB375" i="5"/>
  <c r="BX375" i="5"/>
  <c r="CD375" i="5"/>
  <c r="BN381" i="5"/>
  <c r="BO381" i="5"/>
  <c r="CB381" i="5"/>
  <c r="CD381" i="5"/>
  <c r="BX381" i="5"/>
  <c r="BN387" i="5"/>
  <c r="CB387" i="5"/>
  <c r="BO387" i="5"/>
  <c r="CD387" i="5"/>
  <c r="BX387" i="5"/>
  <c r="CB393" i="5"/>
  <c r="BX393" i="5"/>
  <c r="CD393" i="5"/>
  <c r="BO393" i="5"/>
  <c r="BN393" i="5"/>
  <c r="CB399" i="5"/>
  <c r="BX399" i="5"/>
  <c r="CD399" i="5"/>
  <c r="BO399" i="5"/>
  <c r="BN399" i="5"/>
  <c r="CB405" i="5"/>
  <c r="BX405" i="5"/>
  <c r="CD405" i="5"/>
  <c r="BO405" i="5"/>
  <c r="BN405" i="5"/>
  <c r="CB411" i="5"/>
  <c r="BX411" i="5"/>
  <c r="CD411" i="5"/>
  <c r="BO411" i="5"/>
  <c r="BN411" i="5"/>
  <c r="CB417" i="5"/>
  <c r="BX417" i="5"/>
  <c r="CD417" i="5"/>
  <c r="BO417" i="5"/>
  <c r="BN417" i="5"/>
  <c r="CB423" i="5"/>
  <c r="BX423" i="5"/>
  <c r="CD423" i="5"/>
  <c r="BO423" i="5"/>
  <c r="BN423" i="5"/>
  <c r="CB429" i="5"/>
  <c r="BX429" i="5"/>
  <c r="CD429" i="5"/>
  <c r="BO429" i="5"/>
  <c r="BN429" i="5"/>
  <c r="CB435" i="5"/>
  <c r="BX435" i="5"/>
  <c r="CD435" i="5"/>
  <c r="BO435" i="5"/>
  <c r="BN435" i="5"/>
  <c r="CB441" i="5"/>
  <c r="BX441" i="5"/>
  <c r="CD441" i="5"/>
  <c r="BO441" i="5"/>
  <c r="BN441" i="5"/>
  <c r="CB447" i="5"/>
  <c r="BX447" i="5"/>
  <c r="CD447" i="5"/>
  <c r="BO447" i="5"/>
  <c r="BN447" i="5"/>
  <c r="CB453" i="5"/>
  <c r="BX453" i="5"/>
  <c r="CD453" i="5"/>
  <c r="BO453" i="5"/>
  <c r="BN453" i="5"/>
  <c r="CB459" i="5"/>
  <c r="BX459" i="5"/>
  <c r="CD459" i="5"/>
  <c r="BO459" i="5"/>
  <c r="BN459" i="5"/>
  <c r="CB465" i="5"/>
  <c r="BX465" i="5"/>
  <c r="CD465" i="5"/>
  <c r="BO465" i="5"/>
  <c r="BN465" i="5"/>
  <c r="CB471" i="5"/>
  <c r="BX471" i="5"/>
  <c r="CD471" i="5"/>
  <c r="BO471" i="5"/>
  <c r="BN471" i="5"/>
  <c r="CB477" i="5"/>
  <c r="BX477" i="5"/>
  <c r="CD477" i="5"/>
  <c r="BO477" i="5"/>
  <c r="BN477" i="5"/>
  <c r="CB483" i="5"/>
  <c r="BX483" i="5"/>
  <c r="CD483" i="5"/>
  <c r="BO483" i="5"/>
  <c r="BN483" i="5"/>
  <c r="CB489" i="5"/>
  <c r="BX489" i="5"/>
  <c r="CD489" i="5"/>
  <c r="BO489" i="5"/>
  <c r="BN489" i="5"/>
  <c r="CB495" i="5"/>
  <c r="BX495" i="5"/>
  <c r="CD495" i="5"/>
  <c r="BO495" i="5"/>
  <c r="BN495" i="5"/>
  <c r="CB501" i="5"/>
  <c r="BX501" i="5"/>
  <c r="CD501" i="5"/>
  <c r="BO501" i="5"/>
  <c r="BN501" i="5"/>
  <c r="CB507" i="5"/>
  <c r="BX507" i="5"/>
  <c r="CD507" i="5"/>
  <c r="BO507" i="5"/>
  <c r="BN507" i="5"/>
  <c r="BO510" i="5"/>
  <c r="BX12" i="5"/>
  <c r="CD12" i="5"/>
  <c r="CB12" i="5"/>
  <c r="BN12" i="5"/>
  <c r="BO12" i="5"/>
  <c r="CB18" i="5"/>
  <c r="BX18" i="5"/>
  <c r="BO18" i="5"/>
  <c r="CD18" i="5"/>
  <c r="BN18" i="5"/>
  <c r="CB24" i="5"/>
  <c r="CD24" i="5"/>
  <c r="BN24" i="5"/>
  <c r="BO24" i="5"/>
  <c r="BX24" i="5"/>
  <c r="CB30" i="5"/>
  <c r="CD30" i="5"/>
  <c r="BO30" i="5"/>
  <c r="BX30" i="5"/>
  <c r="BN30" i="5"/>
  <c r="CB36" i="5"/>
  <c r="BX36" i="5"/>
  <c r="CD36" i="5"/>
  <c r="BN36" i="5"/>
  <c r="BO36" i="5"/>
  <c r="CB42" i="5"/>
  <c r="BO42" i="5"/>
  <c r="CD42" i="5"/>
  <c r="BX42" i="5"/>
  <c r="BN42" i="5"/>
  <c r="BX47" i="5"/>
  <c r="BN47" i="5"/>
  <c r="CD47" i="5"/>
  <c r="BO47" i="5"/>
  <c r="CB47" i="5"/>
  <c r="BN53" i="5"/>
  <c r="CB53" i="5"/>
  <c r="BX53" i="5"/>
  <c r="BO53" i="5"/>
  <c r="CD53" i="5"/>
  <c r="BX59" i="5"/>
  <c r="CB59" i="5"/>
  <c r="CD59" i="5"/>
  <c r="BO59" i="5"/>
  <c r="BN59" i="5"/>
  <c r="BO65" i="5"/>
  <c r="BX65" i="5"/>
  <c r="CB65" i="5"/>
  <c r="BN65" i="5"/>
  <c r="CD65" i="5"/>
  <c r="BX71" i="5"/>
  <c r="CB71" i="5"/>
  <c r="CD71" i="5"/>
  <c r="BO71" i="5"/>
  <c r="BN71" i="5"/>
  <c r="BN77" i="5"/>
  <c r="CB77" i="5"/>
  <c r="BO77" i="5"/>
  <c r="BX77" i="5"/>
  <c r="CD77" i="5"/>
  <c r="CB82" i="5"/>
  <c r="BN82" i="5"/>
  <c r="CD82" i="5"/>
  <c r="BX82" i="5"/>
  <c r="BO82" i="5"/>
  <c r="BO88" i="5"/>
  <c r="CD88" i="5"/>
  <c r="CB88" i="5"/>
  <c r="BN88" i="5"/>
  <c r="BX88" i="5"/>
  <c r="BO94" i="5"/>
  <c r="BN94" i="5"/>
  <c r="BX94" i="5"/>
  <c r="CB94" i="5"/>
  <c r="CD94" i="5"/>
  <c r="CD100" i="5"/>
  <c r="BN100" i="5"/>
  <c r="BX100" i="5"/>
  <c r="BO100" i="5"/>
  <c r="CB100" i="5"/>
  <c r="BO106" i="5"/>
  <c r="BN106" i="5"/>
  <c r="BX106" i="5"/>
  <c r="CB106" i="5"/>
  <c r="CD106" i="5"/>
  <c r="BO112" i="5"/>
  <c r="BN112" i="5"/>
  <c r="BX112" i="5"/>
  <c r="CB112" i="5"/>
  <c r="CD112" i="5"/>
  <c r="BO118" i="5"/>
  <c r="BN118" i="5"/>
  <c r="BX118" i="5"/>
  <c r="CB118" i="5"/>
  <c r="CD118" i="5"/>
  <c r="CB124" i="5"/>
  <c r="BX124" i="5"/>
  <c r="CD124" i="5"/>
  <c r="BO124" i="5"/>
  <c r="BN124" i="5"/>
  <c r="CB130" i="5"/>
  <c r="BO130" i="5"/>
  <c r="BX130" i="5"/>
  <c r="BN130" i="5"/>
  <c r="CD130" i="5"/>
  <c r="BO136" i="5"/>
  <c r="CB136" i="5"/>
  <c r="BN136" i="5"/>
  <c r="BX136" i="5"/>
  <c r="CD136" i="5"/>
  <c r="BO142" i="5"/>
  <c r="BN142" i="5"/>
  <c r="BX142" i="5"/>
  <c r="CD142" i="5"/>
  <c r="CB142" i="5"/>
  <c r="BO148" i="5"/>
  <c r="CB148" i="5"/>
  <c r="BN148" i="5"/>
  <c r="CD148" i="5"/>
  <c r="BX148" i="5"/>
  <c r="BO154" i="5"/>
  <c r="BN154" i="5"/>
  <c r="BX154" i="5"/>
  <c r="CB154" i="5"/>
  <c r="CD154" i="5"/>
  <c r="CB160" i="5"/>
  <c r="CD160" i="5"/>
  <c r="BN160" i="5"/>
  <c r="BO160" i="5"/>
  <c r="BX160" i="5"/>
  <c r="BN166" i="5"/>
  <c r="CB166" i="5"/>
  <c r="CD166" i="5"/>
  <c r="BO166" i="5"/>
  <c r="BX166" i="5"/>
  <c r="BX172" i="5"/>
  <c r="CD172" i="5"/>
  <c r="CB172" i="5"/>
  <c r="BN172" i="5"/>
  <c r="BO172" i="5"/>
  <c r="BX178" i="5"/>
  <c r="CD178" i="5"/>
  <c r="CB178" i="5"/>
  <c r="BN178" i="5"/>
  <c r="BO178" i="5"/>
  <c r="BN184" i="5"/>
  <c r="BO184" i="5"/>
  <c r="CB184" i="5"/>
  <c r="CD184" i="5"/>
  <c r="BX184" i="5"/>
  <c r="BN190" i="5"/>
  <c r="BO190" i="5"/>
  <c r="CB190" i="5"/>
  <c r="CD190" i="5"/>
  <c r="BX190" i="5"/>
  <c r="BN196" i="5"/>
  <c r="BO196" i="5"/>
  <c r="CB196" i="5"/>
  <c r="CD196" i="5"/>
  <c r="BX196" i="5"/>
  <c r="BN202" i="5"/>
  <c r="BO202" i="5"/>
  <c r="CB202" i="5"/>
  <c r="CD202" i="5"/>
  <c r="BX202" i="5"/>
  <c r="BN208" i="5"/>
  <c r="BO208" i="5"/>
  <c r="CB208" i="5"/>
  <c r="CD208" i="5"/>
  <c r="BX208" i="5"/>
  <c r="BN214" i="5"/>
  <c r="BO214" i="5"/>
  <c r="CB214" i="5"/>
  <c r="CD214" i="5"/>
  <c r="BX214" i="5"/>
  <c r="BN220" i="5"/>
  <c r="BO220" i="5"/>
  <c r="CB220" i="5"/>
  <c r="CD220" i="5"/>
  <c r="BX220" i="5"/>
  <c r="BN226" i="5"/>
  <c r="BO226" i="5"/>
  <c r="CB226" i="5"/>
  <c r="CD226" i="5"/>
  <c r="BX226" i="5"/>
  <c r="BN232" i="5"/>
  <c r="CB232" i="5"/>
  <c r="BO232" i="5"/>
  <c r="CD232" i="5"/>
  <c r="BX232" i="5"/>
  <c r="CB238" i="5"/>
  <c r="BO238" i="5"/>
  <c r="BX238" i="5"/>
  <c r="CD238" i="5"/>
  <c r="BN238" i="5"/>
  <c r="CB244" i="5"/>
  <c r="BO244" i="5"/>
  <c r="BX244" i="5"/>
  <c r="CD244" i="5"/>
  <c r="BN244" i="5"/>
  <c r="BO250" i="5"/>
  <c r="CB250" i="5"/>
  <c r="BX250" i="5"/>
  <c r="CD250" i="5"/>
  <c r="BN250" i="5"/>
  <c r="BO256" i="5"/>
  <c r="CB256" i="5"/>
  <c r="BX256" i="5"/>
  <c r="CD256" i="5"/>
  <c r="BN256" i="5"/>
  <c r="BO262" i="5"/>
  <c r="CB262" i="5"/>
  <c r="BX262" i="5"/>
  <c r="CD262" i="5"/>
  <c r="BN262" i="5"/>
  <c r="BO268" i="5"/>
  <c r="CB268" i="5"/>
  <c r="BX268" i="5"/>
  <c r="CD268" i="5"/>
  <c r="BN268" i="5"/>
  <c r="BX274" i="5"/>
  <c r="CD274" i="5"/>
  <c r="BO274" i="5"/>
  <c r="BN274" i="5"/>
  <c r="CB274" i="5"/>
  <c r="BX280" i="5"/>
  <c r="CD280" i="5"/>
  <c r="BN280" i="5"/>
  <c r="CB280" i="5"/>
  <c r="BO280" i="5"/>
  <c r="BX286" i="5"/>
  <c r="CD286" i="5"/>
  <c r="BO286" i="5"/>
  <c r="BN286" i="5"/>
  <c r="CB286" i="5"/>
  <c r="BX292" i="5"/>
  <c r="CD292" i="5"/>
  <c r="BN292" i="5"/>
  <c r="CB292" i="5"/>
  <c r="BO292" i="5"/>
  <c r="BX298" i="5"/>
  <c r="CD298" i="5"/>
  <c r="BN298" i="5"/>
  <c r="CB298" i="5"/>
  <c r="BO298" i="5"/>
  <c r="BX304" i="5"/>
  <c r="CD304" i="5"/>
  <c r="BN304" i="5"/>
  <c r="CB304" i="5"/>
  <c r="BO304" i="5"/>
  <c r="BN310" i="5"/>
  <c r="CB310" i="5"/>
  <c r="BX310" i="5"/>
  <c r="BO310" i="5"/>
  <c r="CD310" i="5"/>
  <c r="CB316" i="5"/>
  <c r="BO316" i="5"/>
  <c r="CD316" i="5"/>
  <c r="BN316" i="5"/>
  <c r="BX316" i="5"/>
  <c r="CB322" i="5"/>
  <c r="CD322" i="5"/>
  <c r="BN322" i="5"/>
  <c r="BX322" i="5"/>
  <c r="BO322" i="5"/>
  <c r="CB328" i="5"/>
  <c r="BN328" i="5"/>
  <c r="BX328" i="5"/>
  <c r="BO328" i="5"/>
  <c r="CD328" i="5"/>
  <c r="BX334" i="5"/>
  <c r="CD334" i="5"/>
  <c r="BN334" i="5"/>
  <c r="CB334" i="5"/>
  <c r="BO334" i="5"/>
  <c r="BX340" i="5"/>
  <c r="CD340" i="5"/>
  <c r="BN340" i="5"/>
  <c r="CB340" i="5"/>
  <c r="BO340" i="5"/>
  <c r="BX346" i="5"/>
  <c r="CD346" i="5"/>
  <c r="CB346" i="5"/>
  <c r="BN346" i="5"/>
  <c r="BO346" i="5"/>
  <c r="BX352" i="5"/>
  <c r="CD352" i="5"/>
  <c r="CB352" i="5"/>
  <c r="BN352" i="5"/>
  <c r="BO352" i="5"/>
  <c r="BX358" i="5"/>
  <c r="CD358" i="5"/>
  <c r="CB358" i="5"/>
  <c r="BN358" i="5"/>
  <c r="BO358" i="5"/>
  <c r="BX364" i="5"/>
  <c r="CD364" i="5"/>
  <c r="CB364" i="5"/>
  <c r="BN364" i="5"/>
  <c r="BO364" i="5"/>
  <c r="BX370" i="5"/>
  <c r="CD370" i="5"/>
  <c r="CB370" i="5"/>
  <c r="BN370" i="5"/>
  <c r="BO370" i="5"/>
  <c r="BX376" i="5"/>
  <c r="CD376" i="5"/>
  <c r="BN376" i="5"/>
  <c r="BO376" i="5"/>
  <c r="CB376" i="5"/>
  <c r="BX382" i="5"/>
  <c r="CD382" i="5"/>
  <c r="BN382" i="5"/>
  <c r="BO382" i="5"/>
  <c r="CB382" i="5"/>
  <c r="BN388" i="5"/>
  <c r="BO388" i="5"/>
  <c r="CB388" i="5"/>
  <c r="BX388" i="5"/>
  <c r="CD388" i="5"/>
  <c r="BN394" i="5"/>
  <c r="BO394" i="5"/>
  <c r="CB394" i="5"/>
  <c r="BX394" i="5"/>
  <c r="CD394" i="5"/>
  <c r="BN400" i="5"/>
  <c r="BO400" i="5"/>
  <c r="CB400" i="5"/>
  <c r="BX400" i="5"/>
  <c r="CD400" i="5"/>
  <c r="BN406" i="5"/>
  <c r="BO406" i="5"/>
  <c r="CB406" i="5"/>
  <c r="BX406" i="5"/>
  <c r="CD406" i="5"/>
  <c r="BN412" i="5"/>
  <c r="BO412" i="5"/>
  <c r="CB412" i="5"/>
  <c r="BX412" i="5"/>
  <c r="CD412" i="5"/>
  <c r="BN418" i="5"/>
  <c r="BO418" i="5"/>
  <c r="CB418" i="5"/>
  <c r="BX418" i="5"/>
  <c r="CD418" i="5"/>
  <c r="BN424" i="5"/>
  <c r="BO424" i="5"/>
  <c r="CB424" i="5"/>
  <c r="BX424" i="5"/>
  <c r="CD424" i="5"/>
  <c r="BN430" i="5"/>
  <c r="BO430" i="5"/>
  <c r="CB430" i="5"/>
  <c r="BX430" i="5"/>
  <c r="CD430" i="5"/>
  <c r="BN436" i="5"/>
  <c r="BO436" i="5"/>
  <c r="CB436" i="5"/>
  <c r="BX436" i="5"/>
  <c r="CD436" i="5"/>
  <c r="BN442" i="5"/>
  <c r="BO442" i="5"/>
  <c r="CB442" i="5"/>
  <c r="BX442" i="5"/>
  <c r="CD442" i="5"/>
  <c r="BN448" i="5"/>
  <c r="BO448" i="5"/>
  <c r="CB448" i="5"/>
  <c r="BX448" i="5"/>
  <c r="CD448" i="5"/>
  <c r="BN454" i="5"/>
  <c r="BO454" i="5"/>
  <c r="CB454" i="5"/>
  <c r="BX454" i="5"/>
  <c r="CD454" i="5"/>
  <c r="BN460" i="5"/>
  <c r="BO460" i="5"/>
  <c r="CB460" i="5"/>
  <c r="BX460" i="5"/>
  <c r="CD460" i="5"/>
  <c r="BN466" i="5"/>
  <c r="BO466" i="5"/>
  <c r="CB466" i="5"/>
  <c r="BX466" i="5"/>
  <c r="CD466" i="5"/>
  <c r="BN472" i="5"/>
  <c r="BO472" i="5"/>
  <c r="CB472" i="5"/>
  <c r="BX472" i="5"/>
  <c r="CD472" i="5"/>
  <c r="BN478" i="5"/>
  <c r="BO478" i="5"/>
  <c r="CB478" i="5"/>
  <c r="BX478" i="5"/>
  <c r="CD478" i="5"/>
  <c r="BN484" i="5"/>
  <c r="BO484" i="5"/>
  <c r="CB484" i="5"/>
  <c r="BX484" i="5"/>
  <c r="CD484" i="5"/>
  <c r="BO490" i="5"/>
  <c r="CB490" i="5"/>
  <c r="BX490" i="5"/>
  <c r="CD490" i="5"/>
  <c r="BN490" i="5"/>
  <c r="BO496" i="5"/>
  <c r="BX496" i="5"/>
  <c r="CD496" i="5"/>
  <c r="CB496" i="5"/>
  <c r="BN496" i="5"/>
  <c r="BO502" i="5"/>
  <c r="BX502" i="5"/>
  <c r="CD502" i="5"/>
  <c r="BN502" i="5"/>
  <c r="CB502" i="5"/>
  <c r="BO508" i="5"/>
  <c r="BX508" i="5"/>
  <c r="CD508" i="5"/>
  <c r="CB508" i="5"/>
  <c r="BN508" i="5"/>
  <c r="BN510" i="5"/>
  <c r="BN13" i="5"/>
  <c r="BO13" i="5"/>
  <c r="CB13" i="5"/>
  <c r="BX13" i="5"/>
  <c r="CD13" i="5"/>
  <c r="BN19" i="5"/>
  <c r="CB19" i="5"/>
  <c r="CD19" i="5"/>
  <c r="BX19" i="5"/>
  <c r="BO19" i="5"/>
  <c r="BN25" i="5"/>
  <c r="CB25" i="5"/>
  <c r="BO25" i="5"/>
  <c r="CD25" i="5"/>
  <c r="BX25" i="5"/>
  <c r="BO31" i="5"/>
  <c r="BX31" i="5"/>
  <c r="CB31" i="5"/>
  <c r="BN31" i="5"/>
  <c r="CD31" i="5"/>
  <c r="CB37" i="5"/>
  <c r="BN37" i="5"/>
  <c r="CD37" i="5"/>
  <c r="BX37" i="5"/>
  <c r="BO37" i="5"/>
  <c r="BO43" i="5"/>
  <c r="BX43" i="5"/>
  <c r="BN43" i="5"/>
  <c r="CD43" i="5"/>
  <c r="CB43" i="5"/>
  <c r="CB48" i="5"/>
  <c r="CD48" i="5"/>
  <c r="BN48" i="5"/>
  <c r="BO48" i="5"/>
  <c r="BX48" i="5"/>
  <c r="CB54" i="5"/>
  <c r="BO54" i="5"/>
  <c r="CD54" i="5"/>
  <c r="BN54" i="5"/>
  <c r="BX54" i="5"/>
  <c r="BN60" i="5"/>
  <c r="CB60" i="5"/>
  <c r="BO60" i="5"/>
  <c r="BX60" i="5"/>
  <c r="CD60" i="5"/>
  <c r="BN66" i="5"/>
  <c r="BO66" i="5"/>
  <c r="BX66" i="5"/>
  <c r="CD66" i="5"/>
  <c r="CB66" i="5"/>
  <c r="BN72" i="5"/>
  <c r="BX72" i="5"/>
  <c r="CB72" i="5"/>
  <c r="BO72" i="5"/>
  <c r="CD72" i="5"/>
  <c r="CD83" i="5"/>
  <c r="BN83" i="5"/>
  <c r="CB83" i="5"/>
  <c r="BX83" i="5"/>
  <c r="BO83" i="5"/>
  <c r="BX89" i="5"/>
  <c r="CD89" i="5"/>
  <c r="CB89" i="5"/>
  <c r="BN89" i="5"/>
  <c r="BO89" i="5"/>
  <c r="CB95" i="5"/>
  <c r="BX95" i="5"/>
  <c r="BN95" i="5"/>
  <c r="CD95" i="5"/>
  <c r="BO95" i="5"/>
  <c r="CB101" i="5"/>
  <c r="CD101" i="5"/>
  <c r="BO101" i="5"/>
  <c r="BN101" i="5"/>
  <c r="BX101" i="5"/>
  <c r="BN107" i="5"/>
  <c r="BX107" i="5"/>
  <c r="CD107" i="5"/>
  <c r="BO107" i="5"/>
  <c r="CB107" i="5"/>
  <c r="BN113" i="5"/>
  <c r="BX113" i="5"/>
  <c r="CD113" i="5"/>
  <c r="BO113" i="5"/>
  <c r="CB113" i="5"/>
  <c r="BN119" i="5"/>
  <c r="BO119" i="5"/>
  <c r="CD119" i="5"/>
  <c r="BX119" i="5"/>
  <c r="CB119" i="5"/>
  <c r="BN125" i="5"/>
  <c r="BO125" i="5"/>
  <c r="CB125" i="5"/>
  <c r="BX125" i="5"/>
  <c r="CD125" i="5"/>
  <c r="CB131" i="5"/>
  <c r="BX131" i="5"/>
  <c r="CD131" i="5"/>
  <c r="BN131" i="5"/>
  <c r="BO131" i="5"/>
  <c r="BX137" i="5"/>
  <c r="CD137" i="5"/>
  <c r="BO137" i="5"/>
  <c r="CB137" i="5"/>
  <c r="BN137" i="5"/>
  <c r="BX143" i="5"/>
  <c r="CD143" i="5"/>
  <c r="BO143" i="5"/>
  <c r="BN143" i="5"/>
  <c r="CB143" i="5"/>
  <c r="BX149" i="5"/>
  <c r="CD149" i="5"/>
  <c r="BO149" i="5"/>
  <c r="BN149" i="5"/>
  <c r="CB149" i="5"/>
  <c r="BN155" i="5"/>
  <c r="CB155" i="5"/>
  <c r="CD155" i="5"/>
  <c r="BO155" i="5"/>
  <c r="BX155" i="5"/>
  <c r="BN161" i="5"/>
  <c r="CB161" i="5"/>
  <c r="CD161" i="5"/>
  <c r="BO161" i="5"/>
  <c r="BX161" i="5"/>
  <c r="BN167" i="5"/>
  <c r="BO167" i="5"/>
  <c r="CB167" i="5"/>
  <c r="BX167" i="5"/>
  <c r="CD167" i="5"/>
  <c r="BN173" i="5"/>
  <c r="BO173" i="5"/>
  <c r="CB173" i="5"/>
  <c r="BX173" i="5"/>
  <c r="CD173" i="5"/>
  <c r="BN179" i="5"/>
  <c r="BO179" i="5"/>
  <c r="CB179" i="5"/>
  <c r="BX179" i="5"/>
  <c r="CD179" i="5"/>
  <c r="CB185" i="5"/>
  <c r="BX185" i="5"/>
  <c r="CD185" i="5"/>
  <c r="BN185" i="5"/>
  <c r="BO185" i="5"/>
  <c r="CB191" i="5"/>
  <c r="BX191" i="5"/>
  <c r="CD191" i="5"/>
  <c r="BN191" i="5"/>
  <c r="BO191" i="5"/>
  <c r="CB197" i="5"/>
  <c r="BX197" i="5"/>
  <c r="CD197" i="5"/>
  <c r="BN197" i="5"/>
  <c r="BO197" i="5"/>
  <c r="CB203" i="5"/>
  <c r="BX203" i="5"/>
  <c r="CD203" i="5"/>
  <c r="BN203" i="5"/>
  <c r="BO203" i="5"/>
  <c r="CB209" i="5"/>
  <c r="BX209" i="5"/>
  <c r="CD209" i="5"/>
  <c r="BN209" i="5"/>
  <c r="BO209" i="5"/>
  <c r="CB215" i="5"/>
  <c r="BX215" i="5"/>
  <c r="CD215" i="5"/>
  <c r="BN215" i="5"/>
  <c r="BO215" i="5"/>
  <c r="CB221" i="5"/>
  <c r="BX221" i="5"/>
  <c r="CD221" i="5"/>
  <c r="BN221" i="5"/>
  <c r="BO221" i="5"/>
  <c r="CB227" i="5"/>
  <c r="BX227" i="5"/>
  <c r="CD227" i="5"/>
  <c r="BN227" i="5"/>
  <c r="BO227" i="5"/>
  <c r="CB233" i="5"/>
  <c r="BX233" i="5"/>
  <c r="BN233" i="5"/>
  <c r="BO233" i="5"/>
  <c r="CD233" i="5"/>
  <c r="CB239" i="5"/>
  <c r="BO239" i="5"/>
  <c r="BX239" i="5"/>
  <c r="CD239" i="5"/>
  <c r="BN239" i="5"/>
  <c r="BO245" i="5"/>
  <c r="BX245" i="5"/>
  <c r="CD245" i="5"/>
  <c r="CB245" i="5"/>
  <c r="BN245" i="5"/>
  <c r="BX251" i="5"/>
  <c r="CD251" i="5"/>
  <c r="BN251" i="5"/>
  <c r="BO251" i="5"/>
  <c r="CB251" i="5"/>
  <c r="BX257" i="5"/>
  <c r="CD257" i="5"/>
  <c r="BN257" i="5"/>
  <c r="BO257" i="5"/>
  <c r="CB257" i="5"/>
  <c r="BX263" i="5"/>
  <c r="CD263" i="5"/>
  <c r="BN263" i="5"/>
  <c r="BO263" i="5"/>
  <c r="CB263" i="5"/>
  <c r="BX269" i="5"/>
  <c r="CD269" i="5"/>
  <c r="BN269" i="5"/>
  <c r="BO269" i="5"/>
  <c r="CB269" i="5"/>
  <c r="BO275" i="5"/>
  <c r="BX275" i="5"/>
  <c r="CB275" i="5"/>
  <c r="CD275" i="5"/>
  <c r="BN275" i="5"/>
  <c r="BO281" i="5"/>
  <c r="CB281" i="5"/>
  <c r="BN281" i="5"/>
  <c r="CD281" i="5"/>
  <c r="BX281" i="5"/>
  <c r="BO287" i="5"/>
  <c r="BX287" i="5"/>
  <c r="CB287" i="5"/>
  <c r="CD287" i="5"/>
  <c r="BN287" i="5"/>
  <c r="BN293" i="5"/>
  <c r="BO293" i="5"/>
  <c r="CB293" i="5"/>
  <c r="CD293" i="5"/>
  <c r="BX293" i="5"/>
  <c r="BN299" i="5"/>
  <c r="BO299" i="5"/>
  <c r="CB299" i="5"/>
  <c r="BX299" i="5"/>
  <c r="CD299" i="5"/>
  <c r="BN305" i="5"/>
  <c r="BO305" i="5"/>
  <c r="CB305" i="5"/>
  <c r="CD305" i="5"/>
  <c r="BX305" i="5"/>
  <c r="BN311" i="5"/>
  <c r="CB311" i="5"/>
  <c r="CD311" i="5"/>
  <c r="BX311" i="5"/>
  <c r="BO311" i="5"/>
  <c r="BN317" i="5"/>
  <c r="CB317" i="5"/>
  <c r="CD317" i="5"/>
  <c r="BO317" i="5"/>
  <c r="BX317" i="5"/>
  <c r="BN323" i="5"/>
  <c r="CB323" i="5"/>
  <c r="CD323" i="5"/>
  <c r="BO323" i="5"/>
  <c r="BX323" i="5"/>
  <c r="BN329" i="5"/>
  <c r="CB329" i="5"/>
  <c r="BO329" i="5"/>
  <c r="CD329" i="5"/>
  <c r="BX329" i="5"/>
  <c r="BN335" i="5"/>
  <c r="BO335" i="5"/>
  <c r="CB335" i="5"/>
  <c r="BX335" i="5"/>
  <c r="CD335" i="5"/>
  <c r="BN341" i="5"/>
  <c r="BO341" i="5"/>
  <c r="CB341" i="5"/>
  <c r="CD341" i="5"/>
  <c r="BX341" i="5"/>
  <c r="BN347" i="5"/>
  <c r="BO347" i="5"/>
  <c r="CB347" i="5"/>
  <c r="BX347" i="5"/>
  <c r="CD347" i="5"/>
  <c r="BN353" i="5"/>
  <c r="BO353" i="5"/>
  <c r="CB353" i="5"/>
  <c r="BX353" i="5"/>
  <c r="CD353" i="5"/>
  <c r="BN359" i="5"/>
  <c r="BO359" i="5"/>
  <c r="CB359" i="5"/>
  <c r="BX359" i="5"/>
  <c r="CD359" i="5"/>
  <c r="BN365" i="5"/>
  <c r="BO365" i="5"/>
  <c r="CB365" i="5"/>
  <c r="BX365" i="5"/>
  <c r="CD365" i="5"/>
  <c r="BN371" i="5"/>
  <c r="BO371" i="5"/>
  <c r="CB371" i="5"/>
  <c r="BX371" i="5"/>
  <c r="CD371" i="5"/>
  <c r="BN377" i="5"/>
  <c r="BO377" i="5"/>
  <c r="CB377" i="5"/>
  <c r="CD377" i="5"/>
  <c r="BX377" i="5"/>
  <c r="BN383" i="5"/>
  <c r="BO383" i="5"/>
  <c r="CB383" i="5"/>
  <c r="BX383" i="5"/>
  <c r="CD383" i="5"/>
  <c r="CB389" i="5"/>
  <c r="BX389" i="5"/>
  <c r="CD389" i="5"/>
  <c r="BO389" i="5"/>
  <c r="BN389" i="5"/>
  <c r="CB395" i="5"/>
  <c r="BX395" i="5"/>
  <c r="CD395" i="5"/>
  <c r="BO395" i="5"/>
  <c r="BN395" i="5"/>
  <c r="CB401" i="5"/>
  <c r="BX401" i="5"/>
  <c r="CD401" i="5"/>
  <c r="BO401" i="5"/>
  <c r="BN401" i="5"/>
  <c r="CB407" i="5"/>
  <c r="BX407" i="5"/>
  <c r="CD407" i="5"/>
  <c r="BO407" i="5"/>
  <c r="BN407" i="5"/>
  <c r="CB413" i="5"/>
  <c r="BX413" i="5"/>
  <c r="CD413" i="5"/>
  <c r="BO413" i="5"/>
  <c r="BN413" i="5"/>
  <c r="CB419" i="5"/>
  <c r="BX419" i="5"/>
  <c r="CD419" i="5"/>
  <c r="BO419" i="5"/>
  <c r="BN419" i="5"/>
  <c r="CB425" i="5"/>
  <c r="BX425" i="5"/>
  <c r="CD425" i="5"/>
  <c r="BO425" i="5"/>
  <c r="BN425" i="5"/>
  <c r="CB431" i="5"/>
  <c r="BX431" i="5"/>
  <c r="CD431" i="5"/>
  <c r="BO431" i="5"/>
  <c r="BN431" i="5"/>
  <c r="CB437" i="5"/>
  <c r="BX437" i="5"/>
  <c r="CD437" i="5"/>
  <c r="BO437" i="5"/>
  <c r="BN437" i="5"/>
  <c r="CB443" i="5"/>
  <c r="BX443" i="5"/>
  <c r="CD443" i="5"/>
  <c r="BO443" i="5"/>
  <c r="BN443" i="5"/>
  <c r="CB449" i="5"/>
  <c r="BX449" i="5"/>
  <c r="CD449" i="5"/>
  <c r="BO449" i="5"/>
  <c r="BN449" i="5"/>
  <c r="CB455" i="5"/>
  <c r="BX455" i="5"/>
  <c r="CD455" i="5"/>
  <c r="BO455" i="5"/>
  <c r="BN455" i="5"/>
  <c r="CB461" i="5"/>
  <c r="BX461" i="5"/>
  <c r="CD461" i="5"/>
  <c r="BO461" i="5"/>
  <c r="BN461" i="5"/>
  <c r="CB467" i="5"/>
  <c r="BX467" i="5"/>
  <c r="CD467" i="5"/>
  <c r="BO467" i="5"/>
  <c r="BN467" i="5"/>
  <c r="CB473" i="5"/>
  <c r="BX473" i="5"/>
  <c r="CD473" i="5"/>
  <c r="BO473" i="5"/>
  <c r="BN473" i="5"/>
  <c r="CB479" i="5"/>
  <c r="BX479" i="5"/>
  <c r="CD479" i="5"/>
  <c r="BO479" i="5"/>
  <c r="BN479" i="5"/>
  <c r="CB485" i="5"/>
  <c r="BX485" i="5"/>
  <c r="CD485" i="5"/>
  <c r="BO485" i="5"/>
  <c r="BN485" i="5"/>
  <c r="CB491" i="5"/>
  <c r="BX491" i="5"/>
  <c r="CD491" i="5"/>
  <c r="BO491" i="5"/>
  <c r="BN491" i="5"/>
  <c r="CB497" i="5"/>
  <c r="BX497" i="5"/>
  <c r="CD497" i="5"/>
  <c r="BO497" i="5"/>
  <c r="BN497" i="5"/>
  <c r="CB503" i="5"/>
  <c r="BX503" i="5"/>
  <c r="CD503" i="5"/>
  <c r="BO503" i="5"/>
  <c r="BN503" i="5"/>
  <c r="CB509" i="5"/>
  <c r="BX509" i="5"/>
  <c r="CD509" i="5"/>
  <c r="BO509" i="5"/>
  <c r="BN509" i="5"/>
  <c r="CB14" i="5"/>
  <c r="BX14" i="5"/>
  <c r="BN14" i="5"/>
  <c r="BO14" i="5"/>
  <c r="CD14" i="5"/>
  <c r="CB20" i="5"/>
  <c r="CD20" i="5"/>
  <c r="BX20" i="5"/>
  <c r="BO20" i="5"/>
  <c r="BN20" i="5"/>
  <c r="CB26" i="5"/>
  <c r="BX26" i="5"/>
  <c r="BO26" i="5"/>
  <c r="CD26" i="5"/>
  <c r="BN26" i="5"/>
  <c r="CB32" i="5"/>
  <c r="BX32" i="5"/>
  <c r="BN32" i="5"/>
  <c r="BO32" i="5"/>
  <c r="CD32" i="5"/>
  <c r="CB38" i="5"/>
  <c r="CD38" i="5"/>
  <c r="BO38" i="5"/>
  <c r="BX38" i="5"/>
  <c r="BN38" i="5"/>
  <c r="CB44" i="5"/>
  <c r="BO44" i="5"/>
  <c r="BX44" i="5"/>
  <c r="BN44" i="5"/>
  <c r="CD44" i="5"/>
  <c r="BN49" i="5"/>
  <c r="CB49" i="5"/>
  <c r="CD49" i="5"/>
  <c r="BO49" i="5"/>
  <c r="BX49" i="5"/>
  <c r="BX55" i="5"/>
  <c r="BN55" i="5"/>
  <c r="CD55" i="5"/>
  <c r="BO55" i="5"/>
  <c r="CB55" i="5"/>
  <c r="BO61" i="5"/>
  <c r="CD61" i="5"/>
  <c r="CB61" i="5"/>
  <c r="BX61" i="5"/>
  <c r="BN61" i="5"/>
  <c r="BX67" i="5"/>
  <c r="CD67" i="5"/>
  <c r="BN67" i="5"/>
  <c r="BO67" i="5"/>
  <c r="CB67" i="5"/>
  <c r="BO73" i="5"/>
  <c r="BX73" i="5"/>
  <c r="CB73" i="5"/>
  <c r="BN73" i="5"/>
  <c r="CD73" i="5"/>
  <c r="CB78" i="5"/>
  <c r="BN78" i="5"/>
  <c r="BO78" i="5"/>
  <c r="CD78" i="5"/>
  <c r="BX78" i="5"/>
  <c r="CB84" i="5"/>
  <c r="BO84" i="5"/>
  <c r="CD84" i="5"/>
  <c r="BX84" i="5"/>
  <c r="BN84" i="5"/>
  <c r="BO90" i="5"/>
  <c r="CD90" i="5"/>
  <c r="CB90" i="5"/>
  <c r="BN90" i="5"/>
  <c r="BX90" i="5"/>
  <c r="CD96" i="5"/>
  <c r="BN96" i="5"/>
  <c r="BX96" i="5"/>
  <c r="BO96" i="5"/>
  <c r="CB96" i="5"/>
  <c r="BO102" i="5"/>
  <c r="BN102" i="5"/>
  <c r="BX102" i="5"/>
  <c r="CB102" i="5"/>
  <c r="CD102" i="5"/>
  <c r="BO108" i="5"/>
  <c r="BN108" i="5"/>
  <c r="BX108" i="5"/>
  <c r="CB108" i="5"/>
  <c r="CD108" i="5"/>
  <c r="BO114" i="5"/>
  <c r="BN114" i="5"/>
  <c r="BX114" i="5"/>
  <c r="CB114" i="5"/>
  <c r="CD114" i="5"/>
  <c r="BN120" i="5"/>
  <c r="CB120" i="5"/>
  <c r="BX120" i="5"/>
  <c r="CD120" i="5"/>
  <c r="BO120" i="5"/>
  <c r="CB126" i="5"/>
  <c r="BX126" i="5"/>
  <c r="CD126" i="5"/>
  <c r="BO126" i="5"/>
  <c r="BN126" i="5"/>
  <c r="BO132" i="5"/>
  <c r="BN132" i="5"/>
  <c r="CB132" i="5"/>
  <c r="CD132" i="5"/>
  <c r="BX132" i="5"/>
  <c r="BO138" i="5"/>
  <c r="BN138" i="5"/>
  <c r="BX138" i="5"/>
  <c r="CB138" i="5"/>
  <c r="CD138" i="5"/>
  <c r="BO144" i="5"/>
  <c r="CB144" i="5"/>
  <c r="BN144" i="5"/>
  <c r="BX144" i="5"/>
  <c r="CD144" i="5"/>
  <c r="BO150" i="5"/>
  <c r="BN150" i="5"/>
  <c r="BX150" i="5"/>
  <c r="CB150" i="5"/>
  <c r="CD150" i="5"/>
  <c r="CB156" i="5"/>
  <c r="CD156" i="5"/>
  <c r="BN156" i="5"/>
  <c r="BO156" i="5"/>
  <c r="BX156" i="5"/>
  <c r="CB162" i="5"/>
  <c r="CD162" i="5"/>
  <c r="BN162" i="5"/>
  <c r="BO162" i="5"/>
  <c r="BX162" i="5"/>
  <c r="BX168" i="5"/>
  <c r="CD168" i="5"/>
  <c r="CB168" i="5"/>
  <c r="BN168" i="5"/>
  <c r="BO168" i="5"/>
  <c r="BX174" i="5"/>
  <c r="CD174" i="5"/>
  <c r="CB174" i="5"/>
  <c r="BN174" i="5"/>
  <c r="BO174" i="5"/>
  <c r="BX180" i="5"/>
  <c r="CD180" i="5"/>
  <c r="CB180" i="5"/>
  <c r="BN180" i="5"/>
  <c r="BO180" i="5"/>
  <c r="BN186" i="5"/>
  <c r="BO186" i="5"/>
  <c r="CB186" i="5"/>
  <c r="CD186" i="5"/>
  <c r="BX186" i="5"/>
  <c r="BN192" i="5"/>
  <c r="BO192" i="5"/>
  <c r="CB192" i="5"/>
  <c r="CD192" i="5"/>
  <c r="BX192" i="5"/>
  <c r="BN198" i="5"/>
  <c r="BO198" i="5"/>
  <c r="CB198" i="5"/>
  <c r="CD198" i="5"/>
  <c r="BX198" i="5"/>
  <c r="BN204" i="5"/>
  <c r="BO204" i="5"/>
  <c r="CB204" i="5"/>
  <c r="CD204" i="5"/>
  <c r="BX204" i="5"/>
  <c r="BN210" i="5"/>
  <c r="BO210" i="5"/>
  <c r="CB210" i="5"/>
  <c r="CD210" i="5"/>
  <c r="BX210" i="5"/>
  <c r="BN216" i="5"/>
  <c r="BO216" i="5"/>
  <c r="CB216" i="5"/>
  <c r="CD216" i="5"/>
  <c r="BX216" i="5"/>
  <c r="BN222" i="5"/>
  <c r="BO222" i="5"/>
  <c r="CB222" i="5"/>
  <c r="CD222" i="5"/>
  <c r="BX222" i="5"/>
  <c r="BN228" i="5"/>
  <c r="BO228" i="5"/>
  <c r="CB228" i="5"/>
  <c r="CD228" i="5"/>
  <c r="BX228" i="5"/>
  <c r="BN234" i="5"/>
  <c r="CB234" i="5"/>
  <c r="BX234" i="5"/>
  <c r="BO234" i="5"/>
  <c r="CD234" i="5"/>
  <c r="CB240" i="5"/>
  <c r="BO240" i="5"/>
  <c r="BX240" i="5"/>
  <c r="CD240" i="5"/>
  <c r="BN240" i="5"/>
  <c r="BO246" i="5"/>
  <c r="CB246" i="5"/>
  <c r="BX246" i="5"/>
  <c r="CD246" i="5"/>
  <c r="BN246" i="5"/>
  <c r="BO252" i="5"/>
  <c r="CB252" i="5"/>
  <c r="BX252" i="5"/>
  <c r="CD252" i="5"/>
  <c r="BN252" i="5"/>
  <c r="BO258" i="5"/>
  <c r="CB258" i="5"/>
  <c r="BX258" i="5"/>
  <c r="CD258" i="5"/>
  <c r="BN258" i="5"/>
  <c r="BO264" i="5"/>
  <c r="CB264" i="5"/>
  <c r="BX264" i="5"/>
  <c r="CD264" i="5"/>
  <c r="BN264" i="5"/>
  <c r="BO270" i="5"/>
  <c r="CB270" i="5"/>
  <c r="BX270" i="5"/>
  <c r="CD270" i="5"/>
  <c r="BN270" i="5"/>
  <c r="BX276" i="5"/>
  <c r="CD276" i="5"/>
  <c r="BN276" i="5"/>
  <c r="CB276" i="5"/>
  <c r="BO276" i="5"/>
  <c r="BX282" i="5"/>
  <c r="CD282" i="5"/>
  <c r="BO282" i="5"/>
  <c r="BN282" i="5"/>
  <c r="CB282" i="5"/>
  <c r="BX288" i="5"/>
  <c r="CD288" i="5"/>
  <c r="BN288" i="5"/>
  <c r="CB288" i="5"/>
  <c r="BO288" i="5"/>
  <c r="BX294" i="5"/>
  <c r="CD294" i="5"/>
  <c r="BN294" i="5"/>
  <c r="CB294" i="5"/>
  <c r="BO294" i="5"/>
  <c r="BX300" i="5"/>
  <c r="CD300" i="5"/>
  <c r="BN300" i="5"/>
  <c r="CB300" i="5"/>
  <c r="BO300" i="5"/>
  <c r="BX306" i="5"/>
  <c r="CD306" i="5"/>
  <c r="BN306" i="5"/>
  <c r="CB306" i="5"/>
  <c r="BO306" i="5"/>
  <c r="CB312" i="5"/>
  <c r="BO312" i="5"/>
  <c r="CD312" i="5"/>
  <c r="BN312" i="5"/>
  <c r="BX312" i="5"/>
  <c r="CB318" i="5"/>
  <c r="CD318" i="5"/>
  <c r="BN318" i="5"/>
  <c r="BX318" i="5"/>
  <c r="BO318" i="5"/>
  <c r="CB324" i="5"/>
  <c r="BN324" i="5"/>
  <c r="BX324" i="5"/>
  <c r="CD324" i="5"/>
  <c r="BO324" i="5"/>
  <c r="CB330" i="5"/>
  <c r="BN330" i="5"/>
  <c r="BO330" i="5"/>
  <c r="CD330" i="5"/>
  <c r="BX330" i="5"/>
  <c r="BX336" i="5"/>
  <c r="CD336" i="5"/>
  <c r="BN336" i="5"/>
  <c r="CB336" i="5"/>
  <c r="BO336" i="5"/>
  <c r="BX342" i="5"/>
  <c r="CD342" i="5"/>
  <c r="CB342" i="5"/>
  <c r="BN342" i="5"/>
  <c r="BO342" i="5"/>
  <c r="BX348" i="5"/>
  <c r="CD348" i="5"/>
  <c r="CB348" i="5"/>
  <c r="BN348" i="5"/>
  <c r="BO348" i="5"/>
  <c r="BX354" i="5"/>
  <c r="CD354" i="5"/>
  <c r="CB354" i="5"/>
  <c r="BN354" i="5"/>
  <c r="BO354" i="5"/>
  <c r="BX360" i="5"/>
  <c r="CD360" i="5"/>
  <c r="CB360" i="5"/>
  <c r="BN360" i="5"/>
  <c r="BO360" i="5"/>
  <c r="BX366" i="5"/>
  <c r="CD366" i="5"/>
  <c r="CB366" i="5"/>
  <c r="BN366" i="5"/>
  <c r="BO366" i="5"/>
  <c r="BX372" i="5"/>
  <c r="CD372" i="5"/>
  <c r="CB372" i="5"/>
  <c r="BN372" i="5"/>
  <c r="BO372" i="5"/>
  <c r="BX378" i="5"/>
  <c r="CD378" i="5"/>
  <c r="BN378" i="5"/>
  <c r="BO378" i="5"/>
  <c r="CB378" i="5"/>
  <c r="BO384" i="5"/>
  <c r="CD384" i="5"/>
  <c r="BX384" i="5"/>
  <c r="BN384" i="5"/>
  <c r="CB384" i="5"/>
  <c r="BN390" i="5"/>
  <c r="BO390" i="5"/>
  <c r="CB390" i="5"/>
  <c r="BX390" i="5"/>
  <c r="CD390" i="5"/>
  <c r="BN396" i="5"/>
  <c r="BO396" i="5"/>
  <c r="CB396" i="5"/>
  <c r="BX396" i="5"/>
  <c r="CD396" i="5"/>
  <c r="BN402" i="5"/>
  <c r="BO402" i="5"/>
  <c r="CB402" i="5"/>
  <c r="BX402" i="5"/>
  <c r="CD402" i="5"/>
  <c r="BN408" i="5"/>
  <c r="BO408" i="5"/>
  <c r="CB408" i="5"/>
  <c r="BX408" i="5"/>
  <c r="CD408" i="5"/>
  <c r="BN414" i="5"/>
  <c r="BO414" i="5"/>
  <c r="CB414" i="5"/>
  <c r="BX414" i="5"/>
  <c r="CD414" i="5"/>
  <c r="BN420" i="5"/>
  <c r="BO420" i="5"/>
  <c r="CB420" i="5"/>
  <c r="BX420" i="5"/>
  <c r="CD420" i="5"/>
  <c r="BN426" i="5"/>
  <c r="BO426" i="5"/>
  <c r="CB426" i="5"/>
  <c r="BX426" i="5"/>
  <c r="CD426" i="5"/>
  <c r="BN432" i="5"/>
  <c r="BO432" i="5"/>
  <c r="CB432" i="5"/>
  <c r="BX432" i="5"/>
  <c r="CD432" i="5"/>
  <c r="BN438" i="5"/>
  <c r="BO438" i="5"/>
  <c r="CB438" i="5"/>
  <c r="BX438" i="5"/>
  <c r="CD438" i="5"/>
  <c r="BN444" i="5"/>
  <c r="BO444" i="5"/>
  <c r="CB444" i="5"/>
  <c r="BX444" i="5"/>
  <c r="CD444" i="5"/>
  <c r="BN450" i="5"/>
  <c r="BO450" i="5"/>
  <c r="CB450" i="5"/>
  <c r="BX450" i="5"/>
  <c r="CD450" i="5"/>
  <c r="BN456" i="5"/>
  <c r="BO456" i="5"/>
  <c r="CB456" i="5"/>
  <c r="BX456" i="5"/>
  <c r="CD456" i="5"/>
  <c r="BN462" i="5"/>
  <c r="BO462" i="5"/>
  <c r="CB462" i="5"/>
  <c r="BX462" i="5"/>
  <c r="CD462" i="5"/>
  <c r="BN468" i="5"/>
  <c r="BO468" i="5"/>
  <c r="CB468" i="5"/>
  <c r="BX468" i="5"/>
  <c r="CD468" i="5"/>
  <c r="BN474" i="5"/>
  <c r="BO474" i="5"/>
  <c r="CB474" i="5"/>
  <c r="BX474" i="5"/>
  <c r="CD474" i="5"/>
  <c r="BN480" i="5"/>
  <c r="BO480" i="5"/>
  <c r="CB480" i="5"/>
  <c r="BX480" i="5"/>
  <c r="CD480" i="5"/>
  <c r="BN486" i="5"/>
  <c r="BO486" i="5"/>
  <c r="CB486" i="5"/>
  <c r="BX486" i="5"/>
  <c r="CD486" i="5"/>
  <c r="BO492" i="5"/>
  <c r="BX492" i="5"/>
  <c r="CD492" i="5"/>
  <c r="CB492" i="5"/>
  <c r="BN492" i="5"/>
  <c r="BO498" i="5"/>
  <c r="BX498" i="5"/>
  <c r="CD498" i="5"/>
  <c r="BN498" i="5"/>
  <c r="CB498" i="5"/>
  <c r="BO504" i="5"/>
  <c r="BX504" i="5"/>
  <c r="CD504" i="5"/>
  <c r="CB504" i="5"/>
  <c r="BN504" i="5"/>
  <c r="CD510" i="5"/>
  <c r="BX510" i="5"/>
  <c r="BN15" i="5"/>
  <c r="CB15" i="5"/>
  <c r="BX15" i="5"/>
  <c r="BO15" i="5"/>
  <c r="CD15" i="5"/>
  <c r="BN21" i="5"/>
  <c r="CB21" i="5"/>
  <c r="BO21" i="5"/>
  <c r="BX21" i="5"/>
  <c r="CD21" i="5"/>
  <c r="BN27" i="5"/>
  <c r="CB27" i="5"/>
  <c r="CD27" i="5"/>
  <c r="BO27" i="5"/>
  <c r="BX27" i="5"/>
  <c r="BN33" i="5"/>
  <c r="CD33" i="5"/>
  <c r="BO33" i="5"/>
  <c r="BX33" i="5"/>
  <c r="CB33" i="5"/>
  <c r="BO39" i="5"/>
  <c r="CB39" i="5"/>
  <c r="BN39" i="5"/>
  <c r="CD39" i="5"/>
  <c r="BX39" i="5"/>
  <c r="CB50" i="5"/>
  <c r="BO50" i="5"/>
  <c r="CD50" i="5"/>
  <c r="BN50" i="5"/>
  <c r="BX50" i="5"/>
  <c r="CB56" i="5"/>
  <c r="CD56" i="5"/>
  <c r="BN56" i="5"/>
  <c r="BO56" i="5"/>
  <c r="BX56" i="5"/>
  <c r="BN62" i="5"/>
  <c r="BX62" i="5"/>
  <c r="BO62" i="5"/>
  <c r="CB62" i="5"/>
  <c r="CD62" i="5"/>
  <c r="BN68" i="5"/>
  <c r="CD68" i="5"/>
  <c r="BO68" i="5"/>
  <c r="BX68" i="5"/>
  <c r="CB68" i="5"/>
  <c r="BN74" i="5"/>
  <c r="BO74" i="5"/>
  <c r="BX74" i="5"/>
  <c r="CD74" i="5"/>
  <c r="CB74" i="5"/>
  <c r="BO79" i="5"/>
  <c r="CD79" i="5"/>
  <c r="BN79" i="5"/>
  <c r="CB79" i="5"/>
  <c r="BX79" i="5"/>
  <c r="BX85" i="5"/>
  <c r="CB85" i="5"/>
  <c r="BN85" i="5"/>
  <c r="BO85" i="5"/>
  <c r="CD85" i="5"/>
  <c r="BX91" i="5"/>
  <c r="CD91" i="5"/>
  <c r="CB91" i="5"/>
  <c r="BN91" i="5"/>
  <c r="BO91" i="5"/>
  <c r="CB97" i="5"/>
  <c r="CD97" i="5"/>
  <c r="BO97" i="5"/>
  <c r="BN97" i="5"/>
  <c r="BX97" i="5"/>
  <c r="CB103" i="5"/>
  <c r="BX103" i="5"/>
  <c r="BN103" i="5"/>
  <c r="CD103" i="5"/>
  <c r="BO103" i="5"/>
  <c r="BN109" i="5"/>
  <c r="BX109" i="5"/>
  <c r="CD109" i="5"/>
  <c r="BO109" i="5"/>
  <c r="CB109" i="5"/>
  <c r="BN115" i="5"/>
  <c r="BX115" i="5"/>
  <c r="CD115" i="5"/>
  <c r="BO115" i="5"/>
  <c r="CB115" i="5"/>
  <c r="BN121" i="5"/>
  <c r="BO121" i="5"/>
  <c r="CB121" i="5"/>
  <c r="BX121" i="5"/>
  <c r="CD121" i="5"/>
  <c r="BN127" i="5"/>
  <c r="BO127" i="5"/>
  <c r="CB127" i="5"/>
  <c r="BX127" i="5"/>
  <c r="CD127" i="5"/>
  <c r="CB133" i="5"/>
  <c r="BX133" i="5"/>
  <c r="CD133" i="5"/>
  <c r="BN133" i="5"/>
  <c r="BO133" i="5"/>
  <c r="BX139" i="5"/>
  <c r="CD139" i="5"/>
  <c r="BN139" i="5"/>
  <c r="CB139" i="5"/>
  <c r="BO139" i="5"/>
  <c r="BX145" i="5"/>
  <c r="CD145" i="5"/>
  <c r="BO145" i="5"/>
  <c r="CB145" i="5"/>
  <c r="BN145" i="5"/>
  <c r="BX151" i="5"/>
  <c r="CD151" i="5"/>
  <c r="BN151" i="5"/>
  <c r="BO151" i="5"/>
  <c r="CB151" i="5"/>
  <c r="BN157" i="5"/>
  <c r="CB157" i="5"/>
  <c r="CD157" i="5"/>
  <c r="BO157" i="5"/>
  <c r="BX157" i="5"/>
  <c r="BN163" i="5"/>
  <c r="CB163" i="5"/>
  <c r="BO163" i="5"/>
  <c r="CD163" i="5"/>
  <c r="BX163" i="5"/>
  <c r="BN169" i="5"/>
  <c r="BO169" i="5"/>
  <c r="CB169" i="5"/>
  <c r="BX169" i="5"/>
  <c r="CD169" i="5"/>
  <c r="BN175" i="5"/>
  <c r="BO175" i="5"/>
  <c r="CB175" i="5"/>
  <c r="BX175" i="5"/>
  <c r="CD175" i="5"/>
  <c r="BN181" i="5"/>
  <c r="BO181" i="5"/>
  <c r="CB181" i="5"/>
  <c r="BX181" i="5"/>
  <c r="CD181" i="5"/>
  <c r="CB187" i="5"/>
  <c r="BX187" i="5"/>
  <c r="CD187" i="5"/>
  <c r="BN187" i="5"/>
  <c r="BO187" i="5"/>
  <c r="CB193" i="5"/>
  <c r="BX193" i="5"/>
  <c r="CD193" i="5"/>
  <c r="BN193" i="5"/>
  <c r="BO193" i="5"/>
  <c r="CB199" i="5"/>
  <c r="BX199" i="5"/>
  <c r="CD199" i="5"/>
  <c r="BN199" i="5"/>
  <c r="BO199" i="5"/>
  <c r="CB205" i="5"/>
  <c r="BX205" i="5"/>
  <c r="CD205" i="5"/>
  <c r="BN205" i="5"/>
  <c r="BO205" i="5"/>
  <c r="CB211" i="5"/>
  <c r="BX211" i="5"/>
  <c r="CD211" i="5"/>
  <c r="BN211" i="5"/>
  <c r="BO211" i="5"/>
  <c r="CB217" i="5"/>
  <c r="BX217" i="5"/>
  <c r="CD217" i="5"/>
  <c r="BN217" i="5"/>
  <c r="BO217" i="5"/>
  <c r="CB223" i="5"/>
  <c r="BX223" i="5"/>
  <c r="CD223" i="5"/>
  <c r="BN223" i="5"/>
  <c r="BO223" i="5"/>
  <c r="CB229" i="5"/>
  <c r="BX229" i="5"/>
  <c r="CD229" i="5"/>
  <c r="BN229" i="5"/>
  <c r="BO229" i="5"/>
  <c r="CB235" i="5"/>
  <c r="BO235" i="5"/>
  <c r="BX235" i="5"/>
  <c r="CD235" i="5"/>
  <c r="BN235" i="5"/>
  <c r="CB241" i="5"/>
  <c r="BO241" i="5"/>
  <c r="BX241" i="5"/>
  <c r="CD241" i="5"/>
  <c r="BN241" i="5"/>
  <c r="BX247" i="5"/>
  <c r="CD247" i="5"/>
  <c r="BN247" i="5"/>
  <c r="BO247" i="5"/>
  <c r="CB247" i="5"/>
  <c r="BX253" i="5"/>
  <c r="CD253" i="5"/>
  <c r="BN253" i="5"/>
  <c r="BO253" i="5"/>
  <c r="CB253" i="5"/>
  <c r="BX259" i="5"/>
  <c r="CD259" i="5"/>
  <c r="BN259" i="5"/>
  <c r="BO259" i="5"/>
  <c r="CB259" i="5"/>
  <c r="BX265" i="5"/>
  <c r="CD265" i="5"/>
  <c r="BN265" i="5"/>
  <c r="BO265" i="5"/>
  <c r="CB265" i="5"/>
  <c r="BO271" i="5"/>
  <c r="BX271" i="5"/>
  <c r="CB271" i="5"/>
  <c r="CD271" i="5"/>
  <c r="BN271" i="5"/>
  <c r="BO277" i="5"/>
  <c r="CB277" i="5"/>
  <c r="BN277" i="5"/>
  <c r="CD277" i="5"/>
  <c r="BX277" i="5"/>
  <c r="BO283" i="5"/>
  <c r="BX283" i="5"/>
  <c r="CB283" i="5"/>
  <c r="CD283" i="5"/>
  <c r="BN283" i="5"/>
  <c r="BO289" i="5"/>
  <c r="CB289" i="5"/>
  <c r="BN289" i="5"/>
  <c r="CD289" i="5"/>
  <c r="BX289" i="5"/>
  <c r="BN295" i="5"/>
  <c r="BO295" i="5"/>
  <c r="CB295" i="5"/>
  <c r="BX295" i="5"/>
  <c r="CD295" i="5"/>
  <c r="BN301" i="5"/>
  <c r="BO301" i="5"/>
  <c r="CB301" i="5"/>
  <c r="CD301" i="5"/>
  <c r="BX301" i="5"/>
  <c r="BN307" i="5"/>
  <c r="BO307" i="5"/>
  <c r="CB307" i="5"/>
  <c r="BX307" i="5"/>
  <c r="CD307" i="5"/>
  <c r="BN313" i="5"/>
  <c r="CB313" i="5"/>
  <c r="BX313" i="5"/>
  <c r="BO313" i="5"/>
  <c r="CD313" i="5"/>
  <c r="BN319" i="5"/>
  <c r="CB319" i="5"/>
  <c r="CD319" i="5"/>
  <c r="BO319" i="5"/>
  <c r="BX319" i="5"/>
  <c r="BN325" i="5"/>
  <c r="CB325" i="5"/>
  <c r="BO325" i="5"/>
  <c r="CD325" i="5"/>
  <c r="BX325" i="5"/>
  <c r="CD331" i="5"/>
  <c r="BX331" i="5"/>
  <c r="BO331" i="5"/>
  <c r="BN331" i="5"/>
  <c r="CB331" i="5"/>
  <c r="BN337" i="5"/>
  <c r="BO337" i="5"/>
  <c r="CB337" i="5"/>
  <c r="CD337" i="5"/>
  <c r="BX337" i="5"/>
  <c r="BN343" i="5"/>
  <c r="BO343" i="5"/>
  <c r="CB343" i="5"/>
  <c r="BX343" i="5"/>
  <c r="CD343" i="5"/>
  <c r="BN349" i="5"/>
  <c r="BO349" i="5"/>
  <c r="CB349" i="5"/>
  <c r="BX349" i="5"/>
  <c r="CD349" i="5"/>
  <c r="BN355" i="5"/>
  <c r="BO355" i="5"/>
  <c r="CB355" i="5"/>
  <c r="BX355" i="5"/>
  <c r="CD355" i="5"/>
  <c r="BN361" i="5"/>
  <c r="BO361" i="5"/>
  <c r="CB361" i="5"/>
  <c r="BX361" i="5"/>
  <c r="CD361" i="5"/>
  <c r="BN367" i="5"/>
  <c r="BO367" i="5"/>
  <c r="CB367" i="5"/>
  <c r="BX367" i="5"/>
  <c r="CD367" i="5"/>
  <c r="BN373" i="5"/>
  <c r="BO373" i="5"/>
  <c r="CB373" i="5"/>
  <c r="BX373" i="5"/>
  <c r="CD373" i="5"/>
  <c r="BN379" i="5"/>
  <c r="BO379" i="5"/>
  <c r="CB379" i="5"/>
  <c r="BX379" i="5"/>
  <c r="CD379" i="5"/>
  <c r="BN385" i="5"/>
  <c r="BX385" i="5"/>
  <c r="CB385" i="5"/>
  <c r="CD385" i="5"/>
  <c r="BO385" i="5"/>
  <c r="CB391" i="5"/>
  <c r="BX391" i="5"/>
  <c r="CD391" i="5"/>
  <c r="BO391" i="5"/>
  <c r="BN391" i="5"/>
  <c r="CB397" i="5"/>
  <c r="BX397" i="5"/>
  <c r="CD397" i="5"/>
  <c r="BO397" i="5"/>
  <c r="BN397" i="5"/>
  <c r="CB403" i="5"/>
  <c r="BX403" i="5"/>
  <c r="CD403" i="5"/>
  <c r="BO403" i="5"/>
  <c r="BN403" i="5"/>
  <c r="CB409" i="5"/>
  <c r="BX409" i="5"/>
  <c r="CD409" i="5"/>
  <c r="BO409" i="5"/>
  <c r="BN409" i="5"/>
  <c r="CB415" i="5"/>
  <c r="BX415" i="5"/>
  <c r="CD415" i="5"/>
  <c r="BO415" i="5"/>
  <c r="BN415" i="5"/>
  <c r="CB421" i="5"/>
  <c r="BX421" i="5"/>
  <c r="CD421" i="5"/>
  <c r="BO421" i="5"/>
  <c r="BN421" i="5"/>
  <c r="CB427" i="5"/>
  <c r="BX427" i="5"/>
  <c r="CD427" i="5"/>
  <c r="BO427" i="5"/>
  <c r="BN427" i="5"/>
  <c r="CB433" i="5"/>
  <c r="BX433" i="5"/>
  <c r="CD433" i="5"/>
  <c r="BO433" i="5"/>
  <c r="BN433" i="5"/>
  <c r="CB439" i="5"/>
  <c r="BX439" i="5"/>
  <c r="CD439" i="5"/>
  <c r="BO439" i="5"/>
  <c r="BN439" i="5"/>
  <c r="CB445" i="5"/>
  <c r="BX445" i="5"/>
  <c r="CD445" i="5"/>
  <c r="BO445" i="5"/>
  <c r="BN445" i="5"/>
  <c r="CB451" i="5"/>
  <c r="BX451" i="5"/>
  <c r="CD451" i="5"/>
  <c r="BO451" i="5"/>
  <c r="BN451" i="5"/>
  <c r="CB457" i="5"/>
  <c r="BX457" i="5"/>
  <c r="CD457" i="5"/>
  <c r="BO457" i="5"/>
  <c r="BN457" i="5"/>
  <c r="CB463" i="5"/>
  <c r="BX463" i="5"/>
  <c r="CD463" i="5"/>
  <c r="BO463" i="5"/>
  <c r="BN463" i="5"/>
  <c r="CB469" i="5"/>
  <c r="BX469" i="5"/>
  <c r="CD469" i="5"/>
  <c r="BO469" i="5"/>
  <c r="BN469" i="5"/>
  <c r="CB475" i="5"/>
  <c r="BX475" i="5"/>
  <c r="CD475" i="5"/>
  <c r="BO475" i="5"/>
  <c r="BN475" i="5"/>
  <c r="CB481" i="5"/>
  <c r="BX481" i="5"/>
  <c r="CD481" i="5"/>
  <c r="BO481" i="5"/>
  <c r="BN481" i="5"/>
  <c r="CB487" i="5"/>
  <c r="BX487" i="5"/>
  <c r="CD487" i="5"/>
  <c r="BO487" i="5"/>
  <c r="BN487" i="5"/>
  <c r="CB493" i="5"/>
  <c r="BX493" i="5"/>
  <c r="CD493" i="5"/>
  <c r="BO493" i="5"/>
  <c r="BN493" i="5"/>
  <c r="CB499" i="5"/>
  <c r="BX499" i="5"/>
  <c r="CD499" i="5"/>
  <c r="BO499" i="5"/>
  <c r="BN499" i="5"/>
  <c r="CB505" i="5"/>
  <c r="BX505" i="5"/>
  <c r="CD505" i="5"/>
  <c r="BO505" i="5"/>
  <c r="BN505" i="5"/>
  <c r="AV22" i="6" l="1"/>
  <c r="B31" i="9"/>
  <c r="AV28" i="6"/>
  <c r="B33" i="9"/>
  <c r="AV25" i="6"/>
  <c r="B32" i="9"/>
  <c r="S19" i="6"/>
  <c r="B24" i="9"/>
  <c r="DU11" i="5"/>
  <c r="DU348" i="5"/>
  <c r="DU31" i="5"/>
  <c r="DU67" i="5"/>
  <c r="DU85" i="5"/>
  <c r="DU121" i="5"/>
  <c r="DU157" i="5"/>
  <c r="DU193" i="5"/>
  <c r="DU229" i="5"/>
  <c r="DU247" i="5"/>
  <c r="DU270" i="5"/>
  <c r="DU312" i="5"/>
  <c r="DU19" i="5"/>
  <c r="DU55" i="5"/>
  <c r="DU109" i="5"/>
  <c r="DU145" i="5"/>
  <c r="DU181" i="5"/>
  <c r="DU217" i="5"/>
  <c r="DU276" i="5"/>
  <c r="DU240" i="5"/>
  <c r="DU342" i="5"/>
  <c r="DU43" i="5"/>
  <c r="DU79" i="5"/>
  <c r="DU97" i="5"/>
  <c r="DU133" i="5"/>
  <c r="DU169" i="5"/>
  <c r="DU205" i="5"/>
  <c r="DU338" i="5"/>
  <c r="DU146" i="5"/>
  <c r="DU210" i="5"/>
  <c r="DU24" i="5"/>
  <c r="DU176" i="5"/>
  <c r="DU278" i="5"/>
  <c r="DU62" i="5"/>
  <c r="DU20" i="5"/>
  <c r="DU48" i="5"/>
  <c r="DU330" i="5"/>
  <c r="DU360" i="5"/>
  <c r="DU372" i="5"/>
  <c r="DU402" i="5"/>
  <c r="DU420" i="5"/>
  <c r="DU438" i="5"/>
  <c r="DU456" i="5"/>
  <c r="DU474" i="5"/>
  <c r="DU492" i="5"/>
  <c r="DU42" i="5"/>
  <c r="DU349" i="5"/>
  <c r="DU373" i="5"/>
  <c r="DU445" i="5"/>
  <c r="DU362" i="5"/>
  <c r="DU368" i="5"/>
  <c r="DU380" i="5"/>
  <c r="DU398" i="5"/>
  <c r="DU404" i="5"/>
  <c r="DU416" i="5"/>
  <c r="DU434" i="5"/>
  <c r="DU440" i="5"/>
  <c r="DU452" i="5"/>
  <c r="DU470" i="5"/>
  <c r="DU476" i="5"/>
  <c r="DU488" i="5"/>
  <c r="DU506" i="5"/>
  <c r="DU110" i="5"/>
  <c r="DU174" i="5"/>
  <c r="DU314" i="5"/>
  <c r="DU140" i="5"/>
  <c r="DU204" i="5"/>
  <c r="DU284" i="5"/>
  <c r="DU134" i="5"/>
  <c r="DU162" i="5"/>
  <c r="DU120" i="5"/>
  <c r="DU192" i="5"/>
  <c r="DU354" i="5"/>
  <c r="DU366" i="5"/>
  <c r="DU384" i="5"/>
  <c r="DU414" i="5"/>
  <c r="DU450" i="5"/>
  <c r="DU486" i="5"/>
  <c r="DU86" i="5"/>
  <c r="DU114" i="5"/>
  <c r="DU194" i="5"/>
  <c r="DU222" i="5"/>
  <c r="DU265" i="5"/>
  <c r="DU277" i="5"/>
  <c r="DU325" i="5"/>
  <c r="DU385" i="5"/>
  <c r="DU457" i="5"/>
  <c r="DU260" i="5"/>
  <c r="DU302" i="5"/>
  <c r="DU332" i="5"/>
  <c r="DU344" i="5"/>
  <c r="DU356" i="5"/>
  <c r="DU374" i="5"/>
  <c r="DU392" i="5"/>
  <c r="DU410" i="5"/>
  <c r="DU428" i="5"/>
  <c r="DU446" i="5"/>
  <c r="DU464" i="5"/>
  <c r="DU482" i="5"/>
  <c r="DU500" i="5"/>
  <c r="DU74" i="5"/>
  <c r="DU138" i="5"/>
  <c r="DU248" i="5"/>
  <c r="DU104" i="5"/>
  <c r="DU168" i="5"/>
  <c r="DU54" i="5"/>
  <c r="DU92" i="5"/>
  <c r="DU164" i="5"/>
  <c r="DU252" i="5"/>
  <c r="DU294" i="5"/>
  <c r="DU324" i="5"/>
  <c r="DU336" i="5"/>
  <c r="DU378" i="5"/>
  <c r="DU350" i="5"/>
  <c r="DU397" i="5"/>
  <c r="DU469" i="5"/>
  <c r="DU326" i="5"/>
  <c r="DU386" i="5"/>
  <c r="DU422" i="5"/>
  <c r="DU458" i="5"/>
  <c r="DU494" i="5"/>
  <c r="DU38" i="5"/>
  <c r="DU102" i="5"/>
  <c r="DU68" i="5"/>
  <c r="DU132" i="5"/>
  <c r="DU26" i="5"/>
  <c r="DU98" i="5"/>
  <c r="DU126" i="5"/>
  <c r="DU206" i="5"/>
  <c r="DU234" i="5"/>
  <c r="DU318" i="5"/>
  <c r="DU78" i="5"/>
  <c r="DU158" i="5"/>
  <c r="DU186" i="5"/>
  <c r="DU242" i="5"/>
  <c r="DU306" i="5"/>
  <c r="DU283" i="5"/>
  <c r="DU301" i="5"/>
  <c r="DU409" i="5"/>
  <c r="DU481" i="5"/>
  <c r="DU254" i="5"/>
  <c r="DU296" i="5"/>
  <c r="DU308" i="5"/>
  <c r="DU66" i="5"/>
  <c r="DU218" i="5"/>
  <c r="DU32" i="5"/>
  <c r="DU96" i="5"/>
  <c r="DU236" i="5"/>
  <c r="DU56" i="5"/>
  <c r="DU84" i="5"/>
  <c r="DU156" i="5"/>
  <c r="DU228" i="5"/>
  <c r="DU246" i="5"/>
  <c r="DU288" i="5"/>
  <c r="DU300" i="5"/>
  <c r="DU50" i="5"/>
  <c r="DU313" i="5"/>
  <c r="DU266" i="5"/>
  <c r="DU290" i="5"/>
  <c r="DU30" i="5"/>
  <c r="DU182" i="5"/>
  <c r="DU60" i="5"/>
  <c r="DU212" i="5"/>
  <c r="DU18" i="5"/>
  <c r="DU90" i="5"/>
  <c r="DU170" i="5"/>
  <c r="DU198" i="5"/>
  <c r="DU128" i="5"/>
  <c r="DU200" i="5"/>
  <c r="DU258" i="5"/>
  <c r="DU282" i="5"/>
  <c r="DU390" i="5"/>
  <c r="DU396" i="5"/>
  <c r="DU408" i="5"/>
  <c r="DU426" i="5"/>
  <c r="DU432" i="5"/>
  <c r="DU444" i="5"/>
  <c r="DU462" i="5"/>
  <c r="DU468" i="5"/>
  <c r="DU480" i="5"/>
  <c r="DU498" i="5"/>
  <c r="DU504" i="5"/>
  <c r="DU122" i="5"/>
  <c r="DU150" i="5"/>
  <c r="DU230" i="5"/>
  <c r="DU289" i="5"/>
  <c r="DU337" i="5"/>
  <c r="DU361" i="5"/>
  <c r="DU433" i="5"/>
  <c r="DU505" i="5"/>
  <c r="DU108" i="5"/>
  <c r="DU144" i="5"/>
  <c r="DU180" i="5"/>
  <c r="DU216" i="5"/>
  <c r="DU264" i="5"/>
  <c r="DU184" i="5"/>
  <c r="DU226" i="5"/>
  <c r="DU196" i="5"/>
  <c r="DU328" i="5"/>
  <c r="DU44" i="5"/>
  <c r="DU272" i="5"/>
  <c r="DU286" i="5"/>
  <c r="DU421" i="5"/>
  <c r="DU80" i="5"/>
  <c r="DU116" i="5"/>
  <c r="DU152" i="5"/>
  <c r="DU188" i="5"/>
  <c r="DU224" i="5"/>
  <c r="DU208" i="5"/>
  <c r="DU238" i="5"/>
  <c r="DU292" i="5"/>
  <c r="DU478" i="5"/>
  <c r="DU493" i="5"/>
  <c r="DU36" i="5"/>
  <c r="DU320" i="5"/>
  <c r="DU364" i="5"/>
  <c r="DU72" i="5"/>
  <c r="DU34" i="5"/>
  <c r="DU412" i="5"/>
  <c r="DU496" i="5"/>
  <c r="DU22" i="5"/>
  <c r="DU130" i="5"/>
  <c r="DU334" i="5"/>
  <c r="DU436" i="5"/>
  <c r="DU298" i="5"/>
  <c r="DU376" i="5"/>
  <c r="DU508" i="5"/>
  <c r="DU136" i="5"/>
  <c r="DU232" i="5"/>
  <c r="DU274" i="5"/>
  <c r="DU382" i="5"/>
  <c r="DU484" i="5"/>
  <c r="DU46" i="5"/>
  <c r="DU148" i="5"/>
  <c r="DU322" i="5"/>
  <c r="DU100" i="5"/>
  <c r="DU394" i="5"/>
  <c r="DU202" i="5"/>
  <c r="DU112" i="5"/>
  <c r="DU172" i="5"/>
  <c r="DU220" i="5"/>
  <c r="DU262" i="5"/>
  <c r="DU40" i="5"/>
  <c r="DU76" i="5"/>
  <c r="DU400" i="5"/>
  <c r="DU454" i="5"/>
  <c r="DU94" i="5"/>
  <c r="DU310" i="5"/>
  <c r="DU466" i="5"/>
  <c r="DU58" i="5"/>
  <c r="DU510" i="5"/>
  <c r="DU88" i="5"/>
  <c r="DU124" i="5"/>
  <c r="DU178" i="5"/>
  <c r="DU52" i="5"/>
  <c r="DU256" i="5"/>
  <c r="DU64" i="5"/>
  <c r="DU154" i="5"/>
  <c r="DU340" i="5"/>
  <c r="DU406" i="5"/>
  <c r="DU118" i="5"/>
  <c r="DU166" i="5"/>
  <c r="DU82" i="5"/>
  <c r="DU418" i="5"/>
  <c r="DU448" i="5"/>
  <c r="DU23" i="5"/>
  <c r="DU49" i="5"/>
  <c r="DU51" i="5"/>
  <c r="DU77" i="5"/>
  <c r="DU81" i="5"/>
  <c r="DU107" i="5"/>
  <c r="DU111" i="5"/>
  <c r="DU137" i="5"/>
  <c r="DU163" i="5"/>
  <c r="DU165" i="5"/>
  <c r="DU191" i="5"/>
  <c r="DU195" i="5"/>
  <c r="DU221" i="5"/>
  <c r="DU245" i="5"/>
  <c r="DU249" i="5"/>
  <c r="DU271" i="5"/>
  <c r="DU273" i="5"/>
  <c r="DU305" i="5"/>
  <c r="DU331" i="5"/>
  <c r="DU333" i="5"/>
  <c r="DU355" i="5"/>
  <c r="DU357" i="5"/>
  <c r="DU359" i="5"/>
  <c r="DU363" i="5"/>
  <c r="DU383" i="5"/>
  <c r="DU387" i="5"/>
  <c r="DU389" i="5"/>
  <c r="DU413" i="5"/>
  <c r="DU439" i="5"/>
  <c r="DU441" i="5"/>
  <c r="DU467" i="5"/>
  <c r="DU471" i="5"/>
  <c r="DU497" i="5"/>
  <c r="DU106" i="5"/>
  <c r="DU142" i="5"/>
  <c r="DU244" i="5"/>
  <c r="DU442" i="5"/>
  <c r="DU472" i="5"/>
  <c r="DU502" i="5"/>
  <c r="DU25" i="5"/>
  <c r="DU27" i="5"/>
  <c r="DU29" i="5"/>
  <c r="DU33" i="5"/>
  <c r="DU53" i="5"/>
  <c r="DU57" i="5"/>
  <c r="DU59" i="5"/>
  <c r="DU83" i="5"/>
  <c r="DU87" i="5"/>
  <c r="DU89" i="5"/>
  <c r="DU113" i="5"/>
  <c r="DU139" i="5"/>
  <c r="DU141" i="5"/>
  <c r="DU167" i="5"/>
  <c r="DU171" i="5"/>
  <c r="DU197" i="5"/>
  <c r="DU223" i="5"/>
  <c r="DU225" i="5"/>
  <c r="DU251" i="5"/>
  <c r="DU275" i="5"/>
  <c r="DU279" i="5"/>
  <c r="DU307" i="5"/>
  <c r="DU309" i="5"/>
  <c r="DU335" i="5"/>
  <c r="DU339" i="5"/>
  <c r="DU365" i="5"/>
  <c r="DU391" i="5"/>
  <c r="DU393" i="5"/>
  <c r="DU415" i="5"/>
  <c r="DU417" i="5"/>
  <c r="DU419" i="5"/>
  <c r="DU423" i="5"/>
  <c r="DU443" i="5"/>
  <c r="DU447" i="5"/>
  <c r="DU449" i="5"/>
  <c r="DU473" i="5"/>
  <c r="DU499" i="5"/>
  <c r="DU501" i="5"/>
  <c r="DU28" i="5"/>
  <c r="DU70" i="5"/>
  <c r="DU214" i="5"/>
  <c r="DU304" i="5"/>
  <c r="DU370" i="5"/>
  <c r="DU35" i="5"/>
  <c r="DU61" i="5"/>
  <c r="DU63" i="5"/>
  <c r="DU91" i="5"/>
  <c r="DU93" i="5"/>
  <c r="DU115" i="5"/>
  <c r="DU117" i="5"/>
  <c r="DU119" i="5"/>
  <c r="DU123" i="5"/>
  <c r="DU143" i="5"/>
  <c r="DU147" i="5"/>
  <c r="DU149" i="5"/>
  <c r="DU173" i="5"/>
  <c r="DU199" i="5"/>
  <c r="DU201" i="5"/>
  <c r="DU227" i="5"/>
  <c r="DU231" i="5"/>
  <c r="DU253" i="5"/>
  <c r="DU255" i="5"/>
  <c r="DU281" i="5"/>
  <c r="DU285" i="5"/>
  <c r="DU311" i="5"/>
  <c r="DU315" i="5"/>
  <c r="DU341" i="5"/>
  <c r="DU367" i="5"/>
  <c r="DU369" i="5"/>
  <c r="DU395" i="5"/>
  <c r="DU399" i="5"/>
  <c r="DU425" i="5"/>
  <c r="DU451" i="5"/>
  <c r="DU453" i="5"/>
  <c r="DU475" i="5"/>
  <c r="DU477" i="5"/>
  <c r="DU479" i="5"/>
  <c r="DU483" i="5"/>
  <c r="DU503" i="5"/>
  <c r="DU507" i="5"/>
  <c r="DU509" i="5"/>
  <c r="DU190" i="5"/>
  <c r="DU250" i="5"/>
  <c r="DU346" i="5"/>
  <c r="DU37" i="5"/>
  <c r="DU39" i="5"/>
  <c r="DU65" i="5"/>
  <c r="DU69" i="5"/>
  <c r="DU95" i="5"/>
  <c r="DU99" i="5"/>
  <c r="DU125" i="5"/>
  <c r="DU151" i="5"/>
  <c r="DU153" i="5"/>
  <c r="DU175" i="5"/>
  <c r="DU177" i="5"/>
  <c r="DU179" i="5"/>
  <c r="DU183" i="5"/>
  <c r="DU203" i="5"/>
  <c r="DU207" i="5"/>
  <c r="DU209" i="5"/>
  <c r="DU233" i="5"/>
  <c r="DU257" i="5"/>
  <c r="DU287" i="5"/>
  <c r="DU291" i="5"/>
  <c r="DU317" i="5"/>
  <c r="DU343" i="5"/>
  <c r="DU345" i="5"/>
  <c r="DU371" i="5"/>
  <c r="DU375" i="5"/>
  <c r="DU401" i="5"/>
  <c r="DU427" i="5"/>
  <c r="DU429" i="5"/>
  <c r="DU455" i="5"/>
  <c r="DU459" i="5"/>
  <c r="DU485" i="5"/>
  <c r="DU160" i="5"/>
  <c r="DU280" i="5"/>
  <c r="DU352" i="5"/>
  <c r="DU388" i="5"/>
  <c r="DU424" i="5"/>
  <c r="DU41" i="5"/>
  <c r="DU45" i="5"/>
  <c r="DU71" i="5"/>
  <c r="DU101" i="5"/>
  <c r="DU127" i="5"/>
  <c r="DU129" i="5"/>
  <c r="DU155" i="5"/>
  <c r="DU159" i="5"/>
  <c r="DU185" i="5"/>
  <c r="DU211" i="5"/>
  <c r="DU213" i="5"/>
  <c r="DU235" i="5"/>
  <c r="DU237" i="5"/>
  <c r="DU239" i="5"/>
  <c r="DU259" i="5"/>
  <c r="DU261" i="5"/>
  <c r="DU293" i="5"/>
  <c r="DU319" i="5"/>
  <c r="DU321" i="5"/>
  <c r="DU347" i="5"/>
  <c r="DU351" i="5"/>
  <c r="DU377" i="5"/>
  <c r="DU403" i="5"/>
  <c r="DU405" i="5"/>
  <c r="DU431" i="5"/>
  <c r="DU435" i="5"/>
  <c r="DU461" i="5"/>
  <c r="DU487" i="5"/>
  <c r="DU489" i="5"/>
  <c r="DU430" i="5"/>
  <c r="DU460" i="5"/>
  <c r="DU490" i="5"/>
  <c r="CZ505" i="5"/>
  <c r="DF503" i="5"/>
  <c r="CZ493" i="5"/>
  <c r="DF491" i="5"/>
  <c r="CZ481" i="5"/>
  <c r="DF479" i="5"/>
  <c r="CZ469" i="5"/>
  <c r="DF467" i="5"/>
  <c r="CZ457" i="5"/>
  <c r="DF455" i="5"/>
  <c r="CZ445" i="5"/>
  <c r="DF443" i="5"/>
  <c r="CZ433" i="5"/>
  <c r="DF431" i="5"/>
  <c r="CZ421" i="5"/>
  <c r="DF419" i="5"/>
  <c r="CZ409" i="5"/>
  <c r="DF407" i="5"/>
  <c r="CZ397" i="5"/>
  <c r="DF395" i="5"/>
  <c r="CZ385" i="5"/>
  <c r="DF383" i="5"/>
  <c r="CZ373" i="5"/>
  <c r="DF371" i="5"/>
  <c r="CZ361" i="5"/>
  <c r="DF359" i="5"/>
  <c r="CZ349" i="5"/>
  <c r="DF347" i="5"/>
  <c r="CZ337" i="5"/>
  <c r="DF335" i="5"/>
  <c r="CZ325" i="5"/>
  <c r="DF323" i="5"/>
  <c r="CZ313" i="5"/>
  <c r="DF311" i="5"/>
  <c r="CZ301" i="5"/>
  <c r="DF299" i="5"/>
  <c r="CZ289" i="5"/>
  <c r="DF287" i="5"/>
  <c r="CZ277" i="5"/>
  <c r="DF275" i="5"/>
  <c r="CZ265" i="5"/>
  <c r="DF263" i="5"/>
  <c r="CZ253" i="5"/>
  <c r="DF251" i="5"/>
  <c r="CZ241" i="5"/>
  <c r="DF239" i="5"/>
  <c r="CZ229" i="5"/>
  <c r="DF227" i="5"/>
  <c r="CZ217" i="5"/>
  <c r="DF215" i="5"/>
  <c r="CZ205" i="5"/>
  <c r="DF203" i="5"/>
  <c r="CZ193" i="5"/>
  <c r="DF191" i="5"/>
  <c r="CZ181" i="5"/>
  <c r="DF179" i="5"/>
  <c r="CZ169" i="5"/>
  <c r="DF167" i="5"/>
  <c r="CZ157" i="5"/>
  <c r="DF155" i="5"/>
  <c r="CZ145" i="5"/>
  <c r="DF143" i="5"/>
  <c r="CZ133" i="5"/>
  <c r="DF131" i="5"/>
  <c r="CZ121" i="5"/>
  <c r="DF119" i="5"/>
  <c r="CZ109" i="5"/>
  <c r="DF107" i="5"/>
  <c r="CZ97" i="5"/>
  <c r="DF95" i="5"/>
  <c r="CZ85" i="5"/>
  <c r="DF83" i="5"/>
  <c r="CZ73" i="5"/>
  <c r="DF71" i="5"/>
  <c r="CZ61" i="5"/>
  <c r="DF59" i="5"/>
  <c r="CZ49" i="5"/>
  <c r="DF47" i="5"/>
  <c r="CZ37" i="5"/>
  <c r="DF35" i="5"/>
  <c r="CZ25" i="5"/>
  <c r="DF23" i="5"/>
  <c r="DU316" i="5"/>
  <c r="CY425" i="5"/>
  <c r="DU407" i="5"/>
  <c r="CY341" i="5"/>
  <c r="DU297" i="5"/>
  <c r="CY281" i="5"/>
  <c r="DU215" i="5"/>
  <c r="CY149" i="5"/>
  <c r="DU105" i="5"/>
  <c r="CY35" i="5"/>
  <c r="DU17" i="5"/>
  <c r="DW11" i="5"/>
  <c r="DW25" i="5"/>
  <c r="DW37" i="5"/>
  <c r="DW49" i="5"/>
  <c r="DW61" i="5"/>
  <c r="DW73" i="5"/>
  <c r="DW91" i="5"/>
  <c r="DW103" i="5"/>
  <c r="DW115" i="5"/>
  <c r="DW127" i="5"/>
  <c r="DW139" i="5"/>
  <c r="DW151" i="5"/>
  <c r="DW163" i="5"/>
  <c r="DW175" i="5"/>
  <c r="DW187" i="5"/>
  <c r="DW199" i="5"/>
  <c r="DW211" i="5"/>
  <c r="DW223" i="5"/>
  <c r="DW235" i="5"/>
  <c r="DW241" i="5"/>
  <c r="DW253" i="5"/>
  <c r="DW271" i="5"/>
  <c r="DW295" i="5"/>
  <c r="DW307" i="5"/>
  <c r="DW319" i="5"/>
  <c r="DW331" i="5"/>
  <c r="DW343" i="5"/>
  <c r="DW355" i="5"/>
  <c r="DW367" i="5"/>
  <c r="DW379" i="5"/>
  <c r="DW391" i="5"/>
  <c r="DW403" i="5"/>
  <c r="DW415" i="5"/>
  <c r="DW427" i="5"/>
  <c r="DW439" i="5"/>
  <c r="DW451" i="5"/>
  <c r="DW463" i="5"/>
  <c r="DW475" i="5"/>
  <c r="DW487" i="5"/>
  <c r="DW499" i="5"/>
  <c r="DW34" i="5"/>
  <c r="DW64" i="5"/>
  <c r="DW94" i="5"/>
  <c r="DW124" i="5"/>
  <c r="DW160" i="5"/>
  <c r="DW190" i="5"/>
  <c r="DW220" i="5"/>
  <c r="DW250" i="5"/>
  <c r="DW280" i="5"/>
  <c r="DW310" i="5"/>
  <c r="DW340" i="5"/>
  <c r="DW370" i="5"/>
  <c r="DW400" i="5"/>
  <c r="DW430" i="5"/>
  <c r="DW460" i="5"/>
  <c r="DW490" i="5"/>
  <c r="DW21" i="5"/>
  <c r="DW27" i="5"/>
  <c r="DW33" i="5"/>
  <c r="DW39" i="5"/>
  <c r="DW45" i="5"/>
  <c r="DW51" i="5"/>
  <c r="DW57" i="5"/>
  <c r="DW63" i="5"/>
  <c r="DW69" i="5"/>
  <c r="DW75" i="5"/>
  <c r="DW81" i="5"/>
  <c r="DW87" i="5"/>
  <c r="DW93" i="5"/>
  <c r="DW99" i="5"/>
  <c r="DW105" i="5"/>
  <c r="DW111" i="5"/>
  <c r="DW117" i="5"/>
  <c r="DW123" i="5"/>
  <c r="DW129" i="5"/>
  <c r="DW135" i="5"/>
  <c r="DW141" i="5"/>
  <c r="DW147" i="5"/>
  <c r="DW153" i="5"/>
  <c r="DW159" i="5"/>
  <c r="DW165" i="5"/>
  <c r="DW171" i="5"/>
  <c r="DW177" i="5"/>
  <c r="DW183" i="5"/>
  <c r="DW189" i="5"/>
  <c r="DW195" i="5"/>
  <c r="DW201" i="5"/>
  <c r="DW207" i="5"/>
  <c r="DW213" i="5"/>
  <c r="DW219" i="5"/>
  <c r="DW225" i="5"/>
  <c r="DW231" i="5"/>
  <c r="DW237" i="5"/>
  <c r="DW243" i="5"/>
  <c r="DW249" i="5"/>
  <c r="DW255" i="5"/>
  <c r="DW261" i="5"/>
  <c r="DW267" i="5"/>
  <c r="DW273" i="5"/>
  <c r="DW279" i="5"/>
  <c r="DW285" i="5"/>
  <c r="DW291" i="5"/>
  <c r="DW297" i="5"/>
  <c r="DW303" i="5"/>
  <c r="DW309" i="5"/>
  <c r="DW315" i="5"/>
  <c r="DW321" i="5"/>
  <c r="DW327" i="5"/>
  <c r="DW333" i="5"/>
  <c r="DW339" i="5"/>
  <c r="DW345" i="5"/>
  <c r="DW351" i="5"/>
  <c r="DW357" i="5"/>
  <c r="DW363" i="5"/>
  <c r="DW369" i="5"/>
  <c r="DW375" i="5"/>
  <c r="DW381" i="5"/>
  <c r="DW387" i="5"/>
  <c r="DW393" i="5"/>
  <c r="DW399" i="5"/>
  <c r="DW405" i="5"/>
  <c r="DW411" i="5"/>
  <c r="DW417" i="5"/>
  <c r="DW423" i="5"/>
  <c r="DW429" i="5"/>
  <c r="DW435" i="5"/>
  <c r="DW441" i="5"/>
  <c r="DW447" i="5"/>
  <c r="DW453" i="5"/>
  <c r="DW459" i="5"/>
  <c r="DW465" i="5"/>
  <c r="DW471" i="5"/>
  <c r="DW477" i="5"/>
  <c r="DW483" i="5"/>
  <c r="DW489" i="5"/>
  <c r="DW495" i="5"/>
  <c r="DW501" i="5"/>
  <c r="DW507" i="5"/>
  <c r="DW52" i="5"/>
  <c r="DW82" i="5"/>
  <c r="DW112" i="5"/>
  <c r="DW142" i="5"/>
  <c r="DW172" i="5"/>
  <c r="DW202" i="5"/>
  <c r="DW232" i="5"/>
  <c r="DW262" i="5"/>
  <c r="DW292" i="5"/>
  <c r="DW322" i="5"/>
  <c r="DW352" i="5"/>
  <c r="DW382" i="5"/>
  <c r="DW412" i="5"/>
  <c r="DW442" i="5"/>
  <c r="DW472" i="5"/>
  <c r="DW502" i="5"/>
  <c r="DW17" i="5"/>
  <c r="DW23" i="5"/>
  <c r="DW29" i="5"/>
  <c r="DW35" i="5"/>
  <c r="DW41" i="5"/>
  <c r="DW47" i="5"/>
  <c r="DW53" i="5"/>
  <c r="DW59" i="5"/>
  <c r="DW65" i="5"/>
  <c r="DW71" i="5"/>
  <c r="DW77" i="5"/>
  <c r="DW83" i="5"/>
  <c r="DW89" i="5"/>
  <c r="DW95" i="5"/>
  <c r="DW101" i="5"/>
  <c r="DW107" i="5"/>
  <c r="DW113" i="5"/>
  <c r="DW119" i="5"/>
  <c r="DW125" i="5"/>
  <c r="DW131" i="5"/>
  <c r="DW137" i="5"/>
  <c r="DW143" i="5"/>
  <c r="DW149" i="5"/>
  <c r="DW155" i="5"/>
  <c r="DW161" i="5"/>
  <c r="DW167" i="5"/>
  <c r="DW173" i="5"/>
  <c r="DW179" i="5"/>
  <c r="DW185" i="5"/>
  <c r="DW191" i="5"/>
  <c r="DW197" i="5"/>
  <c r="DW203" i="5"/>
  <c r="DW209" i="5"/>
  <c r="DW215" i="5"/>
  <c r="DW221" i="5"/>
  <c r="DW227" i="5"/>
  <c r="DW233" i="5"/>
  <c r="DW239" i="5"/>
  <c r="DW245" i="5"/>
  <c r="DW251" i="5"/>
  <c r="DW257" i="5"/>
  <c r="DW263" i="5"/>
  <c r="DW269" i="5"/>
  <c r="DW275" i="5"/>
  <c r="DW281" i="5"/>
  <c r="DW287" i="5"/>
  <c r="DW293" i="5"/>
  <c r="DW299" i="5"/>
  <c r="DW305" i="5"/>
  <c r="DW311" i="5"/>
  <c r="DW317" i="5"/>
  <c r="DW323" i="5"/>
  <c r="DW329" i="5"/>
  <c r="DW335" i="5"/>
  <c r="DW341" i="5"/>
  <c r="DW347" i="5"/>
  <c r="DW353" i="5"/>
  <c r="DW359" i="5"/>
  <c r="DW365" i="5"/>
  <c r="DW371" i="5"/>
  <c r="DW377" i="5"/>
  <c r="DW383" i="5"/>
  <c r="DW389" i="5"/>
  <c r="DW395" i="5"/>
  <c r="DW401" i="5"/>
  <c r="DW407" i="5"/>
  <c r="DW413" i="5"/>
  <c r="DW419" i="5"/>
  <c r="DW425" i="5"/>
  <c r="DW431" i="5"/>
  <c r="DW437" i="5"/>
  <c r="DW443" i="5"/>
  <c r="DW449" i="5"/>
  <c r="DW455" i="5"/>
  <c r="DW461" i="5"/>
  <c r="DW467" i="5"/>
  <c r="DW473" i="5"/>
  <c r="DW479" i="5"/>
  <c r="DW485" i="5"/>
  <c r="DW491" i="5"/>
  <c r="DW497" i="5"/>
  <c r="DW503" i="5"/>
  <c r="DW509" i="5"/>
  <c r="DW40" i="5"/>
  <c r="DW70" i="5"/>
  <c r="DW100" i="5"/>
  <c r="DW130" i="5"/>
  <c r="DW154" i="5"/>
  <c r="DW184" i="5"/>
  <c r="DW214" i="5"/>
  <c r="DW244" i="5"/>
  <c r="DW274" i="5"/>
  <c r="DW304" i="5"/>
  <c r="DW334" i="5"/>
  <c r="DW364" i="5"/>
  <c r="DW394" i="5"/>
  <c r="DW424" i="5"/>
  <c r="DW454" i="5"/>
  <c r="DW484" i="5"/>
  <c r="DW18" i="5"/>
  <c r="DW24" i="5"/>
  <c r="DW30" i="5"/>
  <c r="DW36" i="5"/>
  <c r="DW42" i="5"/>
  <c r="DW48" i="5"/>
  <c r="DW54" i="5"/>
  <c r="DW60" i="5"/>
  <c r="DW66" i="5"/>
  <c r="DW72" i="5"/>
  <c r="DW78" i="5"/>
  <c r="DW84" i="5"/>
  <c r="DW90" i="5"/>
  <c r="DW96" i="5"/>
  <c r="DW102" i="5"/>
  <c r="DW108" i="5"/>
  <c r="DW114" i="5"/>
  <c r="DW120" i="5"/>
  <c r="DW126" i="5"/>
  <c r="DW132" i="5"/>
  <c r="DW138" i="5"/>
  <c r="DW144" i="5"/>
  <c r="DW150" i="5"/>
  <c r="DW156" i="5"/>
  <c r="DW162" i="5"/>
  <c r="DW168" i="5"/>
  <c r="DW174" i="5"/>
  <c r="DW180" i="5"/>
  <c r="DW186" i="5"/>
  <c r="DW192" i="5"/>
  <c r="DW198" i="5"/>
  <c r="DW204" i="5"/>
  <c r="DW210" i="5"/>
  <c r="DW216" i="5"/>
  <c r="DW222" i="5"/>
  <c r="DW228" i="5"/>
  <c r="DW234" i="5"/>
  <c r="DW240" i="5"/>
  <c r="DW246" i="5"/>
  <c r="DW252" i="5"/>
  <c r="DW258" i="5"/>
  <c r="DW264" i="5"/>
  <c r="DW270" i="5"/>
  <c r="DW276" i="5"/>
  <c r="DW282" i="5"/>
  <c r="DW288" i="5"/>
  <c r="DW294" i="5"/>
  <c r="DW300" i="5"/>
  <c r="DW306" i="5"/>
  <c r="DW312" i="5"/>
  <c r="DW318" i="5"/>
  <c r="DW324" i="5"/>
  <c r="DW330" i="5"/>
  <c r="DW336" i="5"/>
  <c r="DW342" i="5"/>
  <c r="DW348" i="5"/>
  <c r="DW354" i="5"/>
  <c r="DW360" i="5"/>
  <c r="DW366" i="5"/>
  <c r="DW372" i="5"/>
  <c r="DW378" i="5"/>
  <c r="DW384" i="5"/>
  <c r="DW390" i="5"/>
  <c r="DW396" i="5"/>
  <c r="DW402" i="5"/>
  <c r="DW408" i="5"/>
  <c r="DW414" i="5"/>
  <c r="DW420" i="5"/>
  <c r="DW426" i="5"/>
  <c r="DW432" i="5"/>
  <c r="DW438" i="5"/>
  <c r="DW444" i="5"/>
  <c r="DW450" i="5"/>
  <c r="DW456" i="5"/>
  <c r="DW462" i="5"/>
  <c r="DW468" i="5"/>
  <c r="DW474" i="5"/>
  <c r="DW480" i="5"/>
  <c r="DW486" i="5"/>
  <c r="DW492" i="5"/>
  <c r="DW498" i="5"/>
  <c r="DW504" i="5"/>
  <c r="DW510" i="5"/>
  <c r="DW259" i="5"/>
  <c r="DW22" i="5"/>
  <c r="DW46" i="5"/>
  <c r="DW76" i="5"/>
  <c r="DW106" i="5"/>
  <c r="DW136" i="5"/>
  <c r="DW166" i="5"/>
  <c r="DW196" i="5"/>
  <c r="DW226" i="5"/>
  <c r="DW256" i="5"/>
  <c r="DW286" i="5"/>
  <c r="DW316" i="5"/>
  <c r="DW346" i="5"/>
  <c r="DW376" i="5"/>
  <c r="DW406" i="5"/>
  <c r="DW436" i="5"/>
  <c r="DW466" i="5"/>
  <c r="DW496" i="5"/>
  <c r="DW19" i="5"/>
  <c r="DW31" i="5"/>
  <c r="DW43" i="5"/>
  <c r="DW55" i="5"/>
  <c r="DW67" i="5"/>
  <c r="DW79" i="5"/>
  <c r="DW85" i="5"/>
  <c r="DW97" i="5"/>
  <c r="DW109" i="5"/>
  <c r="DW121" i="5"/>
  <c r="DW133" i="5"/>
  <c r="DW145" i="5"/>
  <c r="DW157" i="5"/>
  <c r="DW169" i="5"/>
  <c r="DW181" i="5"/>
  <c r="DW193" i="5"/>
  <c r="DW205" i="5"/>
  <c r="DW217" i="5"/>
  <c r="DW229" i="5"/>
  <c r="DW247" i="5"/>
  <c r="DW265" i="5"/>
  <c r="DW277" i="5"/>
  <c r="DW283" i="5"/>
  <c r="DW289" i="5"/>
  <c r="DW301" i="5"/>
  <c r="DW313" i="5"/>
  <c r="DW325" i="5"/>
  <c r="DW337" i="5"/>
  <c r="DW349" i="5"/>
  <c r="DW361" i="5"/>
  <c r="DW373" i="5"/>
  <c r="DW385" i="5"/>
  <c r="DW397" i="5"/>
  <c r="DW409" i="5"/>
  <c r="DW421" i="5"/>
  <c r="DW433" i="5"/>
  <c r="DW445" i="5"/>
  <c r="DW457" i="5"/>
  <c r="DW469" i="5"/>
  <c r="DW481" i="5"/>
  <c r="DW493" i="5"/>
  <c r="DW505" i="5"/>
  <c r="DW28" i="5"/>
  <c r="DW58" i="5"/>
  <c r="DW88" i="5"/>
  <c r="DW118" i="5"/>
  <c r="DW148" i="5"/>
  <c r="DW178" i="5"/>
  <c r="DW208" i="5"/>
  <c r="DW238" i="5"/>
  <c r="DW268" i="5"/>
  <c r="DW298" i="5"/>
  <c r="DW328" i="5"/>
  <c r="DW358" i="5"/>
  <c r="DW388" i="5"/>
  <c r="DW418" i="5"/>
  <c r="DW448" i="5"/>
  <c r="DW478" i="5"/>
  <c r="DW508" i="5"/>
  <c r="DW20" i="5"/>
  <c r="DW26" i="5"/>
  <c r="DW32" i="5"/>
  <c r="DW38" i="5"/>
  <c r="DW44" i="5"/>
  <c r="DW50" i="5"/>
  <c r="DW56" i="5"/>
  <c r="DW62" i="5"/>
  <c r="DW68" i="5"/>
  <c r="DW74" i="5"/>
  <c r="DW80" i="5"/>
  <c r="DW86" i="5"/>
  <c r="DW92" i="5"/>
  <c r="DW98" i="5"/>
  <c r="DW104" i="5"/>
  <c r="DW110" i="5"/>
  <c r="DW116" i="5"/>
  <c r="DW122" i="5"/>
  <c r="DW128" i="5"/>
  <c r="DW134" i="5"/>
  <c r="DW140" i="5"/>
  <c r="DW146" i="5"/>
  <c r="DW152" i="5"/>
  <c r="DW158" i="5"/>
  <c r="DW164" i="5"/>
  <c r="DW170" i="5"/>
  <c r="DW176" i="5"/>
  <c r="DW182" i="5"/>
  <c r="DW188" i="5"/>
  <c r="DW194" i="5"/>
  <c r="DW200" i="5"/>
  <c r="DW206" i="5"/>
  <c r="DW212" i="5"/>
  <c r="DW218" i="5"/>
  <c r="DW224" i="5"/>
  <c r="DW230" i="5"/>
  <c r="DW236" i="5"/>
  <c r="DW242" i="5"/>
  <c r="DW248" i="5"/>
  <c r="DW254" i="5"/>
  <c r="DW260" i="5"/>
  <c r="DW266" i="5"/>
  <c r="DW272" i="5"/>
  <c r="DW278" i="5"/>
  <c r="DW284" i="5"/>
  <c r="DW290" i="5"/>
  <c r="DW296" i="5"/>
  <c r="DW302" i="5"/>
  <c r="DW308" i="5"/>
  <c r="DW314" i="5"/>
  <c r="DW320" i="5"/>
  <c r="DW326" i="5"/>
  <c r="DW332" i="5"/>
  <c r="DW338" i="5"/>
  <c r="DW344" i="5"/>
  <c r="DW350" i="5"/>
  <c r="DW356" i="5"/>
  <c r="DW362" i="5"/>
  <c r="DW368" i="5"/>
  <c r="DW374" i="5"/>
  <c r="DW380" i="5"/>
  <c r="DW386" i="5"/>
  <c r="DW392" i="5"/>
  <c r="DW398" i="5"/>
  <c r="DW404" i="5"/>
  <c r="DW410" i="5"/>
  <c r="DW416" i="5"/>
  <c r="DW422" i="5"/>
  <c r="DW428" i="5"/>
  <c r="DW434" i="5"/>
  <c r="DW440" i="5"/>
  <c r="DW446" i="5"/>
  <c r="DW452" i="5"/>
  <c r="DW458" i="5"/>
  <c r="DW464" i="5"/>
  <c r="DW470" i="5"/>
  <c r="DW476" i="5"/>
  <c r="DW482" i="5"/>
  <c r="DW488" i="5"/>
  <c r="DW494" i="5"/>
  <c r="DW500" i="5"/>
  <c r="DW506" i="5"/>
  <c r="CZ503" i="5"/>
  <c r="DF501" i="5"/>
  <c r="CZ491" i="5"/>
  <c r="DF489" i="5"/>
  <c r="CZ479" i="5"/>
  <c r="DF477" i="5"/>
  <c r="CZ467" i="5"/>
  <c r="DF465" i="5"/>
  <c r="CZ455" i="5"/>
  <c r="DF453" i="5"/>
  <c r="CZ443" i="5"/>
  <c r="DF441" i="5"/>
  <c r="CZ431" i="5"/>
  <c r="DF429" i="5"/>
  <c r="CZ419" i="5"/>
  <c r="DF417" i="5"/>
  <c r="CZ407" i="5"/>
  <c r="DF405" i="5"/>
  <c r="CZ395" i="5"/>
  <c r="DF393" i="5"/>
  <c r="CZ383" i="5"/>
  <c r="DF381" i="5"/>
  <c r="CZ371" i="5"/>
  <c r="DF369" i="5"/>
  <c r="CZ359" i="5"/>
  <c r="DF357" i="5"/>
  <c r="CZ347" i="5"/>
  <c r="DF345" i="5"/>
  <c r="CZ335" i="5"/>
  <c r="DF333" i="5"/>
  <c r="CZ323" i="5"/>
  <c r="DF321" i="5"/>
  <c r="CZ311" i="5"/>
  <c r="DF309" i="5"/>
  <c r="CZ299" i="5"/>
  <c r="DF297" i="5"/>
  <c r="CZ287" i="5"/>
  <c r="DF285" i="5"/>
  <c r="CZ275" i="5"/>
  <c r="DF273" i="5"/>
  <c r="CZ263" i="5"/>
  <c r="DF261" i="5"/>
  <c r="CZ251" i="5"/>
  <c r="DF249" i="5"/>
  <c r="CZ239" i="5"/>
  <c r="DF237" i="5"/>
  <c r="CZ227" i="5"/>
  <c r="DF225" i="5"/>
  <c r="CZ215" i="5"/>
  <c r="DF213" i="5"/>
  <c r="CZ203" i="5"/>
  <c r="DF201" i="5"/>
  <c r="CZ191" i="5"/>
  <c r="DF189" i="5"/>
  <c r="CZ179" i="5"/>
  <c r="DF177" i="5"/>
  <c r="CZ167" i="5"/>
  <c r="DF165" i="5"/>
  <c r="CZ155" i="5"/>
  <c r="DF153" i="5"/>
  <c r="CZ143" i="5"/>
  <c r="DF141" i="5"/>
  <c r="CZ131" i="5"/>
  <c r="DF129" i="5"/>
  <c r="CZ119" i="5"/>
  <c r="DF117" i="5"/>
  <c r="CZ107" i="5"/>
  <c r="DF105" i="5"/>
  <c r="CZ95" i="5"/>
  <c r="DF93" i="5"/>
  <c r="CZ83" i="5"/>
  <c r="DF81" i="5"/>
  <c r="CZ71" i="5"/>
  <c r="DF69" i="5"/>
  <c r="CZ59" i="5"/>
  <c r="DF57" i="5"/>
  <c r="CZ47" i="5"/>
  <c r="DF45" i="5"/>
  <c r="CZ35" i="5"/>
  <c r="DF33" i="5"/>
  <c r="CZ23" i="5"/>
  <c r="DF21" i="5"/>
  <c r="CY472" i="5"/>
  <c r="CY507" i="5"/>
  <c r="CY483" i="5"/>
  <c r="DU463" i="5"/>
  <c r="DU323" i="5"/>
  <c r="DU299" i="5"/>
  <c r="DU263" i="5"/>
  <c r="CY173" i="5"/>
  <c r="DU131" i="5"/>
  <c r="CY115" i="5"/>
  <c r="CY91" i="5"/>
  <c r="DU73" i="5"/>
  <c r="CZ501" i="5"/>
  <c r="DF499" i="5"/>
  <c r="CZ489" i="5"/>
  <c r="DF487" i="5"/>
  <c r="CZ477" i="5"/>
  <c r="DF475" i="5"/>
  <c r="CZ465" i="5"/>
  <c r="DF463" i="5"/>
  <c r="CZ453" i="5"/>
  <c r="DF451" i="5"/>
  <c r="CZ441" i="5"/>
  <c r="DF439" i="5"/>
  <c r="CZ429" i="5"/>
  <c r="DF427" i="5"/>
  <c r="CZ417" i="5"/>
  <c r="DF415" i="5"/>
  <c r="CZ405" i="5"/>
  <c r="DF403" i="5"/>
  <c r="CZ393" i="5"/>
  <c r="DF391" i="5"/>
  <c r="CZ381" i="5"/>
  <c r="DF379" i="5"/>
  <c r="CZ369" i="5"/>
  <c r="DF367" i="5"/>
  <c r="CZ357" i="5"/>
  <c r="DF355" i="5"/>
  <c r="CZ345" i="5"/>
  <c r="DF343" i="5"/>
  <c r="CZ333" i="5"/>
  <c r="DF331" i="5"/>
  <c r="CZ321" i="5"/>
  <c r="DF319" i="5"/>
  <c r="CZ309" i="5"/>
  <c r="DF307" i="5"/>
  <c r="CZ297" i="5"/>
  <c r="DF295" i="5"/>
  <c r="CZ285" i="5"/>
  <c r="DF283" i="5"/>
  <c r="CZ273" i="5"/>
  <c r="DF271" i="5"/>
  <c r="CZ261" i="5"/>
  <c r="DF259" i="5"/>
  <c r="CZ249" i="5"/>
  <c r="DF247" i="5"/>
  <c r="CZ237" i="5"/>
  <c r="DF235" i="5"/>
  <c r="CZ225" i="5"/>
  <c r="DF223" i="5"/>
  <c r="CZ213" i="5"/>
  <c r="DF211" i="5"/>
  <c r="CZ201" i="5"/>
  <c r="DF199" i="5"/>
  <c r="CZ189" i="5"/>
  <c r="DF187" i="5"/>
  <c r="CZ177" i="5"/>
  <c r="DF175" i="5"/>
  <c r="CZ165" i="5"/>
  <c r="DF163" i="5"/>
  <c r="CZ153" i="5"/>
  <c r="DF151" i="5"/>
  <c r="CZ141" i="5"/>
  <c r="DF139" i="5"/>
  <c r="CZ129" i="5"/>
  <c r="DF127" i="5"/>
  <c r="CZ117" i="5"/>
  <c r="DF115" i="5"/>
  <c r="CZ105" i="5"/>
  <c r="DF103" i="5"/>
  <c r="CZ93" i="5"/>
  <c r="DF91" i="5"/>
  <c r="CZ81" i="5"/>
  <c r="DF79" i="5"/>
  <c r="CZ69" i="5"/>
  <c r="DF67" i="5"/>
  <c r="CZ57" i="5"/>
  <c r="DF55" i="5"/>
  <c r="CZ45" i="5"/>
  <c r="DF43" i="5"/>
  <c r="CZ33" i="5"/>
  <c r="DF31" i="5"/>
  <c r="CZ21" i="5"/>
  <c r="DF19" i="5"/>
  <c r="CY184" i="5"/>
  <c r="CY509" i="5"/>
  <c r="DU465" i="5"/>
  <c r="DU411" i="5"/>
  <c r="CY395" i="5"/>
  <c r="DU379" i="5"/>
  <c r="CY285" i="5"/>
  <c r="DU241" i="5"/>
  <c r="CY227" i="5"/>
  <c r="DU219" i="5"/>
  <c r="DU187" i="5"/>
  <c r="CY117" i="5"/>
  <c r="CY93" i="5"/>
  <c r="DU75" i="5"/>
  <c r="DU21" i="5"/>
  <c r="DF509" i="5"/>
  <c r="CZ499" i="5"/>
  <c r="DF497" i="5"/>
  <c r="CZ487" i="5"/>
  <c r="DF485" i="5"/>
  <c r="CZ475" i="5"/>
  <c r="DF473" i="5"/>
  <c r="CZ463" i="5"/>
  <c r="DF461" i="5"/>
  <c r="CZ451" i="5"/>
  <c r="DF449" i="5"/>
  <c r="CZ439" i="5"/>
  <c r="DF437" i="5"/>
  <c r="CZ427" i="5"/>
  <c r="DF425" i="5"/>
  <c r="CZ415" i="5"/>
  <c r="DF413" i="5"/>
  <c r="CZ403" i="5"/>
  <c r="DF401" i="5"/>
  <c r="CZ391" i="5"/>
  <c r="DF389" i="5"/>
  <c r="CZ379" i="5"/>
  <c r="DF377" i="5"/>
  <c r="CZ367" i="5"/>
  <c r="DF365" i="5"/>
  <c r="CZ355" i="5"/>
  <c r="DF353" i="5"/>
  <c r="CZ343" i="5"/>
  <c r="DF341" i="5"/>
  <c r="CZ331" i="5"/>
  <c r="DF329" i="5"/>
  <c r="CZ319" i="5"/>
  <c r="DF317" i="5"/>
  <c r="CZ307" i="5"/>
  <c r="DF305" i="5"/>
  <c r="CZ295" i="5"/>
  <c r="DF293" i="5"/>
  <c r="CZ283" i="5"/>
  <c r="DF281" i="5"/>
  <c r="CZ271" i="5"/>
  <c r="DF269" i="5"/>
  <c r="CZ259" i="5"/>
  <c r="DF257" i="5"/>
  <c r="CZ247" i="5"/>
  <c r="DF245" i="5"/>
  <c r="CZ235" i="5"/>
  <c r="DF233" i="5"/>
  <c r="CZ223" i="5"/>
  <c r="DF221" i="5"/>
  <c r="CZ211" i="5"/>
  <c r="DF209" i="5"/>
  <c r="CZ199" i="5"/>
  <c r="DF197" i="5"/>
  <c r="CZ187" i="5"/>
  <c r="DF185" i="5"/>
  <c r="CZ175" i="5"/>
  <c r="DF173" i="5"/>
  <c r="CZ163" i="5"/>
  <c r="DF161" i="5"/>
  <c r="CZ151" i="5"/>
  <c r="DF149" i="5"/>
  <c r="CZ139" i="5"/>
  <c r="DF137" i="5"/>
  <c r="CZ127" i="5"/>
  <c r="DF125" i="5"/>
  <c r="CZ115" i="5"/>
  <c r="DF113" i="5"/>
  <c r="CZ103" i="5"/>
  <c r="DF101" i="5"/>
  <c r="CZ91" i="5"/>
  <c r="DF89" i="5"/>
  <c r="CZ79" i="5"/>
  <c r="DF77" i="5"/>
  <c r="CZ67" i="5"/>
  <c r="DF65" i="5"/>
  <c r="CZ55" i="5"/>
  <c r="DF53" i="5"/>
  <c r="CZ43" i="5"/>
  <c r="DF41" i="5"/>
  <c r="CZ31" i="5"/>
  <c r="DF29" i="5"/>
  <c r="CZ19" i="5"/>
  <c r="DF17" i="5"/>
  <c r="DU358" i="5"/>
  <c r="DU491" i="5"/>
  <c r="CY475" i="5"/>
  <c r="CY451" i="5"/>
  <c r="DU381" i="5"/>
  <c r="DU327" i="5"/>
  <c r="CY311" i="5"/>
  <c r="DU303" i="5"/>
  <c r="DU267" i="5"/>
  <c r="DU243" i="5"/>
  <c r="DU189" i="5"/>
  <c r="CY143" i="5"/>
  <c r="DU135" i="5"/>
  <c r="CY119" i="5"/>
  <c r="CY85" i="5"/>
  <c r="CY12" i="5"/>
  <c r="CY246" i="5"/>
  <c r="CY294" i="5"/>
  <c r="CY324" i="5"/>
  <c r="CY320" i="5"/>
  <c r="CY350" i="5"/>
  <c r="CY368" i="5"/>
  <c r="CY374" i="5"/>
  <c r="CY380" i="5"/>
  <c r="CY386" i="5"/>
  <c r="CY404" i="5"/>
  <c r="CY410" i="5"/>
  <c r="CY416" i="5"/>
  <c r="CY422" i="5"/>
  <c r="CY440" i="5"/>
  <c r="CY446" i="5"/>
  <c r="CY452" i="5"/>
  <c r="CY458" i="5"/>
  <c r="CY476" i="5"/>
  <c r="CY482" i="5"/>
  <c r="CY488" i="5"/>
  <c r="CY494" i="5"/>
  <c r="CY20" i="5"/>
  <c r="CY84" i="5"/>
  <c r="CY266" i="5"/>
  <c r="CY50" i="5"/>
  <c r="CY114" i="5"/>
  <c r="CY74" i="5"/>
  <c r="CY102" i="5"/>
  <c r="CY146" i="5"/>
  <c r="CY174" i="5"/>
  <c r="CY218" i="5"/>
  <c r="CY312" i="5"/>
  <c r="CY342" i="5"/>
  <c r="CY354" i="5"/>
  <c r="CY288" i="5"/>
  <c r="CY236" i="5"/>
  <c r="CY272" i="5"/>
  <c r="CY48" i="5"/>
  <c r="CY200" i="5"/>
  <c r="CY78" i="5"/>
  <c r="CY230" i="5"/>
  <c r="CY330" i="5"/>
  <c r="CY36" i="5"/>
  <c r="CY80" i="5"/>
  <c r="CY108" i="5"/>
  <c r="CY188" i="5"/>
  <c r="CY216" i="5"/>
  <c r="CY254" i="5"/>
  <c r="CY338" i="5"/>
  <c r="CY264" i="5"/>
  <c r="CY390" i="5"/>
  <c r="CY426" i="5"/>
  <c r="CY462" i="5"/>
  <c r="CY498" i="5"/>
  <c r="CY140" i="5"/>
  <c r="CY168" i="5"/>
  <c r="CY260" i="5"/>
  <c r="CY248" i="5"/>
  <c r="CY284" i="5"/>
  <c r="CY314" i="5"/>
  <c r="CY326" i="5"/>
  <c r="CY164" i="5"/>
  <c r="CY228" i="5"/>
  <c r="CY42" i="5"/>
  <c r="CY194" i="5"/>
  <c r="CY38" i="5"/>
  <c r="CY66" i="5"/>
  <c r="CY240" i="5"/>
  <c r="CY276" i="5"/>
  <c r="CY306" i="5"/>
  <c r="CY318" i="5"/>
  <c r="CY32" i="5"/>
  <c r="CY60" i="5"/>
  <c r="CY344" i="5"/>
  <c r="CY362" i="5"/>
  <c r="CY398" i="5"/>
  <c r="CY434" i="5"/>
  <c r="CY470" i="5"/>
  <c r="CY506" i="5"/>
  <c r="CY128" i="5"/>
  <c r="CY192" i="5"/>
  <c r="CY158" i="5"/>
  <c r="CY222" i="5"/>
  <c r="CY152" i="5"/>
  <c r="CY180" i="5"/>
  <c r="CY110" i="5"/>
  <c r="CY138" i="5"/>
  <c r="CY182" i="5"/>
  <c r="CY210" i="5"/>
  <c r="CY336" i="5"/>
  <c r="CY420" i="5"/>
  <c r="CY456" i="5"/>
  <c r="CY492" i="5"/>
  <c r="CY104" i="5"/>
  <c r="CY132" i="5"/>
  <c r="CY212" i="5"/>
  <c r="CY384" i="5"/>
  <c r="CY242" i="5"/>
  <c r="CY278" i="5"/>
  <c r="CY290" i="5"/>
  <c r="CY92" i="5"/>
  <c r="CY156" i="5"/>
  <c r="CY258" i="5"/>
  <c r="CY296" i="5"/>
  <c r="CY122" i="5"/>
  <c r="CY186" i="5"/>
  <c r="CY44" i="5"/>
  <c r="CY72" i="5"/>
  <c r="CY30" i="5"/>
  <c r="CY270" i="5"/>
  <c r="CY282" i="5"/>
  <c r="CY348" i="5"/>
  <c r="CY396" i="5"/>
  <c r="CY402" i="5"/>
  <c r="CY408" i="5"/>
  <c r="CY414" i="5"/>
  <c r="CY432" i="5"/>
  <c r="CY438" i="5"/>
  <c r="CY444" i="5"/>
  <c r="CY450" i="5"/>
  <c r="CY468" i="5"/>
  <c r="CY474" i="5"/>
  <c r="CY480" i="5"/>
  <c r="CY486" i="5"/>
  <c r="CY504" i="5"/>
  <c r="CY308" i="5"/>
  <c r="CY356" i="5"/>
  <c r="CY392" i="5"/>
  <c r="CY428" i="5"/>
  <c r="CY464" i="5"/>
  <c r="CY500" i="5"/>
  <c r="CY56" i="5"/>
  <c r="CY120" i="5"/>
  <c r="CY86" i="5"/>
  <c r="CY150" i="5"/>
  <c r="CY116" i="5"/>
  <c r="CY144" i="5"/>
  <c r="CY224" i="5"/>
  <c r="CY300" i="5"/>
  <c r="CY360" i="5"/>
  <c r="CY366" i="5"/>
  <c r="CY372" i="5"/>
  <c r="CY378" i="5"/>
  <c r="CY24" i="5"/>
  <c r="CY68" i="5"/>
  <c r="CY96" i="5"/>
  <c r="CY176" i="5"/>
  <c r="CY204" i="5"/>
  <c r="CY252" i="5"/>
  <c r="CY332" i="5"/>
  <c r="CY26" i="5"/>
  <c r="CY90" i="5"/>
  <c r="CY126" i="5"/>
  <c r="CY162" i="5"/>
  <c r="CY198" i="5"/>
  <c r="CY234" i="5"/>
  <c r="CY88" i="5"/>
  <c r="CY142" i="5"/>
  <c r="CY508" i="5"/>
  <c r="CY62" i="5"/>
  <c r="CY302" i="5"/>
  <c r="CY100" i="5"/>
  <c r="CY148" i="5"/>
  <c r="CY232" i="5"/>
  <c r="CY286" i="5"/>
  <c r="CY382" i="5"/>
  <c r="CY98" i="5"/>
  <c r="CY134" i="5"/>
  <c r="CY170" i="5"/>
  <c r="CY206" i="5"/>
  <c r="CY154" i="5"/>
  <c r="CY238" i="5"/>
  <c r="CY388" i="5"/>
  <c r="CY18" i="5"/>
  <c r="CY58" i="5"/>
  <c r="CY352" i="5"/>
  <c r="CY400" i="5"/>
  <c r="CY54" i="5"/>
  <c r="CY28" i="5"/>
  <c r="CY406" i="5"/>
  <c r="CY208" i="5"/>
  <c r="CY298" i="5"/>
  <c r="CY136" i="5"/>
  <c r="CY166" i="5"/>
  <c r="CY226" i="5"/>
  <c r="CY412" i="5"/>
  <c r="CY172" i="5"/>
  <c r="CY418" i="5"/>
  <c r="CY244" i="5"/>
  <c r="CY328" i="5"/>
  <c r="CY130" i="5"/>
  <c r="CY160" i="5"/>
  <c r="CY334" i="5"/>
  <c r="CY466" i="5"/>
  <c r="CY256" i="5"/>
  <c r="CY370" i="5"/>
  <c r="CY22" i="5"/>
  <c r="CY64" i="5"/>
  <c r="CY502" i="5"/>
  <c r="CY52" i="5"/>
  <c r="CY424" i="5"/>
  <c r="CY510" i="5"/>
  <c r="CY106" i="5"/>
  <c r="CY496" i="5"/>
  <c r="CY46" i="5"/>
  <c r="CY322" i="5"/>
  <c r="CY376" i="5"/>
  <c r="CY430" i="5"/>
  <c r="CY196" i="5"/>
  <c r="CY268" i="5"/>
  <c r="CY340" i="5"/>
  <c r="CY436" i="5"/>
  <c r="CY70" i="5"/>
  <c r="CY112" i="5"/>
  <c r="CY292" i="5"/>
  <c r="CY76" i="5"/>
  <c r="CY220" i="5"/>
  <c r="CY346" i="5"/>
  <c r="CY442" i="5"/>
  <c r="CY124" i="5"/>
  <c r="CY178" i="5"/>
  <c r="CY364" i="5"/>
  <c r="CY37" i="5"/>
  <c r="CY39" i="5"/>
  <c r="CY65" i="5"/>
  <c r="CY69" i="5"/>
  <c r="CY95" i="5"/>
  <c r="CY99" i="5"/>
  <c r="CY121" i="5"/>
  <c r="CY125" i="5"/>
  <c r="CY145" i="5"/>
  <c r="CY151" i="5"/>
  <c r="CY153" i="5"/>
  <c r="CY175" i="5"/>
  <c r="CY177" i="5"/>
  <c r="CY179" i="5"/>
  <c r="CY183" i="5"/>
  <c r="CY203" i="5"/>
  <c r="CY207" i="5"/>
  <c r="CY209" i="5"/>
  <c r="CY229" i="5"/>
  <c r="CY233" i="5"/>
  <c r="CY257" i="5"/>
  <c r="CY283" i="5"/>
  <c r="CY287" i="5"/>
  <c r="CY291" i="5"/>
  <c r="CY313" i="5"/>
  <c r="CY317" i="5"/>
  <c r="CY343" i="5"/>
  <c r="CY345" i="5"/>
  <c r="CY371" i="5"/>
  <c r="CY375" i="5"/>
  <c r="CY397" i="5"/>
  <c r="CY401" i="5"/>
  <c r="CY427" i="5"/>
  <c r="CY429" i="5"/>
  <c r="CY455" i="5"/>
  <c r="CY459" i="5"/>
  <c r="CY481" i="5"/>
  <c r="CY485" i="5"/>
  <c r="CY505" i="5"/>
  <c r="CY214" i="5"/>
  <c r="CY274" i="5"/>
  <c r="CY304" i="5"/>
  <c r="CY41" i="5"/>
  <c r="CY45" i="5"/>
  <c r="CY67" i="5"/>
  <c r="CY71" i="5"/>
  <c r="CY97" i="5"/>
  <c r="CY101" i="5"/>
  <c r="CY127" i="5"/>
  <c r="CY129" i="5"/>
  <c r="CY155" i="5"/>
  <c r="CY159" i="5"/>
  <c r="CY181" i="5"/>
  <c r="CY185" i="5"/>
  <c r="CY205" i="5"/>
  <c r="CY211" i="5"/>
  <c r="CY213" i="5"/>
  <c r="CY235" i="5"/>
  <c r="CY237" i="5"/>
  <c r="CY239" i="5"/>
  <c r="CY259" i="5"/>
  <c r="CY261" i="5"/>
  <c r="CY289" i="5"/>
  <c r="CY293" i="5"/>
  <c r="CY319" i="5"/>
  <c r="CY321" i="5"/>
  <c r="CY347" i="5"/>
  <c r="CY351" i="5"/>
  <c r="CY373" i="5"/>
  <c r="CY377" i="5"/>
  <c r="CY403" i="5"/>
  <c r="CY405" i="5"/>
  <c r="CY431" i="5"/>
  <c r="CY435" i="5"/>
  <c r="CY457" i="5"/>
  <c r="CY461" i="5"/>
  <c r="CY487" i="5"/>
  <c r="CY489" i="5"/>
  <c r="CY190" i="5"/>
  <c r="CY250" i="5"/>
  <c r="CY448" i="5"/>
  <c r="CY478" i="5"/>
  <c r="CY17" i="5"/>
  <c r="CY21" i="5"/>
  <c r="CY43" i="5"/>
  <c r="CY47" i="5"/>
  <c r="CY73" i="5"/>
  <c r="CY75" i="5"/>
  <c r="CY103" i="5"/>
  <c r="CY105" i="5"/>
  <c r="CY131" i="5"/>
  <c r="CY135" i="5"/>
  <c r="CY157" i="5"/>
  <c r="CY161" i="5"/>
  <c r="CY187" i="5"/>
  <c r="CY189" i="5"/>
  <c r="CY215" i="5"/>
  <c r="CY219" i="5"/>
  <c r="CY241" i="5"/>
  <c r="CY243" i="5"/>
  <c r="CY263" i="5"/>
  <c r="CY267" i="5"/>
  <c r="CY269" i="5"/>
  <c r="CY295" i="5"/>
  <c r="CY297" i="5"/>
  <c r="CY299" i="5"/>
  <c r="CY303" i="5"/>
  <c r="CY323" i="5"/>
  <c r="CY327" i="5"/>
  <c r="CY329" i="5"/>
  <c r="CY349" i="5"/>
  <c r="CY353" i="5"/>
  <c r="CY379" i="5"/>
  <c r="CY381" i="5"/>
  <c r="CY407" i="5"/>
  <c r="CY411" i="5"/>
  <c r="CY433" i="5"/>
  <c r="CY437" i="5"/>
  <c r="CY463" i="5"/>
  <c r="CY465" i="5"/>
  <c r="CY491" i="5"/>
  <c r="CY495" i="5"/>
  <c r="CY34" i="5"/>
  <c r="CY82" i="5"/>
  <c r="CY118" i="5"/>
  <c r="CY280" i="5"/>
  <c r="CY310" i="5"/>
  <c r="CY454" i="5"/>
  <c r="CY484" i="5"/>
  <c r="CY19" i="5"/>
  <c r="CY23" i="5"/>
  <c r="CY49" i="5"/>
  <c r="CY51" i="5"/>
  <c r="CY77" i="5"/>
  <c r="CY81" i="5"/>
  <c r="CY107" i="5"/>
  <c r="CY111" i="5"/>
  <c r="CY133" i="5"/>
  <c r="CY137" i="5"/>
  <c r="CY163" i="5"/>
  <c r="CY165" i="5"/>
  <c r="CY191" i="5"/>
  <c r="CY195" i="5"/>
  <c r="CY217" i="5"/>
  <c r="CY221" i="5"/>
  <c r="CY245" i="5"/>
  <c r="CY249" i="5"/>
  <c r="CY265" i="5"/>
  <c r="CY271" i="5"/>
  <c r="CY273" i="5"/>
  <c r="CY301" i="5"/>
  <c r="CY305" i="5"/>
  <c r="CY325" i="5"/>
  <c r="CY331" i="5"/>
  <c r="CY333" i="5"/>
  <c r="CY355" i="5"/>
  <c r="CY357" i="5"/>
  <c r="CY359" i="5"/>
  <c r="CY363" i="5"/>
  <c r="CY383" i="5"/>
  <c r="CY387" i="5"/>
  <c r="CY389" i="5"/>
  <c r="CY409" i="5"/>
  <c r="CY413" i="5"/>
  <c r="CY439" i="5"/>
  <c r="CY441" i="5"/>
  <c r="CY467" i="5"/>
  <c r="CY471" i="5"/>
  <c r="CY493" i="5"/>
  <c r="CY497" i="5"/>
  <c r="CY40" i="5"/>
  <c r="CY262" i="5"/>
  <c r="CY316" i="5"/>
  <c r="CY460" i="5"/>
  <c r="CY490" i="5"/>
  <c r="CY25" i="5"/>
  <c r="CY27" i="5"/>
  <c r="CY29" i="5"/>
  <c r="CY33" i="5"/>
  <c r="CY53" i="5"/>
  <c r="CY57" i="5"/>
  <c r="CY59" i="5"/>
  <c r="CY79" i="5"/>
  <c r="CY83" i="5"/>
  <c r="CY87" i="5"/>
  <c r="CY89" i="5"/>
  <c r="CY109" i="5"/>
  <c r="CY113" i="5"/>
  <c r="CY139" i="5"/>
  <c r="CY141" i="5"/>
  <c r="CY167" i="5"/>
  <c r="CY171" i="5"/>
  <c r="CY193" i="5"/>
  <c r="CY197" i="5"/>
  <c r="CY223" i="5"/>
  <c r="CY225" i="5"/>
  <c r="CY247" i="5"/>
  <c r="CY251" i="5"/>
  <c r="CY275" i="5"/>
  <c r="CY279" i="5"/>
  <c r="CY307" i="5"/>
  <c r="CY309" i="5"/>
  <c r="CY335" i="5"/>
  <c r="CY339" i="5"/>
  <c r="CY361" i="5"/>
  <c r="CY365" i="5"/>
  <c r="CY385" i="5"/>
  <c r="CY391" i="5"/>
  <c r="CY393" i="5"/>
  <c r="CY415" i="5"/>
  <c r="CY417" i="5"/>
  <c r="CY419" i="5"/>
  <c r="CY423" i="5"/>
  <c r="CY443" i="5"/>
  <c r="CY447" i="5"/>
  <c r="CY449" i="5"/>
  <c r="CY469" i="5"/>
  <c r="CY473" i="5"/>
  <c r="CY499" i="5"/>
  <c r="CY501" i="5"/>
  <c r="CY94" i="5"/>
  <c r="CY202" i="5"/>
  <c r="CY358" i="5"/>
  <c r="CY394" i="5"/>
  <c r="CZ509" i="5"/>
  <c r="DF507" i="5"/>
  <c r="CZ497" i="5"/>
  <c r="DF495" i="5"/>
  <c r="CZ485" i="5"/>
  <c r="DF483" i="5"/>
  <c r="CZ473" i="5"/>
  <c r="DF471" i="5"/>
  <c r="CZ461" i="5"/>
  <c r="DF459" i="5"/>
  <c r="CZ449" i="5"/>
  <c r="DF447" i="5"/>
  <c r="CZ437" i="5"/>
  <c r="DF435" i="5"/>
  <c r="CZ425" i="5"/>
  <c r="DF423" i="5"/>
  <c r="CZ413" i="5"/>
  <c r="DF411" i="5"/>
  <c r="CZ401" i="5"/>
  <c r="DF399" i="5"/>
  <c r="CZ389" i="5"/>
  <c r="DF387" i="5"/>
  <c r="CZ377" i="5"/>
  <c r="DF375" i="5"/>
  <c r="CZ365" i="5"/>
  <c r="DF363" i="5"/>
  <c r="CZ353" i="5"/>
  <c r="DF351" i="5"/>
  <c r="CZ341" i="5"/>
  <c r="DF339" i="5"/>
  <c r="CZ329" i="5"/>
  <c r="DF327" i="5"/>
  <c r="CZ317" i="5"/>
  <c r="DF315" i="5"/>
  <c r="CZ305" i="5"/>
  <c r="DF303" i="5"/>
  <c r="CZ293" i="5"/>
  <c r="DF291" i="5"/>
  <c r="CZ281" i="5"/>
  <c r="DF279" i="5"/>
  <c r="CZ269" i="5"/>
  <c r="DF267" i="5"/>
  <c r="CZ257" i="5"/>
  <c r="DF255" i="5"/>
  <c r="CZ245" i="5"/>
  <c r="DF243" i="5"/>
  <c r="CZ233" i="5"/>
  <c r="DF231" i="5"/>
  <c r="CZ221" i="5"/>
  <c r="DF219" i="5"/>
  <c r="CZ209" i="5"/>
  <c r="DF207" i="5"/>
  <c r="CZ197" i="5"/>
  <c r="DF195" i="5"/>
  <c r="CZ185" i="5"/>
  <c r="DF183" i="5"/>
  <c r="CZ173" i="5"/>
  <c r="DF171" i="5"/>
  <c r="CZ161" i="5"/>
  <c r="DF159" i="5"/>
  <c r="CZ149" i="5"/>
  <c r="DF147" i="5"/>
  <c r="CZ137" i="5"/>
  <c r="DF135" i="5"/>
  <c r="CZ125" i="5"/>
  <c r="DF123" i="5"/>
  <c r="CZ113" i="5"/>
  <c r="DF111" i="5"/>
  <c r="CZ101" i="5"/>
  <c r="DF99" i="5"/>
  <c r="CZ89" i="5"/>
  <c r="DF87" i="5"/>
  <c r="CZ77" i="5"/>
  <c r="DF75" i="5"/>
  <c r="CZ65" i="5"/>
  <c r="DF63" i="5"/>
  <c r="CZ53" i="5"/>
  <c r="DF51" i="5"/>
  <c r="CZ41" i="5"/>
  <c r="DF39" i="5"/>
  <c r="CZ29" i="5"/>
  <c r="DF27" i="5"/>
  <c r="CZ17" i="5"/>
  <c r="CY477" i="5"/>
  <c r="CY453" i="5"/>
  <c r="CY421" i="5"/>
  <c r="CY399" i="5"/>
  <c r="CY367" i="5"/>
  <c r="CY337" i="5"/>
  <c r="DU329" i="5"/>
  <c r="CY277" i="5"/>
  <c r="DU269" i="5"/>
  <c r="CY253" i="5"/>
  <c r="CY231" i="5"/>
  <c r="CY199" i="5"/>
  <c r="CY63" i="5"/>
  <c r="CY31" i="5"/>
  <c r="DX11" i="5"/>
  <c r="DX25" i="5"/>
  <c r="DX37" i="5"/>
  <c r="DX49" i="5"/>
  <c r="DX61" i="5"/>
  <c r="DX73" i="5"/>
  <c r="DX91" i="5"/>
  <c r="DX103" i="5"/>
  <c r="DX115" i="5"/>
  <c r="DX127" i="5"/>
  <c r="DX139" i="5"/>
  <c r="DX151" i="5"/>
  <c r="DX163" i="5"/>
  <c r="DX175" i="5"/>
  <c r="DX187" i="5"/>
  <c r="DX199" i="5"/>
  <c r="DX211" i="5"/>
  <c r="DX223" i="5"/>
  <c r="DX235" i="5"/>
  <c r="DX241" i="5"/>
  <c r="DX253" i="5"/>
  <c r="DX271" i="5"/>
  <c r="DX295" i="5"/>
  <c r="DX307" i="5"/>
  <c r="DX319" i="5"/>
  <c r="DX331" i="5"/>
  <c r="DX343" i="5"/>
  <c r="DX355" i="5"/>
  <c r="DX367" i="5"/>
  <c r="DX379" i="5"/>
  <c r="DX391" i="5"/>
  <c r="DX403" i="5"/>
  <c r="DX415" i="5"/>
  <c r="DX427" i="5"/>
  <c r="DX439" i="5"/>
  <c r="DX451" i="5"/>
  <c r="DX463" i="5"/>
  <c r="DX475" i="5"/>
  <c r="DX487" i="5"/>
  <c r="DX499" i="5"/>
  <c r="DX21" i="5"/>
  <c r="DX27" i="5"/>
  <c r="DX33" i="5"/>
  <c r="DX39" i="5"/>
  <c r="DX45" i="5"/>
  <c r="DX51" i="5"/>
  <c r="DX57" i="5"/>
  <c r="DX63" i="5"/>
  <c r="DX69" i="5"/>
  <c r="DX75" i="5"/>
  <c r="DX81" i="5"/>
  <c r="DX87" i="5"/>
  <c r="DX93" i="5"/>
  <c r="DX99" i="5"/>
  <c r="DX105" i="5"/>
  <c r="DX111" i="5"/>
  <c r="DX117" i="5"/>
  <c r="DX123" i="5"/>
  <c r="DX129" i="5"/>
  <c r="DX135" i="5"/>
  <c r="DX141" i="5"/>
  <c r="DX147" i="5"/>
  <c r="DX153" i="5"/>
  <c r="DX159" i="5"/>
  <c r="DX165" i="5"/>
  <c r="DX171" i="5"/>
  <c r="DX177" i="5"/>
  <c r="DX183" i="5"/>
  <c r="DX189" i="5"/>
  <c r="DX195" i="5"/>
  <c r="DX201" i="5"/>
  <c r="DX207" i="5"/>
  <c r="DX213" i="5"/>
  <c r="DX219" i="5"/>
  <c r="DX225" i="5"/>
  <c r="DX231" i="5"/>
  <c r="DX237" i="5"/>
  <c r="DX243" i="5"/>
  <c r="DX249" i="5"/>
  <c r="DX255" i="5"/>
  <c r="DX261" i="5"/>
  <c r="DX267" i="5"/>
  <c r="DX273" i="5"/>
  <c r="DX279" i="5"/>
  <c r="DX285" i="5"/>
  <c r="DX291" i="5"/>
  <c r="DX297" i="5"/>
  <c r="DX303" i="5"/>
  <c r="DX309" i="5"/>
  <c r="DX315" i="5"/>
  <c r="DX321" i="5"/>
  <c r="DX327" i="5"/>
  <c r="DX333" i="5"/>
  <c r="DX339" i="5"/>
  <c r="DX345" i="5"/>
  <c r="DX351" i="5"/>
  <c r="DX357" i="5"/>
  <c r="DX363" i="5"/>
  <c r="DX369" i="5"/>
  <c r="DX375" i="5"/>
  <c r="DX381" i="5"/>
  <c r="DX387" i="5"/>
  <c r="DX393" i="5"/>
  <c r="DX399" i="5"/>
  <c r="DX405" i="5"/>
  <c r="DX411" i="5"/>
  <c r="DX417" i="5"/>
  <c r="DX423" i="5"/>
  <c r="DX429" i="5"/>
  <c r="DX435" i="5"/>
  <c r="DX441" i="5"/>
  <c r="DX447" i="5"/>
  <c r="DX453" i="5"/>
  <c r="DX459" i="5"/>
  <c r="DX465" i="5"/>
  <c r="DX471" i="5"/>
  <c r="DX477" i="5"/>
  <c r="DX483" i="5"/>
  <c r="DX489" i="5"/>
  <c r="DX495" i="5"/>
  <c r="DX501" i="5"/>
  <c r="DX507" i="5"/>
  <c r="DX34" i="5"/>
  <c r="DX64" i="5"/>
  <c r="DX94" i="5"/>
  <c r="DX124" i="5"/>
  <c r="DX160" i="5"/>
  <c r="DX190" i="5"/>
  <c r="DX220" i="5"/>
  <c r="DX250" i="5"/>
  <c r="DX280" i="5"/>
  <c r="DX310" i="5"/>
  <c r="DX340" i="5"/>
  <c r="DX370" i="5"/>
  <c r="DX400" i="5"/>
  <c r="DX430" i="5"/>
  <c r="DX460" i="5"/>
  <c r="DX490" i="5"/>
  <c r="DX52" i="5"/>
  <c r="DX82" i="5"/>
  <c r="DX112" i="5"/>
  <c r="DX142" i="5"/>
  <c r="DX172" i="5"/>
  <c r="DX202" i="5"/>
  <c r="DX232" i="5"/>
  <c r="DX262" i="5"/>
  <c r="DX292" i="5"/>
  <c r="DX322" i="5"/>
  <c r="DX352" i="5"/>
  <c r="DX382" i="5"/>
  <c r="DX412" i="5"/>
  <c r="DX442" i="5"/>
  <c r="DX472" i="5"/>
  <c r="DX502" i="5"/>
  <c r="DX17" i="5"/>
  <c r="DX23" i="5"/>
  <c r="DX29" i="5"/>
  <c r="DX35" i="5"/>
  <c r="DX41" i="5"/>
  <c r="DX47" i="5"/>
  <c r="DX53" i="5"/>
  <c r="DX59" i="5"/>
  <c r="DX65" i="5"/>
  <c r="DX71" i="5"/>
  <c r="DX77" i="5"/>
  <c r="DX83" i="5"/>
  <c r="DX89" i="5"/>
  <c r="DX95" i="5"/>
  <c r="DX101" i="5"/>
  <c r="DX107" i="5"/>
  <c r="DX113" i="5"/>
  <c r="DX119" i="5"/>
  <c r="DX125" i="5"/>
  <c r="DX131" i="5"/>
  <c r="DX137" i="5"/>
  <c r="DX143" i="5"/>
  <c r="DX149" i="5"/>
  <c r="DX155" i="5"/>
  <c r="DX161" i="5"/>
  <c r="DX167" i="5"/>
  <c r="DX173" i="5"/>
  <c r="DX179" i="5"/>
  <c r="DX185" i="5"/>
  <c r="DX191" i="5"/>
  <c r="DX197" i="5"/>
  <c r="DX203" i="5"/>
  <c r="DX209" i="5"/>
  <c r="DX215" i="5"/>
  <c r="DX221" i="5"/>
  <c r="DX227" i="5"/>
  <c r="DX233" i="5"/>
  <c r="DX239" i="5"/>
  <c r="DX245" i="5"/>
  <c r="DX251" i="5"/>
  <c r="DX257" i="5"/>
  <c r="DX263" i="5"/>
  <c r="DX269" i="5"/>
  <c r="DX275" i="5"/>
  <c r="DX281" i="5"/>
  <c r="DX287" i="5"/>
  <c r="DX293" i="5"/>
  <c r="DX299" i="5"/>
  <c r="DX305" i="5"/>
  <c r="DX311" i="5"/>
  <c r="DX317" i="5"/>
  <c r="DX323" i="5"/>
  <c r="DX329" i="5"/>
  <c r="DX335" i="5"/>
  <c r="DX341" i="5"/>
  <c r="DX347" i="5"/>
  <c r="DX353" i="5"/>
  <c r="DX359" i="5"/>
  <c r="DX365" i="5"/>
  <c r="DX371" i="5"/>
  <c r="DX377" i="5"/>
  <c r="DX383" i="5"/>
  <c r="DX389" i="5"/>
  <c r="DX395" i="5"/>
  <c r="DX401" i="5"/>
  <c r="DX407" i="5"/>
  <c r="DX413" i="5"/>
  <c r="DX419" i="5"/>
  <c r="DX425" i="5"/>
  <c r="DX431" i="5"/>
  <c r="DX437" i="5"/>
  <c r="DX443" i="5"/>
  <c r="DX449" i="5"/>
  <c r="DX455" i="5"/>
  <c r="DX461" i="5"/>
  <c r="DX467" i="5"/>
  <c r="DX473" i="5"/>
  <c r="DX479" i="5"/>
  <c r="DX485" i="5"/>
  <c r="DX491" i="5"/>
  <c r="DX497" i="5"/>
  <c r="DX503" i="5"/>
  <c r="DX509" i="5"/>
  <c r="DX40" i="5"/>
  <c r="DX70" i="5"/>
  <c r="DX100" i="5"/>
  <c r="DX130" i="5"/>
  <c r="DX154" i="5"/>
  <c r="DX184" i="5"/>
  <c r="DX214" i="5"/>
  <c r="DX244" i="5"/>
  <c r="DX274" i="5"/>
  <c r="DX304" i="5"/>
  <c r="DX334" i="5"/>
  <c r="DX364" i="5"/>
  <c r="DX394" i="5"/>
  <c r="DX424" i="5"/>
  <c r="DX454" i="5"/>
  <c r="DX484" i="5"/>
  <c r="DX18" i="5"/>
  <c r="DX24" i="5"/>
  <c r="DX30" i="5"/>
  <c r="DX36" i="5"/>
  <c r="DX42" i="5"/>
  <c r="DX48" i="5"/>
  <c r="DX54" i="5"/>
  <c r="DX60" i="5"/>
  <c r="DX66" i="5"/>
  <c r="DX72" i="5"/>
  <c r="DX78" i="5"/>
  <c r="DX84" i="5"/>
  <c r="DX90" i="5"/>
  <c r="DX96" i="5"/>
  <c r="DX102" i="5"/>
  <c r="DX108" i="5"/>
  <c r="DX114" i="5"/>
  <c r="DX120" i="5"/>
  <c r="DX126" i="5"/>
  <c r="DX132" i="5"/>
  <c r="DX138" i="5"/>
  <c r="DX144" i="5"/>
  <c r="DX150" i="5"/>
  <c r="DX156" i="5"/>
  <c r="DX162" i="5"/>
  <c r="DX168" i="5"/>
  <c r="DX174" i="5"/>
  <c r="DX180" i="5"/>
  <c r="DX186" i="5"/>
  <c r="DX192" i="5"/>
  <c r="DX198" i="5"/>
  <c r="DX204" i="5"/>
  <c r="DX210" i="5"/>
  <c r="DX216" i="5"/>
  <c r="DX222" i="5"/>
  <c r="DX228" i="5"/>
  <c r="DX234" i="5"/>
  <c r="DX240" i="5"/>
  <c r="DX246" i="5"/>
  <c r="DX252" i="5"/>
  <c r="DX258" i="5"/>
  <c r="DX264" i="5"/>
  <c r="DX270" i="5"/>
  <c r="DX276" i="5"/>
  <c r="DX282" i="5"/>
  <c r="DX288" i="5"/>
  <c r="DX294" i="5"/>
  <c r="DX300" i="5"/>
  <c r="DX306" i="5"/>
  <c r="DX312" i="5"/>
  <c r="DX318" i="5"/>
  <c r="DX324" i="5"/>
  <c r="DX330" i="5"/>
  <c r="DX336" i="5"/>
  <c r="DX342" i="5"/>
  <c r="DX348" i="5"/>
  <c r="DX354" i="5"/>
  <c r="DX360" i="5"/>
  <c r="DX366" i="5"/>
  <c r="DX372" i="5"/>
  <c r="DX378" i="5"/>
  <c r="DX384" i="5"/>
  <c r="DX390" i="5"/>
  <c r="DX396" i="5"/>
  <c r="DX402" i="5"/>
  <c r="DX408" i="5"/>
  <c r="DX414" i="5"/>
  <c r="DX420" i="5"/>
  <c r="DX426" i="5"/>
  <c r="DX432" i="5"/>
  <c r="DX438" i="5"/>
  <c r="DX444" i="5"/>
  <c r="DX450" i="5"/>
  <c r="DX456" i="5"/>
  <c r="DX462" i="5"/>
  <c r="DX468" i="5"/>
  <c r="DX474" i="5"/>
  <c r="DX480" i="5"/>
  <c r="DX486" i="5"/>
  <c r="DX492" i="5"/>
  <c r="DX498" i="5"/>
  <c r="DX504" i="5"/>
  <c r="DX510" i="5"/>
  <c r="DX259" i="5"/>
  <c r="DX22" i="5"/>
  <c r="DX46" i="5"/>
  <c r="DX76" i="5"/>
  <c r="DX106" i="5"/>
  <c r="DX136" i="5"/>
  <c r="DX166" i="5"/>
  <c r="DX196" i="5"/>
  <c r="DX226" i="5"/>
  <c r="DX256" i="5"/>
  <c r="DX286" i="5"/>
  <c r="DX316" i="5"/>
  <c r="DX346" i="5"/>
  <c r="DX376" i="5"/>
  <c r="DX406" i="5"/>
  <c r="DX436" i="5"/>
  <c r="DX466" i="5"/>
  <c r="DX496" i="5"/>
  <c r="DX19" i="5"/>
  <c r="DX31" i="5"/>
  <c r="DX43" i="5"/>
  <c r="DX55" i="5"/>
  <c r="DX67" i="5"/>
  <c r="DX79" i="5"/>
  <c r="DX85" i="5"/>
  <c r="DX97" i="5"/>
  <c r="DX109" i="5"/>
  <c r="DX121" i="5"/>
  <c r="DX133" i="5"/>
  <c r="DX145" i="5"/>
  <c r="DX157" i="5"/>
  <c r="DX169" i="5"/>
  <c r="DX181" i="5"/>
  <c r="DX193" i="5"/>
  <c r="DX205" i="5"/>
  <c r="DX217" i="5"/>
  <c r="DX229" i="5"/>
  <c r="DX247" i="5"/>
  <c r="DX265" i="5"/>
  <c r="DX277" i="5"/>
  <c r="DX283" i="5"/>
  <c r="DX289" i="5"/>
  <c r="DX301" i="5"/>
  <c r="DX313" i="5"/>
  <c r="DX325" i="5"/>
  <c r="DX337" i="5"/>
  <c r="DX349" i="5"/>
  <c r="DX361" i="5"/>
  <c r="DX373" i="5"/>
  <c r="DX385" i="5"/>
  <c r="DX397" i="5"/>
  <c r="DX409" i="5"/>
  <c r="DX421" i="5"/>
  <c r="DX433" i="5"/>
  <c r="DX445" i="5"/>
  <c r="DX457" i="5"/>
  <c r="DX469" i="5"/>
  <c r="DX481" i="5"/>
  <c r="DX493" i="5"/>
  <c r="DX505" i="5"/>
  <c r="DX20" i="5"/>
  <c r="DX26" i="5"/>
  <c r="DX32" i="5"/>
  <c r="DX38" i="5"/>
  <c r="DX44" i="5"/>
  <c r="DX50" i="5"/>
  <c r="DX56" i="5"/>
  <c r="DX62" i="5"/>
  <c r="DX68" i="5"/>
  <c r="DX74" i="5"/>
  <c r="DX80" i="5"/>
  <c r="DX86" i="5"/>
  <c r="DX92" i="5"/>
  <c r="DX98" i="5"/>
  <c r="DX104" i="5"/>
  <c r="DX110" i="5"/>
  <c r="DX116" i="5"/>
  <c r="DX122" i="5"/>
  <c r="DX128" i="5"/>
  <c r="DX134" i="5"/>
  <c r="DX140" i="5"/>
  <c r="DX146" i="5"/>
  <c r="DX152" i="5"/>
  <c r="DX158" i="5"/>
  <c r="DX164" i="5"/>
  <c r="DX170" i="5"/>
  <c r="DX176" i="5"/>
  <c r="DX182" i="5"/>
  <c r="DX188" i="5"/>
  <c r="DX194" i="5"/>
  <c r="DX200" i="5"/>
  <c r="DX206" i="5"/>
  <c r="DX212" i="5"/>
  <c r="DX218" i="5"/>
  <c r="DX224" i="5"/>
  <c r="DX230" i="5"/>
  <c r="DX236" i="5"/>
  <c r="DX242" i="5"/>
  <c r="DX248" i="5"/>
  <c r="DX254" i="5"/>
  <c r="DX260" i="5"/>
  <c r="DX266" i="5"/>
  <c r="DX272" i="5"/>
  <c r="DX278" i="5"/>
  <c r="DX284" i="5"/>
  <c r="DX290" i="5"/>
  <c r="DX296" i="5"/>
  <c r="DX302" i="5"/>
  <c r="DX308" i="5"/>
  <c r="DX314" i="5"/>
  <c r="DX320" i="5"/>
  <c r="DX326" i="5"/>
  <c r="DX332" i="5"/>
  <c r="DX338" i="5"/>
  <c r="DX344" i="5"/>
  <c r="DX350" i="5"/>
  <c r="DX356" i="5"/>
  <c r="DX362" i="5"/>
  <c r="DX368" i="5"/>
  <c r="DX374" i="5"/>
  <c r="DX380" i="5"/>
  <c r="DX386" i="5"/>
  <c r="DX392" i="5"/>
  <c r="DX398" i="5"/>
  <c r="DX404" i="5"/>
  <c r="DX410" i="5"/>
  <c r="DX416" i="5"/>
  <c r="DX422" i="5"/>
  <c r="DX428" i="5"/>
  <c r="DX434" i="5"/>
  <c r="DX440" i="5"/>
  <c r="DX446" i="5"/>
  <c r="DX452" i="5"/>
  <c r="DX458" i="5"/>
  <c r="DX464" i="5"/>
  <c r="DX470" i="5"/>
  <c r="DX476" i="5"/>
  <c r="DX482" i="5"/>
  <c r="DX488" i="5"/>
  <c r="DX494" i="5"/>
  <c r="DX500" i="5"/>
  <c r="DX506" i="5"/>
  <c r="DX28" i="5"/>
  <c r="DX58" i="5"/>
  <c r="DX88" i="5"/>
  <c r="DX118" i="5"/>
  <c r="DX148" i="5"/>
  <c r="DX178" i="5"/>
  <c r="DX208" i="5"/>
  <c r="DX238" i="5"/>
  <c r="DX268" i="5"/>
  <c r="DX298" i="5"/>
  <c r="DX328" i="5"/>
  <c r="DX358" i="5"/>
  <c r="DX388" i="5"/>
  <c r="DX418" i="5"/>
  <c r="DX448" i="5"/>
  <c r="DX478" i="5"/>
  <c r="DX508" i="5"/>
  <c r="CZ12" i="5"/>
  <c r="CZ24" i="5"/>
  <c r="CZ26" i="5"/>
  <c r="CZ46" i="5"/>
  <c r="CZ64" i="5"/>
  <c r="CZ84" i="5"/>
  <c r="CZ86" i="5"/>
  <c r="CZ106" i="5"/>
  <c r="CZ124" i="5"/>
  <c r="CZ144" i="5"/>
  <c r="CZ146" i="5"/>
  <c r="CZ166" i="5"/>
  <c r="CZ184" i="5"/>
  <c r="CZ186" i="5"/>
  <c r="CZ188" i="5"/>
  <c r="CZ204" i="5"/>
  <c r="CZ206" i="5"/>
  <c r="CZ226" i="5"/>
  <c r="CZ244" i="5"/>
  <c r="CZ246" i="5"/>
  <c r="CZ248" i="5"/>
  <c r="CZ264" i="5"/>
  <c r="CZ266" i="5"/>
  <c r="CZ286" i="5"/>
  <c r="CZ304" i="5"/>
  <c r="CZ306" i="5"/>
  <c r="CZ308" i="5"/>
  <c r="CZ324" i="5"/>
  <c r="CZ326" i="5"/>
  <c r="CZ346" i="5"/>
  <c r="CZ364" i="5"/>
  <c r="CZ366" i="5"/>
  <c r="CZ368" i="5"/>
  <c r="CZ384" i="5"/>
  <c r="CZ386" i="5"/>
  <c r="CZ406" i="5"/>
  <c r="CZ424" i="5"/>
  <c r="CZ426" i="5"/>
  <c r="CZ428" i="5"/>
  <c r="CZ444" i="5"/>
  <c r="CZ446" i="5"/>
  <c r="CZ466" i="5"/>
  <c r="CZ484" i="5"/>
  <c r="CZ486" i="5"/>
  <c r="CZ488" i="5"/>
  <c r="CZ504" i="5"/>
  <c r="CZ506" i="5"/>
  <c r="CZ28" i="5"/>
  <c r="CZ48" i="5"/>
  <c r="CZ50" i="5"/>
  <c r="CZ66" i="5"/>
  <c r="CZ68" i="5"/>
  <c r="CZ88" i="5"/>
  <c r="CZ108" i="5"/>
  <c r="CZ110" i="5"/>
  <c r="CZ126" i="5"/>
  <c r="CZ128" i="5"/>
  <c r="CZ148" i="5"/>
  <c r="CZ168" i="5"/>
  <c r="CZ170" i="5"/>
  <c r="CZ190" i="5"/>
  <c r="CZ208" i="5"/>
  <c r="CZ228" i="5"/>
  <c r="CZ230" i="5"/>
  <c r="CZ250" i="5"/>
  <c r="CZ268" i="5"/>
  <c r="CZ288" i="5"/>
  <c r="CZ290" i="5"/>
  <c r="CZ310" i="5"/>
  <c r="CZ328" i="5"/>
  <c r="CZ348" i="5"/>
  <c r="CZ350" i="5"/>
  <c r="CZ370" i="5"/>
  <c r="CZ388" i="5"/>
  <c r="CZ408" i="5"/>
  <c r="CZ410" i="5"/>
  <c r="CZ430" i="5"/>
  <c r="CZ448" i="5"/>
  <c r="CZ468" i="5"/>
  <c r="CZ470" i="5"/>
  <c r="CZ490" i="5"/>
  <c r="CZ508" i="5"/>
  <c r="CZ30" i="5"/>
  <c r="CZ32" i="5"/>
  <c r="CZ52" i="5"/>
  <c r="CZ70" i="5"/>
  <c r="CZ72" i="5"/>
  <c r="CZ74" i="5"/>
  <c r="CZ90" i="5"/>
  <c r="CZ92" i="5"/>
  <c r="CZ112" i="5"/>
  <c r="CZ130" i="5"/>
  <c r="CZ132" i="5"/>
  <c r="CZ134" i="5"/>
  <c r="CZ150" i="5"/>
  <c r="CZ152" i="5"/>
  <c r="CZ172" i="5"/>
  <c r="CZ192" i="5"/>
  <c r="CZ194" i="5"/>
  <c r="CZ210" i="5"/>
  <c r="CZ212" i="5"/>
  <c r="CZ232" i="5"/>
  <c r="CZ252" i="5"/>
  <c r="CZ254" i="5"/>
  <c r="CZ270" i="5"/>
  <c r="CZ272" i="5"/>
  <c r="CZ292" i="5"/>
  <c r="CZ312" i="5"/>
  <c r="CZ314" i="5"/>
  <c r="CZ330" i="5"/>
  <c r="CZ332" i="5"/>
  <c r="CZ352" i="5"/>
  <c r="CZ372" i="5"/>
  <c r="CZ374" i="5"/>
  <c r="CZ390" i="5"/>
  <c r="CZ392" i="5"/>
  <c r="CZ412" i="5"/>
  <c r="CZ432" i="5"/>
  <c r="CZ434" i="5"/>
  <c r="CZ450" i="5"/>
  <c r="CZ452" i="5"/>
  <c r="CZ472" i="5"/>
  <c r="CZ492" i="5"/>
  <c r="CZ494" i="5"/>
  <c r="CZ34" i="5"/>
  <c r="CZ54" i="5"/>
  <c r="CZ56" i="5"/>
  <c r="CZ76" i="5"/>
  <c r="CZ94" i="5"/>
  <c r="CZ114" i="5"/>
  <c r="CZ116" i="5"/>
  <c r="CZ136" i="5"/>
  <c r="CZ154" i="5"/>
  <c r="CZ156" i="5"/>
  <c r="CZ158" i="5"/>
  <c r="CZ174" i="5"/>
  <c r="CZ176" i="5"/>
  <c r="CZ196" i="5"/>
  <c r="CZ214" i="5"/>
  <c r="CZ216" i="5"/>
  <c r="CZ218" i="5"/>
  <c r="CZ234" i="5"/>
  <c r="CZ236" i="5"/>
  <c r="CZ256" i="5"/>
  <c r="CZ274" i="5"/>
  <c r="CZ276" i="5"/>
  <c r="CZ278" i="5"/>
  <c r="CZ294" i="5"/>
  <c r="CZ296" i="5"/>
  <c r="CZ316" i="5"/>
  <c r="CZ334" i="5"/>
  <c r="CZ336" i="5"/>
  <c r="CZ338" i="5"/>
  <c r="CZ354" i="5"/>
  <c r="CZ356" i="5"/>
  <c r="CZ376" i="5"/>
  <c r="CZ394" i="5"/>
  <c r="CZ396" i="5"/>
  <c r="CZ398" i="5"/>
  <c r="CZ414" i="5"/>
  <c r="CZ416" i="5"/>
  <c r="CZ436" i="5"/>
  <c r="CZ454" i="5"/>
  <c r="CZ456" i="5"/>
  <c r="CZ458" i="5"/>
  <c r="CZ474" i="5"/>
  <c r="CZ476" i="5"/>
  <c r="CZ496" i="5"/>
  <c r="CZ18" i="5"/>
  <c r="CZ20" i="5"/>
  <c r="CZ36" i="5"/>
  <c r="CZ38" i="5"/>
  <c r="CZ58" i="5"/>
  <c r="CZ78" i="5"/>
  <c r="CZ80" i="5"/>
  <c r="CZ96" i="5"/>
  <c r="CZ98" i="5"/>
  <c r="CZ118" i="5"/>
  <c r="CZ138" i="5"/>
  <c r="CZ140" i="5"/>
  <c r="CZ160" i="5"/>
  <c r="CZ178" i="5"/>
  <c r="CZ198" i="5"/>
  <c r="CZ200" i="5"/>
  <c r="CZ220" i="5"/>
  <c r="CZ238" i="5"/>
  <c r="CZ258" i="5"/>
  <c r="CZ260" i="5"/>
  <c r="CZ280" i="5"/>
  <c r="CZ298" i="5"/>
  <c r="CZ318" i="5"/>
  <c r="CZ320" i="5"/>
  <c r="CZ340" i="5"/>
  <c r="CZ358" i="5"/>
  <c r="CZ378" i="5"/>
  <c r="CZ380" i="5"/>
  <c r="CZ400" i="5"/>
  <c r="CZ418" i="5"/>
  <c r="CZ438" i="5"/>
  <c r="CZ440" i="5"/>
  <c r="CZ460" i="5"/>
  <c r="CZ478" i="5"/>
  <c r="CZ498" i="5"/>
  <c r="CZ500" i="5"/>
  <c r="CZ22" i="5"/>
  <c r="CZ40" i="5"/>
  <c r="CZ42" i="5"/>
  <c r="CZ44" i="5"/>
  <c r="CZ60" i="5"/>
  <c r="CZ62" i="5"/>
  <c r="CZ82" i="5"/>
  <c r="CZ100" i="5"/>
  <c r="CZ102" i="5"/>
  <c r="CZ104" i="5"/>
  <c r="CZ120" i="5"/>
  <c r="CZ122" i="5"/>
  <c r="CZ142" i="5"/>
  <c r="CZ162" i="5"/>
  <c r="CZ164" i="5"/>
  <c r="CZ180" i="5"/>
  <c r="CZ182" i="5"/>
  <c r="CZ202" i="5"/>
  <c r="CZ222" i="5"/>
  <c r="CZ224" i="5"/>
  <c r="CZ240" i="5"/>
  <c r="CZ242" i="5"/>
  <c r="CZ262" i="5"/>
  <c r="CZ282" i="5"/>
  <c r="CZ284" i="5"/>
  <c r="CZ300" i="5"/>
  <c r="CZ302" i="5"/>
  <c r="CZ322" i="5"/>
  <c r="CZ342" i="5"/>
  <c r="CZ344" i="5"/>
  <c r="CZ360" i="5"/>
  <c r="CZ362" i="5"/>
  <c r="CZ382" i="5"/>
  <c r="CZ402" i="5"/>
  <c r="CZ404" i="5"/>
  <c r="CZ420" i="5"/>
  <c r="CZ422" i="5"/>
  <c r="CZ442" i="5"/>
  <c r="CZ462" i="5"/>
  <c r="CZ464" i="5"/>
  <c r="CZ480" i="5"/>
  <c r="CZ482" i="5"/>
  <c r="CZ502" i="5"/>
  <c r="CZ510" i="5"/>
  <c r="DF12" i="5"/>
  <c r="DF22" i="5"/>
  <c r="DF40" i="5"/>
  <c r="DF42" i="5"/>
  <c r="DF44" i="5"/>
  <c r="DF60" i="5"/>
  <c r="DF62" i="5"/>
  <c r="DF82" i="5"/>
  <c r="DF100" i="5"/>
  <c r="DF102" i="5"/>
  <c r="DF104" i="5"/>
  <c r="DF120" i="5"/>
  <c r="DF122" i="5"/>
  <c r="DF142" i="5"/>
  <c r="DF162" i="5"/>
  <c r="DF164" i="5"/>
  <c r="DF180" i="5"/>
  <c r="DF182" i="5"/>
  <c r="DF202" i="5"/>
  <c r="DF222" i="5"/>
  <c r="DF224" i="5"/>
  <c r="DF240" i="5"/>
  <c r="DF242" i="5"/>
  <c r="DF262" i="5"/>
  <c r="DF282" i="5"/>
  <c r="DF284" i="5"/>
  <c r="DF300" i="5"/>
  <c r="DF302" i="5"/>
  <c r="DF322" i="5"/>
  <c r="DF342" i="5"/>
  <c r="DF344" i="5"/>
  <c r="DF360" i="5"/>
  <c r="DF362" i="5"/>
  <c r="DF382" i="5"/>
  <c r="DF402" i="5"/>
  <c r="DF404" i="5"/>
  <c r="DF420" i="5"/>
  <c r="DF422" i="5"/>
  <c r="DF442" i="5"/>
  <c r="DF462" i="5"/>
  <c r="DF464" i="5"/>
  <c r="DF480" i="5"/>
  <c r="DF482" i="5"/>
  <c r="DF502" i="5"/>
  <c r="DF24" i="5"/>
  <c r="DF26" i="5"/>
  <c r="DF46" i="5"/>
  <c r="DF64" i="5"/>
  <c r="DF84" i="5"/>
  <c r="DF86" i="5"/>
  <c r="DF106" i="5"/>
  <c r="DF124" i="5"/>
  <c r="DF144" i="5"/>
  <c r="DF146" i="5"/>
  <c r="DF166" i="5"/>
  <c r="DF184" i="5"/>
  <c r="DF186" i="5"/>
  <c r="DF188" i="5"/>
  <c r="DF204" i="5"/>
  <c r="DF206" i="5"/>
  <c r="DF226" i="5"/>
  <c r="DF244" i="5"/>
  <c r="DF246" i="5"/>
  <c r="DF248" i="5"/>
  <c r="DF264" i="5"/>
  <c r="DF266" i="5"/>
  <c r="DF286" i="5"/>
  <c r="DF304" i="5"/>
  <c r="DF306" i="5"/>
  <c r="DF308" i="5"/>
  <c r="DF324" i="5"/>
  <c r="DF326" i="5"/>
  <c r="DF346" i="5"/>
  <c r="DF364" i="5"/>
  <c r="DF366" i="5"/>
  <c r="DF368" i="5"/>
  <c r="DF384" i="5"/>
  <c r="DF386" i="5"/>
  <c r="DF406" i="5"/>
  <c r="DF424" i="5"/>
  <c r="DF426" i="5"/>
  <c r="DF428" i="5"/>
  <c r="DF444" i="5"/>
  <c r="DF446" i="5"/>
  <c r="DF466" i="5"/>
  <c r="DF484" i="5"/>
  <c r="DF486" i="5"/>
  <c r="DF488" i="5"/>
  <c r="DF504" i="5"/>
  <c r="DF506" i="5"/>
  <c r="DF28" i="5"/>
  <c r="DF48" i="5"/>
  <c r="DF50" i="5"/>
  <c r="DF66" i="5"/>
  <c r="DF68" i="5"/>
  <c r="DF88" i="5"/>
  <c r="DF108" i="5"/>
  <c r="DF110" i="5"/>
  <c r="DF126" i="5"/>
  <c r="DF128" i="5"/>
  <c r="DF148" i="5"/>
  <c r="DF168" i="5"/>
  <c r="DF170" i="5"/>
  <c r="DF190" i="5"/>
  <c r="DF208" i="5"/>
  <c r="DF228" i="5"/>
  <c r="DF230" i="5"/>
  <c r="DF250" i="5"/>
  <c r="DF268" i="5"/>
  <c r="DF288" i="5"/>
  <c r="DF290" i="5"/>
  <c r="DF310" i="5"/>
  <c r="DF328" i="5"/>
  <c r="DF348" i="5"/>
  <c r="DF350" i="5"/>
  <c r="DF370" i="5"/>
  <c r="DF388" i="5"/>
  <c r="DF408" i="5"/>
  <c r="DF410" i="5"/>
  <c r="DF430" i="5"/>
  <c r="DF448" i="5"/>
  <c r="DF468" i="5"/>
  <c r="DF470" i="5"/>
  <c r="DF490" i="5"/>
  <c r="DF508" i="5"/>
  <c r="DF30" i="5"/>
  <c r="DF32" i="5"/>
  <c r="DF52" i="5"/>
  <c r="DF70" i="5"/>
  <c r="DF72" i="5"/>
  <c r="DF74" i="5"/>
  <c r="DF90" i="5"/>
  <c r="DF92" i="5"/>
  <c r="DF112" i="5"/>
  <c r="DF130" i="5"/>
  <c r="DF132" i="5"/>
  <c r="DF134" i="5"/>
  <c r="DF150" i="5"/>
  <c r="DF152" i="5"/>
  <c r="DF172" i="5"/>
  <c r="DF192" i="5"/>
  <c r="DF194" i="5"/>
  <c r="DF210" i="5"/>
  <c r="DF212" i="5"/>
  <c r="DF232" i="5"/>
  <c r="DF252" i="5"/>
  <c r="DF254" i="5"/>
  <c r="DF270" i="5"/>
  <c r="DF272" i="5"/>
  <c r="DF292" i="5"/>
  <c r="DF312" i="5"/>
  <c r="DF314" i="5"/>
  <c r="DF330" i="5"/>
  <c r="DF332" i="5"/>
  <c r="DF352" i="5"/>
  <c r="DF372" i="5"/>
  <c r="DF374" i="5"/>
  <c r="DF390" i="5"/>
  <c r="DF392" i="5"/>
  <c r="DF412" i="5"/>
  <c r="DF432" i="5"/>
  <c r="DF434" i="5"/>
  <c r="DF450" i="5"/>
  <c r="DF452" i="5"/>
  <c r="DF472" i="5"/>
  <c r="DF492" i="5"/>
  <c r="DF494" i="5"/>
  <c r="DF34" i="5"/>
  <c r="DF54" i="5"/>
  <c r="DF56" i="5"/>
  <c r="DF76" i="5"/>
  <c r="DF94" i="5"/>
  <c r="DF114" i="5"/>
  <c r="DF116" i="5"/>
  <c r="DF136" i="5"/>
  <c r="DF154" i="5"/>
  <c r="DF156" i="5"/>
  <c r="DF158" i="5"/>
  <c r="DF174" i="5"/>
  <c r="DF176" i="5"/>
  <c r="DF196" i="5"/>
  <c r="DF214" i="5"/>
  <c r="DF216" i="5"/>
  <c r="DF218" i="5"/>
  <c r="DF234" i="5"/>
  <c r="DF236" i="5"/>
  <c r="DF256" i="5"/>
  <c r="DF274" i="5"/>
  <c r="DF276" i="5"/>
  <c r="DF278" i="5"/>
  <c r="DF294" i="5"/>
  <c r="DF296" i="5"/>
  <c r="DF316" i="5"/>
  <c r="DF334" i="5"/>
  <c r="DF336" i="5"/>
  <c r="DF338" i="5"/>
  <c r="DF354" i="5"/>
  <c r="DF356" i="5"/>
  <c r="DF376" i="5"/>
  <c r="DF394" i="5"/>
  <c r="DF396" i="5"/>
  <c r="DF398" i="5"/>
  <c r="DF414" i="5"/>
  <c r="DF416" i="5"/>
  <c r="DF436" i="5"/>
  <c r="DF454" i="5"/>
  <c r="DF456" i="5"/>
  <c r="DF458" i="5"/>
  <c r="DF474" i="5"/>
  <c r="DF476" i="5"/>
  <c r="DF496" i="5"/>
  <c r="DF18" i="5"/>
  <c r="DF20" i="5"/>
  <c r="DF36" i="5"/>
  <c r="DF38" i="5"/>
  <c r="DF58" i="5"/>
  <c r="DF78" i="5"/>
  <c r="DF80" i="5"/>
  <c r="DF96" i="5"/>
  <c r="DF98" i="5"/>
  <c r="DF118" i="5"/>
  <c r="DF138" i="5"/>
  <c r="DF140" i="5"/>
  <c r="DF160" i="5"/>
  <c r="DF178" i="5"/>
  <c r="DF198" i="5"/>
  <c r="DF200" i="5"/>
  <c r="DF220" i="5"/>
  <c r="DF238" i="5"/>
  <c r="DF258" i="5"/>
  <c r="DF260" i="5"/>
  <c r="DF280" i="5"/>
  <c r="DF298" i="5"/>
  <c r="DF318" i="5"/>
  <c r="DF320" i="5"/>
  <c r="DF340" i="5"/>
  <c r="DF358" i="5"/>
  <c r="DF378" i="5"/>
  <c r="DF380" i="5"/>
  <c r="DF400" i="5"/>
  <c r="DF418" i="5"/>
  <c r="DF438" i="5"/>
  <c r="DF440" i="5"/>
  <c r="DF460" i="5"/>
  <c r="DF478" i="5"/>
  <c r="DF498" i="5"/>
  <c r="DF500" i="5"/>
  <c r="DF510" i="5"/>
  <c r="CZ507" i="5"/>
  <c r="DF505" i="5"/>
  <c r="CZ495" i="5"/>
  <c r="DF493" i="5"/>
  <c r="CZ483" i="5"/>
  <c r="DF481" i="5"/>
  <c r="CZ471" i="5"/>
  <c r="DF469" i="5"/>
  <c r="CZ459" i="5"/>
  <c r="DF457" i="5"/>
  <c r="CZ447" i="5"/>
  <c r="DF445" i="5"/>
  <c r="CZ435" i="5"/>
  <c r="DF433" i="5"/>
  <c r="CZ423" i="5"/>
  <c r="DF421" i="5"/>
  <c r="CZ411" i="5"/>
  <c r="DF409" i="5"/>
  <c r="CZ399" i="5"/>
  <c r="DF397" i="5"/>
  <c r="CZ387" i="5"/>
  <c r="DF385" i="5"/>
  <c r="CZ375" i="5"/>
  <c r="DF373" i="5"/>
  <c r="CZ363" i="5"/>
  <c r="DF361" i="5"/>
  <c r="CZ351" i="5"/>
  <c r="DF349" i="5"/>
  <c r="CZ339" i="5"/>
  <c r="DF337" i="5"/>
  <c r="CZ327" i="5"/>
  <c r="DF325" i="5"/>
  <c r="CZ315" i="5"/>
  <c r="DF313" i="5"/>
  <c r="CZ303" i="5"/>
  <c r="DF301" i="5"/>
  <c r="CZ291" i="5"/>
  <c r="DF289" i="5"/>
  <c r="CZ279" i="5"/>
  <c r="DF277" i="5"/>
  <c r="CZ267" i="5"/>
  <c r="DF265" i="5"/>
  <c r="CZ255" i="5"/>
  <c r="DF253" i="5"/>
  <c r="CZ243" i="5"/>
  <c r="DF241" i="5"/>
  <c r="CZ231" i="5"/>
  <c r="DF229" i="5"/>
  <c r="CZ219" i="5"/>
  <c r="DF217" i="5"/>
  <c r="CZ207" i="5"/>
  <c r="DF205" i="5"/>
  <c r="CZ195" i="5"/>
  <c r="DF193" i="5"/>
  <c r="CZ183" i="5"/>
  <c r="DF181" i="5"/>
  <c r="CZ171" i="5"/>
  <c r="DF169" i="5"/>
  <c r="CZ159" i="5"/>
  <c r="DF157" i="5"/>
  <c r="CZ147" i="5"/>
  <c r="DF145" i="5"/>
  <c r="CZ135" i="5"/>
  <c r="DF133" i="5"/>
  <c r="CZ123" i="5"/>
  <c r="DF121" i="5"/>
  <c r="CZ111" i="5"/>
  <c r="DF109" i="5"/>
  <c r="CZ99" i="5"/>
  <c r="DF97" i="5"/>
  <c r="CZ87" i="5"/>
  <c r="DF85" i="5"/>
  <c r="CZ75" i="5"/>
  <c r="DF73" i="5"/>
  <c r="CZ63" i="5"/>
  <c r="DF61" i="5"/>
  <c r="CZ51" i="5"/>
  <c r="DF49" i="5"/>
  <c r="CZ39" i="5"/>
  <c r="DF37" i="5"/>
  <c r="CZ27" i="5"/>
  <c r="DF25" i="5"/>
  <c r="DU268" i="5"/>
  <c r="CY503" i="5"/>
  <c r="DU495" i="5"/>
  <c r="CY479" i="5"/>
  <c r="CY445" i="5"/>
  <c r="DU437" i="5"/>
  <c r="CY369" i="5"/>
  <c r="DU353" i="5"/>
  <c r="CY315" i="5"/>
  <c r="DU295" i="5"/>
  <c r="CY255" i="5"/>
  <c r="CY201" i="5"/>
  <c r="CY169" i="5"/>
  <c r="DU161" i="5"/>
  <c r="CY147" i="5"/>
  <c r="CY123" i="5"/>
  <c r="DU103" i="5"/>
  <c r="CY55" i="5"/>
  <c r="DU47" i="5"/>
  <c r="CZ13" i="5"/>
  <c r="DX14" i="5"/>
  <c r="DF14" i="5"/>
  <c r="CZ15" i="5"/>
  <c r="CY13" i="5"/>
  <c r="CZ14" i="5"/>
  <c r="CY16" i="5"/>
  <c r="DF13" i="5"/>
  <c r="DF16" i="5"/>
  <c r="DX16" i="5"/>
  <c r="CY14" i="5"/>
  <c r="CY15" i="5"/>
  <c r="DX15" i="5"/>
  <c r="CZ16" i="5"/>
  <c r="DF15" i="5"/>
  <c r="DW16" i="5"/>
  <c r="DU16" i="5"/>
  <c r="DW15" i="5"/>
  <c r="DU15" i="5"/>
  <c r="DW14" i="5"/>
  <c r="DU14" i="5"/>
  <c r="DX13" i="5"/>
  <c r="DX12" i="5"/>
  <c r="DW13" i="5"/>
  <c r="DU13" i="5"/>
  <c r="DW12" i="5"/>
  <c r="DU12" i="5"/>
  <c r="CZ11" i="5"/>
  <c r="DF11" i="5"/>
  <c r="CY11" i="5"/>
  <c r="BO55" i="4"/>
  <c r="BO56" i="4"/>
  <c r="CD6" i="5"/>
  <c r="Y6" i="5" s="1"/>
  <c r="CD7" i="5"/>
  <c r="Y7" i="5" s="1"/>
  <c r="BM6" i="5"/>
  <c r="H6" i="5" s="1"/>
  <c r="BM7" i="5"/>
  <c r="H7" i="5" s="1"/>
  <c r="BZ7" i="5"/>
  <c r="U7" i="5" s="1"/>
  <c r="BZ6" i="5"/>
  <c r="U6" i="5" s="1"/>
  <c r="BW6" i="5"/>
  <c r="R6" i="5" s="1"/>
  <c r="BW7" i="5"/>
  <c r="R7" i="5" s="1"/>
  <c r="CC6" i="5"/>
  <c r="X6" i="5" s="1"/>
  <c r="CC7" i="5"/>
  <c r="X7" i="5" s="1"/>
  <c r="CA7" i="5"/>
  <c r="V7" i="5" s="1"/>
  <c r="CA6" i="5"/>
  <c r="V6" i="5" s="1"/>
  <c r="BT7" i="5"/>
  <c r="O7" i="5" s="1"/>
  <c r="BT6" i="5"/>
  <c r="O6" i="5" s="1"/>
  <c r="BX6" i="5"/>
  <c r="S6" i="5" s="1"/>
  <c r="BX7" i="5"/>
  <c r="S7" i="5" s="1"/>
  <c r="BL6" i="5"/>
  <c r="G6" i="5" s="1"/>
  <c r="BL7" i="5"/>
  <c r="G7" i="5" s="1"/>
  <c r="CB7" i="5"/>
  <c r="W7" i="5" s="1"/>
  <c r="CB6" i="5"/>
  <c r="W6" i="5" s="1"/>
  <c r="BU7" i="5"/>
  <c r="P7" i="5" s="1"/>
  <c r="BU6" i="5"/>
  <c r="P6" i="5" s="1"/>
  <c r="BN7" i="5"/>
  <c r="I7" i="5" s="1"/>
  <c r="BN6" i="5"/>
  <c r="I6" i="5" s="1"/>
  <c r="BR6" i="5"/>
  <c r="M6" i="5" s="1"/>
  <c r="BR7" i="5"/>
  <c r="M7" i="5" s="1"/>
  <c r="CE6" i="5"/>
  <c r="Z6" i="5" s="1"/>
  <c r="CE7" i="5"/>
  <c r="Z7" i="5" s="1"/>
  <c r="BV7" i="5"/>
  <c r="Q7" i="5" s="1"/>
  <c r="BV6" i="5"/>
  <c r="Q6" i="5" s="1"/>
  <c r="BO7" i="5"/>
  <c r="J7" i="5" s="1"/>
  <c r="BO6" i="5"/>
  <c r="J6" i="5" s="1"/>
  <c r="BI7" i="5"/>
  <c r="D7" i="5" s="1"/>
  <c r="BI6" i="5"/>
  <c r="D6" i="5" s="1"/>
  <c r="BQ6" i="5"/>
  <c r="L6" i="5" s="1"/>
  <c r="BQ7" i="5"/>
  <c r="L7" i="5" s="1"/>
  <c r="BY6" i="5"/>
  <c r="T6" i="5" s="1"/>
  <c r="BY7" i="5"/>
  <c r="T7" i="5" s="1"/>
  <c r="BP7" i="5"/>
  <c r="K7" i="5" s="1"/>
  <c r="BP6" i="5"/>
  <c r="K6" i="5" s="1"/>
  <c r="BJ7" i="5"/>
  <c r="E7" i="5" s="1"/>
  <c r="BJ6" i="5"/>
  <c r="E6" i="5" s="1"/>
  <c r="BS6" i="5"/>
  <c r="N6" i="5" s="1"/>
  <c r="BS7" i="5"/>
  <c r="N7" i="5" s="1"/>
  <c r="BK7" i="5"/>
  <c r="F7" i="5" s="1"/>
  <c r="BK6" i="5"/>
  <c r="F6" i="5" s="1"/>
  <c r="CF7" i="5"/>
  <c r="AA7" i="5" s="1"/>
  <c r="CF6" i="5"/>
  <c r="AA6" i="5" s="1"/>
  <c r="BG7" i="5"/>
  <c r="B7" i="5" s="1"/>
  <c r="BG6" i="5"/>
  <c r="B6" i="5" s="1"/>
  <c r="CJ7" i="5"/>
  <c r="AE7" i="5" s="1"/>
  <c r="CJ6" i="5"/>
  <c r="AE6" i="5" s="1"/>
  <c r="BH7" i="5"/>
  <c r="C7" i="5" s="1"/>
  <c r="BH6" i="5"/>
  <c r="C6" i="5" s="1"/>
  <c r="DZ479" i="5" l="1"/>
  <c r="DZ255" i="5"/>
  <c r="S28" i="6"/>
  <c r="B36" i="9"/>
  <c r="S25" i="6"/>
  <c r="B35" i="9"/>
  <c r="DZ503" i="5"/>
  <c r="DZ201" i="5"/>
  <c r="DZ123" i="5"/>
  <c r="DZ55" i="5"/>
  <c r="DZ199" i="5"/>
  <c r="DZ61" i="5"/>
  <c r="DZ147" i="5"/>
  <c r="DZ11" i="5"/>
  <c r="EB11" i="5" s="1"/>
  <c r="DZ169" i="5"/>
  <c r="DZ369" i="5"/>
  <c r="DZ445" i="5"/>
  <c r="DZ63" i="5"/>
  <c r="DZ477" i="5"/>
  <c r="DZ394" i="5"/>
  <c r="DZ499" i="5"/>
  <c r="DZ423" i="5"/>
  <c r="DZ385" i="5"/>
  <c r="DZ307" i="5"/>
  <c r="DZ223" i="5"/>
  <c r="DZ139" i="5"/>
  <c r="DZ79" i="5"/>
  <c r="DZ27" i="5"/>
  <c r="DZ262" i="5"/>
  <c r="DZ439" i="5"/>
  <c r="DZ363" i="5"/>
  <c r="DZ325" i="5"/>
  <c r="DZ249" i="5"/>
  <c r="DZ165" i="5"/>
  <c r="DZ81" i="5"/>
  <c r="DZ82" i="5"/>
  <c r="DZ463" i="5"/>
  <c r="DZ379" i="5"/>
  <c r="DZ303" i="5"/>
  <c r="DZ263" i="5"/>
  <c r="DZ187" i="5"/>
  <c r="DZ103" i="5"/>
  <c r="DZ17" i="5"/>
  <c r="DZ250" i="5"/>
  <c r="DZ489" i="5"/>
  <c r="DZ405" i="5"/>
  <c r="DZ321" i="5"/>
  <c r="DZ239" i="5"/>
  <c r="DZ185" i="5"/>
  <c r="DZ101" i="5"/>
  <c r="DZ214" i="5"/>
  <c r="DZ459" i="5"/>
  <c r="DZ375" i="5"/>
  <c r="DZ291" i="5"/>
  <c r="DZ209" i="5"/>
  <c r="DZ175" i="5"/>
  <c r="DZ99" i="5"/>
  <c r="DZ436" i="5"/>
  <c r="DZ430" i="5"/>
  <c r="DZ424" i="5"/>
  <c r="DZ22" i="5"/>
  <c r="DZ334" i="5"/>
  <c r="DZ172" i="5"/>
  <c r="DZ400" i="5"/>
  <c r="DZ18" i="5"/>
  <c r="DZ62" i="5"/>
  <c r="DZ234" i="5"/>
  <c r="DZ332" i="5"/>
  <c r="DZ24" i="5"/>
  <c r="DZ224" i="5"/>
  <c r="DZ56" i="5"/>
  <c r="DZ356" i="5"/>
  <c r="DZ480" i="5"/>
  <c r="DZ432" i="5"/>
  <c r="DZ282" i="5"/>
  <c r="DZ122" i="5"/>
  <c r="DZ242" i="5"/>
  <c r="DZ492" i="5"/>
  <c r="DZ138" i="5"/>
  <c r="DZ192" i="5"/>
  <c r="DZ344" i="5"/>
  <c r="DZ66" i="5"/>
  <c r="DZ314" i="5"/>
  <c r="DZ462" i="5"/>
  <c r="DZ216" i="5"/>
  <c r="DZ230" i="5"/>
  <c r="DZ288" i="5"/>
  <c r="DZ354" i="5"/>
  <c r="DZ102" i="5"/>
  <c r="DZ20" i="5"/>
  <c r="DZ476" i="5"/>
  <c r="DZ416" i="5"/>
  <c r="DZ368" i="5"/>
  <c r="DZ12" i="5"/>
  <c r="DZ85" i="5"/>
  <c r="DZ475" i="5"/>
  <c r="DZ509" i="5"/>
  <c r="DZ149" i="5"/>
  <c r="DZ425" i="5"/>
  <c r="DZ337" i="5"/>
  <c r="DZ358" i="5"/>
  <c r="DZ473" i="5"/>
  <c r="DZ419" i="5"/>
  <c r="DZ365" i="5"/>
  <c r="DZ279" i="5"/>
  <c r="DZ197" i="5"/>
  <c r="DZ113" i="5"/>
  <c r="DZ59" i="5"/>
  <c r="DZ25" i="5"/>
  <c r="DZ40" i="5"/>
  <c r="DZ497" i="5"/>
  <c r="DZ413" i="5"/>
  <c r="DZ359" i="5"/>
  <c r="DZ305" i="5"/>
  <c r="DZ245" i="5"/>
  <c r="DZ163" i="5"/>
  <c r="DZ77" i="5"/>
  <c r="DZ484" i="5"/>
  <c r="DZ34" i="5"/>
  <c r="DZ437" i="5"/>
  <c r="DZ353" i="5"/>
  <c r="DZ299" i="5"/>
  <c r="DZ243" i="5"/>
  <c r="DZ161" i="5"/>
  <c r="DZ75" i="5"/>
  <c r="DZ190" i="5"/>
  <c r="DZ487" i="5"/>
  <c r="DZ403" i="5"/>
  <c r="DZ319" i="5"/>
  <c r="DZ237" i="5"/>
  <c r="DZ181" i="5"/>
  <c r="DZ97" i="5"/>
  <c r="DZ455" i="5"/>
  <c r="DZ371" i="5"/>
  <c r="DZ287" i="5"/>
  <c r="DZ207" i="5"/>
  <c r="DZ153" i="5"/>
  <c r="DZ95" i="5"/>
  <c r="DZ364" i="5"/>
  <c r="DZ442" i="5"/>
  <c r="DZ292" i="5"/>
  <c r="DZ340" i="5"/>
  <c r="DZ52" i="5"/>
  <c r="DZ370" i="5"/>
  <c r="DZ160" i="5"/>
  <c r="DZ328" i="5"/>
  <c r="DZ412" i="5"/>
  <c r="DZ406" i="5"/>
  <c r="DZ352" i="5"/>
  <c r="DZ382" i="5"/>
  <c r="DZ198" i="5"/>
  <c r="DZ252" i="5"/>
  <c r="DZ378" i="5"/>
  <c r="DZ144" i="5"/>
  <c r="DZ308" i="5"/>
  <c r="DZ474" i="5"/>
  <c r="DZ414" i="5"/>
  <c r="DZ270" i="5"/>
  <c r="DZ296" i="5"/>
  <c r="DZ384" i="5"/>
  <c r="DZ456" i="5"/>
  <c r="DZ110" i="5"/>
  <c r="DZ128" i="5"/>
  <c r="DZ506" i="5"/>
  <c r="DZ60" i="5"/>
  <c r="DZ38" i="5"/>
  <c r="DZ284" i="5"/>
  <c r="DZ426" i="5"/>
  <c r="DZ188" i="5"/>
  <c r="DZ78" i="5"/>
  <c r="DZ342" i="5"/>
  <c r="DZ74" i="5"/>
  <c r="DZ458" i="5"/>
  <c r="DZ410" i="5"/>
  <c r="DZ350" i="5"/>
  <c r="DZ119" i="5"/>
  <c r="DZ93" i="5"/>
  <c r="DZ285" i="5"/>
  <c r="DZ91" i="5"/>
  <c r="DZ315" i="5"/>
  <c r="DZ231" i="5"/>
  <c r="DZ367" i="5"/>
  <c r="DZ202" i="5"/>
  <c r="DZ469" i="5"/>
  <c r="DZ417" i="5"/>
  <c r="DZ361" i="5"/>
  <c r="DZ275" i="5"/>
  <c r="DZ193" i="5"/>
  <c r="DZ109" i="5"/>
  <c r="DZ57" i="5"/>
  <c r="DZ493" i="5"/>
  <c r="DZ409" i="5"/>
  <c r="DZ357" i="5"/>
  <c r="DZ301" i="5"/>
  <c r="DZ221" i="5"/>
  <c r="DZ137" i="5"/>
  <c r="DZ51" i="5"/>
  <c r="DZ454" i="5"/>
  <c r="DZ433" i="5"/>
  <c r="DZ349" i="5"/>
  <c r="DZ297" i="5"/>
  <c r="DZ241" i="5"/>
  <c r="DZ157" i="5"/>
  <c r="DZ73" i="5"/>
  <c r="DZ461" i="5"/>
  <c r="DZ377" i="5"/>
  <c r="DZ293" i="5"/>
  <c r="DZ235" i="5"/>
  <c r="DZ159" i="5"/>
  <c r="DZ71" i="5"/>
  <c r="DZ429" i="5"/>
  <c r="DZ345" i="5"/>
  <c r="DZ283" i="5"/>
  <c r="DZ203" i="5"/>
  <c r="DZ151" i="5"/>
  <c r="DZ69" i="5"/>
  <c r="DZ178" i="5"/>
  <c r="DZ346" i="5"/>
  <c r="DZ112" i="5"/>
  <c r="DZ268" i="5"/>
  <c r="DZ496" i="5"/>
  <c r="DZ510" i="5"/>
  <c r="DZ256" i="5"/>
  <c r="DZ130" i="5"/>
  <c r="DZ244" i="5"/>
  <c r="DZ226" i="5"/>
  <c r="DZ28" i="5"/>
  <c r="DZ54" i="5"/>
  <c r="DZ58" i="5"/>
  <c r="DZ388" i="5"/>
  <c r="DZ206" i="5"/>
  <c r="DZ286" i="5"/>
  <c r="DZ508" i="5"/>
  <c r="DZ162" i="5"/>
  <c r="DZ204" i="5"/>
  <c r="DZ372" i="5"/>
  <c r="DZ116" i="5"/>
  <c r="DZ500" i="5"/>
  <c r="DZ468" i="5"/>
  <c r="DZ408" i="5"/>
  <c r="DZ30" i="5"/>
  <c r="DZ258" i="5"/>
  <c r="DZ212" i="5"/>
  <c r="DZ420" i="5"/>
  <c r="DZ180" i="5"/>
  <c r="DZ470" i="5"/>
  <c r="DZ32" i="5"/>
  <c r="DZ318" i="5"/>
  <c r="DZ194" i="5"/>
  <c r="DZ248" i="5"/>
  <c r="DZ390" i="5"/>
  <c r="DZ108" i="5"/>
  <c r="DZ200" i="5"/>
  <c r="DZ312" i="5"/>
  <c r="DZ114" i="5"/>
  <c r="DZ452" i="5"/>
  <c r="DZ404" i="5"/>
  <c r="DZ320" i="5"/>
  <c r="DZ311" i="5"/>
  <c r="DZ117" i="5"/>
  <c r="DZ115" i="5"/>
  <c r="DZ472" i="5"/>
  <c r="DZ281" i="5"/>
  <c r="DZ16" i="5"/>
  <c r="DZ253" i="5"/>
  <c r="DZ399" i="5"/>
  <c r="DZ94" i="5"/>
  <c r="DZ449" i="5"/>
  <c r="DZ415" i="5"/>
  <c r="DZ339" i="5"/>
  <c r="DZ251" i="5"/>
  <c r="DZ171" i="5"/>
  <c r="DZ89" i="5"/>
  <c r="DZ53" i="5"/>
  <c r="DZ490" i="5"/>
  <c r="DZ471" i="5"/>
  <c r="DZ389" i="5"/>
  <c r="DZ355" i="5"/>
  <c r="DZ273" i="5"/>
  <c r="DZ217" i="5"/>
  <c r="DZ133" i="5"/>
  <c r="DZ49" i="5"/>
  <c r="DZ310" i="5"/>
  <c r="DZ495" i="5"/>
  <c r="DZ411" i="5"/>
  <c r="DZ329" i="5"/>
  <c r="DZ295" i="5"/>
  <c r="DZ219" i="5"/>
  <c r="DZ135" i="5"/>
  <c r="DZ47" i="5"/>
  <c r="DZ457" i="5"/>
  <c r="DZ373" i="5"/>
  <c r="DZ289" i="5"/>
  <c r="DZ213" i="5"/>
  <c r="DZ155" i="5"/>
  <c r="DZ67" i="5"/>
  <c r="DZ505" i="5"/>
  <c r="DZ427" i="5"/>
  <c r="DZ343" i="5"/>
  <c r="DZ257" i="5"/>
  <c r="DZ183" i="5"/>
  <c r="DZ145" i="5"/>
  <c r="DZ65" i="5"/>
  <c r="DZ124" i="5"/>
  <c r="DZ220" i="5"/>
  <c r="DZ70" i="5"/>
  <c r="DZ196" i="5"/>
  <c r="DZ376" i="5"/>
  <c r="DZ106" i="5"/>
  <c r="DZ166" i="5"/>
  <c r="DZ238" i="5"/>
  <c r="DZ170" i="5"/>
  <c r="DZ232" i="5"/>
  <c r="DZ142" i="5"/>
  <c r="DZ126" i="5"/>
  <c r="DZ176" i="5"/>
  <c r="DZ366" i="5"/>
  <c r="DZ150" i="5"/>
  <c r="DZ464" i="5"/>
  <c r="DZ450" i="5"/>
  <c r="DZ402" i="5"/>
  <c r="DZ72" i="5"/>
  <c r="DZ156" i="5"/>
  <c r="DZ132" i="5"/>
  <c r="DZ336" i="5"/>
  <c r="DZ152" i="5"/>
  <c r="DZ434" i="5"/>
  <c r="DZ306" i="5"/>
  <c r="DZ42" i="5"/>
  <c r="DZ260" i="5"/>
  <c r="DZ264" i="5"/>
  <c r="DZ80" i="5"/>
  <c r="DZ48" i="5"/>
  <c r="DZ218" i="5"/>
  <c r="DZ50" i="5"/>
  <c r="DZ494" i="5"/>
  <c r="DZ446" i="5"/>
  <c r="DZ386" i="5"/>
  <c r="DZ324" i="5"/>
  <c r="DZ143" i="5"/>
  <c r="DZ395" i="5"/>
  <c r="DZ483" i="5"/>
  <c r="DZ15" i="5"/>
  <c r="DZ421" i="5"/>
  <c r="DZ447" i="5"/>
  <c r="DZ393" i="5"/>
  <c r="DZ335" i="5"/>
  <c r="DZ247" i="5"/>
  <c r="DZ167" i="5"/>
  <c r="DZ87" i="5"/>
  <c r="DZ33" i="5"/>
  <c r="DZ460" i="5"/>
  <c r="DZ467" i="5"/>
  <c r="DZ387" i="5"/>
  <c r="DZ333" i="5"/>
  <c r="DZ271" i="5"/>
  <c r="DZ195" i="5"/>
  <c r="DZ111" i="5"/>
  <c r="DZ23" i="5"/>
  <c r="DZ280" i="5"/>
  <c r="DZ491" i="5"/>
  <c r="DZ407" i="5"/>
  <c r="DZ327" i="5"/>
  <c r="DZ269" i="5"/>
  <c r="DZ215" i="5"/>
  <c r="DZ131" i="5"/>
  <c r="DZ43" i="5"/>
  <c r="DZ478" i="5"/>
  <c r="DZ435" i="5"/>
  <c r="DZ351" i="5"/>
  <c r="DZ261" i="5"/>
  <c r="DZ211" i="5"/>
  <c r="DZ129" i="5"/>
  <c r="DZ45" i="5"/>
  <c r="DZ304" i="5"/>
  <c r="DZ485" i="5"/>
  <c r="DZ401" i="5"/>
  <c r="DZ317" i="5"/>
  <c r="DZ233" i="5"/>
  <c r="DZ179" i="5"/>
  <c r="DZ125" i="5"/>
  <c r="DZ39" i="5"/>
  <c r="DZ76" i="5"/>
  <c r="DZ322" i="5"/>
  <c r="DZ502" i="5"/>
  <c r="DZ136" i="5"/>
  <c r="DZ298" i="5"/>
  <c r="DZ154" i="5"/>
  <c r="DZ134" i="5"/>
  <c r="DZ148" i="5"/>
  <c r="DZ88" i="5"/>
  <c r="DZ90" i="5"/>
  <c r="DZ96" i="5"/>
  <c r="DZ360" i="5"/>
  <c r="DZ86" i="5"/>
  <c r="DZ428" i="5"/>
  <c r="DZ504" i="5"/>
  <c r="DZ444" i="5"/>
  <c r="DZ396" i="5"/>
  <c r="DZ44" i="5"/>
  <c r="DZ92" i="5"/>
  <c r="DZ290" i="5"/>
  <c r="DZ104" i="5"/>
  <c r="DZ210" i="5"/>
  <c r="DZ222" i="5"/>
  <c r="DZ398" i="5"/>
  <c r="DZ276" i="5"/>
  <c r="DZ228" i="5"/>
  <c r="DZ168" i="5"/>
  <c r="DZ338" i="5"/>
  <c r="DZ36" i="5"/>
  <c r="DZ272" i="5"/>
  <c r="DZ174" i="5"/>
  <c r="DZ266" i="5"/>
  <c r="DZ488" i="5"/>
  <c r="DZ440" i="5"/>
  <c r="DZ380" i="5"/>
  <c r="DZ294" i="5"/>
  <c r="DZ173" i="5"/>
  <c r="DZ507" i="5"/>
  <c r="DZ35" i="5"/>
  <c r="DZ341" i="5"/>
  <c r="DZ14" i="5"/>
  <c r="DZ13" i="5"/>
  <c r="DZ31" i="5"/>
  <c r="DZ277" i="5"/>
  <c r="DZ453" i="5"/>
  <c r="DZ501" i="5"/>
  <c r="DZ443" i="5"/>
  <c r="DZ391" i="5"/>
  <c r="DZ309" i="5"/>
  <c r="DZ225" i="5"/>
  <c r="DZ141" i="5"/>
  <c r="DZ83" i="5"/>
  <c r="DZ29" i="5"/>
  <c r="DZ316" i="5"/>
  <c r="DZ441" i="5"/>
  <c r="DZ383" i="5"/>
  <c r="DZ331" i="5"/>
  <c r="DZ265" i="5"/>
  <c r="DZ191" i="5"/>
  <c r="DZ107" i="5"/>
  <c r="DZ19" i="5"/>
  <c r="DZ118" i="5"/>
  <c r="DZ465" i="5"/>
  <c r="DZ381" i="5"/>
  <c r="DZ323" i="5"/>
  <c r="DZ267" i="5"/>
  <c r="DZ189" i="5"/>
  <c r="DZ105" i="5"/>
  <c r="DZ21" i="5"/>
  <c r="DZ448" i="5"/>
  <c r="DZ431" i="5"/>
  <c r="DZ347" i="5"/>
  <c r="DZ259" i="5"/>
  <c r="DZ205" i="5"/>
  <c r="DZ127" i="5"/>
  <c r="DZ41" i="5"/>
  <c r="DZ274" i="5"/>
  <c r="DZ481" i="5"/>
  <c r="DZ397" i="5"/>
  <c r="DZ313" i="5"/>
  <c r="DZ229" i="5"/>
  <c r="DZ177" i="5"/>
  <c r="DZ121" i="5"/>
  <c r="DZ37" i="5"/>
  <c r="DZ46" i="5"/>
  <c r="DZ64" i="5"/>
  <c r="DZ466" i="5"/>
  <c r="DZ418" i="5"/>
  <c r="DZ208" i="5"/>
  <c r="DZ98" i="5"/>
  <c r="DZ100" i="5"/>
  <c r="DZ302" i="5"/>
  <c r="DZ26" i="5"/>
  <c r="DZ68" i="5"/>
  <c r="DZ300" i="5"/>
  <c r="DZ120" i="5"/>
  <c r="DZ392" i="5"/>
  <c r="DZ486" i="5"/>
  <c r="DZ438" i="5"/>
  <c r="DZ348" i="5"/>
  <c r="DZ186" i="5"/>
  <c r="DZ278" i="5"/>
  <c r="DZ182" i="5"/>
  <c r="DZ158" i="5"/>
  <c r="DZ362" i="5"/>
  <c r="DZ240" i="5"/>
  <c r="DZ164" i="5"/>
  <c r="DZ326" i="5"/>
  <c r="DZ140" i="5"/>
  <c r="DZ498" i="5"/>
  <c r="DZ254" i="5"/>
  <c r="DZ330" i="5"/>
  <c r="DZ236" i="5"/>
  <c r="DZ146" i="5"/>
  <c r="DZ84" i="5"/>
  <c r="DZ482" i="5"/>
  <c r="DZ422" i="5"/>
  <c r="DZ374" i="5"/>
  <c r="DZ246" i="5"/>
  <c r="DZ451" i="5"/>
  <c r="DZ227" i="5"/>
  <c r="DZ184" i="5"/>
  <c r="EB19" i="5" l="1"/>
  <c r="ED19" i="5" s="1"/>
  <c r="EB21" i="5"/>
  <c r="ED21" i="5" s="1"/>
  <c r="EB26" i="5"/>
  <c r="ED26" i="5" s="1"/>
  <c r="EB422" i="5"/>
  <c r="ED422" i="5" s="1"/>
  <c r="EB146" i="5"/>
  <c r="ED146" i="5" s="1"/>
  <c r="EB140" i="5"/>
  <c r="ED140" i="5" s="1"/>
  <c r="EB68" i="5"/>
  <c r="ED68" i="5" s="1"/>
  <c r="EB61" i="5"/>
  <c r="ED61" i="5" s="1"/>
  <c r="EB227" i="5"/>
  <c r="ED227" i="5" s="1"/>
  <c r="EB374" i="5"/>
  <c r="ED374" i="5" s="1"/>
  <c r="EB84" i="5"/>
  <c r="ED84" i="5" s="1"/>
  <c r="EB498" i="5"/>
  <c r="ED498" i="5" s="1"/>
  <c r="EB362" i="5"/>
  <c r="ED362" i="5" s="1"/>
  <c r="EB348" i="5"/>
  <c r="ED348" i="5" s="1"/>
  <c r="EB392" i="5"/>
  <c r="ED392" i="5" s="1"/>
  <c r="EB300" i="5"/>
  <c r="ED300" i="5" s="1"/>
  <c r="EB313" i="5"/>
  <c r="ED313" i="5" s="1"/>
  <c r="EB274" i="5"/>
  <c r="ED274" i="5" s="1"/>
  <c r="EB127" i="5"/>
  <c r="ED127" i="5" s="1"/>
  <c r="EB267" i="5"/>
  <c r="ED267" i="5" s="1"/>
  <c r="EB331" i="5"/>
  <c r="ED331" i="5" s="1"/>
  <c r="EB29" i="5"/>
  <c r="ED29" i="5" s="1"/>
  <c r="EB443" i="5"/>
  <c r="ED443" i="5" s="1"/>
  <c r="EB31" i="5"/>
  <c r="ED31" i="5" s="1"/>
  <c r="EB488" i="5"/>
  <c r="ED488" i="5" s="1"/>
  <c r="EB222" i="5"/>
  <c r="ED222" i="5" s="1"/>
  <c r="EB104" i="5"/>
  <c r="ED104" i="5" s="1"/>
  <c r="EB504" i="5"/>
  <c r="ED504" i="5" s="1"/>
  <c r="EB90" i="5"/>
  <c r="ED90" i="5" s="1"/>
  <c r="EB154" i="5"/>
  <c r="ED154" i="5" s="1"/>
  <c r="EB298" i="5"/>
  <c r="ED298" i="5" s="1"/>
  <c r="EB502" i="5"/>
  <c r="ED502" i="5" s="1"/>
  <c r="EB39" i="5"/>
  <c r="ED39" i="5" s="1"/>
  <c r="EB485" i="5"/>
  <c r="ED485" i="5" s="1"/>
  <c r="EB261" i="5"/>
  <c r="ED261" i="5" s="1"/>
  <c r="EB407" i="5"/>
  <c r="ED407" i="5" s="1"/>
  <c r="EB280" i="5"/>
  <c r="ED280" i="5" s="1"/>
  <c r="EB23" i="5"/>
  <c r="ED23" i="5" s="1"/>
  <c r="EB467" i="5"/>
  <c r="ED467" i="5" s="1"/>
  <c r="EB167" i="5"/>
  <c r="ED167" i="5" s="1"/>
  <c r="EB369" i="5"/>
  <c r="ED369" i="5" s="1"/>
  <c r="EB446" i="5"/>
  <c r="ED446" i="5" s="1"/>
  <c r="EB218" i="5"/>
  <c r="ED218" i="5" s="1"/>
  <c r="EB260" i="5"/>
  <c r="ED260" i="5" s="1"/>
  <c r="EB450" i="5"/>
  <c r="ED450" i="5" s="1"/>
  <c r="EB176" i="5"/>
  <c r="ED176" i="5" s="1"/>
  <c r="EB70" i="5"/>
  <c r="ED70" i="5" s="1"/>
  <c r="EB427" i="5"/>
  <c r="ED427" i="5" s="1"/>
  <c r="EB213" i="5"/>
  <c r="ED213" i="5" s="1"/>
  <c r="EB329" i="5"/>
  <c r="ED329" i="5" s="1"/>
  <c r="EB389" i="5"/>
  <c r="ED389" i="5" s="1"/>
  <c r="EB490" i="5"/>
  <c r="ED490" i="5" s="1"/>
  <c r="EB89" i="5"/>
  <c r="ED89" i="5" s="1"/>
  <c r="EB399" i="5"/>
  <c r="ED399" i="5" s="1"/>
  <c r="EB404" i="5"/>
  <c r="ED404" i="5" s="1"/>
  <c r="EB114" i="5"/>
  <c r="ED114" i="5" s="1"/>
  <c r="EB470" i="5"/>
  <c r="ED470" i="5" s="1"/>
  <c r="EB408" i="5"/>
  <c r="ED408" i="5" s="1"/>
  <c r="EB500" i="5"/>
  <c r="ED500" i="5" s="1"/>
  <c r="EB372" i="5"/>
  <c r="ED372" i="5" s="1"/>
  <c r="EB508" i="5"/>
  <c r="ED508" i="5" s="1"/>
  <c r="EB58" i="5"/>
  <c r="ED58" i="5" s="1"/>
  <c r="EB226" i="5"/>
  <c r="ED226" i="5" s="1"/>
  <c r="EB345" i="5"/>
  <c r="ED345" i="5" s="1"/>
  <c r="EB159" i="5"/>
  <c r="ED159" i="5" s="1"/>
  <c r="EB297" i="5"/>
  <c r="ED297" i="5" s="1"/>
  <c r="EB357" i="5"/>
  <c r="ED357" i="5" s="1"/>
  <c r="EB57" i="5"/>
  <c r="ED57" i="5" s="1"/>
  <c r="EB469" i="5"/>
  <c r="ED469" i="5" s="1"/>
  <c r="EB231" i="5"/>
  <c r="ED231" i="5" s="1"/>
  <c r="EB93" i="5"/>
  <c r="ED93" i="5" s="1"/>
  <c r="EB410" i="5"/>
  <c r="ED410" i="5" s="1"/>
  <c r="EB74" i="5"/>
  <c r="ED74" i="5" s="1"/>
  <c r="EB506" i="5"/>
  <c r="ED506" i="5" s="1"/>
  <c r="EB414" i="5"/>
  <c r="ED414" i="5" s="1"/>
  <c r="EB378" i="5"/>
  <c r="ED378" i="5" s="1"/>
  <c r="EB352" i="5"/>
  <c r="ED352" i="5" s="1"/>
  <c r="EB412" i="5"/>
  <c r="ED412" i="5" s="1"/>
  <c r="EB371" i="5"/>
  <c r="ED371" i="5" s="1"/>
  <c r="EB181" i="5"/>
  <c r="ED181" i="5" s="1"/>
  <c r="EB299" i="5"/>
  <c r="ED299" i="5" s="1"/>
  <c r="EB359" i="5"/>
  <c r="ED359" i="5" s="1"/>
  <c r="EB40" i="5"/>
  <c r="ED40" i="5" s="1"/>
  <c r="EB59" i="5"/>
  <c r="ED59" i="5" s="1"/>
  <c r="EB473" i="5"/>
  <c r="ED473" i="5" s="1"/>
  <c r="EB425" i="5"/>
  <c r="ED425" i="5" s="1"/>
  <c r="EB476" i="5"/>
  <c r="ED476" i="5" s="1"/>
  <c r="EB354" i="5"/>
  <c r="ED354" i="5" s="1"/>
  <c r="EB314" i="5"/>
  <c r="ED314" i="5" s="1"/>
  <c r="EB192" i="5"/>
  <c r="ED192" i="5" s="1"/>
  <c r="EB480" i="5"/>
  <c r="ED480" i="5" s="1"/>
  <c r="EB332" i="5"/>
  <c r="ED332" i="5" s="1"/>
  <c r="EB334" i="5"/>
  <c r="ED334" i="5" s="1"/>
  <c r="EB22" i="5"/>
  <c r="ED22" i="5" s="1"/>
  <c r="EB430" i="5"/>
  <c r="ED430" i="5" s="1"/>
  <c r="EB459" i="5"/>
  <c r="ED459" i="5" s="1"/>
  <c r="EB239" i="5"/>
  <c r="ED239" i="5" s="1"/>
  <c r="EB379" i="5"/>
  <c r="ED379" i="5" s="1"/>
  <c r="EB82" i="5"/>
  <c r="ED82" i="5" s="1"/>
  <c r="EB439" i="5"/>
  <c r="ED439" i="5" s="1"/>
  <c r="EB139" i="5"/>
  <c r="ED139" i="5" s="1"/>
  <c r="EB397" i="5"/>
  <c r="ED397" i="5" s="1"/>
  <c r="EB205" i="5"/>
  <c r="ED205" i="5" s="1"/>
  <c r="EB323" i="5"/>
  <c r="ED323" i="5" s="1"/>
  <c r="EB383" i="5"/>
  <c r="ED383" i="5" s="1"/>
  <c r="EB316" i="5"/>
  <c r="ED316" i="5" s="1"/>
  <c r="EB83" i="5"/>
  <c r="ED83" i="5" s="1"/>
  <c r="EB501" i="5"/>
  <c r="ED501" i="5" s="1"/>
  <c r="EB201" i="5"/>
  <c r="ED201" i="5" s="1"/>
  <c r="EB341" i="5"/>
  <c r="ED341" i="5" s="1"/>
  <c r="EB272" i="5"/>
  <c r="ED272" i="5" s="1"/>
  <c r="EB228" i="5"/>
  <c r="ED228" i="5" s="1"/>
  <c r="EB210" i="5"/>
  <c r="ED210" i="5" s="1"/>
  <c r="EB290" i="5"/>
  <c r="ED290" i="5" s="1"/>
  <c r="EB322" i="5"/>
  <c r="ED322" i="5" s="1"/>
  <c r="EB76" i="5"/>
  <c r="ED76" i="5" s="1"/>
  <c r="EB125" i="5"/>
  <c r="ED125" i="5" s="1"/>
  <c r="EB351" i="5"/>
  <c r="ED351" i="5" s="1"/>
  <c r="EB43" i="5"/>
  <c r="ED43" i="5" s="1"/>
  <c r="EB491" i="5"/>
  <c r="ED491" i="5" s="1"/>
  <c r="EB111" i="5"/>
  <c r="ED111" i="5" s="1"/>
  <c r="EB247" i="5"/>
  <c r="ED247" i="5" s="1"/>
  <c r="EB169" i="5"/>
  <c r="ED169" i="5" s="1"/>
  <c r="EB483" i="5"/>
  <c r="ED483" i="5" s="1"/>
  <c r="EB494" i="5"/>
  <c r="ED494" i="5" s="1"/>
  <c r="EB152" i="5"/>
  <c r="ED152" i="5" s="1"/>
  <c r="EB132" i="5"/>
  <c r="ED132" i="5" s="1"/>
  <c r="EB126" i="5"/>
  <c r="ED126" i="5" s="1"/>
  <c r="EB238" i="5"/>
  <c r="ED238" i="5" s="1"/>
  <c r="EB106" i="5"/>
  <c r="ED106" i="5" s="1"/>
  <c r="EB124" i="5"/>
  <c r="ED124" i="5" s="1"/>
  <c r="EB65" i="5"/>
  <c r="ED65" i="5" s="1"/>
  <c r="EB505" i="5"/>
  <c r="ED505" i="5" s="1"/>
  <c r="EB289" i="5"/>
  <c r="ED289" i="5" s="1"/>
  <c r="EB411" i="5"/>
  <c r="ED411" i="5" s="1"/>
  <c r="EB310" i="5"/>
  <c r="ED310" i="5" s="1"/>
  <c r="EB49" i="5"/>
  <c r="ED49" i="5" s="1"/>
  <c r="EB471" i="5"/>
  <c r="ED471" i="5" s="1"/>
  <c r="EB171" i="5"/>
  <c r="ED171" i="5" s="1"/>
  <c r="EB253" i="5"/>
  <c r="ED253" i="5" s="1"/>
  <c r="EB503" i="5"/>
  <c r="ED503" i="5" s="1"/>
  <c r="EB281" i="5"/>
  <c r="ED281" i="5" s="1"/>
  <c r="EB452" i="5"/>
  <c r="ED452" i="5" s="1"/>
  <c r="EB312" i="5"/>
  <c r="ED312" i="5" s="1"/>
  <c r="EB248" i="5"/>
  <c r="ED248" i="5" s="1"/>
  <c r="EB468" i="5"/>
  <c r="ED468" i="5" s="1"/>
  <c r="EB204" i="5"/>
  <c r="ED204" i="5" s="1"/>
  <c r="EB54" i="5"/>
  <c r="ED54" i="5" s="1"/>
  <c r="EB130" i="5"/>
  <c r="ED130" i="5" s="1"/>
  <c r="EB112" i="5"/>
  <c r="ED112" i="5" s="1"/>
  <c r="EB429" i="5"/>
  <c r="ED429" i="5" s="1"/>
  <c r="EB235" i="5"/>
  <c r="ED235" i="5" s="1"/>
  <c r="EB349" i="5"/>
  <c r="ED349" i="5" s="1"/>
  <c r="EB409" i="5"/>
  <c r="ED409" i="5" s="1"/>
  <c r="EB109" i="5"/>
  <c r="ED109" i="5" s="1"/>
  <c r="EB458" i="5"/>
  <c r="ED458" i="5" s="1"/>
  <c r="EB342" i="5"/>
  <c r="ED342" i="5" s="1"/>
  <c r="EB284" i="5"/>
  <c r="ED284" i="5" s="1"/>
  <c r="EB128" i="5"/>
  <c r="ED128" i="5" s="1"/>
  <c r="EB474" i="5"/>
  <c r="ED474" i="5" s="1"/>
  <c r="EB252" i="5"/>
  <c r="ED252" i="5" s="1"/>
  <c r="EB160" i="5"/>
  <c r="ED160" i="5" s="1"/>
  <c r="EB292" i="5"/>
  <c r="ED292" i="5" s="1"/>
  <c r="EB455" i="5"/>
  <c r="ED455" i="5" s="1"/>
  <c r="EB237" i="5"/>
  <c r="ED237" i="5" s="1"/>
  <c r="EB353" i="5"/>
  <c r="ED353" i="5" s="1"/>
  <c r="EB34" i="5"/>
  <c r="ED34" i="5" s="1"/>
  <c r="EB413" i="5"/>
  <c r="ED413" i="5" s="1"/>
  <c r="EB113" i="5"/>
  <c r="ED113" i="5" s="1"/>
  <c r="EB337" i="5"/>
  <c r="ED337" i="5" s="1"/>
  <c r="EB149" i="5"/>
  <c r="ED149" i="5" s="1"/>
  <c r="EB475" i="5"/>
  <c r="ED475" i="5" s="1"/>
  <c r="EB288" i="5"/>
  <c r="ED288" i="5" s="1"/>
  <c r="EB138" i="5"/>
  <c r="ED138" i="5" s="1"/>
  <c r="EB242" i="5"/>
  <c r="ED242" i="5" s="1"/>
  <c r="EB234" i="5"/>
  <c r="ED234" i="5" s="1"/>
  <c r="EB18" i="5"/>
  <c r="ED18" i="5" s="1"/>
  <c r="EB172" i="5"/>
  <c r="ED172" i="5" s="1"/>
  <c r="EB424" i="5"/>
  <c r="ED424" i="5" s="1"/>
  <c r="EB99" i="5"/>
  <c r="ED99" i="5" s="1"/>
  <c r="EB321" i="5"/>
  <c r="ED321" i="5" s="1"/>
  <c r="EB17" i="5"/>
  <c r="ED17" i="5" s="1"/>
  <c r="EB463" i="5"/>
  <c r="ED463" i="5" s="1"/>
  <c r="EB81" i="5"/>
  <c r="ED81" i="5" s="1"/>
  <c r="EB223" i="5"/>
  <c r="ED223" i="5" s="1"/>
  <c r="EB477" i="5"/>
  <c r="ED477" i="5" s="1"/>
  <c r="EB438" i="5"/>
  <c r="ED438" i="5" s="1"/>
  <c r="EB302" i="5"/>
  <c r="ED302" i="5" s="1"/>
  <c r="EB184" i="5"/>
  <c r="ED184" i="5" s="1"/>
  <c r="EB482" i="5"/>
  <c r="ED482" i="5" s="1"/>
  <c r="EB326" i="5"/>
  <c r="ED326" i="5" s="1"/>
  <c r="EB158" i="5"/>
  <c r="ED158" i="5" s="1"/>
  <c r="EB486" i="5"/>
  <c r="ED486" i="5" s="1"/>
  <c r="EB208" i="5"/>
  <c r="ED208" i="5" s="1"/>
  <c r="EB466" i="5"/>
  <c r="ED466" i="5" s="1"/>
  <c r="EB64" i="5"/>
  <c r="ED64" i="5" s="1"/>
  <c r="EB37" i="5"/>
  <c r="ED37" i="5" s="1"/>
  <c r="EB481" i="5"/>
  <c r="ED481" i="5" s="1"/>
  <c r="EB259" i="5"/>
  <c r="ED259" i="5" s="1"/>
  <c r="EB381" i="5"/>
  <c r="ED381" i="5" s="1"/>
  <c r="EB118" i="5"/>
  <c r="ED118" i="5" s="1"/>
  <c r="EB441" i="5"/>
  <c r="ED441" i="5" s="1"/>
  <c r="EB141" i="5"/>
  <c r="ED141" i="5" s="1"/>
  <c r="EB55" i="5"/>
  <c r="ED55" i="5" s="1"/>
  <c r="EB35" i="5"/>
  <c r="ED35" i="5" s="1"/>
  <c r="EB507" i="5"/>
  <c r="ED507" i="5" s="1"/>
  <c r="EB36" i="5"/>
  <c r="ED36" i="5" s="1"/>
  <c r="EB276" i="5"/>
  <c r="ED276" i="5" s="1"/>
  <c r="EB92" i="5"/>
  <c r="ED92" i="5" s="1"/>
  <c r="EB148" i="5"/>
  <c r="ED148" i="5" s="1"/>
  <c r="EB179" i="5"/>
  <c r="ED179" i="5" s="1"/>
  <c r="EB435" i="5"/>
  <c r="ED435" i="5" s="1"/>
  <c r="EB478" i="5"/>
  <c r="ED478" i="5" s="1"/>
  <c r="EB131" i="5"/>
  <c r="ED131" i="5" s="1"/>
  <c r="EB195" i="5"/>
  <c r="ED195" i="5" s="1"/>
  <c r="EB335" i="5"/>
  <c r="ED335" i="5" s="1"/>
  <c r="EB48" i="5"/>
  <c r="ED48" i="5" s="1"/>
  <c r="EB42" i="5"/>
  <c r="ED42" i="5" s="1"/>
  <c r="EB336" i="5"/>
  <c r="ED336" i="5" s="1"/>
  <c r="EB376" i="5"/>
  <c r="ED376" i="5" s="1"/>
  <c r="EB196" i="5"/>
  <c r="ED196" i="5" s="1"/>
  <c r="EB220" i="5"/>
  <c r="ED220" i="5" s="1"/>
  <c r="EB145" i="5"/>
  <c r="ED145" i="5" s="1"/>
  <c r="EB373" i="5"/>
  <c r="ED373" i="5" s="1"/>
  <c r="EB47" i="5"/>
  <c r="ED47" i="5" s="1"/>
  <c r="EB495" i="5"/>
  <c r="ED495" i="5" s="1"/>
  <c r="EB133" i="5"/>
  <c r="ED133" i="5" s="1"/>
  <c r="EB251" i="5"/>
  <c r="ED251" i="5" s="1"/>
  <c r="EB472" i="5"/>
  <c r="ED472" i="5" s="1"/>
  <c r="EB180" i="5"/>
  <c r="ED180" i="5" s="1"/>
  <c r="EB212" i="5"/>
  <c r="ED212" i="5" s="1"/>
  <c r="EB162" i="5"/>
  <c r="ED162" i="5" s="1"/>
  <c r="EB388" i="5"/>
  <c r="ED388" i="5" s="1"/>
  <c r="EB496" i="5"/>
  <c r="ED496" i="5" s="1"/>
  <c r="EB178" i="5"/>
  <c r="ED178" i="5" s="1"/>
  <c r="EB69" i="5"/>
  <c r="ED69" i="5" s="1"/>
  <c r="EB293" i="5"/>
  <c r="ED293" i="5" s="1"/>
  <c r="EB433" i="5"/>
  <c r="ED433" i="5" s="1"/>
  <c r="EB454" i="5"/>
  <c r="ED454" i="5" s="1"/>
  <c r="EB51" i="5"/>
  <c r="ED51" i="5" s="1"/>
  <c r="EB493" i="5"/>
  <c r="ED493" i="5" s="1"/>
  <c r="EB193" i="5"/>
  <c r="ED193" i="5" s="1"/>
  <c r="EB315" i="5"/>
  <c r="ED315" i="5" s="1"/>
  <c r="EB110" i="5"/>
  <c r="ED110" i="5" s="1"/>
  <c r="EB384" i="5"/>
  <c r="ED384" i="5" s="1"/>
  <c r="EB198" i="5"/>
  <c r="ED198" i="5" s="1"/>
  <c r="EB52" i="5"/>
  <c r="ED52" i="5" s="1"/>
  <c r="EB364" i="5"/>
  <c r="ED364" i="5" s="1"/>
  <c r="EB95" i="5"/>
  <c r="ED95" i="5" s="1"/>
  <c r="EB319" i="5"/>
  <c r="ED319" i="5" s="1"/>
  <c r="EB437" i="5"/>
  <c r="ED437" i="5" s="1"/>
  <c r="EB484" i="5"/>
  <c r="ED484" i="5" s="1"/>
  <c r="EB77" i="5"/>
  <c r="ED77" i="5" s="1"/>
  <c r="EB497" i="5"/>
  <c r="ED497" i="5" s="1"/>
  <c r="EB197" i="5"/>
  <c r="ED197" i="5" s="1"/>
  <c r="EB199" i="5"/>
  <c r="ED199" i="5" s="1"/>
  <c r="EB479" i="5"/>
  <c r="ED479" i="5" s="1"/>
  <c r="EB85" i="5"/>
  <c r="ED85" i="5" s="1"/>
  <c r="EB230" i="5"/>
  <c r="ED230" i="5" s="1"/>
  <c r="EB66" i="5"/>
  <c r="ED66" i="5" s="1"/>
  <c r="EB492" i="5"/>
  <c r="ED492" i="5" s="1"/>
  <c r="EB436" i="5"/>
  <c r="ED436" i="5" s="1"/>
  <c r="EB175" i="5"/>
  <c r="ED175" i="5" s="1"/>
  <c r="EB405" i="5"/>
  <c r="ED405" i="5" s="1"/>
  <c r="EB250" i="5"/>
  <c r="ED250" i="5" s="1"/>
  <c r="EB103" i="5"/>
  <c r="ED103" i="5" s="1"/>
  <c r="EB165" i="5"/>
  <c r="ED165" i="5" s="1"/>
  <c r="EB307" i="5"/>
  <c r="ED307" i="5" s="1"/>
  <c r="EB63" i="5"/>
  <c r="ED63" i="5" s="1"/>
  <c r="EB236" i="5"/>
  <c r="ED236" i="5" s="1"/>
  <c r="EB164" i="5"/>
  <c r="ED164" i="5" s="1"/>
  <c r="EB182" i="5"/>
  <c r="ED182" i="5" s="1"/>
  <c r="EB278" i="5"/>
  <c r="ED278" i="5" s="1"/>
  <c r="EB418" i="5"/>
  <c r="ED418" i="5" s="1"/>
  <c r="EB46" i="5"/>
  <c r="ED46" i="5" s="1"/>
  <c r="EB121" i="5"/>
  <c r="ED121" i="5" s="1"/>
  <c r="EB347" i="5"/>
  <c r="ED347" i="5" s="1"/>
  <c r="EB465" i="5"/>
  <c r="ED465" i="5" s="1"/>
  <c r="EB107" i="5"/>
  <c r="ED107" i="5" s="1"/>
  <c r="EB225" i="5"/>
  <c r="ED225" i="5" s="1"/>
  <c r="EB173" i="5"/>
  <c r="ED173" i="5" s="1"/>
  <c r="EB294" i="5"/>
  <c r="ED294" i="5" s="1"/>
  <c r="EB338" i="5"/>
  <c r="ED338" i="5" s="1"/>
  <c r="EB44" i="5"/>
  <c r="ED44" i="5" s="1"/>
  <c r="EB86" i="5"/>
  <c r="ED86" i="5" s="1"/>
  <c r="EB134" i="5"/>
  <c r="ED134" i="5" s="1"/>
  <c r="EB233" i="5"/>
  <c r="ED233" i="5" s="1"/>
  <c r="EB45" i="5"/>
  <c r="ED45" i="5" s="1"/>
  <c r="EB215" i="5"/>
  <c r="ED215" i="5" s="1"/>
  <c r="EB271" i="5"/>
  <c r="ED271" i="5" s="1"/>
  <c r="EB393" i="5"/>
  <c r="ED393" i="5" s="1"/>
  <c r="EB421" i="5"/>
  <c r="ED421" i="5" s="1"/>
  <c r="EB143" i="5"/>
  <c r="ED143" i="5" s="1"/>
  <c r="EB80" i="5"/>
  <c r="ED80" i="5" s="1"/>
  <c r="EB306" i="5"/>
  <c r="ED306" i="5" s="1"/>
  <c r="EB156" i="5"/>
  <c r="ED156" i="5" s="1"/>
  <c r="EB232" i="5"/>
  <c r="ED232" i="5" s="1"/>
  <c r="EB183" i="5"/>
  <c r="ED183" i="5" s="1"/>
  <c r="EB457" i="5"/>
  <c r="ED457" i="5" s="1"/>
  <c r="EB135" i="5"/>
  <c r="ED135" i="5" s="1"/>
  <c r="EB217" i="5"/>
  <c r="ED217" i="5" s="1"/>
  <c r="EB339" i="5"/>
  <c r="ED339" i="5" s="1"/>
  <c r="EB200" i="5"/>
  <c r="ED200" i="5" s="1"/>
  <c r="EB194" i="5"/>
  <c r="ED194" i="5" s="1"/>
  <c r="EB420" i="5"/>
  <c r="ED420" i="5" s="1"/>
  <c r="EB244" i="5"/>
  <c r="ED244" i="5" s="1"/>
  <c r="EB510" i="5"/>
  <c r="ED510" i="5" s="1"/>
  <c r="EB268" i="5"/>
  <c r="ED268" i="5" s="1"/>
  <c r="EB346" i="5"/>
  <c r="ED346" i="5" s="1"/>
  <c r="EB151" i="5"/>
  <c r="ED151" i="5" s="1"/>
  <c r="EB377" i="5"/>
  <c r="ED377" i="5" s="1"/>
  <c r="EB73" i="5"/>
  <c r="ED73" i="5" s="1"/>
  <c r="EB137" i="5"/>
  <c r="ED137" i="5" s="1"/>
  <c r="EB275" i="5"/>
  <c r="ED275" i="5" s="1"/>
  <c r="EB147" i="5"/>
  <c r="ED147" i="5" s="1"/>
  <c r="EB91" i="5"/>
  <c r="ED91" i="5" s="1"/>
  <c r="EB78" i="5"/>
  <c r="ED78" i="5" s="1"/>
  <c r="EB38" i="5"/>
  <c r="ED38" i="5" s="1"/>
  <c r="EB456" i="5"/>
  <c r="ED456" i="5" s="1"/>
  <c r="EB328" i="5"/>
  <c r="ED328" i="5" s="1"/>
  <c r="EB340" i="5"/>
  <c r="ED340" i="5" s="1"/>
  <c r="EB442" i="5"/>
  <c r="ED442" i="5" s="1"/>
  <c r="EB153" i="5"/>
  <c r="ED153" i="5" s="1"/>
  <c r="EB403" i="5"/>
  <c r="ED403" i="5" s="1"/>
  <c r="EB190" i="5"/>
  <c r="ED190" i="5" s="1"/>
  <c r="EB75" i="5"/>
  <c r="ED75" i="5" s="1"/>
  <c r="EB163" i="5"/>
  <c r="ED163" i="5" s="1"/>
  <c r="EB279" i="5"/>
  <c r="ED279" i="5" s="1"/>
  <c r="EB123" i="5"/>
  <c r="ED123" i="5" s="1"/>
  <c r="EB216" i="5"/>
  <c r="ED216" i="5" s="1"/>
  <c r="EB122" i="5"/>
  <c r="ED122" i="5" s="1"/>
  <c r="EB56" i="5"/>
  <c r="ED56" i="5" s="1"/>
  <c r="EB209" i="5"/>
  <c r="ED209" i="5" s="1"/>
  <c r="EB489" i="5"/>
  <c r="ED489" i="5" s="1"/>
  <c r="EB187" i="5"/>
  <c r="ED187" i="5" s="1"/>
  <c r="EB249" i="5"/>
  <c r="ED249" i="5" s="1"/>
  <c r="EB385" i="5"/>
  <c r="ED385" i="5" s="1"/>
  <c r="EB445" i="5"/>
  <c r="ED445" i="5" s="1"/>
  <c r="EB240" i="5"/>
  <c r="ED240" i="5" s="1"/>
  <c r="EB100" i="5"/>
  <c r="ED100" i="5" s="1"/>
  <c r="EB177" i="5"/>
  <c r="ED177" i="5" s="1"/>
  <c r="EB431" i="5"/>
  <c r="ED431" i="5" s="1"/>
  <c r="EB448" i="5"/>
  <c r="ED448" i="5" s="1"/>
  <c r="EB105" i="5"/>
  <c r="ED105" i="5" s="1"/>
  <c r="EB191" i="5"/>
  <c r="ED191" i="5" s="1"/>
  <c r="EB309" i="5"/>
  <c r="ED309" i="5" s="1"/>
  <c r="EB453" i="5"/>
  <c r="ED453" i="5" s="1"/>
  <c r="EB380" i="5"/>
  <c r="ED380" i="5" s="1"/>
  <c r="EB266" i="5"/>
  <c r="ED266" i="5" s="1"/>
  <c r="EB398" i="5"/>
  <c r="ED398" i="5" s="1"/>
  <c r="EB396" i="5"/>
  <c r="ED396" i="5" s="1"/>
  <c r="EB428" i="5"/>
  <c r="ED428" i="5" s="1"/>
  <c r="EB360" i="5"/>
  <c r="ED360" i="5" s="1"/>
  <c r="EB88" i="5"/>
  <c r="ED88" i="5" s="1"/>
  <c r="EB136" i="5"/>
  <c r="ED136" i="5" s="1"/>
  <c r="EB317" i="5"/>
  <c r="ED317" i="5" s="1"/>
  <c r="EB304" i="5"/>
  <c r="ED304" i="5" s="1"/>
  <c r="EB129" i="5"/>
  <c r="ED129" i="5" s="1"/>
  <c r="EB269" i="5"/>
  <c r="ED269" i="5" s="1"/>
  <c r="EB333" i="5"/>
  <c r="ED333" i="5" s="1"/>
  <c r="EB33" i="5"/>
  <c r="ED33" i="5" s="1"/>
  <c r="EB447" i="5"/>
  <c r="ED447" i="5" s="1"/>
  <c r="EB395" i="5"/>
  <c r="ED395" i="5" s="1"/>
  <c r="EB324" i="5"/>
  <c r="ED324" i="5" s="1"/>
  <c r="EB264" i="5"/>
  <c r="ED264" i="5" s="1"/>
  <c r="EB72" i="5"/>
  <c r="ED72" i="5" s="1"/>
  <c r="EB150" i="5"/>
  <c r="ED150" i="5" s="1"/>
  <c r="EB170" i="5"/>
  <c r="ED170" i="5" s="1"/>
  <c r="EB257" i="5"/>
  <c r="ED257" i="5" s="1"/>
  <c r="EB67" i="5"/>
  <c r="ED67" i="5" s="1"/>
  <c r="EB219" i="5"/>
  <c r="ED219" i="5" s="1"/>
  <c r="EB273" i="5"/>
  <c r="ED273" i="5" s="1"/>
  <c r="EB415" i="5"/>
  <c r="ED415" i="5" s="1"/>
  <c r="EB94" i="5"/>
  <c r="ED94" i="5" s="1"/>
  <c r="EB117" i="5"/>
  <c r="ED117" i="5" s="1"/>
  <c r="EB311" i="5"/>
  <c r="ED311" i="5" s="1"/>
  <c r="EB108" i="5"/>
  <c r="ED108" i="5" s="1"/>
  <c r="EB318" i="5"/>
  <c r="ED318" i="5" s="1"/>
  <c r="EB258" i="5"/>
  <c r="ED258" i="5" s="1"/>
  <c r="EB286" i="5"/>
  <c r="ED286" i="5" s="1"/>
  <c r="EB28" i="5"/>
  <c r="ED28" i="5" s="1"/>
  <c r="EB203" i="5"/>
  <c r="ED203" i="5" s="1"/>
  <c r="EB461" i="5"/>
  <c r="ED461" i="5" s="1"/>
  <c r="EB157" i="5"/>
  <c r="ED157" i="5" s="1"/>
  <c r="EB221" i="5"/>
  <c r="ED221" i="5" s="1"/>
  <c r="EB361" i="5"/>
  <c r="ED361" i="5" s="1"/>
  <c r="EB119" i="5"/>
  <c r="ED119" i="5" s="1"/>
  <c r="EB188" i="5"/>
  <c r="ED188" i="5" s="1"/>
  <c r="EB296" i="5"/>
  <c r="ED296" i="5" s="1"/>
  <c r="EB382" i="5"/>
  <c r="ED382" i="5" s="1"/>
  <c r="EB406" i="5"/>
  <c r="ED406" i="5" s="1"/>
  <c r="EB207" i="5"/>
  <c r="ED207" i="5" s="1"/>
  <c r="EB487" i="5"/>
  <c r="ED487" i="5" s="1"/>
  <c r="EB161" i="5"/>
  <c r="ED161" i="5" s="1"/>
  <c r="EB245" i="5"/>
  <c r="ED245" i="5" s="1"/>
  <c r="EB365" i="5"/>
  <c r="ED365" i="5" s="1"/>
  <c r="EB368" i="5"/>
  <c r="ED368" i="5" s="1"/>
  <c r="EB20" i="5"/>
  <c r="ED20" i="5" s="1"/>
  <c r="EB462" i="5"/>
  <c r="ED462" i="5" s="1"/>
  <c r="EB344" i="5"/>
  <c r="ED344" i="5" s="1"/>
  <c r="EB282" i="5"/>
  <c r="ED282" i="5" s="1"/>
  <c r="EB356" i="5"/>
  <c r="ED356" i="5" s="1"/>
  <c r="EB224" i="5"/>
  <c r="ED224" i="5" s="1"/>
  <c r="EB291" i="5"/>
  <c r="ED291" i="5" s="1"/>
  <c r="EB214" i="5"/>
  <c r="ED214" i="5" s="1"/>
  <c r="EB101" i="5"/>
  <c r="ED101" i="5" s="1"/>
  <c r="EB263" i="5"/>
  <c r="ED263" i="5" s="1"/>
  <c r="EB325" i="5"/>
  <c r="ED325" i="5" s="1"/>
  <c r="EB27" i="5"/>
  <c r="ED27" i="5" s="1"/>
  <c r="EB423" i="5"/>
  <c r="ED423" i="5" s="1"/>
  <c r="EB394" i="5"/>
  <c r="ED394" i="5" s="1"/>
  <c r="EB255" i="5"/>
  <c r="ED255" i="5" s="1"/>
  <c r="EB451" i="5"/>
  <c r="ED451" i="5" s="1"/>
  <c r="EB330" i="5"/>
  <c r="ED330" i="5" s="1"/>
  <c r="EB246" i="5"/>
  <c r="ED246" i="5" s="1"/>
  <c r="EB254" i="5"/>
  <c r="ED254" i="5" s="1"/>
  <c r="EB186" i="5"/>
  <c r="ED186" i="5" s="1"/>
  <c r="EB120" i="5"/>
  <c r="ED120" i="5" s="1"/>
  <c r="EB98" i="5"/>
  <c r="ED98" i="5" s="1"/>
  <c r="EB229" i="5"/>
  <c r="ED229" i="5" s="1"/>
  <c r="EB41" i="5"/>
  <c r="ED41" i="5" s="1"/>
  <c r="EB189" i="5"/>
  <c r="ED189" i="5" s="1"/>
  <c r="EB265" i="5"/>
  <c r="ED265" i="5" s="1"/>
  <c r="EB391" i="5"/>
  <c r="ED391" i="5" s="1"/>
  <c r="EB277" i="5"/>
  <c r="ED277" i="5" s="1"/>
  <c r="EB440" i="5"/>
  <c r="ED440" i="5" s="1"/>
  <c r="EB174" i="5"/>
  <c r="ED174" i="5" s="1"/>
  <c r="EB168" i="5"/>
  <c r="ED168" i="5" s="1"/>
  <c r="EB444" i="5"/>
  <c r="ED444" i="5" s="1"/>
  <c r="EB96" i="5"/>
  <c r="ED96" i="5" s="1"/>
  <c r="EB401" i="5"/>
  <c r="ED401" i="5" s="1"/>
  <c r="EB211" i="5"/>
  <c r="ED211" i="5" s="1"/>
  <c r="EB327" i="5"/>
  <c r="ED327" i="5" s="1"/>
  <c r="EB387" i="5"/>
  <c r="ED387" i="5" s="1"/>
  <c r="EB460" i="5"/>
  <c r="ED460" i="5" s="1"/>
  <c r="EB87" i="5"/>
  <c r="ED87" i="5" s="1"/>
  <c r="EB386" i="5"/>
  <c r="ED386" i="5" s="1"/>
  <c r="EB50" i="5"/>
  <c r="ED50" i="5" s="1"/>
  <c r="EB434" i="5"/>
  <c r="ED434" i="5" s="1"/>
  <c r="EB402" i="5"/>
  <c r="ED402" i="5" s="1"/>
  <c r="EB464" i="5"/>
  <c r="ED464" i="5" s="1"/>
  <c r="EB366" i="5"/>
  <c r="ED366" i="5" s="1"/>
  <c r="EB142" i="5"/>
  <c r="ED142" i="5" s="1"/>
  <c r="EB166" i="5"/>
  <c r="ED166" i="5" s="1"/>
  <c r="EB343" i="5"/>
  <c r="ED343" i="5" s="1"/>
  <c r="EB155" i="5"/>
  <c r="ED155" i="5" s="1"/>
  <c r="EB295" i="5"/>
  <c r="ED295" i="5" s="1"/>
  <c r="EB355" i="5"/>
  <c r="ED355" i="5" s="1"/>
  <c r="EB53" i="5"/>
  <c r="ED53" i="5" s="1"/>
  <c r="EB449" i="5"/>
  <c r="ED449" i="5" s="1"/>
  <c r="EB115" i="5"/>
  <c r="ED115" i="5" s="1"/>
  <c r="EB320" i="5"/>
  <c r="ED320" i="5" s="1"/>
  <c r="EB390" i="5"/>
  <c r="ED390" i="5" s="1"/>
  <c r="EB32" i="5"/>
  <c r="ED32" i="5" s="1"/>
  <c r="EB30" i="5"/>
  <c r="ED30" i="5" s="1"/>
  <c r="EB116" i="5"/>
  <c r="ED116" i="5" s="1"/>
  <c r="EB206" i="5"/>
  <c r="ED206" i="5" s="1"/>
  <c r="EB256" i="5"/>
  <c r="ED256" i="5" s="1"/>
  <c r="EB283" i="5"/>
  <c r="ED283" i="5" s="1"/>
  <c r="EB71" i="5"/>
  <c r="ED71" i="5" s="1"/>
  <c r="EB241" i="5"/>
  <c r="ED241" i="5" s="1"/>
  <c r="EB301" i="5"/>
  <c r="ED301" i="5" s="1"/>
  <c r="EB417" i="5"/>
  <c r="ED417" i="5" s="1"/>
  <c r="EB202" i="5"/>
  <c r="ED202" i="5" s="1"/>
  <c r="EB367" i="5"/>
  <c r="ED367" i="5" s="1"/>
  <c r="EB285" i="5"/>
  <c r="ED285" i="5" s="1"/>
  <c r="EB350" i="5"/>
  <c r="ED350" i="5" s="1"/>
  <c r="EB426" i="5"/>
  <c r="ED426" i="5" s="1"/>
  <c r="EB60" i="5"/>
  <c r="ED60" i="5" s="1"/>
  <c r="EB270" i="5"/>
  <c r="ED270" i="5" s="1"/>
  <c r="EB308" i="5"/>
  <c r="ED308" i="5" s="1"/>
  <c r="EB144" i="5"/>
  <c r="ED144" i="5" s="1"/>
  <c r="EB370" i="5"/>
  <c r="ED370" i="5" s="1"/>
  <c r="EB287" i="5"/>
  <c r="ED287" i="5" s="1"/>
  <c r="EB97" i="5"/>
  <c r="ED97" i="5" s="1"/>
  <c r="EB243" i="5"/>
  <c r="ED243" i="5" s="1"/>
  <c r="EB305" i="5"/>
  <c r="ED305" i="5" s="1"/>
  <c r="EB25" i="5"/>
  <c r="ED25" i="5" s="1"/>
  <c r="EB419" i="5"/>
  <c r="ED419" i="5" s="1"/>
  <c r="EB358" i="5"/>
  <c r="ED358" i="5" s="1"/>
  <c r="EB509" i="5"/>
  <c r="ED509" i="5" s="1"/>
  <c r="EB416" i="5"/>
  <c r="ED416" i="5" s="1"/>
  <c r="EB102" i="5"/>
  <c r="ED102" i="5" s="1"/>
  <c r="EB432" i="5"/>
  <c r="ED432" i="5" s="1"/>
  <c r="EB24" i="5"/>
  <c r="ED24" i="5" s="1"/>
  <c r="EB62" i="5"/>
  <c r="ED62" i="5" s="1"/>
  <c r="EB400" i="5"/>
  <c r="ED400" i="5" s="1"/>
  <c r="EB375" i="5"/>
  <c r="ED375" i="5" s="1"/>
  <c r="EB185" i="5"/>
  <c r="ED185" i="5" s="1"/>
  <c r="EB303" i="5"/>
  <c r="ED303" i="5" s="1"/>
  <c r="EB363" i="5"/>
  <c r="ED363" i="5" s="1"/>
  <c r="EB262" i="5"/>
  <c r="ED262" i="5" s="1"/>
  <c r="EB79" i="5"/>
  <c r="ED79" i="5" s="1"/>
  <c r="EB499" i="5"/>
  <c r="ED499" i="5" s="1"/>
  <c r="EB16" i="5"/>
  <c r="EB15" i="5"/>
  <c r="ED15" i="5" s="1"/>
  <c r="EB14" i="5"/>
  <c r="ED14" i="5" s="1"/>
  <c r="EB13" i="5"/>
  <c r="ED13" i="5" s="1"/>
  <c r="ED11" i="5"/>
  <c r="EB12" i="5"/>
  <c r="DC11" i="4" l="1"/>
  <c r="DE11" i="4" s="1"/>
  <c r="AT11" i="4" s="1"/>
  <c r="DC299" i="4"/>
  <c r="DE299" i="4" s="1"/>
  <c r="AT299" i="4" s="1"/>
  <c r="DC348" i="4"/>
  <c r="DE348" i="4" s="1"/>
  <c r="AT348" i="4" s="1"/>
  <c r="DA243" i="4"/>
  <c r="DC316" i="4"/>
  <c r="DE316" i="4" s="1"/>
  <c r="AT316" i="4" s="1"/>
  <c r="DA258" i="4"/>
  <c r="DA379" i="4"/>
  <c r="DC409" i="4"/>
  <c r="DE409" i="4" s="1"/>
  <c r="AT409" i="4" s="1"/>
  <c r="DA506" i="4"/>
  <c r="DC400" i="4"/>
  <c r="DE400" i="4" s="1"/>
  <c r="AT400" i="4" s="1"/>
  <c r="DC272" i="4"/>
  <c r="DE272" i="4" s="1"/>
  <c r="AT272" i="4" s="1"/>
  <c r="DA419" i="4"/>
  <c r="DA303" i="4"/>
  <c r="DA490" i="4"/>
  <c r="DC401" i="4"/>
  <c r="DE401" i="4" s="1"/>
  <c r="AT401" i="4" s="1"/>
  <c r="DA491" i="4"/>
  <c r="DA310" i="4"/>
  <c r="DC244" i="4"/>
  <c r="DE244" i="4" s="1"/>
  <c r="AT244" i="4" s="1"/>
  <c r="DA454" i="4"/>
  <c r="DC357" i="4"/>
  <c r="DE357" i="4" s="1"/>
  <c r="AT357" i="4" s="1"/>
  <c r="DC362" i="4"/>
  <c r="DE362" i="4" s="1"/>
  <c r="AT362" i="4" s="1"/>
  <c r="DC234" i="4"/>
  <c r="DE234" i="4" s="1"/>
  <c r="AT234" i="4" s="1"/>
  <c r="DC77" i="4"/>
  <c r="DE77" i="4" s="1"/>
  <c r="AT77" i="4" s="1"/>
  <c r="DA321" i="4"/>
  <c r="DC104" i="4"/>
  <c r="DE104" i="4" s="1"/>
  <c r="AT104" i="4" s="1"/>
  <c r="DA364" i="4"/>
  <c r="DA108" i="4"/>
  <c r="DC300" i="4"/>
  <c r="DE300" i="4" s="1"/>
  <c r="AT300" i="4" s="1"/>
  <c r="DA339" i="4"/>
  <c r="DA234" i="4"/>
  <c r="DA122" i="4"/>
  <c r="DC268" i="4"/>
  <c r="DE268" i="4" s="1"/>
  <c r="AT268" i="4" s="1"/>
  <c r="DC501" i="4"/>
  <c r="DE501" i="4" s="1"/>
  <c r="AT501" i="4" s="1"/>
  <c r="DA211" i="4"/>
  <c r="DC324" i="4"/>
  <c r="DE324" i="4" s="1"/>
  <c r="AT324" i="4" s="1"/>
  <c r="DA323" i="4"/>
  <c r="DA266" i="4"/>
  <c r="DC385" i="4"/>
  <c r="DE385" i="4" s="1"/>
  <c r="AT385" i="4" s="1"/>
  <c r="DA210" i="4"/>
  <c r="DA499" i="4"/>
  <c r="DC448" i="4"/>
  <c r="DE448" i="4" s="1"/>
  <c r="AT448" i="4" s="1"/>
  <c r="DC392" i="4"/>
  <c r="DE392" i="4" s="1"/>
  <c r="AT392" i="4" s="1"/>
  <c r="DC328" i="4"/>
  <c r="DE328" i="4" s="1"/>
  <c r="AT328" i="4" s="1"/>
  <c r="DC264" i="4"/>
  <c r="DE264" i="4" s="1"/>
  <c r="AT264" i="4" s="1"/>
  <c r="DA179" i="4"/>
  <c r="DC372" i="4"/>
  <c r="DE372" i="4" s="1"/>
  <c r="AT372" i="4" s="1"/>
  <c r="DC424" i="4"/>
  <c r="DE424" i="4" s="1"/>
  <c r="AT424" i="4" s="1"/>
  <c r="DA287" i="4"/>
  <c r="DA194" i="4"/>
  <c r="DC380" i="4"/>
  <c r="DE380" i="4" s="1"/>
  <c r="AT380" i="4" s="1"/>
  <c r="DC437" i="4"/>
  <c r="DE437" i="4" s="1"/>
  <c r="AT437" i="4" s="1"/>
  <c r="DC361" i="4"/>
  <c r="DE361" i="4" s="1"/>
  <c r="AT361" i="4" s="1"/>
  <c r="DA447" i="4"/>
  <c r="DC485" i="4"/>
  <c r="DE485" i="4" s="1"/>
  <c r="AT485" i="4" s="1"/>
  <c r="DA398" i="4"/>
  <c r="DA302" i="4"/>
  <c r="DA159" i="4"/>
  <c r="DA363" i="4"/>
  <c r="DC393" i="4"/>
  <c r="DE393" i="4" s="1"/>
  <c r="AT393" i="4" s="1"/>
  <c r="DA383" i="4"/>
  <c r="DA439" i="4"/>
  <c r="DC317" i="4"/>
  <c r="DE317" i="4" s="1"/>
  <c r="AT317" i="4" s="1"/>
  <c r="DA158" i="4"/>
  <c r="DC334" i="4"/>
  <c r="DE334" i="4" s="1"/>
  <c r="AT334" i="4" s="1"/>
  <c r="DC206" i="4"/>
  <c r="DE206" i="4" s="1"/>
  <c r="AT206" i="4" s="1"/>
  <c r="DC78" i="4"/>
  <c r="DE78" i="4" s="1"/>
  <c r="AT78" i="4" s="1"/>
  <c r="DC193" i="4"/>
  <c r="DE193" i="4" s="1"/>
  <c r="AT193" i="4" s="1"/>
  <c r="DA421" i="4"/>
  <c r="DA293" i="4"/>
  <c r="DA165" i="4"/>
  <c r="DC76" i="4"/>
  <c r="DE76" i="4" s="1"/>
  <c r="AT76" i="4" s="1"/>
  <c r="DA464" i="4"/>
  <c r="DA336" i="4"/>
  <c r="DA208" i="4"/>
  <c r="DA80" i="4"/>
  <c r="DA387" i="4"/>
  <c r="DA138" i="4"/>
  <c r="DA331" i="4"/>
  <c r="DC364" i="4"/>
  <c r="DE364" i="4" s="1"/>
  <c r="AT364" i="4" s="1"/>
  <c r="DA298" i="4"/>
  <c r="DC220" i="4"/>
  <c r="DE220" i="4" s="1"/>
  <c r="AT220" i="4" s="1"/>
  <c r="DC454" i="4"/>
  <c r="DE454" i="4" s="1"/>
  <c r="AT454" i="4" s="1"/>
  <c r="DC336" i="4"/>
  <c r="DE336" i="4" s="1"/>
  <c r="AT336" i="4" s="1"/>
  <c r="DA195" i="4"/>
  <c r="DA307" i="4"/>
  <c r="DA207" i="4"/>
  <c r="DC456" i="4"/>
  <c r="DE456" i="4" s="1"/>
  <c r="AT456" i="4" s="1"/>
  <c r="DC460" i="4"/>
  <c r="DE460" i="4" s="1"/>
  <c r="AT460" i="4" s="1"/>
  <c r="DC421" i="4"/>
  <c r="DE421" i="4" s="1"/>
  <c r="AT421" i="4" s="1"/>
  <c r="DA191" i="4"/>
  <c r="DA151" i="4"/>
  <c r="DA471" i="4"/>
  <c r="DA226" i="4"/>
  <c r="DC106" i="4"/>
  <c r="DE106" i="4" s="1"/>
  <c r="AT106" i="4" s="1"/>
  <c r="DA449" i="4"/>
  <c r="DA193" i="4"/>
  <c r="DA492" i="4"/>
  <c r="DA236" i="4"/>
  <c r="DC331" i="4"/>
  <c r="DE331" i="4" s="1"/>
  <c r="AT331" i="4" s="1"/>
  <c r="DC79" i="4"/>
  <c r="DE79" i="4" s="1"/>
  <c r="AT79" i="4" s="1"/>
  <c r="DC111" i="4"/>
  <c r="DE111" i="4" s="1"/>
  <c r="AT111" i="4" s="1"/>
  <c r="DC143" i="4"/>
  <c r="DE143" i="4" s="1"/>
  <c r="AT143" i="4" s="1"/>
  <c r="DC175" i="4"/>
  <c r="DE175" i="4" s="1"/>
  <c r="AT175" i="4" s="1"/>
  <c r="DC207" i="4"/>
  <c r="DE207" i="4" s="1"/>
  <c r="AT207" i="4" s="1"/>
  <c r="DC239" i="4"/>
  <c r="DE239" i="4" s="1"/>
  <c r="AT239" i="4" s="1"/>
  <c r="DC271" i="4"/>
  <c r="DE271" i="4" s="1"/>
  <c r="AT271" i="4" s="1"/>
  <c r="DC303" i="4"/>
  <c r="DE303" i="4" s="1"/>
  <c r="AT303" i="4" s="1"/>
  <c r="DC335" i="4"/>
  <c r="DE335" i="4" s="1"/>
  <c r="AT335" i="4" s="1"/>
  <c r="DC367" i="4"/>
  <c r="DE367" i="4" s="1"/>
  <c r="AT367" i="4" s="1"/>
  <c r="DC399" i="4"/>
  <c r="DE399" i="4" s="1"/>
  <c r="AT399" i="4" s="1"/>
  <c r="DC431" i="4"/>
  <c r="DE431" i="4" s="1"/>
  <c r="AT431" i="4" s="1"/>
  <c r="DC463" i="4"/>
  <c r="DE463" i="4" s="1"/>
  <c r="AT463" i="4" s="1"/>
  <c r="DC495" i="4"/>
  <c r="DE495" i="4" s="1"/>
  <c r="AT495" i="4" s="1"/>
  <c r="DA84" i="4"/>
  <c r="DA116" i="4"/>
  <c r="DA148" i="4"/>
  <c r="DA180" i="4"/>
  <c r="DA212" i="4"/>
  <c r="DA244" i="4"/>
  <c r="DA276" i="4"/>
  <c r="DA308" i="4"/>
  <c r="DA340" i="4"/>
  <c r="DA372" i="4"/>
  <c r="DA404" i="4"/>
  <c r="DA436" i="4"/>
  <c r="DA468" i="4"/>
  <c r="DA500" i="4"/>
  <c r="DC136" i="4"/>
  <c r="DE136" i="4" s="1"/>
  <c r="AT136" i="4" s="1"/>
  <c r="DC168" i="4"/>
  <c r="DE168" i="4" s="1"/>
  <c r="AT168" i="4" s="1"/>
  <c r="DC80" i="4"/>
  <c r="DE80" i="4" s="1"/>
  <c r="AT80" i="4" s="1"/>
  <c r="DC112" i="4"/>
  <c r="DE112" i="4" s="1"/>
  <c r="AT112" i="4" s="1"/>
  <c r="DA105" i="4"/>
  <c r="DA137" i="4"/>
  <c r="DA169" i="4"/>
  <c r="DA201" i="4"/>
  <c r="DA233" i="4"/>
  <c r="DA265" i="4"/>
  <c r="DA297" i="4"/>
  <c r="DA329" i="4"/>
  <c r="DA361" i="4"/>
  <c r="DA393" i="4"/>
  <c r="DA425" i="4"/>
  <c r="DA457" i="4"/>
  <c r="DA489" i="4"/>
  <c r="DC137" i="4"/>
  <c r="DE137" i="4" s="1"/>
  <c r="AT137" i="4" s="1"/>
  <c r="DC201" i="4"/>
  <c r="DE201" i="4" s="1"/>
  <c r="AT201" i="4" s="1"/>
  <c r="DC85" i="4"/>
  <c r="DE85" i="4" s="1"/>
  <c r="AT85" i="4" s="1"/>
  <c r="DC121" i="4"/>
  <c r="DE121" i="4" s="1"/>
  <c r="AT121" i="4" s="1"/>
  <c r="DC177" i="4"/>
  <c r="DE177" i="4" s="1"/>
  <c r="AT177" i="4" s="1"/>
  <c r="DC82" i="4"/>
  <c r="DE82" i="4" s="1"/>
  <c r="AT82" i="4" s="1"/>
  <c r="DC114" i="4"/>
  <c r="DE114" i="4" s="1"/>
  <c r="AT114" i="4" s="1"/>
  <c r="DC146" i="4"/>
  <c r="DE146" i="4" s="1"/>
  <c r="AT146" i="4" s="1"/>
  <c r="DC178" i="4"/>
  <c r="DE178" i="4" s="1"/>
  <c r="AT178" i="4" s="1"/>
  <c r="DC210" i="4"/>
  <c r="DE210" i="4" s="1"/>
  <c r="AT210" i="4" s="1"/>
  <c r="DC242" i="4"/>
  <c r="DE242" i="4" s="1"/>
  <c r="AT242" i="4" s="1"/>
  <c r="DC274" i="4"/>
  <c r="DE274" i="4" s="1"/>
  <c r="AT274" i="4" s="1"/>
  <c r="DC306" i="4"/>
  <c r="DE306" i="4" s="1"/>
  <c r="AT306" i="4" s="1"/>
  <c r="DC338" i="4"/>
  <c r="DE338" i="4" s="1"/>
  <c r="AT338" i="4" s="1"/>
  <c r="DC370" i="4"/>
  <c r="DE370" i="4" s="1"/>
  <c r="AT370" i="4" s="1"/>
  <c r="DC402" i="4"/>
  <c r="DE402" i="4" s="1"/>
  <c r="AT402" i="4" s="1"/>
  <c r="DC83" i="4"/>
  <c r="DE83" i="4" s="1"/>
  <c r="AT83" i="4" s="1"/>
  <c r="DC115" i="4"/>
  <c r="DE115" i="4" s="1"/>
  <c r="AT115" i="4" s="1"/>
  <c r="DC147" i="4"/>
  <c r="DE147" i="4" s="1"/>
  <c r="AT147" i="4" s="1"/>
  <c r="DC179" i="4"/>
  <c r="DE179" i="4" s="1"/>
  <c r="AT179" i="4" s="1"/>
  <c r="DC211" i="4"/>
  <c r="DE211" i="4" s="1"/>
  <c r="AT211" i="4" s="1"/>
  <c r="DC243" i="4"/>
  <c r="DE243" i="4" s="1"/>
  <c r="AT243" i="4" s="1"/>
  <c r="DC275" i="4"/>
  <c r="DE275" i="4" s="1"/>
  <c r="AT275" i="4" s="1"/>
  <c r="DC307" i="4"/>
  <c r="DE307" i="4" s="1"/>
  <c r="AT307" i="4" s="1"/>
  <c r="DC339" i="4"/>
  <c r="DE339" i="4" s="1"/>
  <c r="AT339" i="4" s="1"/>
  <c r="DC371" i="4"/>
  <c r="DE371" i="4" s="1"/>
  <c r="AT371" i="4" s="1"/>
  <c r="DC403" i="4"/>
  <c r="DE403" i="4" s="1"/>
  <c r="AT403" i="4" s="1"/>
  <c r="DC435" i="4"/>
  <c r="DE435" i="4" s="1"/>
  <c r="AT435" i="4" s="1"/>
  <c r="DC467" i="4"/>
  <c r="DE467" i="4" s="1"/>
  <c r="AT467" i="4" s="1"/>
  <c r="DC499" i="4"/>
  <c r="DE499" i="4" s="1"/>
  <c r="AT499" i="4" s="1"/>
  <c r="DA88" i="4"/>
  <c r="DA120" i="4"/>
  <c r="DA152" i="4"/>
  <c r="DA184" i="4"/>
  <c r="DA216" i="4"/>
  <c r="DA248" i="4"/>
  <c r="DA280" i="4"/>
  <c r="DA312" i="4"/>
  <c r="DA344" i="4"/>
  <c r="DA376" i="4"/>
  <c r="DA408" i="4"/>
  <c r="DA440" i="4"/>
  <c r="DA472" i="4"/>
  <c r="DA504" i="4"/>
  <c r="DC140" i="4"/>
  <c r="DE140" i="4" s="1"/>
  <c r="AT140" i="4" s="1"/>
  <c r="DC172" i="4"/>
  <c r="DE172" i="4" s="1"/>
  <c r="AT172" i="4" s="1"/>
  <c r="DC84" i="4"/>
  <c r="DE84" i="4" s="1"/>
  <c r="AT84" i="4" s="1"/>
  <c r="DA77" i="4"/>
  <c r="DA109" i="4"/>
  <c r="DA141" i="4"/>
  <c r="DA173" i="4"/>
  <c r="DA205" i="4"/>
  <c r="DA237" i="4"/>
  <c r="DA269" i="4"/>
  <c r="DA301" i="4"/>
  <c r="DA333" i="4"/>
  <c r="DA365" i="4"/>
  <c r="DA397" i="4"/>
  <c r="DA429" i="4"/>
  <c r="DA461" i="4"/>
  <c r="DA493" i="4"/>
  <c r="DC145" i="4"/>
  <c r="DE145" i="4" s="1"/>
  <c r="AT145" i="4" s="1"/>
  <c r="DC209" i="4"/>
  <c r="DE209" i="4" s="1"/>
  <c r="AT209" i="4" s="1"/>
  <c r="DC93" i="4"/>
  <c r="DE93" i="4" s="1"/>
  <c r="AT93" i="4" s="1"/>
  <c r="DC125" i="4"/>
  <c r="DE125" i="4" s="1"/>
  <c r="AT125" i="4" s="1"/>
  <c r="DC185" i="4"/>
  <c r="DE185" i="4" s="1"/>
  <c r="AT185" i="4" s="1"/>
  <c r="DC86" i="4"/>
  <c r="DE86" i="4" s="1"/>
  <c r="AT86" i="4" s="1"/>
  <c r="DC118" i="4"/>
  <c r="DE118" i="4" s="1"/>
  <c r="AT118" i="4" s="1"/>
  <c r="DC150" i="4"/>
  <c r="DE150" i="4" s="1"/>
  <c r="AT150" i="4" s="1"/>
  <c r="DC182" i="4"/>
  <c r="DE182" i="4" s="1"/>
  <c r="AT182" i="4" s="1"/>
  <c r="DC214" i="4"/>
  <c r="DE214" i="4" s="1"/>
  <c r="AT214" i="4" s="1"/>
  <c r="DC246" i="4"/>
  <c r="DE246" i="4" s="1"/>
  <c r="AT246" i="4" s="1"/>
  <c r="DC278" i="4"/>
  <c r="DE278" i="4" s="1"/>
  <c r="AT278" i="4" s="1"/>
  <c r="DC310" i="4"/>
  <c r="DE310" i="4" s="1"/>
  <c r="AT310" i="4" s="1"/>
  <c r="DC342" i="4"/>
  <c r="DE342" i="4" s="1"/>
  <c r="AT342" i="4" s="1"/>
  <c r="DC374" i="4"/>
  <c r="DE374" i="4" s="1"/>
  <c r="AT374" i="4" s="1"/>
  <c r="DC406" i="4"/>
  <c r="DE406" i="4" s="1"/>
  <c r="AT406" i="4" s="1"/>
  <c r="DC87" i="4"/>
  <c r="DE87" i="4" s="1"/>
  <c r="AT87" i="4" s="1"/>
  <c r="DC119" i="4"/>
  <c r="DE119" i="4" s="1"/>
  <c r="AT119" i="4" s="1"/>
  <c r="DC151" i="4"/>
  <c r="DE151" i="4" s="1"/>
  <c r="AT151" i="4" s="1"/>
  <c r="DC183" i="4"/>
  <c r="DE183" i="4" s="1"/>
  <c r="AT183" i="4" s="1"/>
  <c r="DC215" i="4"/>
  <c r="DE215" i="4" s="1"/>
  <c r="AT215" i="4" s="1"/>
  <c r="DC247" i="4"/>
  <c r="DE247" i="4" s="1"/>
  <c r="AT247" i="4" s="1"/>
  <c r="DC279" i="4"/>
  <c r="DE279" i="4" s="1"/>
  <c r="AT279" i="4" s="1"/>
  <c r="DC311" i="4"/>
  <c r="DE311" i="4" s="1"/>
  <c r="AT311" i="4" s="1"/>
  <c r="DC343" i="4"/>
  <c r="DE343" i="4" s="1"/>
  <c r="AT343" i="4" s="1"/>
  <c r="DC375" i="4"/>
  <c r="DE375" i="4" s="1"/>
  <c r="AT375" i="4" s="1"/>
  <c r="DC407" i="4"/>
  <c r="DE407" i="4" s="1"/>
  <c r="AT407" i="4" s="1"/>
  <c r="DC439" i="4"/>
  <c r="DE439" i="4" s="1"/>
  <c r="AT439" i="4" s="1"/>
  <c r="DC471" i="4"/>
  <c r="DE471" i="4" s="1"/>
  <c r="AT471" i="4" s="1"/>
  <c r="DC503" i="4"/>
  <c r="DE503" i="4" s="1"/>
  <c r="AT503" i="4" s="1"/>
  <c r="DA92" i="4"/>
  <c r="DA124" i="4"/>
  <c r="DA156" i="4"/>
  <c r="DA188" i="4"/>
  <c r="DA220" i="4"/>
  <c r="DA252" i="4"/>
  <c r="DA284" i="4"/>
  <c r="DA316" i="4"/>
  <c r="DA348" i="4"/>
  <c r="DA380" i="4"/>
  <c r="DA412" i="4"/>
  <c r="DA444" i="4"/>
  <c r="DA476" i="4"/>
  <c r="DA508" i="4"/>
  <c r="DC144" i="4"/>
  <c r="DE144" i="4" s="1"/>
  <c r="AT144" i="4" s="1"/>
  <c r="DC180" i="4"/>
  <c r="DE180" i="4" s="1"/>
  <c r="AT180" i="4" s="1"/>
  <c r="DC88" i="4"/>
  <c r="DE88" i="4" s="1"/>
  <c r="AT88" i="4" s="1"/>
  <c r="DA81" i="4"/>
  <c r="DA113" i="4"/>
  <c r="DA145" i="4"/>
  <c r="DA177" i="4"/>
  <c r="DA209" i="4"/>
  <c r="DA241" i="4"/>
  <c r="DA273" i="4"/>
  <c r="DA305" i="4"/>
  <c r="DA337" i="4"/>
  <c r="DA369" i="4"/>
  <c r="DA401" i="4"/>
  <c r="DA433" i="4"/>
  <c r="DA465" i="4"/>
  <c r="DA497" i="4"/>
  <c r="DC153" i="4"/>
  <c r="DE153" i="4" s="1"/>
  <c r="AT153" i="4" s="1"/>
  <c r="DC217" i="4"/>
  <c r="DE217" i="4" s="1"/>
  <c r="AT217" i="4" s="1"/>
  <c r="DC97" i="4"/>
  <c r="DE97" i="4" s="1"/>
  <c r="AT97" i="4" s="1"/>
  <c r="DC133" i="4"/>
  <c r="DE133" i="4" s="1"/>
  <c r="AT133" i="4" s="1"/>
  <c r="DC197" i="4"/>
  <c r="DE197" i="4" s="1"/>
  <c r="AT197" i="4" s="1"/>
  <c r="DC90" i="4"/>
  <c r="DE90" i="4" s="1"/>
  <c r="AT90" i="4" s="1"/>
  <c r="DC122" i="4"/>
  <c r="DE122" i="4" s="1"/>
  <c r="AT122" i="4" s="1"/>
  <c r="DC154" i="4"/>
  <c r="DE154" i="4" s="1"/>
  <c r="AT154" i="4" s="1"/>
  <c r="DC186" i="4"/>
  <c r="DE186" i="4" s="1"/>
  <c r="AT186" i="4" s="1"/>
  <c r="DC218" i="4"/>
  <c r="DE218" i="4" s="1"/>
  <c r="AT218" i="4" s="1"/>
  <c r="DC250" i="4"/>
  <c r="DE250" i="4" s="1"/>
  <c r="AT250" i="4" s="1"/>
  <c r="DC282" i="4"/>
  <c r="DE282" i="4" s="1"/>
  <c r="AT282" i="4" s="1"/>
  <c r="DC314" i="4"/>
  <c r="DE314" i="4" s="1"/>
  <c r="AT314" i="4" s="1"/>
  <c r="DC346" i="4"/>
  <c r="DE346" i="4" s="1"/>
  <c r="AT346" i="4" s="1"/>
  <c r="DC378" i="4"/>
  <c r="DE378" i="4" s="1"/>
  <c r="AT378" i="4" s="1"/>
  <c r="DC410" i="4"/>
  <c r="DE410" i="4" s="1"/>
  <c r="AT410" i="4" s="1"/>
  <c r="DA174" i="4"/>
  <c r="DC261" i="4"/>
  <c r="DE261" i="4" s="1"/>
  <c r="AT261" i="4" s="1"/>
  <c r="DC325" i="4"/>
  <c r="DE325" i="4" s="1"/>
  <c r="AT325" i="4" s="1"/>
  <c r="DC389" i="4"/>
  <c r="DE389" i="4" s="1"/>
  <c r="AT389" i="4" s="1"/>
  <c r="DA446" i="4"/>
  <c r="DC497" i="4"/>
  <c r="DE497" i="4" s="1"/>
  <c r="AT497" i="4" s="1"/>
  <c r="DA399" i="4"/>
  <c r="DC498" i="4"/>
  <c r="DE498" i="4" s="1"/>
  <c r="AT498" i="4" s="1"/>
  <c r="DC417" i="4"/>
  <c r="DE417" i="4" s="1"/>
  <c r="AT417" i="4" s="1"/>
  <c r="DA322" i="4"/>
  <c r="DC418" i="4"/>
  <c r="DE418" i="4" s="1"/>
  <c r="AT418" i="4" s="1"/>
  <c r="DC438" i="4"/>
  <c r="DE438" i="4" s="1"/>
  <c r="AT438" i="4" s="1"/>
  <c r="DA175" i="4"/>
  <c r="DA262" i="4"/>
  <c r="DA326" i="4"/>
  <c r="DA390" i="4"/>
  <c r="DC446" i="4"/>
  <c r="DE446" i="4" s="1"/>
  <c r="AT446" i="4" s="1"/>
  <c r="DA498" i="4"/>
  <c r="DA391" i="4"/>
  <c r="DC505" i="4"/>
  <c r="DE505" i="4" s="1"/>
  <c r="AT505" i="4" s="1"/>
  <c r="DC377" i="4"/>
  <c r="DE377" i="4" s="1"/>
  <c r="AT377" i="4" s="1"/>
  <c r="DA250" i="4"/>
  <c r="DA291" i="4"/>
  <c r="DC332" i="4"/>
  <c r="DE332" i="4" s="1"/>
  <c r="AT332" i="4" s="1"/>
  <c r="DA114" i="4"/>
  <c r="DC228" i="4"/>
  <c r="DE228" i="4" s="1"/>
  <c r="AT228" i="4" s="1"/>
  <c r="DA295" i="4"/>
  <c r="DA338" i="4"/>
  <c r="DA495" i="4"/>
  <c r="DC496" i="4"/>
  <c r="DE496" i="4" s="1"/>
  <c r="AT496" i="4" s="1"/>
  <c r="DC91" i="4"/>
  <c r="DE91" i="4" s="1"/>
  <c r="AT91" i="4" s="1"/>
  <c r="DC123" i="4"/>
  <c r="DE123" i="4" s="1"/>
  <c r="AT123" i="4" s="1"/>
  <c r="DC155" i="4"/>
  <c r="DE155" i="4" s="1"/>
  <c r="AT155" i="4" s="1"/>
  <c r="DC187" i="4"/>
  <c r="DE187" i="4" s="1"/>
  <c r="AT187" i="4" s="1"/>
  <c r="DC219" i="4"/>
  <c r="DE219" i="4" s="1"/>
  <c r="AT219" i="4" s="1"/>
  <c r="DC251" i="4"/>
  <c r="DE251" i="4" s="1"/>
  <c r="AT251" i="4" s="1"/>
  <c r="DC283" i="4"/>
  <c r="DE283" i="4" s="1"/>
  <c r="AT283" i="4" s="1"/>
  <c r="DC315" i="4"/>
  <c r="DE315" i="4" s="1"/>
  <c r="AT315" i="4" s="1"/>
  <c r="DC347" i="4"/>
  <c r="DE347" i="4" s="1"/>
  <c r="AT347" i="4" s="1"/>
  <c r="DC379" i="4"/>
  <c r="DE379" i="4" s="1"/>
  <c r="AT379" i="4" s="1"/>
  <c r="DC411" i="4"/>
  <c r="DE411" i="4" s="1"/>
  <c r="AT411" i="4" s="1"/>
  <c r="DC443" i="4"/>
  <c r="DE443" i="4" s="1"/>
  <c r="AT443" i="4" s="1"/>
  <c r="DC475" i="4"/>
  <c r="DE475" i="4" s="1"/>
  <c r="AT475" i="4" s="1"/>
  <c r="DC507" i="4"/>
  <c r="DE507" i="4" s="1"/>
  <c r="AT507" i="4" s="1"/>
  <c r="DA96" i="4"/>
  <c r="DA128" i="4"/>
  <c r="DA160" i="4"/>
  <c r="DA192" i="4"/>
  <c r="DA224" i="4"/>
  <c r="DA256" i="4"/>
  <c r="DA288" i="4"/>
  <c r="DA320" i="4"/>
  <c r="DA352" i="4"/>
  <c r="DA384" i="4"/>
  <c r="DA416" i="4"/>
  <c r="DA448" i="4"/>
  <c r="DA480" i="4"/>
  <c r="DC116" i="4"/>
  <c r="DE116" i="4" s="1"/>
  <c r="AT116" i="4" s="1"/>
  <c r="DC148" i="4"/>
  <c r="DE148" i="4" s="1"/>
  <c r="AT148" i="4" s="1"/>
  <c r="DC184" i="4"/>
  <c r="DE184" i="4" s="1"/>
  <c r="AT184" i="4" s="1"/>
  <c r="DC92" i="4"/>
  <c r="DE92" i="4" s="1"/>
  <c r="AT92" i="4" s="1"/>
  <c r="DA85" i="4"/>
  <c r="DA117" i="4"/>
  <c r="DA149" i="4"/>
  <c r="DA181" i="4"/>
  <c r="DA213" i="4"/>
  <c r="DA245" i="4"/>
  <c r="DA277" i="4"/>
  <c r="DA309" i="4"/>
  <c r="DA341" i="4"/>
  <c r="DA373" i="4"/>
  <c r="DA405" i="4"/>
  <c r="DA437" i="4"/>
  <c r="DA469" i="4"/>
  <c r="DA501" i="4"/>
  <c r="DC161" i="4"/>
  <c r="DE161" i="4" s="1"/>
  <c r="AT161" i="4" s="1"/>
  <c r="DC225" i="4"/>
  <c r="DE225" i="4" s="1"/>
  <c r="AT225" i="4" s="1"/>
  <c r="DC101" i="4"/>
  <c r="DE101" i="4" s="1"/>
  <c r="AT101" i="4" s="1"/>
  <c r="DC141" i="4"/>
  <c r="DE141" i="4" s="1"/>
  <c r="AT141" i="4" s="1"/>
  <c r="DC205" i="4"/>
  <c r="DE205" i="4" s="1"/>
  <c r="AT205" i="4" s="1"/>
  <c r="DC94" i="4"/>
  <c r="DE94" i="4" s="1"/>
  <c r="AT94" i="4" s="1"/>
  <c r="DC126" i="4"/>
  <c r="DE126" i="4" s="1"/>
  <c r="AT126" i="4" s="1"/>
  <c r="DC158" i="4"/>
  <c r="DE158" i="4" s="1"/>
  <c r="AT158" i="4" s="1"/>
  <c r="DC190" i="4"/>
  <c r="DE190" i="4" s="1"/>
  <c r="AT190" i="4" s="1"/>
  <c r="DC222" i="4"/>
  <c r="DE222" i="4" s="1"/>
  <c r="AT222" i="4" s="1"/>
  <c r="DC254" i="4"/>
  <c r="DE254" i="4" s="1"/>
  <c r="AT254" i="4" s="1"/>
  <c r="DC286" i="4"/>
  <c r="DE286" i="4" s="1"/>
  <c r="AT286" i="4" s="1"/>
  <c r="DC318" i="4"/>
  <c r="DE318" i="4" s="1"/>
  <c r="AT318" i="4" s="1"/>
  <c r="DC350" i="4"/>
  <c r="DE350" i="4" s="1"/>
  <c r="AT350" i="4" s="1"/>
  <c r="DC382" i="4"/>
  <c r="DE382" i="4" s="1"/>
  <c r="AT382" i="4" s="1"/>
  <c r="DC414" i="4"/>
  <c r="DE414" i="4" s="1"/>
  <c r="AT414" i="4" s="1"/>
  <c r="DA190" i="4"/>
  <c r="DC269" i="4"/>
  <c r="DE269" i="4" s="1"/>
  <c r="AT269" i="4" s="1"/>
  <c r="DC333" i="4"/>
  <c r="DE333" i="4" s="1"/>
  <c r="AT333" i="4" s="1"/>
  <c r="DC397" i="4"/>
  <c r="DE397" i="4" s="1"/>
  <c r="AT397" i="4" s="1"/>
  <c r="DC452" i="4"/>
  <c r="DE452" i="4" s="1"/>
  <c r="AT452" i="4" s="1"/>
  <c r="DA503" i="4"/>
  <c r="DA415" i="4"/>
  <c r="DA166" i="4"/>
  <c r="DC449" i="4"/>
  <c r="DE449" i="4" s="1"/>
  <c r="AT449" i="4" s="1"/>
  <c r="DA362" i="4"/>
  <c r="DC457" i="4"/>
  <c r="DE457" i="4" s="1"/>
  <c r="AT457" i="4" s="1"/>
  <c r="DA483" i="4"/>
  <c r="DC95" i="4"/>
  <c r="DE95" i="4" s="1"/>
  <c r="AT95" i="4" s="1"/>
  <c r="DC127" i="4"/>
  <c r="DE127" i="4" s="1"/>
  <c r="AT127" i="4" s="1"/>
  <c r="DC159" i="4"/>
  <c r="DE159" i="4" s="1"/>
  <c r="AT159" i="4" s="1"/>
  <c r="DC191" i="4"/>
  <c r="DE191" i="4" s="1"/>
  <c r="AT191" i="4" s="1"/>
  <c r="DC223" i="4"/>
  <c r="DE223" i="4" s="1"/>
  <c r="AT223" i="4" s="1"/>
  <c r="DC255" i="4"/>
  <c r="DE255" i="4" s="1"/>
  <c r="AT255" i="4" s="1"/>
  <c r="DC287" i="4"/>
  <c r="DE287" i="4" s="1"/>
  <c r="AT287" i="4" s="1"/>
  <c r="DC319" i="4"/>
  <c r="DE319" i="4" s="1"/>
  <c r="AT319" i="4" s="1"/>
  <c r="DC351" i="4"/>
  <c r="DE351" i="4" s="1"/>
  <c r="AT351" i="4" s="1"/>
  <c r="DC383" i="4"/>
  <c r="DE383" i="4" s="1"/>
  <c r="AT383" i="4" s="1"/>
  <c r="DC415" i="4"/>
  <c r="DE415" i="4" s="1"/>
  <c r="AT415" i="4" s="1"/>
  <c r="DC447" i="4"/>
  <c r="DE447" i="4" s="1"/>
  <c r="AT447" i="4" s="1"/>
  <c r="DC479" i="4"/>
  <c r="DE479" i="4" s="1"/>
  <c r="AT479" i="4" s="1"/>
  <c r="DC176" i="4"/>
  <c r="DE176" i="4" s="1"/>
  <c r="AT176" i="4" s="1"/>
  <c r="DA100" i="4"/>
  <c r="DA132" i="4"/>
  <c r="DA164" i="4"/>
  <c r="DA196" i="4"/>
  <c r="DA228" i="4"/>
  <c r="DA260" i="4"/>
  <c r="DA292" i="4"/>
  <c r="DA324" i="4"/>
  <c r="DA356" i="4"/>
  <c r="DA388" i="4"/>
  <c r="DA420" i="4"/>
  <c r="DA452" i="4"/>
  <c r="DA484" i="4"/>
  <c r="DC120" i="4"/>
  <c r="DE120" i="4" s="1"/>
  <c r="AT120" i="4" s="1"/>
  <c r="DC152" i="4"/>
  <c r="DE152" i="4" s="1"/>
  <c r="AT152" i="4" s="1"/>
  <c r="DC188" i="4"/>
  <c r="DE188" i="4" s="1"/>
  <c r="AT188" i="4" s="1"/>
  <c r="DC96" i="4"/>
  <c r="DE96" i="4" s="1"/>
  <c r="AT96" i="4" s="1"/>
  <c r="DA89" i="4"/>
  <c r="DA121" i="4"/>
  <c r="DA153" i="4"/>
  <c r="DA185" i="4"/>
  <c r="DA217" i="4"/>
  <c r="DA249" i="4"/>
  <c r="DA281" i="4"/>
  <c r="DA313" i="4"/>
  <c r="DA345" i="4"/>
  <c r="DA377" i="4"/>
  <c r="DA409" i="4"/>
  <c r="DA441" i="4"/>
  <c r="DA473" i="4"/>
  <c r="DA505" i="4"/>
  <c r="DC169" i="4"/>
  <c r="DE169" i="4" s="1"/>
  <c r="AT169" i="4" s="1"/>
  <c r="DC229" i="4"/>
  <c r="DE229" i="4" s="1"/>
  <c r="AT229" i="4" s="1"/>
  <c r="DC105" i="4"/>
  <c r="DE105" i="4" s="1"/>
  <c r="AT105" i="4" s="1"/>
  <c r="DC149" i="4"/>
  <c r="DE149" i="4" s="1"/>
  <c r="AT149" i="4" s="1"/>
  <c r="DC213" i="4"/>
  <c r="DE213" i="4" s="1"/>
  <c r="AT213" i="4" s="1"/>
  <c r="DC98" i="4"/>
  <c r="DE98" i="4" s="1"/>
  <c r="AT98" i="4" s="1"/>
  <c r="DC130" i="4"/>
  <c r="DE130" i="4" s="1"/>
  <c r="AT130" i="4" s="1"/>
  <c r="DC162" i="4"/>
  <c r="DE162" i="4" s="1"/>
  <c r="AT162" i="4" s="1"/>
  <c r="DC194" i="4"/>
  <c r="DE194" i="4" s="1"/>
  <c r="AT194" i="4" s="1"/>
  <c r="DC226" i="4"/>
  <c r="DE226" i="4" s="1"/>
  <c r="AT226" i="4" s="1"/>
  <c r="DC258" i="4"/>
  <c r="DE258" i="4" s="1"/>
  <c r="AT258" i="4" s="1"/>
  <c r="DC290" i="4"/>
  <c r="DE290" i="4" s="1"/>
  <c r="AT290" i="4" s="1"/>
  <c r="DC322" i="4"/>
  <c r="DE322" i="4" s="1"/>
  <c r="AT322" i="4" s="1"/>
  <c r="DC354" i="4"/>
  <c r="DE354" i="4" s="1"/>
  <c r="AT354" i="4" s="1"/>
  <c r="DC386" i="4"/>
  <c r="DE386" i="4" s="1"/>
  <c r="AT386" i="4" s="1"/>
  <c r="DA78" i="4"/>
  <c r="DC204" i="4"/>
  <c r="DE204" i="4" s="1"/>
  <c r="AT204" i="4" s="1"/>
  <c r="DC277" i="4"/>
  <c r="DE277" i="4" s="1"/>
  <c r="AT277" i="4" s="1"/>
  <c r="DC341" i="4"/>
  <c r="DE341" i="4" s="1"/>
  <c r="AT341" i="4" s="1"/>
  <c r="DC405" i="4"/>
  <c r="DE405" i="4" s="1"/>
  <c r="AT405" i="4" s="1"/>
  <c r="DC458" i="4"/>
  <c r="DE458" i="4" s="1"/>
  <c r="AT458" i="4" s="1"/>
  <c r="DA510" i="4"/>
  <c r="DC428" i="4"/>
  <c r="DE428" i="4" s="1"/>
  <c r="AT428" i="4" s="1"/>
  <c r="DC249" i="4"/>
  <c r="DE249" i="4" s="1"/>
  <c r="AT249" i="4" s="1"/>
  <c r="DC474" i="4"/>
  <c r="DE474" i="4" s="1"/>
  <c r="AT474" i="4" s="1"/>
  <c r="DA402" i="4"/>
  <c r="DC489" i="4"/>
  <c r="DE489" i="4" s="1"/>
  <c r="AT489" i="4" s="1"/>
  <c r="DA79" i="4"/>
  <c r="DA206" i="4"/>
  <c r="DA278" i="4"/>
  <c r="DA342" i="4"/>
  <c r="DA406" i="4"/>
  <c r="DA459" i="4"/>
  <c r="DC510" i="4"/>
  <c r="DE510" i="4" s="1"/>
  <c r="AT510" i="4" s="1"/>
  <c r="DA422" i="4"/>
  <c r="DA231" i="4"/>
  <c r="DC442" i="4"/>
  <c r="DE442" i="4" s="1"/>
  <c r="AT442" i="4" s="1"/>
  <c r="DA314" i="4"/>
  <c r="DA395" i="4"/>
  <c r="DA426" i="4"/>
  <c r="DC99" i="4"/>
  <c r="DE99" i="4" s="1"/>
  <c r="AT99" i="4" s="1"/>
  <c r="DC131" i="4"/>
  <c r="DE131" i="4" s="1"/>
  <c r="AT131" i="4" s="1"/>
  <c r="DC163" i="4"/>
  <c r="DE163" i="4" s="1"/>
  <c r="AT163" i="4" s="1"/>
  <c r="DC195" i="4"/>
  <c r="DE195" i="4" s="1"/>
  <c r="AT195" i="4" s="1"/>
  <c r="DC227" i="4"/>
  <c r="DE227" i="4" s="1"/>
  <c r="AT227" i="4" s="1"/>
  <c r="DC259" i="4"/>
  <c r="DE259" i="4" s="1"/>
  <c r="AT259" i="4" s="1"/>
  <c r="DC291" i="4"/>
  <c r="DE291" i="4" s="1"/>
  <c r="AT291" i="4" s="1"/>
  <c r="DC323" i="4"/>
  <c r="DE323" i="4" s="1"/>
  <c r="AT323" i="4" s="1"/>
  <c r="DC355" i="4"/>
  <c r="DE355" i="4" s="1"/>
  <c r="AT355" i="4" s="1"/>
  <c r="DC387" i="4"/>
  <c r="DE387" i="4" s="1"/>
  <c r="AT387" i="4" s="1"/>
  <c r="DC419" i="4"/>
  <c r="DE419" i="4" s="1"/>
  <c r="AT419" i="4" s="1"/>
  <c r="DC451" i="4"/>
  <c r="DE451" i="4" s="1"/>
  <c r="AT451" i="4" s="1"/>
  <c r="DC483" i="4"/>
  <c r="DE483" i="4" s="1"/>
  <c r="AT483" i="4" s="1"/>
  <c r="DC200" i="4"/>
  <c r="DE200" i="4" s="1"/>
  <c r="AT200" i="4" s="1"/>
  <c r="DA104" i="4"/>
  <c r="DA136" i="4"/>
  <c r="DA168" i="4"/>
  <c r="DA200" i="4"/>
  <c r="DA232" i="4"/>
  <c r="DA264" i="4"/>
  <c r="DA296" i="4"/>
  <c r="DA328" i="4"/>
  <c r="DA360" i="4"/>
  <c r="DA392" i="4"/>
  <c r="DA424" i="4"/>
  <c r="DA456" i="4"/>
  <c r="DA488" i="4"/>
  <c r="DC124" i="4"/>
  <c r="DE124" i="4" s="1"/>
  <c r="AT124" i="4" s="1"/>
  <c r="DC156" i="4"/>
  <c r="DE156" i="4" s="1"/>
  <c r="AT156" i="4" s="1"/>
  <c r="DC192" i="4"/>
  <c r="DE192" i="4" s="1"/>
  <c r="AT192" i="4" s="1"/>
  <c r="DC100" i="4"/>
  <c r="DE100" i="4" s="1"/>
  <c r="AT100" i="4" s="1"/>
  <c r="DA93" i="4"/>
  <c r="DA125" i="4"/>
  <c r="DA157" i="4"/>
  <c r="DA189" i="4"/>
  <c r="DA221" i="4"/>
  <c r="DA253" i="4"/>
  <c r="DA285" i="4"/>
  <c r="DA317" i="4"/>
  <c r="DA349" i="4"/>
  <c r="DA381" i="4"/>
  <c r="DA413" i="4"/>
  <c r="DA445" i="4"/>
  <c r="DA477" i="4"/>
  <c r="DA509" i="4"/>
  <c r="DC181" i="4"/>
  <c r="DE181" i="4" s="1"/>
  <c r="AT181" i="4" s="1"/>
  <c r="DC237" i="4"/>
  <c r="DE237" i="4" s="1"/>
  <c r="AT237" i="4" s="1"/>
  <c r="DC109" i="4"/>
  <c r="DE109" i="4" s="1"/>
  <c r="AT109" i="4" s="1"/>
  <c r="DC157" i="4"/>
  <c r="DE157" i="4" s="1"/>
  <c r="AT157" i="4" s="1"/>
  <c r="DC221" i="4"/>
  <c r="DE221" i="4" s="1"/>
  <c r="AT221" i="4" s="1"/>
  <c r="DC102" i="4"/>
  <c r="DE102" i="4" s="1"/>
  <c r="AT102" i="4" s="1"/>
  <c r="DC134" i="4"/>
  <c r="DE134" i="4" s="1"/>
  <c r="AT134" i="4" s="1"/>
  <c r="DC166" i="4"/>
  <c r="DE166" i="4" s="1"/>
  <c r="AT166" i="4" s="1"/>
  <c r="DC198" i="4"/>
  <c r="DE198" i="4" s="1"/>
  <c r="AT198" i="4" s="1"/>
  <c r="DC230" i="4"/>
  <c r="DE230" i="4" s="1"/>
  <c r="AT230" i="4" s="1"/>
  <c r="DC262" i="4"/>
  <c r="DE262" i="4" s="1"/>
  <c r="AT262" i="4" s="1"/>
  <c r="DC294" i="4"/>
  <c r="DE294" i="4" s="1"/>
  <c r="AT294" i="4" s="1"/>
  <c r="DC326" i="4"/>
  <c r="DE326" i="4" s="1"/>
  <c r="AT326" i="4" s="1"/>
  <c r="DC358" i="4"/>
  <c r="DE358" i="4" s="1"/>
  <c r="AT358" i="4" s="1"/>
  <c r="DC390" i="4"/>
  <c r="DE390" i="4" s="1"/>
  <c r="AT390" i="4" s="1"/>
  <c r="DA94" i="4"/>
  <c r="DA215" i="4"/>
  <c r="DC285" i="4"/>
  <c r="DE285" i="4" s="1"/>
  <c r="AT285" i="4" s="1"/>
  <c r="DC349" i="4"/>
  <c r="DE349" i="4" s="1"/>
  <c r="AT349" i="4" s="1"/>
  <c r="DC413" i="4"/>
  <c r="DE413" i="4" s="1"/>
  <c r="AT413" i="4" s="1"/>
  <c r="DC465" i="4"/>
  <c r="DE465" i="4" s="1"/>
  <c r="AT465" i="4" s="1"/>
  <c r="DA311" i="4"/>
  <c r="DC441" i="4"/>
  <c r="DE441" i="4" s="1"/>
  <c r="AT441" i="4" s="1"/>
  <c r="DC281" i="4"/>
  <c r="DE281" i="4" s="1"/>
  <c r="AT281" i="4" s="1"/>
  <c r="DC500" i="4"/>
  <c r="DE500" i="4" s="1"/>
  <c r="AT500" i="4" s="1"/>
  <c r="DA443" i="4"/>
  <c r="DA107" i="4"/>
  <c r="DA95" i="4"/>
  <c r="DC216" i="4"/>
  <c r="DE216" i="4" s="1"/>
  <c r="AT216" i="4" s="1"/>
  <c r="DA286" i="4"/>
  <c r="DA350" i="4"/>
  <c r="DA414" i="4"/>
  <c r="DA466" i="4"/>
  <c r="DA319" i="4"/>
  <c r="DC434" i="4"/>
  <c r="DE434" i="4" s="1"/>
  <c r="AT434" i="4" s="1"/>
  <c r="DC257" i="4"/>
  <c r="DE257" i="4" s="1"/>
  <c r="AT257" i="4" s="1"/>
  <c r="DA462" i="4"/>
  <c r="DA354" i="4"/>
  <c r="DC444" i="4"/>
  <c r="DE444" i="4" s="1"/>
  <c r="AT444" i="4" s="1"/>
  <c r="DA458" i="4"/>
  <c r="DA162" i="4"/>
  <c r="DA255" i="4"/>
  <c r="DC468" i="4"/>
  <c r="DE468" i="4" s="1"/>
  <c r="AT468" i="4" s="1"/>
  <c r="DA475" i="4"/>
  <c r="DC260" i="4"/>
  <c r="DE260" i="4" s="1"/>
  <c r="AT260" i="4" s="1"/>
  <c r="DA115" i="4"/>
  <c r="DC103" i="4"/>
  <c r="DE103" i="4" s="1"/>
  <c r="AT103" i="4" s="1"/>
  <c r="DC135" i="4"/>
  <c r="DE135" i="4" s="1"/>
  <c r="AT135" i="4" s="1"/>
  <c r="DC167" i="4"/>
  <c r="DE167" i="4" s="1"/>
  <c r="AT167" i="4" s="1"/>
  <c r="DC199" i="4"/>
  <c r="DE199" i="4" s="1"/>
  <c r="AT199" i="4" s="1"/>
  <c r="DC231" i="4"/>
  <c r="DE231" i="4" s="1"/>
  <c r="AT231" i="4" s="1"/>
  <c r="DC263" i="4"/>
  <c r="DE263" i="4" s="1"/>
  <c r="AT263" i="4" s="1"/>
  <c r="DC295" i="4"/>
  <c r="DE295" i="4" s="1"/>
  <c r="AT295" i="4" s="1"/>
  <c r="DC327" i="4"/>
  <c r="DE327" i="4" s="1"/>
  <c r="AT327" i="4" s="1"/>
  <c r="DC359" i="4"/>
  <c r="DE359" i="4" s="1"/>
  <c r="AT359" i="4" s="1"/>
  <c r="DC391" i="4"/>
  <c r="DE391" i="4" s="1"/>
  <c r="AT391" i="4" s="1"/>
  <c r="DC423" i="4"/>
  <c r="DE423" i="4" s="1"/>
  <c r="AT423" i="4" s="1"/>
  <c r="DC455" i="4"/>
  <c r="DE455" i="4" s="1"/>
  <c r="AT455" i="4" s="1"/>
  <c r="DC487" i="4"/>
  <c r="DE487" i="4" s="1"/>
  <c r="AT487" i="4" s="1"/>
  <c r="DC252" i="4"/>
  <c r="DE252" i="4" s="1"/>
  <c r="AT252" i="4" s="1"/>
  <c r="DA315" i="4"/>
  <c r="DA223" i="4"/>
  <c r="DA106" i="4"/>
  <c r="DA214" i="4"/>
  <c r="DC469" i="4"/>
  <c r="DE469" i="4" s="1"/>
  <c r="AT469" i="4" s="1"/>
  <c r="DA119" i="4"/>
  <c r="DC276" i="4"/>
  <c r="DE276" i="4" s="1"/>
  <c r="AT276" i="4" s="1"/>
  <c r="DA507" i="4"/>
  <c r="DA222" i="4"/>
  <c r="DC369" i="4"/>
  <c r="DE369" i="4" s="1"/>
  <c r="AT369" i="4" s="1"/>
  <c r="DA182" i="4"/>
  <c r="DC493" i="4"/>
  <c r="DE493" i="4" s="1"/>
  <c r="AT493" i="4" s="1"/>
  <c r="DA442" i="4"/>
  <c r="DC384" i="4"/>
  <c r="DE384" i="4" s="1"/>
  <c r="AT384" i="4" s="1"/>
  <c r="DC320" i="4"/>
  <c r="DE320" i="4" s="1"/>
  <c r="AT320" i="4" s="1"/>
  <c r="DC256" i="4"/>
  <c r="DE256" i="4" s="1"/>
  <c r="AT256" i="4" s="1"/>
  <c r="DA163" i="4"/>
  <c r="DC308" i="4"/>
  <c r="DE308" i="4" s="1"/>
  <c r="AT308" i="4" s="1"/>
  <c r="DA386" i="4"/>
  <c r="DA279" i="4"/>
  <c r="DA178" i="4"/>
  <c r="DC284" i="4"/>
  <c r="DE284" i="4" s="1"/>
  <c r="AT284" i="4" s="1"/>
  <c r="DA394" i="4"/>
  <c r="DC337" i="4"/>
  <c r="DE337" i="4" s="1"/>
  <c r="AT337" i="4" s="1"/>
  <c r="DA407" i="4"/>
  <c r="DC478" i="4"/>
  <c r="DE478" i="4" s="1"/>
  <c r="AT478" i="4" s="1"/>
  <c r="DA382" i="4"/>
  <c r="DA294" i="4"/>
  <c r="DA143" i="4"/>
  <c r="DA299" i="4"/>
  <c r="DC353" i="4"/>
  <c r="DE353" i="4" s="1"/>
  <c r="AT353" i="4" s="1"/>
  <c r="DA367" i="4"/>
  <c r="DC433" i="4"/>
  <c r="DE433" i="4" s="1"/>
  <c r="AT433" i="4" s="1"/>
  <c r="DC309" i="4"/>
  <c r="DE309" i="4" s="1"/>
  <c r="AT309" i="4" s="1"/>
  <c r="DA142" i="4"/>
  <c r="DC330" i="4"/>
  <c r="DE330" i="4" s="1"/>
  <c r="AT330" i="4" s="1"/>
  <c r="DC202" i="4"/>
  <c r="DE202" i="4" s="1"/>
  <c r="AT202" i="4" s="1"/>
  <c r="DC233" i="4"/>
  <c r="DE233" i="4" s="1"/>
  <c r="AT233" i="4" s="1"/>
  <c r="DC189" i="4"/>
  <c r="DE189" i="4" s="1"/>
  <c r="AT189" i="4" s="1"/>
  <c r="DA417" i="4"/>
  <c r="DA289" i="4"/>
  <c r="DA161" i="4"/>
  <c r="DC196" i="4"/>
  <c r="DE196" i="4" s="1"/>
  <c r="AT196" i="4" s="1"/>
  <c r="DA460" i="4"/>
  <c r="DA332" i="4"/>
  <c r="DA204" i="4"/>
  <c r="DA76" i="4"/>
  <c r="DC267" i="4"/>
  <c r="DE267" i="4" s="1"/>
  <c r="AT267" i="4" s="1"/>
  <c r="DA203" i="4"/>
  <c r="DA283" i="4"/>
  <c r="DC212" i="4"/>
  <c r="DE212" i="4" s="1"/>
  <c r="AT212" i="4" s="1"/>
  <c r="DA90" i="4"/>
  <c r="DA139" i="4"/>
  <c r="DA450" i="4"/>
  <c r="DC436" i="4"/>
  <c r="DE436" i="4" s="1"/>
  <c r="AT436" i="4" s="1"/>
  <c r="DA235" i="4"/>
  <c r="DA482" i="4"/>
  <c r="DA135" i="4"/>
  <c r="DC345" i="4"/>
  <c r="DE345" i="4" s="1"/>
  <c r="AT345" i="4" s="1"/>
  <c r="DA150" i="4"/>
  <c r="DC486" i="4"/>
  <c r="DE486" i="4" s="1"/>
  <c r="AT486" i="4" s="1"/>
  <c r="DA435" i="4"/>
  <c r="DC376" i="4"/>
  <c r="DE376" i="4" s="1"/>
  <c r="AT376" i="4" s="1"/>
  <c r="DC312" i="4"/>
  <c r="DE312" i="4" s="1"/>
  <c r="AT312" i="4" s="1"/>
  <c r="DC248" i="4"/>
  <c r="DE248" i="4" s="1"/>
  <c r="AT248" i="4" s="1"/>
  <c r="DA147" i="4"/>
  <c r="DA187" i="4"/>
  <c r="DA290" i="4"/>
  <c r="DA271" i="4"/>
  <c r="DA146" i="4"/>
  <c r="DC224" i="4"/>
  <c r="DE224" i="4" s="1"/>
  <c r="AT224" i="4" s="1"/>
  <c r="DA274" i="4"/>
  <c r="DC297" i="4"/>
  <c r="DE297" i="4" s="1"/>
  <c r="AT297" i="4" s="1"/>
  <c r="DA375" i="4"/>
  <c r="DC472" i="4"/>
  <c r="DE472" i="4" s="1"/>
  <c r="AT472" i="4" s="1"/>
  <c r="DA374" i="4"/>
  <c r="DA270" i="4"/>
  <c r="DA127" i="4"/>
  <c r="DC494" i="4"/>
  <c r="DE494" i="4" s="1"/>
  <c r="AT494" i="4" s="1"/>
  <c r="DC329" i="4"/>
  <c r="DE329" i="4" s="1"/>
  <c r="AT329" i="4" s="1"/>
  <c r="DA351" i="4"/>
  <c r="DC426" i="4"/>
  <c r="DE426" i="4" s="1"/>
  <c r="AT426" i="4" s="1"/>
  <c r="DC301" i="4"/>
  <c r="DE301" i="4" s="1"/>
  <c r="AT301" i="4" s="1"/>
  <c r="DA126" i="4"/>
  <c r="DC302" i="4"/>
  <c r="DE302" i="4" s="1"/>
  <c r="AT302" i="4" s="1"/>
  <c r="DC174" i="4"/>
  <c r="DE174" i="4" s="1"/>
  <c r="AT174" i="4" s="1"/>
  <c r="DC173" i="4"/>
  <c r="DE173" i="4" s="1"/>
  <c r="AT173" i="4" s="1"/>
  <c r="DC129" i="4"/>
  <c r="DE129" i="4" s="1"/>
  <c r="AT129" i="4" s="1"/>
  <c r="DA389" i="4"/>
  <c r="DA261" i="4"/>
  <c r="DA133" i="4"/>
  <c r="DC164" i="4"/>
  <c r="DE164" i="4" s="1"/>
  <c r="AT164" i="4" s="1"/>
  <c r="DA432" i="4"/>
  <c r="DA304" i="4"/>
  <c r="DA176" i="4"/>
  <c r="DC491" i="4"/>
  <c r="DE491" i="4" s="1"/>
  <c r="AT491" i="4" s="1"/>
  <c r="DC235" i="4"/>
  <c r="DE235" i="4" s="1"/>
  <c r="AT235" i="4" s="1"/>
  <c r="DA171" i="4"/>
  <c r="DA275" i="4"/>
  <c r="DA202" i="4"/>
  <c r="DC477" i="4"/>
  <c r="DE477" i="4" s="1"/>
  <c r="AT477" i="4" s="1"/>
  <c r="DC476" i="4"/>
  <c r="DE476" i="4" s="1"/>
  <c r="AT476" i="4" s="1"/>
  <c r="DA418" i="4"/>
  <c r="DC289" i="4"/>
  <c r="DE289" i="4" s="1"/>
  <c r="AT289" i="4" s="1"/>
  <c r="DA155" i="4"/>
  <c r="DC430" i="4"/>
  <c r="DE430" i="4" s="1"/>
  <c r="AT430" i="4" s="1"/>
  <c r="DC506" i="4"/>
  <c r="DE506" i="4" s="1"/>
  <c r="AT506" i="4" s="1"/>
  <c r="DC321" i="4"/>
  <c r="DE321" i="4" s="1"/>
  <c r="AT321" i="4" s="1"/>
  <c r="DA134" i="4"/>
  <c r="DC480" i="4"/>
  <c r="DE480" i="4" s="1"/>
  <c r="AT480" i="4" s="1"/>
  <c r="DC429" i="4"/>
  <c r="DE429" i="4" s="1"/>
  <c r="AT429" i="4" s="1"/>
  <c r="DC368" i="4"/>
  <c r="DE368" i="4" s="1"/>
  <c r="AT368" i="4" s="1"/>
  <c r="DC304" i="4"/>
  <c r="DE304" i="4" s="1"/>
  <c r="AT304" i="4" s="1"/>
  <c r="DC240" i="4"/>
  <c r="DE240" i="4" s="1"/>
  <c r="AT240" i="4" s="1"/>
  <c r="DA131" i="4"/>
  <c r="DA123" i="4"/>
  <c r="DA242" i="4"/>
  <c r="DA263" i="4"/>
  <c r="DA130" i="4"/>
  <c r="DA91" i="4"/>
  <c r="DA199" i="4"/>
  <c r="DC273" i="4"/>
  <c r="DE273" i="4" s="1"/>
  <c r="AT273" i="4" s="1"/>
  <c r="DA359" i="4"/>
  <c r="DC453" i="4"/>
  <c r="DE453" i="4" s="1"/>
  <c r="AT453" i="4" s="1"/>
  <c r="DA366" i="4"/>
  <c r="DA254" i="4"/>
  <c r="DA111" i="4"/>
  <c r="DC462" i="4"/>
  <c r="DE462" i="4" s="1"/>
  <c r="AT462" i="4" s="1"/>
  <c r="DC313" i="4"/>
  <c r="DE313" i="4" s="1"/>
  <c r="AT313" i="4" s="1"/>
  <c r="DA335" i="4"/>
  <c r="DC420" i="4"/>
  <c r="DE420" i="4" s="1"/>
  <c r="AT420" i="4" s="1"/>
  <c r="DC293" i="4"/>
  <c r="DE293" i="4" s="1"/>
  <c r="AT293" i="4" s="1"/>
  <c r="DA110" i="4"/>
  <c r="DC298" i="4"/>
  <c r="DE298" i="4" s="1"/>
  <c r="AT298" i="4" s="1"/>
  <c r="DC170" i="4"/>
  <c r="DE170" i="4" s="1"/>
  <c r="AT170" i="4" s="1"/>
  <c r="DC165" i="4"/>
  <c r="DE165" i="4" s="1"/>
  <c r="AT165" i="4" s="1"/>
  <c r="DC89" i="4"/>
  <c r="DE89" i="4" s="1"/>
  <c r="AT89" i="4" s="1"/>
  <c r="DA385" i="4"/>
  <c r="DA257" i="4"/>
  <c r="DA129" i="4"/>
  <c r="DC160" i="4"/>
  <c r="DE160" i="4" s="1"/>
  <c r="AT160" i="4" s="1"/>
  <c r="DA428" i="4"/>
  <c r="DA300" i="4"/>
  <c r="DA172" i="4"/>
  <c r="DC459" i="4"/>
  <c r="DE459" i="4" s="1"/>
  <c r="AT459" i="4" s="1"/>
  <c r="DC203" i="4"/>
  <c r="DE203" i="4" s="1"/>
  <c r="AT203" i="4" s="1"/>
  <c r="DC470" i="4"/>
  <c r="DE470" i="4" s="1"/>
  <c r="AT470" i="4" s="1"/>
  <c r="DC508" i="4"/>
  <c r="DE508" i="4" s="1"/>
  <c r="AT508" i="4" s="1"/>
  <c r="DA267" i="4"/>
  <c r="DA186" i="4"/>
  <c r="DA451" i="4"/>
  <c r="DA438" i="4"/>
  <c r="DA378" i="4"/>
  <c r="DC502" i="4"/>
  <c r="DE502" i="4" s="1"/>
  <c r="AT502" i="4" s="1"/>
  <c r="DA502" i="4"/>
  <c r="DA410" i="4"/>
  <c r="DC481" i="4"/>
  <c r="DE481" i="4" s="1"/>
  <c r="AT481" i="4" s="1"/>
  <c r="DC305" i="4"/>
  <c r="DE305" i="4" s="1"/>
  <c r="AT305" i="4" s="1"/>
  <c r="DA118" i="4"/>
  <c r="DA474" i="4"/>
  <c r="DC422" i="4"/>
  <c r="DE422" i="4" s="1"/>
  <c r="AT422" i="4" s="1"/>
  <c r="DC360" i="4"/>
  <c r="DE360" i="4" s="1"/>
  <c r="AT360" i="4" s="1"/>
  <c r="DC296" i="4"/>
  <c r="DE296" i="4" s="1"/>
  <c r="AT296" i="4" s="1"/>
  <c r="DA230" i="4"/>
  <c r="DA99" i="4"/>
  <c r="DC450" i="4"/>
  <c r="DE450" i="4" s="1"/>
  <c r="AT450" i="4" s="1"/>
  <c r="DA103" i="4"/>
  <c r="DA247" i="4"/>
  <c r="DA98" i="4"/>
  <c r="DC482" i="4"/>
  <c r="DE482" i="4" s="1"/>
  <c r="AT482" i="4" s="1"/>
  <c r="DA167" i="4"/>
  <c r="DA198" i="4"/>
  <c r="DA343" i="4"/>
  <c r="DC440" i="4"/>
  <c r="DE440" i="4" s="1"/>
  <c r="AT440" i="4" s="1"/>
  <c r="DA358" i="4"/>
  <c r="DA246" i="4"/>
  <c r="DC388" i="4"/>
  <c r="DE388" i="4" s="1"/>
  <c r="AT388" i="4" s="1"/>
  <c r="DA282" i="4"/>
  <c r="DA486" i="4"/>
  <c r="DC490" i="4"/>
  <c r="DE490" i="4" s="1"/>
  <c r="AT490" i="4" s="1"/>
  <c r="DC381" i="4"/>
  <c r="DE381" i="4" s="1"/>
  <c r="AT381" i="4" s="1"/>
  <c r="DC253" i="4"/>
  <c r="DE253" i="4" s="1"/>
  <c r="AT253" i="4" s="1"/>
  <c r="DC398" i="4"/>
  <c r="DE398" i="4" s="1"/>
  <c r="AT398" i="4" s="1"/>
  <c r="DC270" i="4"/>
  <c r="DE270" i="4" s="1"/>
  <c r="AT270" i="4" s="1"/>
  <c r="DC142" i="4"/>
  <c r="DE142" i="4" s="1"/>
  <c r="AT142" i="4" s="1"/>
  <c r="DC117" i="4"/>
  <c r="DE117" i="4" s="1"/>
  <c r="AT117" i="4" s="1"/>
  <c r="DA485" i="4"/>
  <c r="DA357" i="4"/>
  <c r="DA229" i="4"/>
  <c r="DA101" i="4"/>
  <c r="DC132" i="4"/>
  <c r="DE132" i="4" s="1"/>
  <c r="AT132" i="4" s="1"/>
  <c r="DA400" i="4"/>
  <c r="DA272" i="4"/>
  <c r="DA144" i="4"/>
  <c r="DC427" i="4"/>
  <c r="DE427" i="4" s="1"/>
  <c r="AT427" i="4" s="1"/>
  <c r="DC171" i="4"/>
  <c r="DE171" i="4" s="1"/>
  <c r="AT171" i="4" s="1"/>
  <c r="DC432" i="4"/>
  <c r="DE432" i="4" s="1"/>
  <c r="AT432" i="4" s="1"/>
  <c r="DA470" i="4"/>
  <c r="DA259" i="4"/>
  <c r="DA170" i="4"/>
  <c r="DC404" i="4"/>
  <c r="DE404" i="4" s="1"/>
  <c r="AT404" i="4" s="1"/>
  <c r="DA411" i="4"/>
  <c r="DA346" i="4"/>
  <c r="DC464" i="4"/>
  <c r="DE464" i="4" s="1"/>
  <c r="AT464" i="4" s="1"/>
  <c r="DA463" i="4"/>
  <c r="DA370" i="4"/>
  <c r="DA455" i="4"/>
  <c r="DC265" i="4"/>
  <c r="DE265" i="4" s="1"/>
  <c r="AT265" i="4" s="1"/>
  <c r="DA102" i="4"/>
  <c r="DA467" i="4"/>
  <c r="DC416" i="4"/>
  <c r="DE416" i="4" s="1"/>
  <c r="AT416" i="4" s="1"/>
  <c r="DC352" i="4"/>
  <c r="DE352" i="4" s="1"/>
  <c r="AT352" i="4" s="1"/>
  <c r="DC288" i="4"/>
  <c r="DE288" i="4" s="1"/>
  <c r="AT288" i="4" s="1"/>
  <c r="DA219" i="4"/>
  <c r="DA83" i="4"/>
  <c r="DA403" i="4"/>
  <c r="DA494" i="4"/>
  <c r="DA239" i="4"/>
  <c r="DA82" i="4"/>
  <c r="DA347" i="4"/>
  <c r="DA87" i="4"/>
  <c r="DC492" i="4"/>
  <c r="DE492" i="4" s="1"/>
  <c r="AT492" i="4" s="1"/>
  <c r="DA327" i="4"/>
  <c r="DA434" i="4"/>
  <c r="DA334" i="4"/>
  <c r="DA238" i="4"/>
  <c r="DC340" i="4"/>
  <c r="DE340" i="4" s="1"/>
  <c r="AT340" i="4" s="1"/>
  <c r="DC232" i="4"/>
  <c r="DE232" i="4" s="1"/>
  <c r="AT232" i="4" s="1"/>
  <c r="DA479" i="4"/>
  <c r="DC484" i="4"/>
  <c r="DE484" i="4" s="1"/>
  <c r="AT484" i="4" s="1"/>
  <c r="DC373" i="4"/>
  <c r="DE373" i="4" s="1"/>
  <c r="AT373" i="4" s="1"/>
  <c r="DC245" i="4"/>
  <c r="DE245" i="4" s="1"/>
  <c r="AT245" i="4" s="1"/>
  <c r="DC394" i="4"/>
  <c r="DE394" i="4" s="1"/>
  <c r="AT394" i="4" s="1"/>
  <c r="DC266" i="4"/>
  <c r="DE266" i="4" s="1"/>
  <c r="AT266" i="4" s="1"/>
  <c r="DC138" i="4"/>
  <c r="DE138" i="4" s="1"/>
  <c r="AT138" i="4" s="1"/>
  <c r="DC113" i="4"/>
  <c r="DE113" i="4" s="1"/>
  <c r="AT113" i="4" s="1"/>
  <c r="DA481" i="4"/>
  <c r="DA353" i="4"/>
  <c r="DA225" i="4"/>
  <c r="DA97" i="4"/>
  <c r="DC128" i="4"/>
  <c r="DE128" i="4" s="1"/>
  <c r="AT128" i="4" s="1"/>
  <c r="DA396" i="4"/>
  <c r="DA268" i="4"/>
  <c r="DA140" i="4"/>
  <c r="DC395" i="4"/>
  <c r="DE395" i="4" s="1"/>
  <c r="AT395" i="4" s="1"/>
  <c r="DC139" i="4"/>
  <c r="DE139" i="4" s="1"/>
  <c r="AT139" i="4" s="1"/>
  <c r="DC396" i="4"/>
  <c r="DE396" i="4" s="1"/>
  <c r="AT396" i="4" s="1"/>
  <c r="DA431" i="4"/>
  <c r="DA251" i="4"/>
  <c r="DA154" i="4"/>
  <c r="DC356" i="4"/>
  <c r="DE356" i="4" s="1"/>
  <c r="AT356" i="4" s="1"/>
  <c r="DA371" i="4"/>
  <c r="DA306" i="4"/>
  <c r="DC412" i="4"/>
  <c r="DE412" i="4" s="1"/>
  <c r="AT412" i="4" s="1"/>
  <c r="DC425" i="4"/>
  <c r="DE425" i="4" s="1"/>
  <c r="AT425" i="4" s="1"/>
  <c r="DA330" i="4"/>
  <c r="DA423" i="4"/>
  <c r="DC241" i="4"/>
  <c r="DE241" i="4" s="1"/>
  <c r="AT241" i="4" s="1"/>
  <c r="DA86" i="4"/>
  <c r="DC461" i="4"/>
  <c r="DE461" i="4" s="1"/>
  <c r="AT461" i="4" s="1"/>
  <c r="DC408" i="4"/>
  <c r="DE408" i="4" s="1"/>
  <c r="AT408" i="4" s="1"/>
  <c r="DC344" i="4"/>
  <c r="DE344" i="4" s="1"/>
  <c r="AT344" i="4" s="1"/>
  <c r="DC280" i="4"/>
  <c r="DE280" i="4" s="1"/>
  <c r="AT280" i="4" s="1"/>
  <c r="DC208" i="4"/>
  <c r="DE208" i="4" s="1"/>
  <c r="AT208" i="4" s="1"/>
  <c r="DC445" i="4"/>
  <c r="DE445" i="4" s="1"/>
  <c r="AT445" i="4" s="1"/>
  <c r="DA355" i="4"/>
  <c r="DA430" i="4"/>
  <c r="DA218" i="4"/>
  <c r="DC509" i="4"/>
  <c r="DE509" i="4" s="1"/>
  <c r="AT509" i="4" s="1"/>
  <c r="DC488" i="4"/>
  <c r="DE488" i="4" s="1"/>
  <c r="AT488" i="4" s="1"/>
  <c r="DA487" i="4"/>
  <c r="DC473" i="4"/>
  <c r="DE473" i="4" s="1"/>
  <c r="AT473" i="4" s="1"/>
  <c r="DC504" i="4"/>
  <c r="DE504" i="4" s="1"/>
  <c r="AT504" i="4" s="1"/>
  <c r="DA427" i="4"/>
  <c r="DA318" i="4"/>
  <c r="DA227" i="4"/>
  <c r="DC292" i="4"/>
  <c r="DE292" i="4" s="1"/>
  <c r="AT292" i="4" s="1"/>
  <c r="DA183" i="4"/>
  <c r="DC466" i="4"/>
  <c r="DE466" i="4" s="1"/>
  <c r="AT466" i="4" s="1"/>
  <c r="DA478" i="4"/>
  <c r="DC365" i="4"/>
  <c r="DE365" i="4" s="1"/>
  <c r="AT365" i="4" s="1"/>
  <c r="DC236" i="4"/>
  <c r="DE236" i="4" s="1"/>
  <c r="AT236" i="4" s="1"/>
  <c r="DC366" i="4"/>
  <c r="DE366" i="4" s="1"/>
  <c r="AT366" i="4" s="1"/>
  <c r="DC238" i="4"/>
  <c r="DE238" i="4" s="1"/>
  <c r="AT238" i="4" s="1"/>
  <c r="DC110" i="4"/>
  <c r="DE110" i="4" s="1"/>
  <c r="AT110" i="4" s="1"/>
  <c r="DC81" i="4"/>
  <c r="DE81" i="4" s="1"/>
  <c r="AT81" i="4" s="1"/>
  <c r="DA453" i="4"/>
  <c r="DA325" i="4"/>
  <c r="DA197" i="4"/>
  <c r="DC108" i="4"/>
  <c r="DE108" i="4" s="1"/>
  <c r="AT108" i="4" s="1"/>
  <c r="DA496" i="4"/>
  <c r="DA368" i="4"/>
  <c r="DA240" i="4"/>
  <c r="DA112" i="4"/>
  <c r="DC363" i="4"/>
  <c r="DE363" i="4" s="1"/>
  <c r="AT363" i="4" s="1"/>
  <c r="DC107" i="4"/>
  <c r="DE107" i="4" s="1"/>
  <c r="AT107" i="4" s="1"/>
  <c r="AP11" i="4"/>
  <c r="B456" i="4"/>
  <c r="I503" i="4"/>
  <c r="AP502" i="4"/>
  <c r="P500" i="4"/>
  <c r="P464" i="4"/>
  <c r="P428" i="4"/>
  <c r="Z393" i="4"/>
  <c r="AD481" i="4"/>
  <c r="AD457" i="4"/>
  <c r="AD433" i="4"/>
  <c r="AD409" i="4"/>
  <c r="B496" i="4"/>
  <c r="B472" i="4"/>
  <c r="Z76" i="4"/>
  <c r="B509" i="4"/>
  <c r="AL508" i="4"/>
  <c r="P494" i="4"/>
  <c r="P458" i="4"/>
  <c r="P422" i="4"/>
  <c r="B387" i="4"/>
  <c r="AD477" i="4"/>
  <c r="AD453" i="4"/>
  <c r="AD429" i="4"/>
  <c r="AD405" i="4"/>
  <c r="B492" i="4"/>
  <c r="B468" i="4"/>
  <c r="B503" i="4"/>
  <c r="AL502" i="4"/>
  <c r="P488" i="4"/>
  <c r="P452" i="4"/>
  <c r="P416" i="4"/>
  <c r="AD497" i="4"/>
  <c r="AD473" i="4"/>
  <c r="AD449" i="4"/>
  <c r="AD425" i="4"/>
  <c r="Z401" i="4"/>
  <c r="B488" i="4"/>
  <c r="B464" i="4"/>
  <c r="B508" i="4"/>
  <c r="AL507" i="4"/>
  <c r="P482" i="4"/>
  <c r="P446" i="4"/>
  <c r="P410" i="4"/>
  <c r="AD493" i="4"/>
  <c r="AD469" i="4"/>
  <c r="AD445" i="4"/>
  <c r="AD421" i="4"/>
  <c r="AP395" i="4"/>
  <c r="B484" i="4"/>
  <c r="B460" i="4"/>
  <c r="B502" i="4"/>
  <c r="AL501" i="4"/>
  <c r="P476" i="4"/>
  <c r="P440" i="4"/>
  <c r="P404" i="4"/>
  <c r="AD489" i="4"/>
  <c r="AD465" i="4"/>
  <c r="AD441" i="4"/>
  <c r="AD417" i="4"/>
  <c r="AP389" i="4"/>
  <c r="B480" i="4"/>
  <c r="ED16" i="5"/>
  <c r="AP333" i="4"/>
  <c r="AP349" i="4"/>
  <c r="AP369" i="4"/>
  <c r="B396" i="4"/>
  <c r="Z414" i="4"/>
  <c r="Z430" i="4"/>
  <c r="Z446" i="4"/>
  <c r="Z458" i="4"/>
  <c r="Z470" i="4"/>
  <c r="Z482" i="4"/>
  <c r="Z498" i="4"/>
  <c r="B401" i="4"/>
  <c r="I417" i="4"/>
  <c r="I433" i="4"/>
  <c r="I449" i="4"/>
  <c r="I465" i="4"/>
  <c r="I481" i="4"/>
  <c r="I493" i="4"/>
  <c r="AP393" i="4"/>
  <c r="P417" i="4"/>
  <c r="P441" i="4"/>
  <c r="P471" i="4"/>
  <c r="P501" i="4"/>
  <c r="AP394" i="4"/>
  <c r="B416" i="4"/>
  <c r="B432" i="4"/>
  <c r="B452" i="4"/>
  <c r="AP341" i="4"/>
  <c r="AP361" i="4"/>
  <c r="B390" i="4"/>
  <c r="Z410" i="4"/>
  <c r="Z426" i="4"/>
  <c r="Z442" i="4"/>
  <c r="Z454" i="4"/>
  <c r="Z474" i="4"/>
  <c r="Z490" i="4"/>
  <c r="Z389" i="4"/>
  <c r="I409" i="4"/>
  <c r="I425" i="4"/>
  <c r="I445" i="4"/>
  <c r="I461" i="4"/>
  <c r="I477" i="4"/>
  <c r="AD379" i="4"/>
  <c r="P405" i="4"/>
  <c r="P435" i="4"/>
  <c r="P459" i="4"/>
  <c r="P489" i="4"/>
  <c r="P507" i="4"/>
  <c r="AP399" i="4"/>
  <c r="B420" i="4"/>
  <c r="B440" i="4"/>
  <c r="AP337" i="4"/>
  <c r="AP353" i="4"/>
  <c r="AP373" i="4"/>
  <c r="Z402" i="4"/>
  <c r="Z418" i="4"/>
  <c r="Z434" i="4"/>
  <c r="Z450" i="4"/>
  <c r="Z466" i="4"/>
  <c r="Z486" i="4"/>
  <c r="B383" i="4"/>
  <c r="I405" i="4"/>
  <c r="I421" i="4"/>
  <c r="I437" i="4"/>
  <c r="I453" i="4"/>
  <c r="I469" i="4"/>
  <c r="I485" i="4"/>
  <c r="I497" i="4"/>
  <c r="AL399" i="4"/>
  <c r="P423" i="4"/>
  <c r="P447" i="4"/>
  <c r="P477" i="4"/>
  <c r="P495" i="4"/>
  <c r="AP388" i="4"/>
  <c r="B412" i="4"/>
  <c r="B428" i="4"/>
  <c r="AP329" i="4"/>
  <c r="AP345" i="4"/>
  <c r="AP357" i="4"/>
  <c r="AP381" i="4"/>
  <c r="Z406" i="4"/>
  <c r="Z422" i="4"/>
  <c r="Z438" i="4"/>
  <c r="Z462" i="4"/>
  <c r="Z478" i="4"/>
  <c r="Z494" i="4"/>
  <c r="Z395" i="4"/>
  <c r="I413" i="4"/>
  <c r="I429" i="4"/>
  <c r="I441" i="4"/>
  <c r="I457" i="4"/>
  <c r="I473" i="4"/>
  <c r="I489" i="4"/>
  <c r="AL387" i="4"/>
  <c r="P411" i="4"/>
  <c r="P429" i="4"/>
  <c r="P453" i="4"/>
  <c r="P483" i="4"/>
  <c r="Z382" i="4"/>
  <c r="B404" i="4"/>
  <c r="B424" i="4"/>
  <c r="B444" i="4"/>
  <c r="AP365" i="4"/>
  <c r="P465" i="4"/>
  <c r="B408" i="4"/>
  <c r="B436" i="4"/>
  <c r="I509" i="4"/>
  <c r="AP508" i="4"/>
  <c r="P506" i="4"/>
  <c r="P470" i="4"/>
  <c r="P434" i="4"/>
  <c r="P399" i="4"/>
  <c r="AD485" i="4"/>
  <c r="AD461" i="4"/>
  <c r="AD437" i="4"/>
  <c r="AD413" i="4"/>
  <c r="AD378" i="4"/>
  <c r="B476" i="4"/>
  <c r="B448" i="4"/>
  <c r="B510" i="4"/>
  <c r="B504" i="4"/>
  <c r="AP510" i="4"/>
  <c r="AP504" i="4"/>
  <c r="AP509" i="4"/>
  <c r="AP503" i="4"/>
  <c r="AL509" i="4"/>
  <c r="AL503" i="4"/>
  <c r="AD509" i="4"/>
  <c r="AD503" i="4"/>
  <c r="AD508" i="4"/>
  <c r="AD502" i="4"/>
  <c r="AH507" i="4"/>
  <c r="AH501" i="4"/>
  <c r="AH495" i="4"/>
  <c r="AH489" i="4"/>
  <c r="AH483" i="4"/>
  <c r="AH477" i="4"/>
  <c r="AH471" i="4"/>
  <c r="AH465" i="4"/>
  <c r="AH459" i="4"/>
  <c r="AH453" i="4"/>
  <c r="AH447" i="4"/>
  <c r="AH441" i="4"/>
  <c r="AH435" i="4"/>
  <c r="AH429" i="4"/>
  <c r="AH423" i="4"/>
  <c r="AH417" i="4"/>
  <c r="AH411" i="4"/>
  <c r="AH405" i="4"/>
  <c r="B400" i="4"/>
  <c r="I394" i="4"/>
  <c r="I388" i="4"/>
  <c r="AP378" i="4"/>
  <c r="I494" i="4"/>
  <c r="I490" i="4"/>
  <c r="I486" i="4"/>
  <c r="I482" i="4"/>
  <c r="I478" i="4"/>
  <c r="I474" i="4"/>
  <c r="I470" i="4"/>
  <c r="I466" i="4"/>
  <c r="I462" i="4"/>
  <c r="I458" i="4"/>
  <c r="I454" i="4"/>
  <c r="I450" i="4"/>
  <c r="I446" i="4"/>
  <c r="I442" i="4"/>
  <c r="I438" i="4"/>
  <c r="I434" i="4"/>
  <c r="I430" i="4"/>
  <c r="I426" i="4"/>
  <c r="I422" i="4"/>
  <c r="I418" i="4"/>
  <c r="I414" i="4"/>
  <c r="I410" i="4"/>
  <c r="I406" i="4"/>
  <c r="I402" i="4"/>
  <c r="AL396" i="4"/>
  <c r="AL390" i="4"/>
  <c r="AD381" i="4"/>
  <c r="AL496" i="4"/>
  <c r="AL492" i="4"/>
  <c r="AL488" i="4"/>
  <c r="AL484" i="4"/>
  <c r="AL480" i="4"/>
  <c r="AL476" i="4"/>
  <c r="AL472" i="4"/>
  <c r="AL468" i="4"/>
  <c r="AL464" i="4"/>
  <c r="AL460" i="4"/>
  <c r="AL456" i="4"/>
  <c r="AL452" i="4"/>
  <c r="AL448" i="4"/>
  <c r="AL444" i="4"/>
  <c r="AL440" i="4"/>
  <c r="AL436" i="4"/>
  <c r="AL432" i="4"/>
  <c r="AL428" i="4"/>
  <c r="AL424" i="4"/>
  <c r="AL420" i="4"/>
  <c r="AL416" i="4"/>
  <c r="AL412" i="4"/>
  <c r="AL408" i="4"/>
  <c r="AL404" i="4"/>
  <c r="AH400" i="4"/>
  <c r="AL395" i="4"/>
  <c r="AL389" i="4"/>
  <c r="AD383" i="4"/>
  <c r="AH508" i="4"/>
  <c r="AH502" i="4"/>
  <c r="AH496" i="4"/>
  <c r="AH490" i="4"/>
  <c r="AH484" i="4"/>
  <c r="AH478" i="4"/>
  <c r="AH472" i="4"/>
  <c r="AH466" i="4"/>
  <c r="AH460" i="4"/>
  <c r="AH454" i="4"/>
  <c r="AH448" i="4"/>
  <c r="AH442" i="4"/>
  <c r="AH436" i="4"/>
  <c r="AH430" i="4"/>
  <c r="AH424" i="4"/>
  <c r="AH418" i="4"/>
  <c r="AH412" i="4"/>
  <c r="AH406" i="4"/>
  <c r="AD400" i="4"/>
  <c r="AL394" i="4"/>
  <c r="AL388" i="4"/>
  <c r="I382" i="4"/>
  <c r="AP497" i="4"/>
  <c r="AP493" i="4"/>
  <c r="AP489" i="4"/>
  <c r="AP485" i="4"/>
  <c r="AP481" i="4"/>
  <c r="AP477" i="4"/>
  <c r="AP473" i="4"/>
  <c r="AP469" i="4"/>
  <c r="AP465" i="4"/>
  <c r="AP461" i="4"/>
  <c r="AP457" i="4"/>
  <c r="AP453" i="4"/>
  <c r="AP449" i="4"/>
  <c r="AP445" i="4"/>
  <c r="AP441" i="4"/>
  <c r="AP437" i="4"/>
  <c r="AP433" i="4"/>
  <c r="AP429" i="4"/>
  <c r="AP425" i="4"/>
  <c r="AP421" i="4"/>
  <c r="AP417" i="4"/>
  <c r="AP413" i="4"/>
  <c r="AP409" i="4"/>
  <c r="AP405" i="4"/>
  <c r="AP401" i="4"/>
  <c r="I396" i="4"/>
  <c r="I390" i="4"/>
  <c r="I384" i="4"/>
  <c r="B499" i="4"/>
  <c r="B495" i="4"/>
  <c r="B491" i="4"/>
  <c r="B487" i="4"/>
  <c r="B483" i="4"/>
  <c r="B479" i="4"/>
  <c r="B475" i="4"/>
  <c r="B471" i="4"/>
  <c r="B467" i="4"/>
  <c r="B463" i="4"/>
  <c r="B459" i="4"/>
  <c r="B455" i="4"/>
  <c r="B451" i="4"/>
  <c r="B447" i="4"/>
  <c r="B443" i="4"/>
  <c r="B439" i="4"/>
  <c r="B435" i="4"/>
  <c r="B431" i="4"/>
  <c r="B427" i="4"/>
  <c r="B423" i="4"/>
  <c r="B419" i="4"/>
  <c r="B415" i="4"/>
  <c r="B411" i="4"/>
  <c r="B407" i="4"/>
  <c r="B403" i="4"/>
  <c r="AP397" i="4"/>
  <c r="AP391" i="4"/>
  <c r="B385" i="4"/>
  <c r="AD374" i="4"/>
  <c r="AD370" i="4"/>
  <c r="AD366" i="4"/>
  <c r="AD362" i="4"/>
  <c r="AD358" i="4"/>
  <c r="AD354" i="4"/>
  <c r="AD350" i="4"/>
  <c r="AD346" i="4"/>
  <c r="AD342" i="4"/>
  <c r="AD338" i="4"/>
  <c r="AD334" i="4"/>
  <c r="AD330" i="4"/>
  <c r="AD326" i="4"/>
  <c r="AD322" i="4"/>
  <c r="AD318" i="4"/>
  <c r="AD314" i="4"/>
  <c r="AD310" i="4"/>
  <c r="AD306" i="4"/>
  <c r="AD302" i="4"/>
  <c r="AD298" i="4"/>
  <c r="AD294" i="4"/>
  <c r="AD290" i="4"/>
  <c r="Z286" i="4"/>
  <c r="Z280" i="4"/>
  <c r="Z274" i="4"/>
  <c r="AD268" i="4"/>
  <c r="B379" i="4"/>
  <c r="B375" i="4"/>
  <c r="B371" i="4"/>
  <c r="B367" i="4"/>
  <c r="B363" i="4"/>
  <c r="B359" i="4"/>
  <c r="B355" i="4"/>
  <c r="B351" i="4"/>
  <c r="B347" i="4"/>
  <c r="B343" i="4"/>
  <c r="B339" i="4"/>
  <c r="B335" i="4"/>
  <c r="B331" i="4"/>
  <c r="B327" i="4"/>
  <c r="B323" i="4"/>
  <c r="B319" i="4"/>
  <c r="B315" i="4"/>
  <c r="B311" i="4"/>
  <c r="B307" i="4"/>
  <c r="B303" i="4"/>
  <c r="B299" i="4"/>
  <c r="Z294" i="4"/>
  <c r="AL289" i="4"/>
  <c r="AP284" i="4"/>
  <c r="AH279" i="4"/>
  <c r="AH273" i="4"/>
  <c r="B267" i="4"/>
  <c r="AH395" i="4"/>
  <c r="P388" i="4"/>
  <c r="AH381" i="4"/>
  <c r="AH373" i="4"/>
  <c r="P366" i="4"/>
  <c r="AH359" i="4"/>
  <c r="P352" i="4"/>
  <c r="AH345" i="4"/>
  <c r="AH337" i="4"/>
  <c r="P330" i="4"/>
  <c r="AH319" i="4"/>
  <c r="AH307" i="4"/>
  <c r="AH295" i="4"/>
  <c r="I283" i="4"/>
  <c r="I271" i="4"/>
  <c r="AD373" i="4"/>
  <c r="AD365" i="4"/>
  <c r="AD357" i="4"/>
  <c r="AD349" i="4"/>
  <c r="AD341" i="4"/>
  <c r="AD333" i="4"/>
  <c r="AD325" i="4"/>
  <c r="AD317" i="4"/>
  <c r="AD309" i="4"/>
  <c r="AD301" i="4"/>
  <c r="AD293" i="4"/>
  <c r="Z285" i="4"/>
  <c r="P276" i="4"/>
  <c r="Z387" i="4"/>
  <c r="Z379" i="4"/>
  <c r="Z371" i="4"/>
  <c r="Z363" i="4"/>
  <c r="Z351" i="4"/>
  <c r="Z339" i="4"/>
  <c r="Z327" i="4"/>
  <c r="Z315" i="4"/>
  <c r="Z303" i="4"/>
  <c r="Z291" i="4"/>
  <c r="AD275" i="4"/>
  <c r="P381" i="4"/>
  <c r="P345" i="4"/>
  <c r="P309" i="4"/>
  <c r="AP276" i="4"/>
  <c r="AL247" i="4"/>
  <c r="AL223" i="4"/>
  <c r="I197" i="4"/>
  <c r="P242" i="4"/>
  <c r="Z206" i="4"/>
  <c r="I260" i="4"/>
  <c r="I236" i="4"/>
  <c r="I212" i="4"/>
  <c r="B260" i="4"/>
  <c r="B236" i="4"/>
  <c r="B212" i="4"/>
  <c r="AH274" i="4"/>
  <c r="AH238" i="4"/>
  <c r="AD204" i="4"/>
  <c r="I255" i="4"/>
  <c r="AP217" i="4"/>
  <c r="B103" i="4"/>
  <c r="AD148" i="4"/>
  <c r="I114" i="4"/>
  <c r="AP187" i="4"/>
  <c r="AH134" i="4"/>
  <c r="AL113" i="4"/>
  <c r="AH85" i="4"/>
  <c r="AP123" i="4"/>
  <c r="AP313" i="4"/>
  <c r="AP297" i="4"/>
  <c r="AL279" i="4"/>
  <c r="Z374" i="4"/>
  <c r="Z354" i="4"/>
  <c r="Z338" i="4"/>
  <c r="Z322" i="4"/>
  <c r="Z306" i="4"/>
  <c r="B289" i="4"/>
  <c r="AH401" i="4"/>
  <c r="P372" i="4"/>
  <c r="AH343" i="4"/>
  <c r="P294" i="4"/>
  <c r="AP356" i="4"/>
  <c r="AP324" i="4"/>
  <c r="AP292" i="4"/>
  <c r="AL378" i="4"/>
  <c r="B326" i="4"/>
  <c r="I273" i="4"/>
  <c r="P272" i="4"/>
  <c r="P236" i="4"/>
  <c r="B256" i="4"/>
  <c r="AH232" i="4"/>
  <c r="P188" i="4"/>
  <c r="Z121" i="4"/>
  <c r="Z508" i="4"/>
  <c r="Z502" i="4"/>
  <c r="I508" i="4"/>
  <c r="I502" i="4"/>
  <c r="I507" i="4"/>
  <c r="I501" i="4"/>
  <c r="B507" i="4"/>
  <c r="B501" i="4"/>
  <c r="AP507" i="4"/>
  <c r="AP501" i="4"/>
  <c r="AP506" i="4"/>
  <c r="AP500" i="4"/>
  <c r="AH505" i="4"/>
  <c r="AH499" i="4"/>
  <c r="AH493" i="4"/>
  <c r="AH487" i="4"/>
  <c r="AH481" i="4"/>
  <c r="AH475" i="4"/>
  <c r="AH469" i="4"/>
  <c r="AH463" i="4"/>
  <c r="AH457" i="4"/>
  <c r="AH451" i="4"/>
  <c r="AH445" i="4"/>
  <c r="AH439" i="4"/>
  <c r="AH433" i="4"/>
  <c r="AH427" i="4"/>
  <c r="AH421" i="4"/>
  <c r="AH415" i="4"/>
  <c r="AH409" i="4"/>
  <c r="AH403" i="4"/>
  <c r="AD398" i="4"/>
  <c r="AD392" i="4"/>
  <c r="AP383" i="4"/>
  <c r="AP496" i="4"/>
  <c r="AP492" i="4"/>
  <c r="AP488" i="4"/>
  <c r="AP484" i="4"/>
  <c r="AP480" i="4"/>
  <c r="AP476" i="4"/>
  <c r="AP472" i="4"/>
  <c r="AP468" i="4"/>
  <c r="AP464" i="4"/>
  <c r="AP460" i="4"/>
  <c r="AP456" i="4"/>
  <c r="AP452" i="4"/>
  <c r="AP448" i="4"/>
  <c r="AP444" i="4"/>
  <c r="AP440" i="4"/>
  <c r="AP436" i="4"/>
  <c r="AP432" i="4"/>
  <c r="AP428" i="4"/>
  <c r="AP424" i="4"/>
  <c r="AP420" i="4"/>
  <c r="AP416" i="4"/>
  <c r="AP412" i="4"/>
  <c r="AP408" i="4"/>
  <c r="AP404" i="4"/>
  <c r="AL400" i="4"/>
  <c r="B394" i="4"/>
  <c r="AP385" i="4"/>
  <c r="Z499" i="4"/>
  <c r="Z495" i="4"/>
  <c r="Z491" i="4"/>
  <c r="Z487" i="4"/>
  <c r="Z483" i="4"/>
  <c r="Z479" i="4"/>
  <c r="Z475" i="4"/>
  <c r="Z471" i="4"/>
  <c r="Z467" i="4"/>
  <c r="Z463" i="4"/>
  <c r="Z459" i="4"/>
  <c r="Z455" i="4"/>
  <c r="Z451" i="4"/>
  <c r="Z447" i="4"/>
  <c r="Z443" i="4"/>
  <c r="Z439" i="4"/>
  <c r="Z435" i="4"/>
  <c r="Z431" i="4"/>
  <c r="Z427" i="4"/>
  <c r="Z423" i="4"/>
  <c r="Z419" i="4"/>
  <c r="Z415" i="4"/>
  <c r="Z411" i="4"/>
  <c r="Z407" i="4"/>
  <c r="Z403" i="4"/>
  <c r="B399" i="4"/>
  <c r="B393" i="4"/>
  <c r="AP387" i="4"/>
  <c r="I381" i="4"/>
  <c r="AH506" i="4"/>
  <c r="AH500" i="4"/>
  <c r="AH494" i="4"/>
  <c r="AH488" i="4"/>
  <c r="AH482" i="4"/>
  <c r="AH476" i="4"/>
  <c r="AH470" i="4"/>
  <c r="AH464" i="4"/>
  <c r="AH458" i="4"/>
  <c r="AH452" i="4"/>
  <c r="AH446" i="4"/>
  <c r="AH440" i="4"/>
  <c r="AH434" i="4"/>
  <c r="AH428" i="4"/>
  <c r="AH422" i="4"/>
  <c r="AH416" i="4"/>
  <c r="AH410" i="4"/>
  <c r="AH404" i="4"/>
  <c r="B398" i="4"/>
  <c r="B392" i="4"/>
  <c r="AD386" i="4"/>
  <c r="AP377" i="4"/>
  <c r="AD496" i="4"/>
  <c r="AD492" i="4"/>
  <c r="AD488" i="4"/>
  <c r="AD484" i="4"/>
  <c r="AD480" i="4"/>
  <c r="AD476" i="4"/>
  <c r="AD472" i="4"/>
  <c r="AD468" i="4"/>
  <c r="AD464" i="4"/>
  <c r="AD460" i="4"/>
  <c r="AD456" i="4"/>
  <c r="AD452" i="4"/>
  <c r="AD448" i="4"/>
  <c r="AD444" i="4"/>
  <c r="AD440" i="4"/>
  <c r="AD436" i="4"/>
  <c r="AD432" i="4"/>
  <c r="AD428" i="4"/>
  <c r="AD424" i="4"/>
  <c r="AD420" i="4"/>
  <c r="AD416" i="4"/>
  <c r="AD412" i="4"/>
  <c r="AD408" i="4"/>
  <c r="AD404" i="4"/>
  <c r="Z400" i="4"/>
  <c r="AD394" i="4"/>
  <c r="AD388" i="4"/>
  <c r="AP380" i="4"/>
  <c r="AL497" i="4"/>
  <c r="AL493" i="4"/>
  <c r="AL489" i="4"/>
  <c r="AL485" i="4"/>
  <c r="AL481" i="4"/>
  <c r="AL477" i="4"/>
  <c r="AL473" i="4"/>
  <c r="AL469" i="4"/>
  <c r="AL465" i="4"/>
  <c r="AL461" i="4"/>
  <c r="AL457" i="4"/>
  <c r="AL453" i="4"/>
  <c r="AL449" i="4"/>
  <c r="AL445" i="4"/>
  <c r="AL441" i="4"/>
  <c r="AL437" i="4"/>
  <c r="AL433" i="4"/>
  <c r="AL429" i="4"/>
  <c r="AL425" i="4"/>
  <c r="AL421" i="4"/>
  <c r="AL417" i="4"/>
  <c r="AL413" i="4"/>
  <c r="AL409" i="4"/>
  <c r="AL405" i="4"/>
  <c r="AL401" i="4"/>
  <c r="I395" i="4"/>
  <c r="I389" i="4"/>
  <c r="AD380" i="4"/>
  <c r="I373" i="4"/>
  <c r="I369" i="4"/>
  <c r="I365" i="4"/>
  <c r="I361" i="4"/>
  <c r="I357" i="4"/>
  <c r="I353" i="4"/>
  <c r="I349" i="4"/>
  <c r="I345" i="4"/>
  <c r="I341" i="4"/>
  <c r="I337" i="4"/>
  <c r="I333" i="4"/>
  <c r="I329" i="4"/>
  <c r="I325" i="4"/>
  <c r="I321" i="4"/>
  <c r="I317" i="4"/>
  <c r="I313" i="4"/>
  <c r="I309" i="4"/>
  <c r="I305" i="4"/>
  <c r="I301" i="4"/>
  <c r="I297" i="4"/>
  <c r="I293" i="4"/>
  <c r="I289" i="4"/>
  <c r="I284" i="4"/>
  <c r="I278" i="4"/>
  <c r="I272" i="4"/>
  <c r="B265" i="4"/>
  <c r="AL377" i="4"/>
  <c r="AL373" i="4"/>
  <c r="AL369" i="4"/>
  <c r="AL365" i="4"/>
  <c r="AL361" i="4"/>
  <c r="AL357" i="4"/>
  <c r="AL353" i="4"/>
  <c r="AL349" i="4"/>
  <c r="AL345" i="4"/>
  <c r="AL341" i="4"/>
  <c r="AL337" i="4"/>
  <c r="AL333" i="4"/>
  <c r="AL329" i="4"/>
  <c r="AL325" i="4"/>
  <c r="AL321" i="4"/>
  <c r="AL317" i="4"/>
  <c r="AL313" i="4"/>
  <c r="AL309" i="4"/>
  <c r="AL305" i="4"/>
  <c r="AL301" i="4"/>
  <c r="AL297" i="4"/>
  <c r="B293" i="4"/>
  <c r="Z288" i="4"/>
  <c r="AD282" i="4"/>
  <c r="Z277" i="4"/>
  <c r="B272" i="4"/>
  <c r="P400" i="4"/>
  <c r="AH393" i="4"/>
  <c r="AH385" i="4"/>
  <c r="P378" i="4"/>
  <c r="AH371" i="4"/>
  <c r="P364" i="4"/>
  <c r="AH357" i="4"/>
  <c r="AH349" i="4"/>
  <c r="P342" i="4"/>
  <c r="AH335" i="4"/>
  <c r="AH327" i="4"/>
  <c r="AH317" i="4"/>
  <c r="AH305" i="4"/>
  <c r="AH293" i="4"/>
  <c r="AL281" i="4"/>
  <c r="I269" i="4"/>
  <c r="I372" i="4"/>
  <c r="I364" i="4"/>
  <c r="I356" i="4"/>
  <c r="I348" i="4"/>
  <c r="I340" i="4"/>
  <c r="I332" i="4"/>
  <c r="I324" i="4"/>
  <c r="I316" i="4"/>
  <c r="I308" i="4"/>
  <c r="I300" i="4"/>
  <c r="I292" i="4"/>
  <c r="AP283" i="4"/>
  <c r="AP274" i="4"/>
  <c r="B386" i="4"/>
  <c r="B378" i="4"/>
  <c r="B370" i="4"/>
  <c r="Z359" i="4"/>
  <c r="Z347" i="4"/>
  <c r="Z335" i="4"/>
  <c r="Z323" i="4"/>
  <c r="Z311" i="4"/>
  <c r="Z299" i="4"/>
  <c r="Z287" i="4"/>
  <c r="AL263" i="4"/>
  <c r="P369" i="4"/>
  <c r="P333" i="4"/>
  <c r="P297" i="4"/>
  <c r="AL265" i="4"/>
  <c r="AL239" i="4"/>
  <c r="AL215" i="4"/>
  <c r="P266" i="4"/>
  <c r="P230" i="4"/>
  <c r="I194" i="4"/>
  <c r="I252" i="4"/>
  <c r="I228" i="4"/>
  <c r="Z203" i="4"/>
  <c r="B252" i="4"/>
  <c r="B228" i="4"/>
  <c r="I200" i="4"/>
  <c r="AH262" i="4"/>
  <c r="AH226" i="4"/>
  <c r="AP194" i="4"/>
  <c r="I245" i="4"/>
  <c r="Z182" i="4"/>
  <c r="P170" i="4"/>
  <c r="AH81" i="4"/>
  <c r="AH188" i="4"/>
  <c r="AL163" i="4"/>
  <c r="Z98" i="4"/>
  <c r="AL150" i="4"/>
  <c r="Z109" i="4"/>
  <c r="AP99" i="4"/>
  <c r="AP321" i="4"/>
  <c r="AP301" i="4"/>
  <c r="AL285" i="4"/>
  <c r="Z378" i="4"/>
  <c r="Z366" i="4"/>
  <c r="Z346" i="4"/>
  <c r="Z330" i="4"/>
  <c r="Z314" i="4"/>
  <c r="Z298" i="4"/>
  <c r="B284" i="4"/>
  <c r="P394" i="4"/>
  <c r="AH365" i="4"/>
  <c r="AH329" i="4"/>
  <c r="Z282" i="4"/>
  <c r="AP364" i="4"/>
  <c r="AP340" i="4"/>
  <c r="AP316" i="4"/>
  <c r="AD284" i="4"/>
  <c r="AL370" i="4"/>
  <c r="B338" i="4"/>
  <c r="B290" i="4"/>
  <c r="P339" i="4"/>
  <c r="AL243" i="4"/>
  <c r="Z200" i="4"/>
  <c r="AP207" i="4"/>
  <c r="AH268" i="4"/>
  <c r="AL203" i="4"/>
  <c r="AH206" i="4"/>
  <c r="Z116" i="4"/>
  <c r="BI31" i="6"/>
  <c r="BP13" i="6"/>
  <c r="AD507" i="4"/>
  <c r="AD501" i="4"/>
  <c r="Z507" i="4"/>
  <c r="Z501" i="4"/>
  <c r="Z506" i="4"/>
  <c r="Z500" i="4"/>
  <c r="I506" i="4"/>
  <c r="I500" i="4"/>
  <c r="B506" i="4"/>
  <c r="B500" i="4"/>
  <c r="B505" i="4"/>
  <c r="P510" i="4"/>
  <c r="P504" i="4"/>
  <c r="P498" i="4"/>
  <c r="P492" i="4"/>
  <c r="P486" i="4"/>
  <c r="P480" i="4"/>
  <c r="P474" i="4"/>
  <c r="P468" i="4"/>
  <c r="P462" i="4"/>
  <c r="P456" i="4"/>
  <c r="P450" i="4"/>
  <c r="P444" i="4"/>
  <c r="P438" i="4"/>
  <c r="P432" i="4"/>
  <c r="P426" i="4"/>
  <c r="P420" i="4"/>
  <c r="P414" i="4"/>
  <c r="P408" i="4"/>
  <c r="P402" i="4"/>
  <c r="AL397" i="4"/>
  <c r="AL391" i="4"/>
  <c r="AP382" i="4"/>
  <c r="I496" i="4"/>
  <c r="I492" i="4"/>
  <c r="I488" i="4"/>
  <c r="I484" i="4"/>
  <c r="I480" i="4"/>
  <c r="I476" i="4"/>
  <c r="I472" i="4"/>
  <c r="I468" i="4"/>
  <c r="I464" i="4"/>
  <c r="I460" i="4"/>
  <c r="I456" i="4"/>
  <c r="I452" i="4"/>
  <c r="I448" i="4"/>
  <c r="I444" i="4"/>
  <c r="I440" i="4"/>
  <c r="I436" i="4"/>
  <c r="I432" i="4"/>
  <c r="I428" i="4"/>
  <c r="I424" i="4"/>
  <c r="I420" i="4"/>
  <c r="I416" i="4"/>
  <c r="I412" i="4"/>
  <c r="I408" i="4"/>
  <c r="I404" i="4"/>
  <c r="I399" i="4"/>
  <c r="I393" i="4"/>
  <c r="AP384" i="4"/>
  <c r="AL498" i="4"/>
  <c r="AL494" i="4"/>
  <c r="AL490" i="4"/>
  <c r="AL486" i="4"/>
  <c r="AL482" i="4"/>
  <c r="AL478" i="4"/>
  <c r="AL474" i="4"/>
  <c r="AL470" i="4"/>
  <c r="AL466" i="4"/>
  <c r="AL462" i="4"/>
  <c r="AL458" i="4"/>
  <c r="AL454" i="4"/>
  <c r="AL450" i="4"/>
  <c r="AL446" i="4"/>
  <c r="AL442" i="4"/>
  <c r="AL438" i="4"/>
  <c r="AL434" i="4"/>
  <c r="AL430" i="4"/>
  <c r="AL426" i="4"/>
  <c r="AL422" i="4"/>
  <c r="AL418" i="4"/>
  <c r="AL414" i="4"/>
  <c r="AL410" i="4"/>
  <c r="AL406" i="4"/>
  <c r="AL402" i="4"/>
  <c r="I398" i="4"/>
  <c r="I392" i="4"/>
  <c r="AP386" i="4"/>
  <c r="AP379" i="4"/>
  <c r="P505" i="4"/>
  <c r="P499" i="4"/>
  <c r="P493" i="4"/>
  <c r="P487" i="4"/>
  <c r="P481" i="4"/>
  <c r="P475" i="4"/>
  <c r="P469" i="4"/>
  <c r="P463" i="4"/>
  <c r="P457" i="4"/>
  <c r="P451" i="4"/>
  <c r="P445" i="4"/>
  <c r="P439" i="4"/>
  <c r="P433" i="4"/>
  <c r="P427" i="4"/>
  <c r="P421" i="4"/>
  <c r="P415" i="4"/>
  <c r="P409" i="4"/>
  <c r="P403" i="4"/>
  <c r="I397" i="4"/>
  <c r="I391" i="4"/>
  <c r="AD385" i="4"/>
  <c r="AP499" i="4"/>
  <c r="AP495" i="4"/>
  <c r="AP491" i="4"/>
  <c r="AP487" i="4"/>
  <c r="AP483" i="4"/>
  <c r="AP479" i="4"/>
  <c r="AP475" i="4"/>
  <c r="AP471" i="4"/>
  <c r="AP467" i="4"/>
  <c r="AP463" i="4"/>
  <c r="AP459" i="4"/>
  <c r="AP455" i="4"/>
  <c r="AP451" i="4"/>
  <c r="AP447" i="4"/>
  <c r="AP443" i="4"/>
  <c r="AP439" i="4"/>
  <c r="AP435" i="4"/>
  <c r="AP431" i="4"/>
  <c r="AP427" i="4"/>
  <c r="AP423" i="4"/>
  <c r="AP419" i="4"/>
  <c r="AP415" i="4"/>
  <c r="AP411" i="4"/>
  <c r="AP407" i="4"/>
  <c r="AP403" i="4"/>
  <c r="AD399" i="4"/>
  <c r="AL393" i="4"/>
  <c r="AD387" i="4"/>
  <c r="I379" i="4"/>
  <c r="B497" i="4"/>
  <c r="B493" i="4"/>
  <c r="B489" i="4"/>
  <c r="B485" i="4"/>
  <c r="B481" i="4"/>
  <c r="B477" i="4"/>
  <c r="B473" i="4"/>
  <c r="B469" i="4"/>
  <c r="B465" i="4"/>
  <c r="B461" i="4"/>
  <c r="B457" i="4"/>
  <c r="B453" i="4"/>
  <c r="B449" i="4"/>
  <c r="B445" i="4"/>
  <c r="B441" i="4"/>
  <c r="B437" i="4"/>
  <c r="B433" i="4"/>
  <c r="B429" i="4"/>
  <c r="B425" i="4"/>
  <c r="B421" i="4"/>
  <c r="B417" i="4"/>
  <c r="B413" i="4"/>
  <c r="B409" i="4"/>
  <c r="B405" i="4"/>
  <c r="I400" i="4"/>
  <c r="Z394" i="4"/>
  <c r="Z388" i="4"/>
  <c r="AD376" i="4"/>
  <c r="AD372" i="4"/>
  <c r="AD368" i="4"/>
  <c r="AD364" i="4"/>
  <c r="AD360" i="4"/>
  <c r="AD356" i="4"/>
  <c r="AD352" i="4"/>
  <c r="AD348" i="4"/>
  <c r="AD344" i="4"/>
  <c r="AD340" i="4"/>
  <c r="AD336" i="4"/>
  <c r="AD332" i="4"/>
  <c r="AD328" i="4"/>
  <c r="AD324" i="4"/>
  <c r="AD320" i="4"/>
  <c r="AD316" i="4"/>
  <c r="AD312" i="4"/>
  <c r="AD308" i="4"/>
  <c r="AD304" i="4"/>
  <c r="AD300" i="4"/>
  <c r="AD296" i="4"/>
  <c r="AD292" i="4"/>
  <c r="AD288" i="4"/>
  <c r="AD283" i="4"/>
  <c r="AD277" i="4"/>
  <c r="AD271" i="4"/>
  <c r="B381" i="4"/>
  <c r="B377" i="4"/>
  <c r="B373" i="4"/>
  <c r="B369" i="4"/>
  <c r="B365" i="4"/>
  <c r="B361" i="4"/>
  <c r="B357" i="4"/>
  <c r="B353" i="4"/>
  <c r="B349" i="4"/>
  <c r="B345" i="4"/>
  <c r="B341" i="4"/>
  <c r="B337" i="4"/>
  <c r="B333" i="4"/>
  <c r="B329" i="4"/>
  <c r="B325" i="4"/>
  <c r="B321" i="4"/>
  <c r="B317" i="4"/>
  <c r="B313" i="4"/>
  <c r="B309" i="4"/>
  <c r="B305" i="4"/>
  <c r="B301" i="4"/>
  <c r="B297" i="4"/>
  <c r="Z292" i="4"/>
  <c r="B287" i="4"/>
  <c r="AP281" i="4"/>
  <c r="AD276" i="4"/>
  <c r="Z271" i="4"/>
  <c r="AH399" i="4"/>
  <c r="AH391" i="4"/>
  <c r="P384" i="4"/>
  <c r="AH377" i="4"/>
  <c r="P370" i="4"/>
  <c r="AH363" i="4"/>
  <c r="AH355" i="4"/>
  <c r="P348" i="4"/>
  <c r="AH341" i="4"/>
  <c r="P334" i="4"/>
  <c r="AH325" i="4"/>
  <c r="AH313" i="4"/>
  <c r="AH301" i="4"/>
  <c r="AH289" i="4"/>
  <c r="I277" i="4"/>
  <c r="AD377" i="4"/>
  <c r="AD369" i="4"/>
  <c r="AD361" i="4"/>
  <c r="AD353" i="4"/>
  <c r="AD345" i="4"/>
  <c r="AD337" i="4"/>
  <c r="AD329" i="4"/>
  <c r="AD321" i="4"/>
  <c r="AD313" i="4"/>
  <c r="AD305" i="4"/>
  <c r="AD297" i="4"/>
  <c r="AD289" i="4"/>
  <c r="AP280" i="4"/>
  <c r="AP271" i="4"/>
  <c r="Z383" i="4"/>
  <c r="Z375" i="4"/>
  <c r="Z367" i="4"/>
  <c r="B358" i="4"/>
  <c r="B346" i="4"/>
  <c r="B334" i="4"/>
  <c r="B322" i="4"/>
  <c r="B310" i="4"/>
  <c r="B298" i="4"/>
  <c r="I285" i="4"/>
  <c r="P397" i="4"/>
  <c r="P363" i="4"/>
  <c r="P327" i="4"/>
  <c r="P291" i="4"/>
  <c r="AL259" i="4"/>
  <c r="AL235" i="4"/>
  <c r="AL211" i="4"/>
  <c r="P260" i="4"/>
  <c r="P224" i="4"/>
  <c r="AL185" i="4"/>
  <c r="I248" i="4"/>
  <c r="I224" i="4"/>
  <c r="AL198" i="4"/>
  <c r="B248" i="4"/>
  <c r="B224" i="4"/>
  <c r="B191" i="4"/>
  <c r="AH256" i="4"/>
  <c r="AH220" i="4"/>
  <c r="I267" i="4"/>
  <c r="AD238" i="4"/>
  <c r="Z170" i="4"/>
  <c r="Z146" i="4"/>
  <c r="Z181" i="4"/>
  <c r="AH170" i="4"/>
  <c r="AL133" i="4"/>
  <c r="AD155" i="4"/>
  <c r="AL138" i="4"/>
  <c r="Z97" i="4"/>
  <c r="AP87" i="4"/>
  <c r="AP325" i="4"/>
  <c r="AP309" i="4"/>
  <c r="AP293" i="4"/>
  <c r="AL273" i="4"/>
  <c r="Z370" i="4"/>
  <c r="Z358" i="4"/>
  <c r="Z342" i="4"/>
  <c r="Z326" i="4"/>
  <c r="Z310" i="4"/>
  <c r="AL293" i="4"/>
  <c r="AP272" i="4"/>
  <c r="AH379" i="4"/>
  <c r="AH351" i="4"/>
  <c r="P318" i="4"/>
  <c r="Z270" i="4"/>
  <c r="AP348" i="4"/>
  <c r="AP308" i="4"/>
  <c r="AL386" i="4"/>
  <c r="B350" i="4"/>
  <c r="B302" i="4"/>
  <c r="P303" i="4"/>
  <c r="AD187" i="4"/>
  <c r="I232" i="4"/>
  <c r="I206" i="4"/>
  <c r="B200" i="4"/>
  <c r="P124" i="4"/>
  <c r="P95" i="4"/>
  <c r="AL506" i="4"/>
  <c r="AL500" i="4"/>
  <c r="AD506" i="4"/>
  <c r="AD500" i="4"/>
  <c r="AD505" i="4"/>
  <c r="AP498" i="4"/>
  <c r="Z505" i="4"/>
  <c r="I498" i="4"/>
  <c r="I505" i="4"/>
  <c r="I510" i="4"/>
  <c r="I504" i="4"/>
  <c r="AH509" i="4"/>
  <c r="AH503" i="4"/>
  <c r="AH497" i="4"/>
  <c r="AH491" i="4"/>
  <c r="AH485" i="4"/>
  <c r="AH479" i="4"/>
  <c r="AH473" i="4"/>
  <c r="AH467" i="4"/>
  <c r="AH461" i="4"/>
  <c r="AH455" i="4"/>
  <c r="AH449" i="4"/>
  <c r="AH443" i="4"/>
  <c r="AH437" i="4"/>
  <c r="AH431" i="4"/>
  <c r="AH425" i="4"/>
  <c r="AH419" i="4"/>
  <c r="AH413" i="4"/>
  <c r="AH407" i="4"/>
  <c r="AD401" i="4"/>
  <c r="AP396" i="4"/>
  <c r="AP390" i="4"/>
  <c r="AL381" i="4"/>
  <c r="AD495" i="4"/>
  <c r="AD491" i="4"/>
  <c r="AD487" i="4"/>
  <c r="AD483" i="4"/>
  <c r="AD479" i="4"/>
  <c r="AD475" i="4"/>
  <c r="AD471" i="4"/>
  <c r="AD467" i="4"/>
  <c r="AD463" i="4"/>
  <c r="AD459" i="4"/>
  <c r="AD455" i="4"/>
  <c r="AD451" i="4"/>
  <c r="AD447" i="4"/>
  <c r="AD443" i="4"/>
  <c r="AD439" i="4"/>
  <c r="AD435" i="4"/>
  <c r="AD431" i="4"/>
  <c r="AD427" i="4"/>
  <c r="AD423" i="4"/>
  <c r="AD419" i="4"/>
  <c r="AD415" i="4"/>
  <c r="AD411" i="4"/>
  <c r="AD407" i="4"/>
  <c r="AD403" i="4"/>
  <c r="Z398" i="4"/>
  <c r="Z392" i="4"/>
  <c r="AL383" i="4"/>
  <c r="B498" i="4"/>
  <c r="B494" i="4"/>
  <c r="B490" i="4"/>
  <c r="B486" i="4"/>
  <c r="B482" i="4"/>
  <c r="B478" i="4"/>
  <c r="B474" i="4"/>
  <c r="B470" i="4"/>
  <c r="B466" i="4"/>
  <c r="B462" i="4"/>
  <c r="B458" i="4"/>
  <c r="B454" i="4"/>
  <c r="B450" i="4"/>
  <c r="B446" i="4"/>
  <c r="B442" i="4"/>
  <c r="B438" i="4"/>
  <c r="B434" i="4"/>
  <c r="B430" i="4"/>
  <c r="B426" i="4"/>
  <c r="B422" i="4"/>
  <c r="B418" i="4"/>
  <c r="B414" i="4"/>
  <c r="B410" i="4"/>
  <c r="B406" i="4"/>
  <c r="B402" i="4"/>
  <c r="Z397" i="4"/>
  <c r="Z391" i="4"/>
  <c r="AL385" i="4"/>
  <c r="AH510" i="4"/>
  <c r="AH504" i="4"/>
  <c r="AH498" i="4"/>
  <c r="AH492" i="4"/>
  <c r="AH486" i="4"/>
  <c r="AH480" i="4"/>
  <c r="AH474" i="4"/>
  <c r="AH468" i="4"/>
  <c r="AH462" i="4"/>
  <c r="AH456" i="4"/>
  <c r="AH450" i="4"/>
  <c r="AH444" i="4"/>
  <c r="AH438" i="4"/>
  <c r="AH432" i="4"/>
  <c r="AH426" i="4"/>
  <c r="AH420" i="4"/>
  <c r="AH414" i="4"/>
  <c r="AH408" i="4"/>
  <c r="AH402" i="4"/>
  <c r="Z396" i="4"/>
  <c r="Z390" i="4"/>
  <c r="Z384" i="4"/>
  <c r="I499" i="4"/>
  <c r="I495" i="4"/>
  <c r="I491" i="4"/>
  <c r="I487" i="4"/>
  <c r="I483" i="4"/>
  <c r="I479" i="4"/>
  <c r="I475" i="4"/>
  <c r="I471" i="4"/>
  <c r="I467" i="4"/>
  <c r="I463" i="4"/>
  <c r="I459" i="4"/>
  <c r="I455" i="4"/>
  <c r="I451" i="4"/>
  <c r="I447" i="4"/>
  <c r="I443" i="4"/>
  <c r="I439" i="4"/>
  <c r="I435" i="4"/>
  <c r="I431" i="4"/>
  <c r="I427" i="4"/>
  <c r="I423" i="4"/>
  <c r="I419" i="4"/>
  <c r="I415" i="4"/>
  <c r="I411" i="4"/>
  <c r="I407" i="4"/>
  <c r="I403" i="4"/>
  <c r="AP398" i="4"/>
  <c r="AP392" i="4"/>
  <c r="Z386" i="4"/>
  <c r="I377" i="4"/>
  <c r="Z496" i="4"/>
  <c r="Z492" i="4"/>
  <c r="Z488" i="4"/>
  <c r="Z484" i="4"/>
  <c r="Z480" i="4"/>
  <c r="Z476" i="4"/>
  <c r="Z472" i="4"/>
  <c r="Z468" i="4"/>
  <c r="Z464" i="4"/>
  <c r="Z460" i="4"/>
  <c r="Z456" i="4"/>
  <c r="Z452" i="4"/>
  <c r="Z448" i="4"/>
  <c r="Z444" i="4"/>
  <c r="Z440" i="4"/>
  <c r="Z436" i="4"/>
  <c r="Z432" i="4"/>
  <c r="Z428" i="4"/>
  <c r="Z424" i="4"/>
  <c r="Z420" i="4"/>
  <c r="Z416" i="4"/>
  <c r="Z412" i="4"/>
  <c r="Z408" i="4"/>
  <c r="Z404" i="4"/>
  <c r="Z399" i="4"/>
  <c r="AD393" i="4"/>
  <c r="I387" i="4"/>
  <c r="AP375" i="4"/>
  <c r="AP371" i="4"/>
  <c r="AP367" i="4"/>
  <c r="AP363" i="4"/>
  <c r="AP359" i="4"/>
  <c r="AP355" i="4"/>
  <c r="AP351" i="4"/>
  <c r="AP347" i="4"/>
  <c r="AP343" i="4"/>
  <c r="AP339" i="4"/>
  <c r="AP335" i="4"/>
  <c r="AP331" i="4"/>
  <c r="AP327" i="4"/>
  <c r="AP323" i="4"/>
  <c r="AP319" i="4"/>
  <c r="AP315" i="4"/>
  <c r="AP311" i="4"/>
  <c r="AP307" i="4"/>
  <c r="AP303" i="4"/>
  <c r="AP299" i="4"/>
  <c r="AP295" i="4"/>
  <c r="AP291" i="4"/>
  <c r="AP287" i="4"/>
  <c r="AL282" i="4"/>
  <c r="AL276" i="4"/>
  <c r="AL270" i="4"/>
  <c r="Z380" i="4"/>
  <c r="Z376" i="4"/>
  <c r="Z372" i="4"/>
  <c r="Z368" i="4"/>
  <c r="Z364" i="4"/>
  <c r="Z360" i="4"/>
  <c r="Z356" i="4"/>
  <c r="Z352" i="4"/>
  <c r="Z348" i="4"/>
  <c r="Z344" i="4"/>
  <c r="Z340" i="4"/>
  <c r="Z336" i="4"/>
  <c r="Z332" i="4"/>
  <c r="Z328" i="4"/>
  <c r="Z324" i="4"/>
  <c r="Z320" i="4"/>
  <c r="Z316" i="4"/>
  <c r="Z312" i="4"/>
  <c r="Z308" i="4"/>
  <c r="Z304" i="4"/>
  <c r="Z300" i="4"/>
  <c r="Z296" i="4"/>
  <c r="B291" i="4"/>
  <c r="P286" i="4"/>
  <c r="B281" i="4"/>
  <c r="AP275" i="4"/>
  <c r="AD270" i="4"/>
  <c r="AH397" i="4"/>
  <c r="P390" i="4"/>
  <c r="AH383" i="4"/>
  <c r="P376" i="4"/>
  <c r="AH369" i="4"/>
  <c r="AH361" i="4"/>
  <c r="P354" i="4"/>
  <c r="AH347" i="4"/>
  <c r="P340" i="4"/>
  <c r="AH333" i="4"/>
  <c r="P324" i="4"/>
  <c r="P312" i="4"/>
  <c r="P300" i="4"/>
  <c r="P288" i="4"/>
  <c r="Z276" i="4"/>
  <c r="AP376" i="4"/>
  <c r="AP368" i="4"/>
  <c r="AP360" i="4"/>
  <c r="AP352" i="4"/>
  <c r="AP344" i="4"/>
  <c r="AP336" i="4"/>
  <c r="AP328" i="4"/>
  <c r="AP320" i="4"/>
  <c r="AP312" i="4"/>
  <c r="AP304" i="4"/>
  <c r="AP296" i="4"/>
  <c r="AP288" i="4"/>
  <c r="B280" i="4"/>
  <c r="B271" i="4"/>
  <c r="AL382" i="4"/>
  <c r="AL374" i="4"/>
  <c r="AL366" i="4"/>
  <c r="Z355" i="4"/>
  <c r="Z343" i="4"/>
  <c r="Z331" i="4"/>
  <c r="Z319" i="4"/>
  <c r="Z307" i="4"/>
  <c r="Z295" i="4"/>
  <c r="AD281" i="4"/>
  <c r="P393" i="4"/>
  <c r="P357" i="4"/>
  <c r="P321" i="4"/>
  <c r="AP285" i="4"/>
  <c r="AL255" i="4"/>
  <c r="AL231" i="4"/>
  <c r="Z207" i="4"/>
  <c r="P254" i="4"/>
  <c r="P218" i="4"/>
  <c r="I268" i="4"/>
  <c r="I244" i="4"/>
  <c r="I220" i="4"/>
  <c r="Z188" i="4"/>
  <c r="B244" i="4"/>
  <c r="B220" i="4"/>
  <c r="AH286" i="4"/>
  <c r="AH250" i="4"/>
  <c r="AH214" i="4"/>
  <c r="I263" i="4"/>
  <c r="I233" i="4"/>
  <c r="Z157" i="4"/>
  <c r="I178" i="4"/>
  <c r="Z169" i="4"/>
  <c r="P154" i="4"/>
  <c r="P99" i="4"/>
  <c r="AD143" i="4"/>
  <c r="AH124" i="4"/>
  <c r="Z85" i="4"/>
  <c r="AP317" i="4"/>
  <c r="AP305" i="4"/>
  <c r="AP289" i="4"/>
  <c r="Z267" i="4"/>
  <c r="Z362" i="4"/>
  <c r="Z350" i="4"/>
  <c r="Z334" i="4"/>
  <c r="Z318" i="4"/>
  <c r="Z302" i="4"/>
  <c r="B278" i="4"/>
  <c r="AH387" i="4"/>
  <c r="P358" i="4"/>
  <c r="P336" i="4"/>
  <c r="P306" i="4"/>
  <c r="AP372" i="4"/>
  <c r="AP332" i="4"/>
  <c r="AP300" i="4"/>
  <c r="AH275" i="4"/>
  <c r="B362" i="4"/>
  <c r="B314" i="4"/>
  <c r="P375" i="4"/>
  <c r="AL219" i="4"/>
  <c r="I256" i="4"/>
  <c r="B232" i="4"/>
  <c r="AD250" i="4"/>
  <c r="AP175" i="4"/>
  <c r="AP111" i="4"/>
  <c r="DC12" i="4"/>
  <c r="DE12" i="4" s="1"/>
  <c r="AT12" i="4" s="1"/>
  <c r="I76" i="4"/>
  <c r="I80" i="4"/>
  <c r="I84" i="4"/>
  <c r="I88" i="4"/>
  <c r="I92" i="4"/>
  <c r="I96" i="4"/>
  <c r="AP77" i="4"/>
  <c r="AP81" i="4"/>
  <c r="AP85" i="4"/>
  <c r="AP89" i="4"/>
  <c r="AP93" i="4"/>
  <c r="AP97" i="4"/>
  <c r="AP101" i="4"/>
  <c r="AP105" i="4"/>
  <c r="AP109" i="4"/>
  <c r="AP113" i="4"/>
  <c r="AP117" i="4"/>
  <c r="AP121" i="4"/>
  <c r="AP125" i="4"/>
  <c r="AP129" i="4"/>
  <c r="AH80" i="4"/>
  <c r="AH86" i="4"/>
  <c r="Z79" i="4"/>
  <c r="Z83" i="4"/>
  <c r="Z87" i="4"/>
  <c r="Z91" i="4"/>
  <c r="Z95" i="4"/>
  <c r="Z99" i="4"/>
  <c r="Z103" i="4"/>
  <c r="Z107" i="4"/>
  <c r="Z111" i="4"/>
  <c r="Z115" i="4"/>
  <c r="Z119" i="4"/>
  <c r="Z123" i="4"/>
  <c r="Z127" i="4"/>
  <c r="Z78" i="4"/>
  <c r="AL89" i="4"/>
  <c r="AH97" i="4"/>
  <c r="AH103" i="4"/>
  <c r="AH109" i="4"/>
  <c r="AH115" i="4"/>
  <c r="AH121" i="4"/>
  <c r="AH127" i="4"/>
  <c r="AL132" i="4"/>
  <c r="AL136" i="4"/>
  <c r="AL140" i="4"/>
  <c r="AL144" i="4"/>
  <c r="AL148" i="4"/>
  <c r="AL152" i="4"/>
  <c r="AL156" i="4"/>
  <c r="AH88" i="4"/>
  <c r="AP98" i="4"/>
  <c r="AP104" i="4"/>
  <c r="AP110" i="4"/>
  <c r="AP116" i="4"/>
  <c r="AP122" i="4"/>
  <c r="AP128" i="4"/>
  <c r="AD133" i="4"/>
  <c r="AD137" i="4"/>
  <c r="AD141" i="4"/>
  <c r="AD145" i="4"/>
  <c r="AD149" i="4"/>
  <c r="AD153" i="4"/>
  <c r="AD157" i="4"/>
  <c r="AL81" i="4"/>
  <c r="AH93" i="4"/>
  <c r="AD101" i="4"/>
  <c r="AD107" i="4"/>
  <c r="AD113" i="4"/>
  <c r="AD119" i="4"/>
  <c r="AD125" i="4"/>
  <c r="P131" i="4"/>
  <c r="P137" i="4"/>
  <c r="P143" i="4"/>
  <c r="P149" i="4"/>
  <c r="P155" i="4"/>
  <c r="P161" i="4"/>
  <c r="AH90" i="4"/>
  <c r="P105" i="4"/>
  <c r="P117" i="4"/>
  <c r="P129" i="4"/>
  <c r="AL139" i="4"/>
  <c r="AL151" i="4"/>
  <c r="AL160" i="4"/>
  <c r="AP165" i="4"/>
  <c r="AP169" i="4"/>
  <c r="AP173" i="4"/>
  <c r="AP177" i="4"/>
  <c r="AP181" i="4"/>
  <c r="AP185" i="4"/>
  <c r="AP189" i="4"/>
  <c r="AP193" i="4"/>
  <c r="P93" i="4"/>
  <c r="P136" i="4"/>
  <c r="AH143" i="4"/>
  <c r="AD150" i="4"/>
  <c r="AL157" i="4"/>
  <c r="P162" i="4"/>
  <c r="P167" i="4"/>
  <c r="P173" i="4"/>
  <c r="P179" i="4"/>
  <c r="P185" i="4"/>
  <c r="P191" i="4"/>
  <c r="P197" i="4"/>
  <c r="P203" i="4"/>
  <c r="P209" i="4"/>
  <c r="AL95" i="4"/>
  <c r="I108" i="4"/>
  <c r="I120" i="4"/>
  <c r="AL131" i="4"/>
  <c r="AL143" i="4"/>
  <c r="AL155" i="4"/>
  <c r="Z162" i="4"/>
  <c r="Z167" i="4"/>
  <c r="Z171" i="4"/>
  <c r="Z175" i="4"/>
  <c r="Z179" i="4"/>
  <c r="Z183" i="4"/>
  <c r="Z187" i="4"/>
  <c r="Z191" i="4"/>
  <c r="AL91" i="4"/>
  <c r="P106" i="4"/>
  <c r="P118" i="4"/>
  <c r="P130" i="4"/>
  <c r="AP137" i="4"/>
  <c r="B145" i="4"/>
  <c r="P152" i="4"/>
  <c r="AH159" i="4"/>
  <c r="B164" i="4"/>
  <c r="I168" i="4"/>
  <c r="I172" i="4"/>
  <c r="I176" i="4"/>
  <c r="I180" i="4"/>
  <c r="P90" i="4"/>
  <c r="Z140" i="4"/>
  <c r="Z152" i="4"/>
  <c r="I161" i="4"/>
  <c r="AH167" i="4"/>
  <c r="AH173" i="4"/>
  <c r="AH179" i="4"/>
  <c r="AH185" i="4"/>
  <c r="AH191" i="4"/>
  <c r="AH197" i="4"/>
  <c r="B97" i="4"/>
  <c r="B109" i="4"/>
  <c r="B121" i="4"/>
  <c r="P132" i="4"/>
  <c r="AH139" i="4"/>
  <c r="AD146" i="4"/>
  <c r="AP153" i="4"/>
  <c r="AP159" i="4"/>
  <c r="P164" i="4"/>
  <c r="Z168" i="4"/>
  <c r="Z172" i="4"/>
  <c r="Z176" i="4"/>
  <c r="Z180" i="4"/>
  <c r="I186" i="4"/>
  <c r="AL194" i="4"/>
  <c r="AL200" i="4"/>
  <c r="AL206" i="4"/>
  <c r="AP211" i="4"/>
  <c r="AP215" i="4"/>
  <c r="AP219" i="4"/>
  <c r="AP223" i="4"/>
  <c r="AP227" i="4"/>
  <c r="AP231" i="4"/>
  <c r="AP235" i="4"/>
  <c r="AP239" i="4"/>
  <c r="AP243" i="4"/>
  <c r="AP247" i="4"/>
  <c r="AP76" i="4"/>
  <c r="AP80" i="4"/>
  <c r="AP84" i="4"/>
  <c r="AP88" i="4"/>
  <c r="AP92" i="4"/>
  <c r="AP96" i="4"/>
  <c r="AD78" i="4"/>
  <c r="AD82" i="4"/>
  <c r="AD86" i="4"/>
  <c r="AD90" i="4"/>
  <c r="AD94" i="4"/>
  <c r="AD98" i="4"/>
  <c r="AD102" i="4"/>
  <c r="AD106" i="4"/>
  <c r="AD110" i="4"/>
  <c r="AD114" i="4"/>
  <c r="AD118" i="4"/>
  <c r="AD122" i="4"/>
  <c r="AD126" i="4"/>
  <c r="AD130" i="4"/>
  <c r="P81" i="4"/>
  <c r="B76" i="4"/>
  <c r="B80" i="4"/>
  <c r="B84" i="4"/>
  <c r="B88" i="4"/>
  <c r="B92" i="4"/>
  <c r="B96" i="4"/>
  <c r="B100" i="4"/>
  <c r="B104" i="4"/>
  <c r="B108" i="4"/>
  <c r="B112" i="4"/>
  <c r="B116" i="4"/>
  <c r="B120" i="4"/>
  <c r="B124" i="4"/>
  <c r="B128" i="4"/>
  <c r="P80" i="4"/>
  <c r="B91" i="4"/>
  <c r="AH98" i="4"/>
  <c r="AH104" i="4"/>
  <c r="AH110" i="4"/>
  <c r="AH116" i="4"/>
  <c r="AH122" i="4"/>
  <c r="AH128" i="4"/>
  <c r="Z133" i="4"/>
  <c r="Z137" i="4"/>
  <c r="Z141" i="4"/>
  <c r="Z145" i="4"/>
  <c r="Z149" i="4"/>
  <c r="Z153" i="4"/>
  <c r="B77" i="4"/>
  <c r="P91" i="4"/>
  <c r="AL99" i="4"/>
  <c r="AL105" i="4"/>
  <c r="AL111" i="4"/>
  <c r="AL117" i="4"/>
  <c r="AL123" i="4"/>
  <c r="AL129" i="4"/>
  <c r="I134" i="4"/>
  <c r="I138" i="4"/>
  <c r="I142" i="4"/>
  <c r="I146" i="4"/>
  <c r="I150" i="4"/>
  <c r="I154" i="4"/>
  <c r="I158" i="4"/>
  <c r="AH83" i="4"/>
  <c r="P96" i="4"/>
  <c r="Z102" i="4"/>
  <c r="Z108" i="4"/>
  <c r="Z114" i="4"/>
  <c r="Z120" i="4"/>
  <c r="Z126" i="4"/>
  <c r="AH132" i="4"/>
  <c r="AH138" i="4"/>
  <c r="AH144" i="4"/>
  <c r="AH150" i="4"/>
  <c r="AH156" i="4"/>
  <c r="AH162" i="4"/>
  <c r="B93" i="4"/>
  <c r="P107" i="4"/>
  <c r="P119" i="4"/>
  <c r="I131" i="4"/>
  <c r="I143" i="4"/>
  <c r="I155" i="4"/>
  <c r="AD161" i="4"/>
  <c r="AD166" i="4"/>
  <c r="AD170" i="4"/>
  <c r="AD174" i="4"/>
  <c r="AD178" i="4"/>
  <c r="AD182" i="4"/>
  <c r="AD186" i="4"/>
  <c r="AD190" i="4"/>
  <c r="AD194" i="4"/>
  <c r="AH95" i="4"/>
  <c r="AH137" i="4"/>
  <c r="AD144" i="4"/>
  <c r="AP151" i="4"/>
  <c r="AD158" i="4"/>
  <c r="B163" i="4"/>
  <c r="AH168" i="4"/>
  <c r="AH174" i="4"/>
  <c r="AH180" i="4"/>
  <c r="AH186" i="4"/>
  <c r="AH192" i="4"/>
  <c r="AH198" i="4"/>
  <c r="AH204" i="4"/>
  <c r="AH210" i="4"/>
  <c r="I98" i="4"/>
  <c r="I110" i="4"/>
  <c r="I122" i="4"/>
  <c r="I135" i="4"/>
  <c r="I147" i="4"/>
  <c r="AP157" i="4"/>
  <c r="I163" i="4"/>
  <c r="B168" i="4"/>
  <c r="B172" i="4"/>
  <c r="B176" i="4"/>
  <c r="B180" i="4"/>
  <c r="B184" i="4"/>
  <c r="B188" i="4"/>
  <c r="B192" i="4"/>
  <c r="P94" i="4"/>
  <c r="P108" i="4"/>
  <c r="P120" i="4"/>
  <c r="AP131" i="4"/>
  <c r="B139" i="4"/>
  <c r="P146" i="4"/>
  <c r="AH153" i="4"/>
  <c r="P160" i="4"/>
  <c r="AP164" i="4"/>
  <c r="AP168" i="4"/>
  <c r="AP172" i="4"/>
  <c r="AP176" i="4"/>
  <c r="AP180" i="4"/>
  <c r="Z94" i="4"/>
  <c r="AL141" i="4"/>
  <c r="AL153" i="4"/>
  <c r="AL162" i="4"/>
  <c r="P168" i="4"/>
  <c r="P174" i="4"/>
  <c r="P180" i="4"/>
  <c r="P186" i="4"/>
  <c r="P192" i="4"/>
  <c r="P198" i="4"/>
  <c r="B99" i="4"/>
  <c r="B111" i="4"/>
  <c r="B123" i="4"/>
  <c r="AH133" i="4"/>
  <c r="AD140" i="4"/>
  <c r="AP147" i="4"/>
  <c r="B155" i="4"/>
  <c r="AD160" i="4"/>
  <c r="B165" i="4"/>
  <c r="B169" i="4"/>
  <c r="B173" i="4"/>
  <c r="B177" i="4"/>
  <c r="B181" i="4"/>
  <c r="AL187" i="4"/>
  <c r="AL195" i="4"/>
  <c r="AD201" i="4"/>
  <c r="AD207" i="4"/>
  <c r="AD212" i="4"/>
  <c r="AD216" i="4"/>
  <c r="AD220" i="4"/>
  <c r="AD77" i="4"/>
  <c r="AD81" i="4"/>
  <c r="AD85" i="4"/>
  <c r="AD89" i="4"/>
  <c r="AD93" i="4"/>
  <c r="P76" i="4"/>
  <c r="I79" i="4"/>
  <c r="I83" i="4"/>
  <c r="I87" i="4"/>
  <c r="I91" i="4"/>
  <c r="I95" i="4"/>
  <c r="I99" i="4"/>
  <c r="I103" i="4"/>
  <c r="I107" i="4"/>
  <c r="I111" i="4"/>
  <c r="I115" i="4"/>
  <c r="I119" i="4"/>
  <c r="I123" i="4"/>
  <c r="I127" i="4"/>
  <c r="AH76" i="4"/>
  <c r="AH82" i="4"/>
  <c r="AL76" i="4"/>
  <c r="AL80" i="4"/>
  <c r="AL84" i="4"/>
  <c r="AL88" i="4"/>
  <c r="AL92" i="4"/>
  <c r="AL96" i="4"/>
  <c r="AL100" i="4"/>
  <c r="AL104" i="4"/>
  <c r="AL108" i="4"/>
  <c r="AL112" i="4"/>
  <c r="AL116" i="4"/>
  <c r="AL120" i="4"/>
  <c r="AL124" i="4"/>
  <c r="AL128" i="4"/>
  <c r="AL83" i="4"/>
  <c r="Z92" i="4"/>
  <c r="AH99" i="4"/>
  <c r="AH105" i="4"/>
  <c r="AH111" i="4"/>
  <c r="AH117" i="4"/>
  <c r="AH123" i="4"/>
  <c r="AH129" i="4"/>
  <c r="B134" i="4"/>
  <c r="B138" i="4"/>
  <c r="B142" i="4"/>
  <c r="B146" i="4"/>
  <c r="B150" i="4"/>
  <c r="B154" i="4"/>
  <c r="Z80" i="4"/>
  <c r="AH92" i="4"/>
  <c r="AP100" i="4"/>
  <c r="AP106" i="4"/>
  <c r="AP112" i="4"/>
  <c r="AP118" i="4"/>
  <c r="AP124" i="4"/>
  <c r="AP130" i="4"/>
  <c r="AP134" i="4"/>
  <c r="AP138" i="4"/>
  <c r="AP142" i="4"/>
  <c r="AP146" i="4"/>
  <c r="AP150" i="4"/>
  <c r="AP154" i="4"/>
  <c r="AH77" i="4"/>
  <c r="B85" i="4"/>
  <c r="AD97" i="4"/>
  <c r="AD103" i="4"/>
  <c r="AD109" i="4"/>
  <c r="AD115" i="4"/>
  <c r="AD121" i="4"/>
  <c r="AD127" i="4"/>
  <c r="P133" i="4"/>
  <c r="P139" i="4"/>
  <c r="P145" i="4"/>
  <c r="P151" i="4"/>
  <c r="P157" i="4"/>
  <c r="P163" i="4"/>
  <c r="P97" i="4"/>
  <c r="P109" i="4"/>
  <c r="P121" i="4"/>
  <c r="Z132" i="4"/>
  <c r="Z144" i="4"/>
  <c r="Z156" i="4"/>
  <c r="I162" i="4"/>
  <c r="I167" i="4"/>
  <c r="I171" i="4"/>
  <c r="I175" i="4"/>
  <c r="I179" i="4"/>
  <c r="I183" i="4"/>
  <c r="I187" i="4"/>
  <c r="I191" i="4"/>
  <c r="I195" i="4"/>
  <c r="AH131" i="4"/>
  <c r="AD138" i="4"/>
  <c r="AP145" i="4"/>
  <c r="B153" i="4"/>
  <c r="Z159" i="4"/>
  <c r="AP163" i="4"/>
  <c r="P169" i="4"/>
  <c r="P175" i="4"/>
  <c r="P181" i="4"/>
  <c r="P187" i="4"/>
  <c r="P193" i="4"/>
  <c r="P199" i="4"/>
  <c r="P205" i="4"/>
  <c r="B81" i="4"/>
  <c r="I100" i="4"/>
  <c r="I112" i="4"/>
  <c r="I124" i="4"/>
  <c r="Z136" i="4"/>
  <c r="Z148" i="4"/>
  <c r="AL158" i="4"/>
  <c r="AL164" i="4"/>
  <c r="AL168" i="4"/>
  <c r="AL172" i="4"/>
  <c r="AL176" i="4"/>
  <c r="AL180" i="4"/>
  <c r="AL184" i="4"/>
  <c r="AL188" i="4"/>
  <c r="AL192" i="4"/>
  <c r="P98" i="4"/>
  <c r="P110" i="4"/>
  <c r="P122" i="4"/>
  <c r="B133" i="4"/>
  <c r="P140" i="4"/>
  <c r="AH147" i="4"/>
  <c r="AD154" i="4"/>
  <c r="B161" i="4"/>
  <c r="AD165" i="4"/>
  <c r="AD169" i="4"/>
  <c r="AD173" i="4"/>
  <c r="AD177" i="4"/>
  <c r="AD181" i="4"/>
  <c r="I133" i="4"/>
  <c r="I145" i="4"/>
  <c r="I157" i="4"/>
  <c r="AD163" i="4"/>
  <c r="AH169" i="4"/>
  <c r="AH175" i="4"/>
  <c r="AH181" i="4"/>
  <c r="AH187" i="4"/>
  <c r="AH193" i="4"/>
  <c r="AH199" i="4"/>
  <c r="B101" i="4"/>
  <c r="B113" i="4"/>
  <c r="B125" i="4"/>
  <c r="AD134" i="4"/>
  <c r="AP141" i="4"/>
  <c r="B149" i="4"/>
  <c r="P156" i="4"/>
  <c r="Z161" i="4"/>
  <c r="AL165" i="4"/>
  <c r="AL169" i="4"/>
  <c r="AL173" i="4"/>
  <c r="AL177" i="4"/>
  <c r="AL181" i="4"/>
  <c r="B189" i="4"/>
  <c r="AD196" i="4"/>
  <c r="I202" i="4"/>
  <c r="I208" i="4"/>
  <c r="I213" i="4"/>
  <c r="I217" i="4"/>
  <c r="I221" i="4"/>
  <c r="I225" i="4"/>
  <c r="AD79" i="4"/>
  <c r="AD83" i="4"/>
  <c r="AD87" i="4"/>
  <c r="AD91" i="4"/>
  <c r="AD95" i="4"/>
  <c r="I77" i="4"/>
  <c r="I81" i="4"/>
  <c r="I85" i="4"/>
  <c r="I89" i="4"/>
  <c r="I93" i="4"/>
  <c r="I97" i="4"/>
  <c r="I101" i="4"/>
  <c r="I105" i="4"/>
  <c r="I109" i="4"/>
  <c r="I113" i="4"/>
  <c r="I117" i="4"/>
  <c r="I121" i="4"/>
  <c r="I125" i="4"/>
  <c r="I129" i="4"/>
  <c r="P79" i="4"/>
  <c r="P85" i="4"/>
  <c r="AL78" i="4"/>
  <c r="AL82" i="4"/>
  <c r="AL86" i="4"/>
  <c r="AL90" i="4"/>
  <c r="AL94" i="4"/>
  <c r="AL98" i="4"/>
  <c r="AL102" i="4"/>
  <c r="AL106" i="4"/>
  <c r="AL110" i="4"/>
  <c r="AL114" i="4"/>
  <c r="AL118" i="4"/>
  <c r="AL122" i="4"/>
  <c r="AL126" i="4"/>
  <c r="AL130" i="4"/>
  <c r="Z88" i="4"/>
  <c r="Z96" i="4"/>
  <c r="AH102" i="4"/>
  <c r="AH108" i="4"/>
  <c r="AH114" i="4"/>
  <c r="AH120" i="4"/>
  <c r="AH126" i="4"/>
  <c r="B132" i="4"/>
  <c r="B136" i="4"/>
  <c r="B140" i="4"/>
  <c r="B144" i="4"/>
  <c r="B148" i="4"/>
  <c r="B152" i="4"/>
  <c r="B156" i="4"/>
  <c r="P87" i="4"/>
  <c r="AL97" i="4"/>
  <c r="AL103" i="4"/>
  <c r="AL109" i="4"/>
  <c r="AL115" i="4"/>
  <c r="AL121" i="4"/>
  <c r="AL127" i="4"/>
  <c r="AP132" i="4"/>
  <c r="AP136" i="4"/>
  <c r="AP140" i="4"/>
  <c r="AP144" i="4"/>
  <c r="AP148" i="4"/>
  <c r="AP152" i="4"/>
  <c r="AP156" i="4"/>
  <c r="P78" i="4"/>
  <c r="P92" i="4"/>
  <c r="Z100" i="4"/>
  <c r="Z106" i="4"/>
  <c r="Z112" i="4"/>
  <c r="Z118" i="4"/>
  <c r="Z124" i="4"/>
  <c r="Z130" i="4"/>
  <c r="AH136" i="4"/>
  <c r="AH142" i="4"/>
  <c r="AH148" i="4"/>
  <c r="AH154" i="4"/>
  <c r="AH160" i="4"/>
  <c r="P86" i="4"/>
  <c r="P103" i="4"/>
  <c r="P115" i="4"/>
  <c r="P127" i="4"/>
  <c r="Z138" i="4"/>
  <c r="Z150" i="4"/>
  <c r="I159" i="4"/>
  <c r="I165" i="4"/>
  <c r="I169" i="4"/>
  <c r="I173" i="4"/>
  <c r="I177" i="4"/>
  <c r="I181" i="4"/>
  <c r="I185" i="4"/>
  <c r="I189" i="4"/>
  <c r="I193" i="4"/>
  <c r="B89" i="4"/>
  <c r="B135" i="4"/>
  <c r="P142" i="4"/>
  <c r="AH149" i="4"/>
  <c r="AD156" i="4"/>
  <c r="AH161" i="4"/>
  <c r="AH166" i="4"/>
  <c r="AH172" i="4"/>
  <c r="AH178" i="4"/>
  <c r="AH184" i="4"/>
  <c r="AH190" i="4"/>
  <c r="AH196" i="4"/>
  <c r="AH202" i="4"/>
  <c r="AH208" i="4"/>
  <c r="AH91" i="4"/>
  <c r="I106" i="4"/>
  <c r="I118" i="4"/>
  <c r="I130" i="4"/>
  <c r="Z142" i="4"/>
  <c r="Z154" i="4"/>
  <c r="AL161" i="4"/>
  <c r="AL166" i="4"/>
  <c r="AL170" i="4"/>
  <c r="AL174" i="4"/>
  <c r="AL178" i="4"/>
  <c r="AL182" i="4"/>
  <c r="AL186" i="4"/>
  <c r="AL190" i="4"/>
  <c r="AH87" i="4"/>
  <c r="P104" i="4"/>
  <c r="P116" i="4"/>
  <c r="P128" i="4"/>
  <c r="AD136" i="4"/>
  <c r="AP143" i="4"/>
  <c r="B151" i="4"/>
  <c r="AP158" i="4"/>
  <c r="Z163" i="4"/>
  <c r="AD167" i="4"/>
  <c r="AD171" i="4"/>
  <c r="AD175" i="4"/>
  <c r="AD179" i="4"/>
  <c r="AL87" i="4"/>
  <c r="I139" i="4"/>
  <c r="I151" i="4"/>
  <c r="Z160" i="4"/>
  <c r="P166" i="4"/>
  <c r="P172" i="4"/>
  <c r="P178" i="4"/>
  <c r="P184" i="4"/>
  <c r="P190" i="4"/>
  <c r="P196" i="4"/>
  <c r="AH94" i="4"/>
  <c r="B107" i="4"/>
  <c r="B119" i="4"/>
  <c r="B131" i="4"/>
  <c r="P138" i="4"/>
  <c r="AH145" i="4"/>
  <c r="AD152" i="4"/>
  <c r="B159" i="4"/>
  <c r="AH163" i="4"/>
  <c r="AL167" i="4"/>
  <c r="AL171" i="4"/>
  <c r="AL175" i="4"/>
  <c r="AL179" i="4"/>
  <c r="AP184" i="4"/>
  <c r="AD193" i="4"/>
  <c r="B199" i="4"/>
  <c r="I205" i="4"/>
  <c r="I211" i="4"/>
  <c r="I215" i="4"/>
  <c r="I219" i="4"/>
  <c r="I223" i="4"/>
  <c r="I227" i="4"/>
  <c r="I231" i="4"/>
  <c r="I235" i="4"/>
  <c r="I239" i="4"/>
  <c r="I243" i="4"/>
  <c r="I247" i="4"/>
  <c r="I251" i="4"/>
  <c r="I78" i="4"/>
  <c r="I90" i="4"/>
  <c r="AP79" i="4"/>
  <c r="AP91" i="4"/>
  <c r="AP103" i="4"/>
  <c r="AP115" i="4"/>
  <c r="AP127" i="4"/>
  <c r="Z77" i="4"/>
  <c r="Z89" i="4"/>
  <c r="Z101" i="4"/>
  <c r="Z113" i="4"/>
  <c r="Z125" i="4"/>
  <c r="AL93" i="4"/>
  <c r="AH112" i="4"/>
  <c r="AH130" i="4"/>
  <c r="AL142" i="4"/>
  <c r="AL154" i="4"/>
  <c r="AL101" i="4"/>
  <c r="AL119" i="4"/>
  <c r="AD135" i="4"/>
  <c r="AD147" i="4"/>
  <c r="B79" i="4"/>
  <c r="Z104" i="4"/>
  <c r="Z122" i="4"/>
  <c r="AH140" i="4"/>
  <c r="AH158" i="4"/>
  <c r="P111" i="4"/>
  <c r="AL145" i="4"/>
  <c r="AP167" i="4"/>
  <c r="AP179" i="4"/>
  <c r="AP191" i="4"/>
  <c r="AP139" i="4"/>
  <c r="B160" i="4"/>
  <c r="AH176" i="4"/>
  <c r="AH194" i="4"/>
  <c r="P84" i="4"/>
  <c r="I126" i="4"/>
  <c r="AD159" i="4"/>
  <c r="Z173" i="4"/>
  <c r="Z185" i="4"/>
  <c r="P100" i="4"/>
  <c r="P134" i="4"/>
  <c r="AP155" i="4"/>
  <c r="I170" i="4"/>
  <c r="I182" i="4"/>
  <c r="B158" i="4"/>
  <c r="P176" i="4"/>
  <c r="P194" i="4"/>
  <c r="B115" i="4"/>
  <c r="B143" i="4"/>
  <c r="B162" i="4"/>
  <c r="Z174" i="4"/>
  <c r="AP190" i="4"/>
  <c r="AL209" i="4"/>
  <c r="AP221" i="4"/>
  <c r="I229" i="4"/>
  <c r="AD234" i="4"/>
  <c r="I241" i="4"/>
  <c r="AD246" i="4"/>
  <c r="AD252" i="4"/>
  <c r="AD256" i="4"/>
  <c r="AD260" i="4"/>
  <c r="AD264" i="4"/>
  <c r="Z186" i="4"/>
  <c r="AL196" i="4"/>
  <c r="AH201" i="4"/>
  <c r="B206" i="4"/>
  <c r="AD210" i="4"/>
  <c r="AH216" i="4"/>
  <c r="AH222" i="4"/>
  <c r="AH228" i="4"/>
  <c r="AH234" i="4"/>
  <c r="AH240" i="4"/>
  <c r="AH246" i="4"/>
  <c r="AH252" i="4"/>
  <c r="AH258" i="4"/>
  <c r="AH264" i="4"/>
  <c r="AH270" i="4"/>
  <c r="AH276" i="4"/>
  <c r="AH282" i="4"/>
  <c r="B185" i="4"/>
  <c r="AP196" i="4"/>
  <c r="Z202" i="4"/>
  <c r="Z208" i="4"/>
  <c r="Z213" i="4"/>
  <c r="Z217" i="4"/>
  <c r="Z221" i="4"/>
  <c r="Z225" i="4"/>
  <c r="Z229" i="4"/>
  <c r="Z233" i="4"/>
  <c r="Z237" i="4"/>
  <c r="Z241" i="4"/>
  <c r="Z245" i="4"/>
  <c r="Z249" i="4"/>
  <c r="Z253" i="4"/>
  <c r="Z257" i="4"/>
  <c r="Z261" i="4"/>
  <c r="Z265" i="4"/>
  <c r="B194" i="4"/>
  <c r="P200" i="4"/>
  <c r="AP204" i="4"/>
  <c r="Z209" i="4"/>
  <c r="AD213" i="4"/>
  <c r="AD217" i="4"/>
  <c r="AD221" i="4"/>
  <c r="AD225" i="4"/>
  <c r="AD229" i="4"/>
  <c r="AD233" i="4"/>
  <c r="AD237" i="4"/>
  <c r="AD241" i="4"/>
  <c r="AD245" i="4"/>
  <c r="AD249" i="4"/>
  <c r="AD253" i="4"/>
  <c r="AD257" i="4"/>
  <c r="AD261" i="4"/>
  <c r="AD265" i="4"/>
  <c r="AD269" i="4"/>
  <c r="AP188" i="4"/>
  <c r="I196" i="4"/>
  <c r="AL202" i="4"/>
  <c r="AL208" i="4"/>
  <c r="P214" i="4"/>
  <c r="P220" i="4"/>
  <c r="P226" i="4"/>
  <c r="P232" i="4"/>
  <c r="P238" i="4"/>
  <c r="P244" i="4"/>
  <c r="P250" i="4"/>
  <c r="P256" i="4"/>
  <c r="P262" i="4"/>
  <c r="P268" i="4"/>
  <c r="Z193" i="4"/>
  <c r="AP199" i="4"/>
  <c r="P204" i="4"/>
  <c r="AP208" i="4"/>
  <c r="B213" i="4"/>
  <c r="B217" i="4"/>
  <c r="B221" i="4"/>
  <c r="B225" i="4"/>
  <c r="B229" i="4"/>
  <c r="B233" i="4"/>
  <c r="B237" i="4"/>
  <c r="B241" i="4"/>
  <c r="B245" i="4"/>
  <c r="B249" i="4"/>
  <c r="B253" i="4"/>
  <c r="B257" i="4"/>
  <c r="B261" i="4"/>
  <c r="AL268" i="4"/>
  <c r="AP273" i="4"/>
  <c r="P278" i="4"/>
  <c r="AP282" i="4"/>
  <c r="P287" i="4"/>
  <c r="P293" i="4"/>
  <c r="P299" i="4"/>
  <c r="P305" i="4"/>
  <c r="P311" i="4"/>
  <c r="P317" i="4"/>
  <c r="P323" i="4"/>
  <c r="P329" i="4"/>
  <c r="P335" i="4"/>
  <c r="P341" i="4"/>
  <c r="P347" i="4"/>
  <c r="P353" i="4"/>
  <c r="P359" i="4"/>
  <c r="P365" i="4"/>
  <c r="P371" i="4"/>
  <c r="P377" i="4"/>
  <c r="P383" i="4"/>
  <c r="P389" i="4"/>
  <c r="P395" i="4"/>
  <c r="AL271" i="4"/>
  <c r="AL277" i="4"/>
  <c r="AL283" i="4"/>
  <c r="AL288" i="4"/>
  <c r="AL292" i="4"/>
  <c r="AL296" i="4"/>
  <c r="AL300" i="4"/>
  <c r="AL304" i="4"/>
  <c r="AL308" i="4"/>
  <c r="AL312" i="4"/>
  <c r="AL316" i="4"/>
  <c r="AL320" i="4"/>
  <c r="AL324" i="4"/>
  <c r="AL328" i="4"/>
  <c r="AL332" i="4"/>
  <c r="AL336" i="4"/>
  <c r="AL340" i="4"/>
  <c r="AL344" i="4"/>
  <c r="AL348" i="4"/>
  <c r="AL352" i="4"/>
  <c r="AL356" i="4"/>
  <c r="AL360" i="4"/>
  <c r="AL364" i="4"/>
  <c r="AL368" i="4"/>
  <c r="AL372" i="4"/>
  <c r="AL376" i="4"/>
  <c r="AL380" i="4"/>
  <c r="AL384" i="4"/>
  <c r="Z266" i="4"/>
  <c r="Z273" i="4"/>
  <c r="AP277" i="4"/>
  <c r="P282" i="4"/>
  <c r="AP286" i="4"/>
  <c r="AP290" i="4"/>
  <c r="AP294" i="4"/>
  <c r="AP298" i="4"/>
  <c r="AP302" i="4"/>
  <c r="AP306" i="4"/>
  <c r="AP310" i="4"/>
  <c r="AP314" i="4"/>
  <c r="AP318" i="4"/>
  <c r="AP322" i="4"/>
  <c r="AP326" i="4"/>
  <c r="AP330" i="4"/>
  <c r="AP334" i="4"/>
  <c r="AP338" i="4"/>
  <c r="AP342" i="4"/>
  <c r="AP346" i="4"/>
  <c r="AP350" i="4"/>
  <c r="AP354" i="4"/>
  <c r="AP358" i="4"/>
  <c r="AP362" i="4"/>
  <c r="AP366" i="4"/>
  <c r="AP370" i="4"/>
  <c r="AP374" i="4"/>
  <c r="Z264" i="4"/>
  <c r="AD273" i="4"/>
  <c r="AD279" i="4"/>
  <c r="AD285" i="4"/>
  <c r="AH291" i="4"/>
  <c r="AH297" i="4"/>
  <c r="AH303" i="4"/>
  <c r="AH309" i="4"/>
  <c r="AH315" i="4"/>
  <c r="AH321" i="4"/>
  <c r="AP78" i="4"/>
  <c r="AP90" i="4"/>
  <c r="AD80" i="4"/>
  <c r="AD92" i="4"/>
  <c r="AD104" i="4"/>
  <c r="AD116" i="4"/>
  <c r="AD128" i="4"/>
  <c r="B78" i="4"/>
  <c r="B90" i="4"/>
  <c r="B102" i="4"/>
  <c r="B114" i="4"/>
  <c r="B126" i="4"/>
  <c r="B95" i="4"/>
  <c r="AH113" i="4"/>
  <c r="Z131" i="4"/>
  <c r="Z143" i="4"/>
  <c r="Z155" i="4"/>
  <c r="AP102" i="4"/>
  <c r="AP120" i="4"/>
  <c r="I136" i="4"/>
  <c r="I148" i="4"/>
  <c r="Z82" i="4"/>
  <c r="AD105" i="4"/>
  <c r="AD123" i="4"/>
  <c r="P141" i="4"/>
  <c r="P159" i="4"/>
  <c r="P113" i="4"/>
  <c r="I149" i="4"/>
  <c r="AD168" i="4"/>
  <c r="AD180" i="4"/>
  <c r="AD192" i="4"/>
  <c r="B141" i="4"/>
  <c r="AP160" i="4"/>
  <c r="P177" i="4"/>
  <c r="P195" i="4"/>
  <c r="P89" i="4"/>
  <c r="I128" i="4"/>
  <c r="I160" i="4"/>
  <c r="B174" i="4"/>
  <c r="B186" i="4"/>
  <c r="P102" i="4"/>
  <c r="AH135" i="4"/>
  <c r="B157" i="4"/>
  <c r="AP170" i="4"/>
  <c r="AH79" i="4"/>
  <c r="AL159" i="4"/>
  <c r="AH177" i="4"/>
  <c r="AH195" i="4"/>
  <c r="B117" i="4"/>
  <c r="P144" i="4"/>
  <c r="AP162" i="4"/>
  <c r="B175" i="4"/>
  <c r="I192" i="4"/>
  <c r="Z210" i="4"/>
  <c r="AD222" i="4"/>
  <c r="AP229" i="4"/>
  <c r="AD236" i="4"/>
  <c r="AP241" i="4"/>
  <c r="AD248" i="4"/>
  <c r="I253" i="4"/>
  <c r="I257" i="4"/>
  <c r="I261" i="4"/>
  <c r="I265" i="4"/>
  <c r="AD189" i="4"/>
  <c r="AD197" i="4"/>
  <c r="P202" i="4"/>
  <c r="AP206" i="4"/>
  <c r="P211" i="4"/>
  <c r="P217" i="4"/>
  <c r="P223" i="4"/>
  <c r="P229" i="4"/>
  <c r="P235" i="4"/>
  <c r="P241" i="4"/>
  <c r="P247" i="4"/>
  <c r="P253" i="4"/>
  <c r="P259" i="4"/>
  <c r="P265" i="4"/>
  <c r="P271" i="4"/>
  <c r="P277" i="4"/>
  <c r="P283" i="4"/>
  <c r="AP186" i="4"/>
  <c r="AL197" i="4"/>
  <c r="I203" i="4"/>
  <c r="I209" i="4"/>
  <c r="B214" i="4"/>
  <c r="B218" i="4"/>
  <c r="B222" i="4"/>
  <c r="B226" i="4"/>
  <c r="B230" i="4"/>
  <c r="B234" i="4"/>
  <c r="B238" i="4"/>
  <c r="B242" i="4"/>
  <c r="B246" i="4"/>
  <c r="B250" i="4"/>
  <c r="B254" i="4"/>
  <c r="B258" i="4"/>
  <c r="B262" i="4"/>
  <c r="B266" i="4"/>
  <c r="B195" i="4"/>
  <c r="B201" i="4"/>
  <c r="AH205" i="4"/>
  <c r="B210" i="4"/>
  <c r="I214" i="4"/>
  <c r="I218" i="4"/>
  <c r="I222" i="4"/>
  <c r="I226" i="4"/>
  <c r="I230" i="4"/>
  <c r="I234" i="4"/>
  <c r="I238" i="4"/>
  <c r="I242" i="4"/>
  <c r="I246" i="4"/>
  <c r="I250" i="4"/>
  <c r="I254" i="4"/>
  <c r="I258" i="4"/>
  <c r="I262" i="4"/>
  <c r="I266" i="4"/>
  <c r="I270" i="4"/>
  <c r="I190" i="4"/>
  <c r="B197" i="4"/>
  <c r="AD203" i="4"/>
  <c r="AD209" i="4"/>
  <c r="AH215" i="4"/>
  <c r="AH221" i="4"/>
  <c r="AH227" i="4"/>
  <c r="AH233" i="4"/>
  <c r="AH239" i="4"/>
  <c r="AH245" i="4"/>
  <c r="AH251" i="4"/>
  <c r="AH257" i="4"/>
  <c r="AH263" i="4"/>
  <c r="AH269" i="4"/>
  <c r="Z194" i="4"/>
  <c r="AD200" i="4"/>
  <c r="B205" i="4"/>
  <c r="AH209" i="4"/>
  <c r="AL213" i="4"/>
  <c r="AL217" i="4"/>
  <c r="AL221" i="4"/>
  <c r="AL225" i="4"/>
  <c r="AL229" i="4"/>
  <c r="AL233" i="4"/>
  <c r="AL237" i="4"/>
  <c r="AL241" i="4"/>
  <c r="AL245" i="4"/>
  <c r="AL249" i="4"/>
  <c r="AL253" i="4"/>
  <c r="AL257" i="4"/>
  <c r="AL261" i="4"/>
  <c r="AP269" i="4"/>
  <c r="AD274" i="4"/>
  <c r="B279" i="4"/>
  <c r="AH283" i="4"/>
  <c r="AH288" i="4"/>
  <c r="AH294" i="4"/>
  <c r="AH300" i="4"/>
  <c r="AH306" i="4"/>
  <c r="AH312" i="4"/>
  <c r="AH318" i="4"/>
  <c r="AH324" i="4"/>
  <c r="AH330" i="4"/>
  <c r="AH336" i="4"/>
  <c r="AH342" i="4"/>
  <c r="AH348" i="4"/>
  <c r="AH354" i="4"/>
  <c r="AH360" i="4"/>
  <c r="AH366" i="4"/>
  <c r="AH372" i="4"/>
  <c r="AH378" i="4"/>
  <c r="AH384" i="4"/>
  <c r="AH390" i="4"/>
  <c r="AH396" i="4"/>
  <c r="Z272" i="4"/>
  <c r="Z278" i="4"/>
  <c r="Z284" i="4"/>
  <c r="Z289" i="4"/>
  <c r="Z293" i="4"/>
  <c r="Z297" i="4"/>
  <c r="Z301" i="4"/>
  <c r="Z305" i="4"/>
  <c r="Z309" i="4"/>
  <c r="Z313" i="4"/>
  <c r="Z317" i="4"/>
  <c r="Z321" i="4"/>
  <c r="Z325" i="4"/>
  <c r="Z329" i="4"/>
  <c r="Z333" i="4"/>
  <c r="Z337" i="4"/>
  <c r="Z341" i="4"/>
  <c r="Z345" i="4"/>
  <c r="Z349" i="4"/>
  <c r="Z353" i="4"/>
  <c r="Z357" i="4"/>
  <c r="Z361" i="4"/>
  <c r="Z365" i="4"/>
  <c r="Z369" i="4"/>
  <c r="Z373" i="4"/>
  <c r="Z377" i="4"/>
  <c r="Z381" i="4"/>
  <c r="Z385" i="4"/>
  <c r="B269" i="4"/>
  <c r="B274" i="4"/>
  <c r="AD278" i="4"/>
  <c r="B283" i="4"/>
  <c r="AD287" i="4"/>
  <c r="AD291" i="4"/>
  <c r="AD295" i="4"/>
  <c r="AD299" i="4"/>
  <c r="AD303" i="4"/>
  <c r="AD307" i="4"/>
  <c r="AD311" i="4"/>
  <c r="AD315" i="4"/>
  <c r="AD319" i="4"/>
  <c r="AD323" i="4"/>
  <c r="AD327" i="4"/>
  <c r="AD331" i="4"/>
  <c r="AD335" i="4"/>
  <c r="AD339" i="4"/>
  <c r="AD343" i="4"/>
  <c r="AD347" i="4"/>
  <c r="AD351" i="4"/>
  <c r="AD355" i="4"/>
  <c r="AD359" i="4"/>
  <c r="AD363" i="4"/>
  <c r="AD367" i="4"/>
  <c r="AD371" i="4"/>
  <c r="AD375" i="4"/>
  <c r="B268" i="4"/>
  <c r="I274" i="4"/>
  <c r="I280" i="4"/>
  <c r="I286" i="4"/>
  <c r="P292" i="4"/>
  <c r="P298" i="4"/>
  <c r="P304" i="4"/>
  <c r="P310" i="4"/>
  <c r="P316" i="4"/>
  <c r="P322" i="4"/>
  <c r="P328" i="4"/>
  <c r="I82" i="4"/>
  <c r="I94" i="4"/>
  <c r="AP83" i="4"/>
  <c r="AP95" i="4"/>
  <c r="AP107" i="4"/>
  <c r="AP119" i="4"/>
  <c r="P77" i="4"/>
  <c r="Z81" i="4"/>
  <c r="Z93" i="4"/>
  <c r="Z105" i="4"/>
  <c r="Z117" i="4"/>
  <c r="Z129" i="4"/>
  <c r="AH100" i="4"/>
  <c r="AH118" i="4"/>
  <c r="AL134" i="4"/>
  <c r="AL146" i="4"/>
  <c r="P82" i="4"/>
  <c r="AL107" i="4"/>
  <c r="AL125" i="4"/>
  <c r="AD139" i="4"/>
  <c r="AD151" i="4"/>
  <c r="P88" i="4"/>
  <c r="Z110" i="4"/>
  <c r="Z128" i="4"/>
  <c r="AH146" i="4"/>
  <c r="AH164" i="4"/>
  <c r="P123" i="4"/>
  <c r="AH157" i="4"/>
  <c r="AP171" i="4"/>
  <c r="AP183" i="4"/>
  <c r="AL77" i="4"/>
  <c r="B147" i="4"/>
  <c r="AD164" i="4"/>
  <c r="AH182" i="4"/>
  <c r="AH200" i="4"/>
  <c r="I102" i="4"/>
  <c r="AL137" i="4"/>
  <c r="Z165" i="4"/>
  <c r="Z177" i="4"/>
  <c r="Z189" i="4"/>
  <c r="P112" i="4"/>
  <c r="AH141" i="4"/>
  <c r="AP161" i="4"/>
  <c r="I174" i="4"/>
  <c r="Z134" i="4"/>
  <c r="I164" i="4"/>
  <c r="P182" i="4"/>
  <c r="AL79" i="4"/>
  <c r="B127" i="4"/>
  <c r="P150" i="4"/>
  <c r="Z166" i="4"/>
  <c r="Z178" i="4"/>
  <c r="Z197" i="4"/>
  <c r="AP213" i="4"/>
  <c r="AD224" i="4"/>
  <c r="AD230" i="4"/>
  <c r="I237" i="4"/>
  <c r="AD242" i="4"/>
  <c r="I249" i="4"/>
  <c r="AP253" i="4"/>
  <c r="AP257" i="4"/>
  <c r="AP261" i="4"/>
  <c r="AP265" i="4"/>
  <c r="Z192" i="4"/>
  <c r="Z198" i="4"/>
  <c r="B203" i="4"/>
  <c r="AH207" i="4"/>
  <c r="AH212" i="4"/>
  <c r="AH218" i="4"/>
  <c r="AH224" i="4"/>
  <c r="AH230" i="4"/>
  <c r="AH236" i="4"/>
  <c r="AH242" i="4"/>
  <c r="AH248" i="4"/>
  <c r="AH254" i="4"/>
  <c r="AH260" i="4"/>
  <c r="AH266" i="4"/>
  <c r="AH272" i="4"/>
  <c r="AH278" i="4"/>
  <c r="AH284" i="4"/>
  <c r="I188" i="4"/>
  <c r="AD198" i="4"/>
  <c r="AL204" i="4"/>
  <c r="AL210" i="4"/>
  <c r="AL214" i="4"/>
  <c r="AL218" i="4"/>
  <c r="AL222" i="4"/>
  <c r="AL226" i="4"/>
  <c r="AL230" i="4"/>
  <c r="AL234" i="4"/>
  <c r="AL238" i="4"/>
  <c r="AL242" i="4"/>
  <c r="AL246" i="4"/>
  <c r="AL250" i="4"/>
  <c r="AL254" i="4"/>
  <c r="AL258" i="4"/>
  <c r="AL262" i="4"/>
  <c r="AL266" i="4"/>
  <c r="B196" i="4"/>
  <c r="AP201" i="4"/>
  <c r="P206" i="4"/>
  <c r="AP210" i="4"/>
  <c r="AP214" i="4"/>
  <c r="AP218" i="4"/>
  <c r="AP222" i="4"/>
  <c r="AP226" i="4"/>
  <c r="AP230" i="4"/>
  <c r="AP234" i="4"/>
  <c r="AP238" i="4"/>
  <c r="AP242" i="4"/>
  <c r="AP246" i="4"/>
  <c r="AP250" i="4"/>
  <c r="AP254" i="4"/>
  <c r="AP258" i="4"/>
  <c r="AP262" i="4"/>
  <c r="AP266" i="4"/>
  <c r="AP182" i="4"/>
  <c r="AL191" i="4"/>
  <c r="AP198" i="4"/>
  <c r="I204" i="4"/>
  <c r="I210" i="4"/>
  <c r="P216" i="4"/>
  <c r="P222" i="4"/>
  <c r="P228" i="4"/>
  <c r="P234" i="4"/>
  <c r="P240" i="4"/>
  <c r="P246" i="4"/>
  <c r="P252" i="4"/>
  <c r="P258" i="4"/>
  <c r="P264" i="4"/>
  <c r="P270" i="4"/>
  <c r="AD195" i="4"/>
  <c r="Z201" i="4"/>
  <c r="AP205" i="4"/>
  <c r="P210" i="4"/>
  <c r="Z214" i="4"/>
  <c r="Z218" i="4"/>
  <c r="Z222" i="4"/>
  <c r="Z226" i="4"/>
  <c r="Z230" i="4"/>
  <c r="Z234" i="4"/>
  <c r="Z238" i="4"/>
  <c r="Z242" i="4"/>
  <c r="Z246" i="4"/>
  <c r="Z250" i="4"/>
  <c r="Z254" i="4"/>
  <c r="Z258" i="4"/>
  <c r="Z262" i="4"/>
  <c r="AP270" i="4"/>
  <c r="Z275" i="4"/>
  <c r="AP279" i="4"/>
  <c r="P284" i="4"/>
  <c r="P289" i="4"/>
  <c r="P295" i="4"/>
  <c r="P301" i="4"/>
  <c r="P307" i="4"/>
  <c r="P313" i="4"/>
  <c r="P319" i="4"/>
  <c r="P325" i="4"/>
  <c r="P331" i="4"/>
  <c r="P337" i="4"/>
  <c r="P343" i="4"/>
  <c r="P349" i="4"/>
  <c r="P355" i="4"/>
  <c r="P361" i="4"/>
  <c r="P367" i="4"/>
  <c r="P373" i="4"/>
  <c r="P379" i="4"/>
  <c r="P385" i="4"/>
  <c r="P391" i="4"/>
  <c r="AP82" i="4"/>
  <c r="AP94" i="4"/>
  <c r="AD84" i="4"/>
  <c r="AD96" i="4"/>
  <c r="AD108" i="4"/>
  <c r="AD120" i="4"/>
  <c r="AH78" i="4"/>
  <c r="B82" i="4"/>
  <c r="B94" i="4"/>
  <c r="B106" i="4"/>
  <c r="B118" i="4"/>
  <c r="B130" i="4"/>
  <c r="AH101" i="4"/>
  <c r="AH119" i="4"/>
  <c r="Z135" i="4"/>
  <c r="Z147" i="4"/>
  <c r="AL85" i="4"/>
  <c r="AP108" i="4"/>
  <c r="AP126" i="4"/>
  <c r="I140" i="4"/>
  <c r="I152" i="4"/>
  <c r="AH89" i="4"/>
  <c r="AD111" i="4"/>
  <c r="AD129" i="4"/>
  <c r="P147" i="4"/>
  <c r="B83" i="4"/>
  <c r="P125" i="4"/>
  <c r="Z158" i="4"/>
  <c r="AD172" i="4"/>
  <c r="AD184" i="4"/>
  <c r="Z86" i="4"/>
  <c r="P148" i="4"/>
  <c r="P165" i="4"/>
  <c r="P183" i="4"/>
  <c r="P201" i="4"/>
  <c r="I104" i="4"/>
  <c r="I141" i="4"/>
  <c r="B166" i="4"/>
  <c r="B178" i="4"/>
  <c r="B190" i="4"/>
  <c r="P114" i="4"/>
  <c r="AD142" i="4"/>
  <c r="AD162" i="4"/>
  <c r="AP174" i="4"/>
  <c r="AL135" i="4"/>
  <c r="AH165" i="4"/>
  <c r="AH183" i="4"/>
  <c r="Z90" i="4"/>
  <c r="B129" i="4"/>
  <c r="AH151" i="4"/>
  <c r="B167" i="4"/>
  <c r="B179" i="4"/>
  <c r="I198" i="4"/>
  <c r="AD214" i="4"/>
  <c r="AP225" i="4"/>
  <c r="AD232" i="4"/>
  <c r="AP237" i="4"/>
  <c r="AD244" i="4"/>
  <c r="AP249" i="4"/>
  <c r="AD254" i="4"/>
  <c r="AD258" i="4"/>
  <c r="AD262" i="4"/>
  <c r="AD266" i="4"/>
  <c r="AL193" i="4"/>
  <c r="I199" i="4"/>
  <c r="AP203" i="4"/>
  <c r="P208" i="4"/>
  <c r="P213" i="4"/>
  <c r="P219" i="4"/>
  <c r="P225" i="4"/>
  <c r="P231" i="4"/>
  <c r="P237" i="4"/>
  <c r="P243" i="4"/>
  <c r="P249" i="4"/>
  <c r="P255" i="4"/>
  <c r="P261" i="4"/>
  <c r="P267" i="4"/>
  <c r="P273" i="4"/>
  <c r="P279" i="4"/>
  <c r="P285" i="4"/>
  <c r="AL189" i="4"/>
  <c r="Z199" i="4"/>
  <c r="AD205" i="4"/>
  <c r="Z211" i="4"/>
  <c r="Z215" i="4"/>
  <c r="Z219" i="4"/>
  <c r="Z223" i="4"/>
  <c r="Z227" i="4"/>
  <c r="Z231" i="4"/>
  <c r="Z235" i="4"/>
  <c r="Z239" i="4"/>
  <c r="Z243" i="4"/>
  <c r="Z247" i="4"/>
  <c r="Z251" i="4"/>
  <c r="Z255" i="4"/>
  <c r="Z259" i="4"/>
  <c r="Z263" i="4"/>
  <c r="AD185" i="4"/>
  <c r="AP197" i="4"/>
  <c r="AD202" i="4"/>
  <c r="B207" i="4"/>
  <c r="AD211" i="4"/>
  <c r="AD215" i="4"/>
  <c r="AD219" i="4"/>
  <c r="AD223" i="4"/>
  <c r="AD227" i="4"/>
  <c r="AD231" i="4"/>
  <c r="AD235" i="4"/>
  <c r="AD239" i="4"/>
  <c r="AD243" i="4"/>
  <c r="AD247" i="4"/>
  <c r="AD251" i="4"/>
  <c r="AD255" i="4"/>
  <c r="AD259" i="4"/>
  <c r="AD263" i="4"/>
  <c r="AD267" i="4"/>
  <c r="I184" i="4"/>
  <c r="B193" i="4"/>
  <c r="AL199" i="4"/>
  <c r="AL205" i="4"/>
  <c r="AH211" i="4"/>
  <c r="AH217" i="4"/>
  <c r="AH223" i="4"/>
  <c r="AH229" i="4"/>
  <c r="AH235" i="4"/>
  <c r="AH241" i="4"/>
  <c r="AH247" i="4"/>
  <c r="AH253" i="4"/>
  <c r="AH259" i="4"/>
  <c r="AH265" i="4"/>
  <c r="Z184" i="4"/>
  <c r="Z196" i="4"/>
  <c r="B202" i="4"/>
  <c r="AD206" i="4"/>
  <c r="B211" i="4"/>
  <c r="B215" i="4"/>
  <c r="B219" i="4"/>
  <c r="B223" i="4"/>
  <c r="B227" i="4"/>
  <c r="B231" i="4"/>
  <c r="B235" i="4"/>
  <c r="B239" i="4"/>
  <c r="B243" i="4"/>
  <c r="B247" i="4"/>
  <c r="B251" i="4"/>
  <c r="B255" i="4"/>
  <c r="B259" i="4"/>
  <c r="B263" i="4"/>
  <c r="AH271" i="4"/>
  <c r="B276" i="4"/>
  <c r="AD280" i="4"/>
  <c r="B285" i="4"/>
  <c r="AH290" i="4"/>
  <c r="AH296" i="4"/>
  <c r="AH302" i="4"/>
  <c r="AH308" i="4"/>
  <c r="AH314" i="4"/>
  <c r="AH320" i="4"/>
  <c r="AH326" i="4"/>
  <c r="AH332" i="4"/>
  <c r="AH338" i="4"/>
  <c r="AH344" i="4"/>
  <c r="AH350" i="4"/>
  <c r="AH356" i="4"/>
  <c r="AH362" i="4"/>
  <c r="AH368" i="4"/>
  <c r="AH374" i="4"/>
  <c r="AH380" i="4"/>
  <c r="AH386" i="4"/>
  <c r="AH392" i="4"/>
  <c r="AH398" i="4"/>
  <c r="AL274" i="4"/>
  <c r="AL280" i="4"/>
  <c r="AL286" i="4"/>
  <c r="AL290" i="4"/>
  <c r="AL294" i="4"/>
  <c r="AL298" i="4"/>
  <c r="AL302" i="4"/>
  <c r="AL306" i="4"/>
  <c r="AL310" i="4"/>
  <c r="AL314" i="4"/>
  <c r="AL318" i="4"/>
  <c r="AL322" i="4"/>
  <c r="AL326" i="4"/>
  <c r="AL330" i="4"/>
  <c r="AL334" i="4"/>
  <c r="AL338" i="4"/>
  <c r="AL342" i="4"/>
  <c r="AL346" i="4"/>
  <c r="AL350" i="4"/>
  <c r="AL354" i="4"/>
  <c r="AL358" i="4"/>
  <c r="AL362" i="4"/>
  <c r="AP86" i="4"/>
  <c r="AD76" i="4"/>
  <c r="AD88" i="4"/>
  <c r="AD100" i="4"/>
  <c r="AD112" i="4"/>
  <c r="AD124" i="4"/>
  <c r="AH84" i="4"/>
  <c r="B86" i="4"/>
  <c r="B98" i="4"/>
  <c r="B110" i="4"/>
  <c r="B122" i="4"/>
  <c r="B87" i="4"/>
  <c r="AH107" i="4"/>
  <c r="AH125" i="4"/>
  <c r="Z139" i="4"/>
  <c r="Z151" i="4"/>
  <c r="AH96" i="4"/>
  <c r="AP114" i="4"/>
  <c r="I132" i="4"/>
  <c r="I144" i="4"/>
  <c r="I156" i="4"/>
  <c r="AD99" i="4"/>
  <c r="AD117" i="4"/>
  <c r="P135" i="4"/>
  <c r="P153" i="4"/>
  <c r="P101" i="4"/>
  <c r="I137" i="4"/>
  <c r="Z164" i="4"/>
  <c r="AD176" i="4"/>
  <c r="AD188" i="4"/>
  <c r="AP133" i="4"/>
  <c r="AH155" i="4"/>
  <c r="P171" i="4"/>
  <c r="P189" i="4"/>
  <c r="P207" i="4"/>
  <c r="I116" i="4"/>
  <c r="I153" i="4"/>
  <c r="B170" i="4"/>
  <c r="B182" i="4"/>
  <c r="Z84" i="4"/>
  <c r="P126" i="4"/>
  <c r="AP149" i="4"/>
  <c r="AP166" i="4"/>
  <c r="AP178" i="4"/>
  <c r="AL147" i="4"/>
  <c r="AH171" i="4"/>
  <c r="AH189" i="4"/>
  <c r="B105" i="4"/>
  <c r="B137" i="4"/>
  <c r="P158" i="4"/>
  <c r="B171" i="4"/>
  <c r="B183" i="4"/>
  <c r="Z204" i="4"/>
  <c r="AD218" i="4"/>
  <c r="AD228" i="4"/>
  <c r="AP233" i="4"/>
  <c r="AD240" i="4"/>
  <c r="AP245" i="4"/>
  <c r="AP251" i="4"/>
  <c r="AP255" i="4"/>
  <c r="AP259" i="4"/>
  <c r="AP263" i="4"/>
  <c r="AD183" i="4"/>
  <c r="AP195" i="4"/>
  <c r="AP200" i="4"/>
  <c r="Z205" i="4"/>
  <c r="AP209" i="4"/>
  <c r="P215" i="4"/>
  <c r="P221" i="4"/>
  <c r="P227" i="4"/>
  <c r="P233" i="4"/>
  <c r="P239" i="4"/>
  <c r="P245" i="4"/>
  <c r="P251" i="4"/>
  <c r="P257" i="4"/>
  <c r="P263" i="4"/>
  <c r="P269" i="4"/>
  <c r="P275" i="4"/>
  <c r="P281" i="4"/>
  <c r="AL183" i="4"/>
  <c r="AP192" i="4"/>
  <c r="AL201" i="4"/>
  <c r="AL207" i="4"/>
  <c r="AL212" i="4"/>
  <c r="AL216" i="4"/>
  <c r="AL220" i="4"/>
  <c r="AL224" i="4"/>
  <c r="AL228" i="4"/>
  <c r="AL232" i="4"/>
  <c r="AL236" i="4"/>
  <c r="AL240" i="4"/>
  <c r="AL244" i="4"/>
  <c r="AL248" i="4"/>
  <c r="AL252" i="4"/>
  <c r="AL256" i="4"/>
  <c r="AL260" i="4"/>
  <c r="AL264" i="4"/>
  <c r="AD191" i="4"/>
  <c r="AD199" i="4"/>
  <c r="B204" i="4"/>
  <c r="AD208" i="4"/>
  <c r="AP212" i="4"/>
  <c r="AP216" i="4"/>
  <c r="AP220" i="4"/>
  <c r="AP224" i="4"/>
  <c r="AP228" i="4"/>
  <c r="AP232" i="4"/>
  <c r="AP236" i="4"/>
  <c r="AP240" i="4"/>
  <c r="AP244" i="4"/>
  <c r="AP248" i="4"/>
  <c r="AP252" i="4"/>
  <c r="AP256" i="4"/>
  <c r="AP260" i="4"/>
  <c r="AP264" i="4"/>
  <c r="AP268" i="4"/>
  <c r="B187" i="4"/>
  <c r="Z195" i="4"/>
  <c r="I201" i="4"/>
  <c r="I207" i="4"/>
  <c r="AH213" i="4"/>
  <c r="AH219" i="4"/>
  <c r="AH225" i="4"/>
  <c r="AH231" i="4"/>
  <c r="AH237" i="4"/>
  <c r="AH243" i="4"/>
  <c r="AH249" i="4"/>
  <c r="AH255" i="4"/>
  <c r="AH261" i="4"/>
  <c r="AH267" i="4"/>
  <c r="Z190" i="4"/>
  <c r="B198" i="4"/>
  <c r="AH203" i="4"/>
  <c r="B208" i="4"/>
  <c r="Z212" i="4"/>
  <c r="Z216" i="4"/>
  <c r="Z220" i="4"/>
  <c r="Z224" i="4"/>
  <c r="Z228" i="4"/>
  <c r="Z232" i="4"/>
  <c r="Z236" i="4"/>
  <c r="Z240" i="4"/>
  <c r="Z244" i="4"/>
  <c r="Z248" i="4"/>
  <c r="Z252" i="4"/>
  <c r="Z256" i="4"/>
  <c r="Z260" i="4"/>
  <c r="AL267" i="4"/>
  <c r="B273" i="4"/>
  <c r="AH277" i="4"/>
  <c r="B282" i="4"/>
  <c r="AD286" i="4"/>
  <c r="AH292" i="4"/>
  <c r="AH298" i="4"/>
  <c r="AH304" i="4"/>
  <c r="AH310" i="4"/>
  <c r="AH316" i="4"/>
  <c r="AH322" i="4"/>
  <c r="AH328" i="4"/>
  <c r="AH334" i="4"/>
  <c r="AH340" i="4"/>
  <c r="AH346" i="4"/>
  <c r="AH352" i="4"/>
  <c r="AH358" i="4"/>
  <c r="AH364" i="4"/>
  <c r="AH370" i="4"/>
  <c r="AH376" i="4"/>
  <c r="AH382" i="4"/>
  <c r="AH388" i="4"/>
  <c r="AH394" i="4"/>
  <c r="AP267" i="4"/>
  <c r="I276" i="4"/>
  <c r="I282" i="4"/>
  <c r="B288" i="4"/>
  <c r="B292" i="4"/>
  <c r="B296" i="4"/>
  <c r="B300" i="4"/>
  <c r="B304" i="4"/>
  <c r="B308" i="4"/>
  <c r="B312" i="4"/>
  <c r="B316" i="4"/>
  <c r="B320" i="4"/>
  <c r="B324" i="4"/>
  <c r="B328" i="4"/>
  <c r="B332" i="4"/>
  <c r="B336" i="4"/>
  <c r="B340" i="4"/>
  <c r="B344" i="4"/>
  <c r="B348" i="4"/>
  <c r="B352" i="4"/>
  <c r="B356" i="4"/>
  <c r="B360" i="4"/>
  <c r="B364" i="4"/>
  <c r="B368" i="4"/>
  <c r="B372" i="4"/>
  <c r="B376" i="4"/>
  <c r="B380" i="4"/>
  <c r="B384" i="4"/>
  <c r="B388" i="4"/>
  <c r="AD272" i="4"/>
  <c r="B277" i="4"/>
  <c r="AH281" i="4"/>
  <c r="B286" i="4"/>
  <c r="I290" i="4"/>
  <c r="I294" i="4"/>
  <c r="I298" i="4"/>
  <c r="I302" i="4"/>
  <c r="I306" i="4"/>
  <c r="I310" i="4"/>
  <c r="I314" i="4"/>
  <c r="I318" i="4"/>
  <c r="I322" i="4"/>
  <c r="I326" i="4"/>
  <c r="I330" i="4"/>
  <c r="I334" i="4"/>
  <c r="I338" i="4"/>
  <c r="I342" i="4"/>
  <c r="I346" i="4"/>
  <c r="I350" i="4"/>
  <c r="I354" i="4"/>
  <c r="I358" i="4"/>
  <c r="I362" i="4"/>
  <c r="I366" i="4"/>
  <c r="I370" i="4"/>
  <c r="I374" i="4"/>
  <c r="I378" i="4"/>
  <c r="AL272" i="4"/>
  <c r="AL278" i="4"/>
  <c r="AL284" i="4"/>
  <c r="P290" i="4"/>
  <c r="P296" i="4"/>
  <c r="P302" i="4"/>
  <c r="P308" i="4"/>
  <c r="P314" i="4"/>
  <c r="P320" i="4"/>
  <c r="P326" i="4"/>
  <c r="P332" i="4"/>
  <c r="P338" i="4"/>
  <c r="P344" i="4"/>
  <c r="P350" i="4"/>
  <c r="P356" i="4"/>
  <c r="P362" i="4"/>
  <c r="P368" i="4"/>
  <c r="P374" i="4"/>
  <c r="P380" i="4"/>
  <c r="P386" i="4"/>
  <c r="P392" i="4"/>
  <c r="P398" i="4"/>
  <c r="Z269" i="4"/>
  <c r="P274" i="4"/>
  <c r="AP278" i="4"/>
  <c r="Z283" i="4"/>
  <c r="AL287" i="4"/>
  <c r="AL291" i="4"/>
  <c r="AL295" i="4"/>
  <c r="AP505" i="4"/>
  <c r="AD499" i="4"/>
  <c r="AL505" i="4"/>
  <c r="AL510" i="4"/>
  <c r="AL504" i="4"/>
  <c r="AD510" i="4"/>
  <c r="AD504" i="4"/>
  <c r="Z510" i="4"/>
  <c r="Z504" i="4"/>
  <c r="Z509" i="4"/>
  <c r="Z503" i="4"/>
  <c r="P508" i="4"/>
  <c r="P502" i="4"/>
  <c r="P496" i="4"/>
  <c r="P490" i="4"/>
  <c r="P484" i="4"/>
  <c r="P478" i="4"/>
  <c r="P472" i="4"/>
  <c r="P466" i="4"/>
  <c r="P460" i="4"/>
  <c r="P454" i="4"/>
  <c r="P448" i="4"/>
  <c r="P442" i="4"/>
  <c r="P436" i="4"/>
  <c r="P430" i="4"/>
  <c r="P424" i="4"/>
  <c r="P418" i="4"/>
  <c r="P412" i="4"/>
  <c r="P406" i="4"/>
  <c r="AP400" i="4"/>
  <c r="B395" i="4"/>
  <c r="B389" i="4"/>
  <c r="I380" i="4"/>
  <c r="AP494" i="4"/>
  <c r="AP490" i="4"/>
  <c r="AP486" i="4"/>
  <c r="AP482" i="4"/>
  <c r="AP478" i="4"/>
  <c r="AP474" i="4"/>
  <c r="AP470" i="4"/>
  <c r="AP466" i="4"/>
  <c r="AP462" i="4"/>
  <c r="AP458" i="4"/>
  <c r="AP454" i="4"/>
  <c r="AP450" i="4"/>
  <c r="AP446" i="4"/>
  <c r="AP442" i="4"/>
  <c r="AP438" i="4"/>
  <c r="AP434" i="4"/>
  <c r="AP430" i="4"/>
  <c r="AP426" i="4"/>
  <c r="AP422" i="4"/>
  <c r="AP418" i="4"/>
  <c r="AP414" i="4"/>
  <c r="AP410" i="4"/>
  <c r="AP406" i="4"/>
  <c r="AP402" i="4"/>
  <c r="AD397" i="4"/>
  <c r="AD391" i="4"/>
  <c r="AD382" i="4"/>
  <c r="Z497" i="4"/>
  <c r="Z493" i="4"/>
  <c r="Z489" i="4"/>
  <c r="Z485" i="4"/>
  <c r="Z481" i="4"/>
  <c r="Z477" i="4"/>
  <c r="Z473" i="4"/>
  <c r="Z469" i="4"/>
  <c r="Z465" i="4"/>
  <c r="Z461" i="4"/>
  <c r="Z457" i="4"/>
  <c r="Z453" i="4"/>
  <c r="Z449" i="4"/>
  <c r="Z445" i="4"/>
  <c r="Z441" i="4"/>
  <c r="Z437" i="4"/>
  <c r="Z433" i="4"/>
  <c r="Z429" i="4"/>
  <c r="Z425" i="4"/>
  <c r="Z421" i="4"/>
  <c r="Z417" i="4"/>
  <c r="Z413" i="4"/>
  <c r="Z409" i="4"/>
  <c r="Z405" i="4"/>
  <c r="P401" i="4"/>
  <c r="AD396" i="4"/>
  <c r="AD390" i="4"/>
  <c r="AD384" i="4"/>
  <c r="P509" i="4"/>
  <c r="P503" i="4"/>
  <c r="P497" i="4"/>
  <c r="P491" i="4"/>
  <c r="P485" i="4"/>
  <c r="P479" i="4"/>
  <c r="P473" i="4"/>
  <c r="P467" i="4"/>
  <c r="P461" i="4"/>
  <c r="P455" i="4"/>
  <c r="P449" i="4"/>
  <c r="P443" i="4"/>
  <c r="P437" i="4"/>
  <c r="P431" i="4"/>
  <c r="P425" i="4"/>
  <c r="P419" i="4"/>
  <c r="P413" i="4"/>
  <c r="P407" i="4"/>
  <c r="I401" i="4"/>
  <c r="AD395" i="4"/>
  <c r="AD389" i="4"/>
  <c r="I383" i="4"/>
  <c r="AD498" i="4"/>
  <c r="AD494" i="4"/>
  <c r="AD490" i="4"/>
  <c r="AD486" i="4"/>
  <c r="AD482" i="4"/>
  <c r="AD478" i="4"/>
  <c r="AD474" i="4"/>
  <c r="AD470" i="4"/>
  <c r="AD466" i="4"/>
  <c r="AD462" i="4"/>
  <c r="AD458" i="4"/>
  <c r="AD454" i="4"/>
  <c r="AD450" i="4"/>
  <c r="AD446" i="4"/>
  <c r="AD442" i="4"/>
  <c r="AD438" i="4"/>
  <c r="AD434" i="4"/>
  <c r="AD430" i="4"/>
  <c r="AD426" i="4"/>
  <c r="AD422" i="4"/>
  <c r="AD418" i="4"/>
  <c r="AD414" i="4"/>
  <c r="AD410" i="4"/>
  <c r="AD406" i="4"/>
  <c r="AD402" i="4"/>
  <c r="B397" i="4"/>
  <c r="B391" i="4"/>
  <c r="I385" i="4"/>
  <c r="AL499" i="4"/>
  <c r="AL495" i="4"/>
  <c r="AL491" i="4"/>
  <c r="AL487" i="4"/>
  <c r="AL483" i="4"/>
  <c r="AL479" i="4"/>
  <c r="AL475" i="4"/>
  <c r="AL471" i="4"/>
  <c r="AL467" i="4"/>
  <c r="AL463" i="4"/>
  <c r="AL459" i="4"/>
  <c r="AL455" i="4"/>
  <c r="AL451" i="4"/>
  <c r="AL447" i="4"/>
  <c r="AL443" i="4"/>
  <c r="AL439" i="4"/>
  <c r="AL435" i="4"/>
  <c r="AL431" i="4"/>
  <c r="AL427" i="4"/>
  <c r="AL423" i="4"/>
  <c r="AL419" i="4"/>
  <c r="AL415" i="4"/>
  <c r="AL411" i="4"/>
  <c r="AL407" i="4"/>
  <c r="AL403" i="4"/>
  <c r="AL398" i="4"/>
  <c r="AL392" i="4"/>
  <c r="I386" i="4"/>
  <c r="I375" i="4"/>
  <c r="I371" i="4"/>
  <c r="I367" i="4"/>
  <c r="I363" i="4"/>
  <c r="I359" i="4"/>
  <c r="I355" i="4"/>
  <c r="I351" i="4"/>
  <c r="I347" i="4"/>
  <c r="I343" i="4"/>
  <c r="I339" i="4"/>
  <c r="I335" i="4"/>
  <c r="I331" i="4"/>
  <c r="I327" i="4"/>
  <c r="I323" i="4"/>
  <c r="I319" i="4"/>
  <c r="I315" i="4"/>
  <c r="I311" i="4"/>
  <c r="I307" i="4"/>
  <c r="I303" i="4"/>
  <c r="I299" i="4"/>
  <c r="I295" i="4"/>
  <c r="I291" i="4"/>
  <c r="I287" i="4"/>
  <c r="I281" i="4"/>
  <c r="I275" i="4"/>
  <c r="AL269" i="4"/>
  <c r="AL379" i="4"/>
  <c r="AL375" i="4"/>
  <c r="AL371" i="4"/>
  <c r="AL367" i="4"/>
  <c r="AL363" i="4"/>
  <c r="AL359" i="4"/>
  <c r="AL355" i="4"/>
  <c r="AL351" i="4"/>
  <c r="AL347" i="4"/>
  <c r="AL343" i="4"/>
  <c r="AL339" i="4"/>
  <c r="AL335" i="4"/>
  <c r="AL331" i="4"/>
  <c r="AL327" i="4"/>
  <c r="AL323" i="4"/>
  <c r="AL319" i="4"/>
  <c r="AL315" i="4"/>
  <c r="AL311" i="4"/>
  <c r="AL307" i="4"/>
  <c r="AL303" i="4"/>
  <c r="AL299" i="4"/>
  <c r="B295" i="4"/>
  <c r="Z290" i="4"/>
  <c r="AH285" i="4"/>
  <c r="P280" i="4"/>
  <c r="B275" i="4"/>
  <c r="Z268" i="4"/>
  <c r="P396" i="4"/>
  <c r="AH389" i="4"/>
  <c r="P382" i="4"/>
  <c r="AH375" i="4"/>
  <c r="AH367" i="4"/>
  <c r="P360" i="4"/>
  <c r="AH353" i="4"/>
  <c r="P346" i="4"/>
  <c r="AH339" i="4"/>
  <c r="AH331" i="4"/>
  <c r="AH323" i="4"/>
  <c r="AH311" i="4"/>
  <c r="AH299" i="4"/>
  <c r="AH287" i="4"/>
  <c r="AL275" i="4"/>
  <c r="I376" i="4"/>
  <c r="I368" i="4"/>
  <c r="I360" i="4"/>
  <c r="I352" i="4"/>
  <c r="I344" i="4"/>
  <c r="I336" i="4"/>
  <c r="I328" i="4"/>
  <c r="I320" i="4"/>
  <c r="I312" i="4"/>
  <c r="I304" i="4"/>
  <c r="I296" i="4"/>
  <c r="I288" i="4"/>
  <c r="Z279" i="4"/>
  <c r="B270" i="4"/>
  <c r="B382" i="4"/>
  <c r="B374" i="4"/>
  <c r="B366" i="4"/>
  <c r="B354" i="4"/>
  <c r="B342" i="4"/>
  <c r="B330" i="4"/>
  <c r="B318" i="4"/>
  <c r="B306" i="4"/>
  <c r="B294" i="4"/>
  <c r="I279" i="4"/>
  <c r="P387" i="4"/>
  <c r="P351" i="4"/>
  <c r="P315" i="4"/>
  <c r="Z281" i="4"/>
  <c r="AL251" i="4"/>
  <c r="AL227" i="4"/>
  <c r="AP202" i="4"/>
  <c r="P248" i="4"/>
  <c r="P212" i="4"/>
  <c r="I264" i="4"/>
  <c r="I240" i="4"/>
  <c r="I216" i="4"/>
  <c r="B264" i="4"/>
  <c r="B240" i="4"/>
  <c r="B216" i="4"/>
  <c r="AH280" i="4"/>
  <c r="AH244" i="4"/>
  <c r="B209" i="4"/>
  <c r="I259" i="4"/>
  <c r="AD226" i="4"/>
  <c r="AP135" i="4"/>
  <c r="I166" i="4"/>
  <c r="AL149" i="4"/>
  <c r="AD132" i="4"/>
  <c r="AH152" i="4"/>
  <c r="AD131" i="4"/>
  <c r="AH106" i="4"/>
  <c r="P83" i="4"/>
  <c r="I86" i="4"/>
  <c r="X31" i="6"/>
  <c r="BA31" i="6"/>
  <c r="DC15" i="4"/>
  <c r="DE15" i="4" s="1"/>
  <c r="AT15" i="4" s="1"/>
  <c r="DC13" i="4"/>
  <c r="DE13" i="4" s="1"/>
  <c r="AT13" i="4" s="1"/>
  <c r="DC14" i="4"/>
  <c r="DE14" i="4" s="1"/>
  <c r="AT14" i="4" s="1"/>
  <c r="AP12" i="4"/>
  <c r="AP15" i="4"/>
  <c r="AP13" i="4"/>
  <c r="AP14" i="4"/>
  <c r="AD13" i="4"/>
  <c r="AL11" i="4"/>
  <c r="AD11" i="4"/>
  <c r="AH11" i="4"/>
  <c r="I16" i="4"/>
  <c r="AL15" i="4"/>
  <c r="AH15" i="4"/>
  <c r="AD15" i="4"/>
  <c r="AL12" i="4"/>
  <c r="AL14" i="4"/>
  <c r="AL13" i="4"/>
  <c r="AH13" i="4"/>
  <c r="AD14" i="4"/>
  <c r="AD12" i="4"/>
  <c r="AH14" i="4"/>
  <c r="AH12" i="4"/>
  <c r="B11" i="4"/>
  <c r="I11" i="4"/>
  <c r="P11" i="4"/>
  <c r="Z11" i="4"/>
  <c r="B12" i="4"/>
  <c r="I12" i="4"/>
  <c r="Z13" i="4"/>
  <c r="P13" i="4"/>
  <c r="B13" i="4"/>
  <c r="P15" i="4"/>
  <c r="DA13" i="4"/>
  <c r="ED12" i="5"/>
  <c r="DA12" i="4" s="1"/>
  <c r="B15" i="4"/>
  <c r="Z12" i="4"/>
  <c r="I13" i="4"/>
  <c r="I15" i="4"/>
  <c r="P14" i="4"/>
  <c r="P12" i="4"/>
  <c r="Z16" i="4"/>
  <c r="Z15" i="4"/>
  <c r="I14" i="4"/>
  <c r="Z14" i="4"/>
  <c r="B14" i="4"/>
  <c r="DA15" i="4"/>
  <c r="DA14" i="4"/>
  <c r="EB8" i="5"/>
  <c r="CO3" i="4" s="1"/>
  <c r="CO5" i="4" s="1"/>
  <c r="AP16" i="4" l="1"/>
  <c r="P16" i="4"/>
  <c r="DC16" i="4"/>
  <c r="DE16" i="4" s="1"/>
  <c r="AT16" i="4" s="1"/>
  <c r="DA16" i="4"/>
  <c r="CQ9" i="6" s="1"/>
  <c r="B16" i="4"/>
  <c r="AM22" i="6"/>
  <c r="BP22" i="6"/>
  <c r="AM10" i="6"/>
  <c r="N31" i="6"/>
  <c r="BY4" i="6"/>
  <c r="B17" i="6"/>
  <c r="BP10" i="6"/>
  <c r="B9" i="6"/>
  <c r="AM19" i="6"/>
  <c r="CQ6" i="6"/>
  <c r="F3" i="9"/>
  <c r="CQ7" i="6"/>
  <c r="G3" i="9"/>
  <c r="BY8" i="6"/>
  <c r="AM7" i="6"/>
  <c r="BP28" i="6"/>
  <c r="N28" i="6"/>
  <c r="BP19" i="6"/>
  <c r="CQ8" i="6"/>
  <c r="H3" i="9"/>
  <c r="B13" i="6"/>
  <c r="BP7" i="6"/>
  <c r="N25" i="6"/>
  <c r="AM16" i="6"/>
  <c r="AM28" i="6"/>
  <c r="CQ5" i="6"/>
  <c r="E3" i="9"/>
  <c r="AM4" i="6"/>
  <c r="BP25" i="6"/>
  <c r="AM13" i="6"/>
  <c r="BP16" i="6"/>
  <c r="BP4" i="6"/>
  <c r="N22" i="6"/>
  <c r="AM25" i="6"/>
  <c r="AL16" i="4"/>
  <c r="AH16" i="4"/>
  <c r="AD16" i="4"/>
  <c r="DA11" i="4"/>
  <c r="BO9" i="4"/>
  <c r="B8" i="4" s="1"/>
  <c r="U8" i="9" l="1"/>
  <c r="U12" i="9" s="1"/>
  <c r="H12" i="9" s="1"/>
  <c r="R8" i="9"/>
  <c r="R12" i="9" s="1"/>
  <c r="E12" i="9" s="1"/>
  <c r="S8" i="9"/>
  <c r="S12" i="9" s="1"/>
  <c r="F12" i="9" s="1"/>
  <c r="T8" i="9"/>
  <c r="T12" i="9" s="1"/>
  <c r="G12" i="9" s="1"/>
  <c r="E17" i="9"/>
  <c r="E16" i="9"/>
  <c r="H16" i="9"/>
  <c r="H17" i="9"/>
  <c r="G17" i="9"/>
  <c r="G16" i="9"/>
  <c r="AP17" i="4"/>
  <c r="DC17" i="4"/>
  <c r="DE17" i="4" s="1"/>
  <c r="AT17" i="4" s="1"/>
  <c r="F17" i="9"/>
  <c r="F16" i="9"/>
  <c r="I3" i="9"/>
  <c r="V8" i="9" s="1"/>
  <c r="V12" i="9" s="1"/>
  <c r="E32" i="9"/>
  <c r="E26" i="9"/>
  <c r="E20" i="9"/>
  <c r="E10" i="9"/>
  <c r="E34" i="9"/>
  <c r="E31" i="9"/>
  <c r="E25" i="9"/>
  <c r="E19" i="9"/>
  <c r="E9" i="9"/>
  <c r="E36" i="9"/>
  <c r="E30" i="9"/>
  <c r="E24" i="9"/>
  <c r="E8" i="9"/>
  <c r="E28" i="9"/>
  <c r="E22" i="9"/>
  <c r="E35" i="9"/>
  <c r="E29" i="9"/>
  <c r="E23" i="9"/>
  <c r="E33" i="9"/>
  <c r="E27" i="9"/>
  <c r="E21" i="9"/>
  <c r="E14" i="9"/>
  <c r="E15" i="9"/>
  <c r="G36" i="9"/>
  <c r="G30" i="9"/>
  <c r="G24" i="9"/>
  <c r="G8" i="9"/>
  <c r="G26" i="9"/>
  <c r="G35" i="9"/>
  <c r="G29" i="9"/>
  <c r="G23" i="9"/>
  <c r="G10" i="9"/>
  <c r="G34" i="9"/>
  <c r="G28" i="9"/>
  <c r="G22" i="9"/>
  <c r="G15" i="9"/>
  <c r="G32" i="9"/>
  <c r="G33" i="9"/>
  <c r="G27" i="9"/>
  <c r="G21" i="9"/>
  <c r="G14" i="9"/>
  <c r="G20" i="9"/>
  <c r="G31" i="9"/>
  <c r="G25" i="9"/>
  <c r="G19" i="9"/>
  <c r="G9" i="9"/>
  <c r="H35" i="9"/>
  <c r="H29" i="9"/>
  <c r="H23" i="9"/>
  <c r="H34" i="9"/>
  <c r="H28" i="9"/>
  <c r="H22" i="9"/>
  <c r="H15" i="9"/>
  <c r="H25" i="9"/>
  <c r="H33" i="9"/>
  <c r="H27" i="9"/>
  <c r="H21" i="9"/>
  <c r="H14" i="9"/>
  <c r="H9" i="9"/>
  <c r="H32" i="9"/>
  <c r="H26" i="9"/>
  <c r="H20" i="9"/>
  <c r="H10" i="9"/>
  <c r="H36" i="9"/>
  <c r="H30" i="9"/>
  <c r="H24" i="9"/>
  <c r="H8" i="9"/>
  <c r="H31" i="9"/>
  <c r="H19" i="9"/>
  <c r="F31" i="9"/>
  <c r="F25" i="9"/>
  <c r="F19" i="9"/>
  <c r="F9" i="9"/>
  <c r="F8" i="9"/>
  <c r="F36" i="9"/>
  <c r="F30" i="9"/>
  <c r="F24" i="9"/>
  <c r="F33" i="9"/>
  <c r="F21" i="9"/>
  <c r="F35" i="9"/>
  <c r="F29" i="9"/>
  <c r="F23" i="9"/>
  <c r="F34" i="9"/>
  <c r="F28" i="9"/>
  <c r="F22" i="9"/>
  <c r="F15" i="9"/>
  <c r="F14" i="9"/>
  <c r="F32" i="9"/>
  <c r="F26" i="9"/>
  <c r="F20" i="9"/>
  <c r="F10" i="9"/>
  <c r="F27" i="9"/>
  <c r="CQ4" i="6"/>
  <c r="D3" i="9"/>
  <c r="Q8" i="9" s="1"/>
  <c r="Q12" i="9" s="1"/>
  <c r="AH17" i="4"/>
  <c r="AD17" i="4"/>
  <c r="AL17" i="4"/>
  <c r="P17" i="4"/>
  <c r="Z17" i="4"/>
  <c r="B17" i="4"/>
  <c r="DA17" i="4"/>
  <c r="I17" i="4"/>
  <c r="I22" i="9" l="1"/>
  <c r="I12" i="9"/>
  <c r="D12" i="9"/>
  <c r="D14" i="9"/>
  <c r="I30" i="9"/>
  <c r="I32" i="9"/>
  <c r="I28" i="9"/>
  <c r="I29" i="9"/>
  <c r="I9" i="9"/>
  <c r="I10" i="9"/>
  <c r="I19" i="9"/>
  <c r="I34" i="9"/>
  <c r="I14" i="9"/>
  <c r="I33" i="9"/>
  <c r="I24" i="9"/>
  <c r="I26" i="9"/>
  <c r="I15" i="9"/>
  <c r="I21" i="9"/>
  <c r="I31" i="9"/>
  <c r="I8" i="9"/>
  <c r="I35" i="9"/>
  <c r="I20" i="9"/>
  <c r="I36" i="9"/>
  <c r="AP18" i="4"/>
  <c r="DC18" i="4"/>
  <c r="DE18" i="4" s="1"/>
  <c r="AT18" i="4" s="1"/>
  <c r="D16" i="9"/>
  <c r="D17" i="9"/>
  <c r="I23" i="9"/>
  <c r="I25" i="9"/>
  <c r="I27" i="9"/>
  <c r="I16" i="9"/>
  <c r="I17" i="9"/>
  <c r="CQ10" i="6"/>
  <c r="J3" i="9"/>
  <c r="D36" i="9"/>
  <c r="D30" i="9"/>
  <c r="D24" i="9"/>
  <c r="D8" i="9"/>
  <c r="D35" i="9"/>
  <c r="D29" i="9"/>
  <c r="D23" i="9"/>
  <c r="D34" i="9"/>
  <c r="D28" i="9"/>
  <c r="D22" i="9"/>
  <c r="D15" i="9"/>
  <c r="D33" i="9"/>
  <c r="D27" i="9"/>
  <c r="D21" i="9"/>
  <c r="D32" i="9"/>
  <c r="D26" i="9"/>
  <c r="D20" i="9"/>
  <c r="D10" i="9"/>
  <c r="D31" i="9"/>
  <c r="D25" i="9"/>
  <c r="D19" i="9"/>
  <c r="D9" i="9"/>
  <c r="AL18" i="4"/>
  <c r="AH18" i="4"/>
  <c r="AD18" i="4"/>
  <c r="P18" i="4"/>
  <c r="DA18" i="4"/>
  <c r="I18" i="4"/>
  <c r="Z18" i="4"/>
  <c r="B18" i="4"/>
  <c r="W8" i="9" l="1"/>
  <c r="W12" i="9" s="1"/>
  <c r="J12" i="9" s="1"/>
  <c r="J16" i="9"/>
  <c r="J17" i="9"/>
  <c r="AP19" i="4"/>
  <c r="DC19" i="4"/>
  <c r="DE19" i="4" s="1"/>
  <c r="AT19" i="4" s="1"/>
  <c r="J33" i="9"/>
  <c r="J27" i="9"/>
  <c r="J21" i="9"/>
  <c r="J14" i="9"/>
  <c r="J20" i="9"/>
  <c r="J10" i="9"/>
  <c r="J32" i="9"/>
  <c r="J26" i="9"/>
  <c r="J35" i="9"/>
  <c r="J29" i="9"/>
  <c r="J31" i="9"/>
  <c r="J25" i="9"/>
  <c r="J19" i="9"/>
  <c r="J9" i="9"/>
  <c r="J36" i="9"/>
  <c r="J30" i="9"/>
  <c r="J24" i="9"/>
  <c r="J8" i="9"/>
  <c r="J34" i="9"/>
  <c r="J28" i="9"/>
  <c r="J22" i="9"/>
  <c r="J15" i="9"/>
  <c r="J23" i="9"/>
  <c r="CQ11" i="6"/>
  <c r="K3" i="9"/>
  <c r="AL19" i="4"/>
  <c r="AH19" i="4"/>
  <c r="AD19" i="4"/>
  <c r="I19" i="4"/>
  <c r="B19" i="4"/>
  <c r="DA19" i="4"/>
  <c r="CQ12" i="6" s="1"/>
  <c r="P19" i="4"/>
  <c r="Z19" i="4"/>
  <c r="X8" i="9" l="1"/>
  <c r="X12" i="9" s="1"/>
  <c r="K12" i="9" s="1"/>
  <c r="AP20" i="4"/>
  <c r="DC20" i="4"/>
  <c r="DE20" i="4" s="1"/>
  <c r="AT20" i="4" s="1"/>
  <c r="K17" i="9"/>
  <c r="K16" i="9"/>
  <c r="K32" i="9"/>
  <c r="K26" i="9"/>
  <c r="K20" i="9"/>
  <c r="K10" i="9"/>
  <c r="K22" i="9"/>
  <c r="K31" i="9"/>
  <c r="K25" i="9"/>
  <c r="K19" i="9"/>
  <c r="K36" i="9"/>
  <c r="K30" i="9"/>
  <c r="K24" i="9"/>
  <c r="K8" i="9"/>
  <c r="K15" i="9"/>
  <c r="K35" i="9"/>
  <c r="K29" i="9"/>
  <c r="K23" i="9"/>
  <c r="K34" i="9"/>
  <c r="K28" i="9"/>
  <c r="K33" i="9"/>
  <c r="K27" i="9"/>
  <c r="K21" i="9"/>
  <c r="K14" i="9"/>
  <c r="K9" i="9"/>
  <c r="AH20" i="4"/>
  <c r="AD20" i="4"/>
  <c r="AL20" i="4"/>
  <c r="P20" i="4"/>
  <c r="I20" i="4"/>
  <c r="Z20" i="4"/>
  <c r="DA20" i="4"/>
  <c r="CQ13" i="6" s="1"/>
  <c r="B20" i="4"/>
  <c r="AP21" i="4" l="1"/>
  <c r="DC21" i="4"/>
  <c r="DE21" i="4" s="1"/>
  <c r="AT21" i="4" s="1"/>
  <c r="AL21" i="4"/>
  <c r="AH21" i="4"/>
  <c r="AD21" i="4"/>
  <c r="DA21" i="4"/>
  <c r="CQ14" i="6" s="1"/>
  <c r="P21" i="4"/>
  <c r="Z21" i="4"/>
  <c r="I21" i="4"/>
  <c r="B21" i="4"/>
  <c r="AP22" i="4" l="1"/>
  <c r="DC22" i="4"/>
  <c r="DE22" i="4" s="1"/>
  <c r="AT22" i="4" s="1"/>
  <c r="AL22" i="4"/>
  <c r="AH22" i="4"/>
  <c r="AD22" i="4"/>
  <c r="B22" i="4"/>
  <c r="I22" i="4"/>
  <c r="Z22" i="4"/>
  <c r="P22" i="4"/>
  <c r="DA22" i="4"/>
  <c r="CQ15" i="6" s="1"/>
  <c r="AP23" i="4" l="1"/>
  <c r="DC23" i="4"/>
  <c r="DE23" i="4" s="1"/>
  <c r="AT23" i="4" s="1"/>
  <c r="AH23" i="4"/>
  <c r="AD23" i="4"/>
  <c r="AL23" i="4"/>
  <c r="I23" i="4"/>
  <c r="B23" i="4"/>
  <c r="P23" i="4"/>
  <c r="Z23" i="4"/>
  <c r="DA23" i="4"/>
  <c r="CQ16" i="6" s="1"/>
  <c r="AP24" i="4" l="1"/>
  <c r="DC24" i="4"/>
  <c r="DE24" i="4" s="1"/>
  <c r="AT24" i="4" s="1"/>
  <c r="AL24" i="4"/>
  <c r="AH24" i="4"/>
  <c r="AD24" i="4"/>
  <c r="Z24" i="4"/>
  <c r="I24" i="4"/>
  <c r="P24" i="4"/>
  <c r="DA24" i="4"/>
  <c r="CQ17" i="6" s="1"/>
  <c r="B24" i="4"/>
  <c r="AP25" i="4" l="1"/>
  <c r="DC25" i="4"/>
  <c r="DE25" i="4" s="1"/>
  <c r="AT25" i="4" s="1"/>
  <c r="AL25" i="4"/>
  <c r="AH25" i="4"/>
  <c r="AD25" i="4"/>
  <c r="B25" i="4"/>
  <c r="DA25" i="4"/>
  <c r="CQ18" i="6" s="1"/>
  <c r="I25" i="4"/>
  <c r="Z25" i="4"/>
  <c r="P25" i="4"/>
  <c r="AP26" i="4" l="1"/>
  <c r="DC26" i="4"/>
  <c r="DE26" i="4" s="1"/>
  <c r="AT26" i="4" s="1"/>
  <c r="AH26" i="4"/>
  <c r="AD26" i="4"/>
  <c r="AL26" i="4"/>
  <c r="DA26" i="4"/>
  <c r="CQ19" i="6" s="1"/>
  <c r="B26" i="4"/>
  <c r="I26" i="4"/>
  <c r="Z26" i="4"/>
  <c r="P26" i="4"/>
  <c r="AP27" i="4" l="1"/>
  <c r="DC27" i="4"/>
  <c r="DE27" i="4" s="1"/>
  <c r="AT27" i="4" s="1"/>
  <c r="AL27" i="4"/>
  <c r="AH27" i="4"/>
  <c r="AD27" i="4"/>
  <c r="Z27" i="4"/>
  <c r="I27" i="4"/>
  <c r="P27" i="4"/>
  <c r="B27" i="4"/>
  <c r="DA27" i="4"/>
  <c r="CQ20" i="6" s="1"/>
  <c r="AP28" i="4" l="1"/>
  <c r="DC28" i="4"/>
  <c r="DE28" i="4" s="1"/>
  <c r="AT28" i="4" s="1"/>
  <c r="AL28" i="4"/>
  <c r="AH28" i="4"/>
  <c r="AD28" i="4"/>
  <c r="I28" i="4"/>
  <c r="P28" i="4"/>
  <c r="B28" i="4"/>
  <c r="Z28" i="4"/>
  <c r="DA28" i="4"/>
  <c r="CQ21" i="6" s="1"/>
  <c r="AP29" i="4" l="1"/>
  <c r="DC29" i="4"/>
  <c r="DE29" i="4" s="1"/>
  <c r="AT29" i="4" s="1"/>
  <c r="AH29" i="4"/>
  <c r="AD29" i="4"/>
  <c r="AL29" i="4"/>
  <c r="Z29" i="4"/>
  <c r="I29" i="4"/>
  <c r="DA29" i="4"/>
  <c r="CQ22" i="6" s="1"/>
  <c r="B29" i="4"/>
  <c r="P29" i="4"/>
  <c r="AP30" i="4" l="1"/>
  <c r="DC30" i="4"/>
  <c r="DE30" i="4" s="1"/>
  <c r="AT30" i="4" s="1"/>
  <c r="AL30" i="4"/>
  <c r="AH30" i="4"/>
  <c r="AD30" i="4"/>
  <c r="Z30" i="4"/>
  <c r="I30" i="4"/>
  <c r="DA30" i="4"/>
  <c r="CQ23" i="6" s="1"/>
  <c r="P30" i="4"/>
  <c r="B30" i="4"/>
  <c r="AP31" i="4" l="1"/>
  <c r="DC31" i="4"/>
  <c r="DE31" i="4" s="1"/>
  <c r="AT31" i="4" s="1"/>
  <c r="AL31" i="4"/>
  <c r="AH31" i="4"/>
  <c r="AD31" i="4"/>
  <c r="P31" i="4"/>
  <c r="Z31" i="4"/>
  <c r="I31" i="4"/>
  <c r="B31" i="4"/>
  <c r="DA31" i="4"/>
  <c r="CQ24" i="6" s="1"/>
  <c r="AP32" i="4" l="1"/>
  <c r="DC32" i="4"/>
  <c r="DE32" i="4" s="1"/>
  <c r="AT32" i="4" s="1"/>
  <c r="AH32" i="4"/>
  <c r="AD32" i="4"/>
  <c r="AL32" i="4"/>
  <c r="B32" i="4"/>
  <c r="P32" i="4"/>
  <c r="Z32" i="4"/>
  <c r="DA32" i="4"/>
  <c r="CQ25" i="6" s="1"/>
  <c r="I32" i="4"/>
  <c r="AP33" i="4" l="1"/>
  <c r="DC33" i="4"/>
  <c r="DE33" i="4" s="1"/>
  <c r="AT33" i="4" s="1"/>
  <c r="AL33" i="4"/>
  <c r="AH33" i="4"/>
  <c r="AD33" i="4"/>
  <c r="Z33" i="4"/>
  <c r="P33" i="4"/>
  <c r="B33" i="4"/>
  <c r="I33" i="4"/>
  <c r="DA33" i="4"/>
  <c r="CQ26" i="6" s="1"/>
  <c r="AP34" i="4" l="1"/>
  <c r="DC34" i="4"/>
  <c r="DE34" i="4" s="1"/>
  <c r="AT34" i="4" s="1"/>
  <c r="AL34" i="4"/>
  <c r="AH34" i="4"/>
  <c r="AD34" i="4"/>
  <c r="B34" i="4"/>
  <c r="P34" i="4"/>
  <c r="Z34" i="4"/>
  <c r="DA34" i="4"/>
  <c r="CQ27" i="6" s="1"/>
  <c r="I34" i="4"/>
  <c r="AP35" i="4" l="1"/>
  <c r="DC35" i="4"/>
  <c r="DE35" i="4" s="1"/>
  <c r="AT35" i="4" s="1"/>
  <c r="AH35" i="4"/>
  <c r="AD35" i="4"/>
  <c r="AL35" i="4"/>
  <c r="B35" i="4"/>
  <c r="DA35" i="4"/>
  <c r="CQ28" i="6" s="1"/>
  <c r="Z35" i="4"/>
  <c r="P35" i="4"/>
  <c r="I35" i="4"/>
  <c r="AP36" i="4" l="1"/>
  <c r="DC36" i="4"/>
  <c r="DE36" i="4" s="1"/>
  <c r="AT36" i="4" s="1"/>
  <c r="AL36" i="4"/>
  <c r="AH36" i="4"/>
  <c r="AD36" i="4"/>
  <c r="DA36" i="4"/>
  <c r="CQ29" i="6" s="1"/>
  <c r="B36" i="4"/>
  <c r="Z36" i="4"/>
  <c r="P36" i="4"/>
  <c r="I36" i="4"/>
  <c r="AP37" i="4" l="1"/>
  <c r="DC37" i="4"/>
  <c r="DE37" i="4" s="1"/>
  <c r="AT37" i="4" s="1"/>
  <c r="AL37" i="4"/>
  <c r="AH37" i="4"/>
  <c r="AD37" i="4"/>
  <c r="P37" i="4"/>
  <c r="I37" i="4"/>
  <c r="DA37" i="4"/>
  <c r="CQ30" i="6" s="1"/>
  <c r="B37" i="4"/>
  <c r="Z37" i="4"/>
  <c r="AP38" i="4" l="1"/>
  <c r="DC38" i="4"/>
  <c r="DE38" i="4" s="1"/>
  <c r="AT38" i="4" s="1"/>
  <c r="AH38" i="4"/>
  <c r="AD38" i="4"/>
  <c r="AL38" i="4"/>
  <c r="B38" i="4"/>
  <c r="DA38" i="4"/>
  <c r="CQ31" i="6" s="1"/>
  <c r="P38" i="4"/>
  <c r="I38" i="4"/>
  <c r="Z38" i="4"/>
  <c r="AP39" i="4" l="1"/>
  <c r="DC39" i="4"/>
  <c r="DE39" i="4" s="1"/>
  <c r="AT39" i="4" s="1"/>
  <c r="AL39" i="4"/>
  <c r="AH39" i="4"/>
  <c r="AD39" i="4"/>
  <c r="P39" i="4"/>
  <c r="DA39" i="4"/>
  <c r="CQ32" i="6" s="1"/>
  <c r="I39" i="4"/>
  <c r="B39" i="4"/>
  <c r="Z39" i="4"/>
  <c r="AP40" i="4" l="1"/>
  <c r="DC40" i="4"/>
  <c r="DE40" i="4" s="1"/>
  <c r="AT40" i="4" s="1"/>
  <c r="AL40" i="4"/>
  <c r="AH40" i="4"/>
  <c r="AD40" i="4"/>
  <c r="DA40" i="4"/>
  <c r="CQ33" i="6" s="1"/>
  <c r="I40" i="4"/>
  <c r="Z40" i="4"/>
  <c r="B40" i="4"/>
  <c r="P40" i="4"/>
  <c r="AP41" i="4" l="1"/>
  <c r="DC41" i="4"/>
  <c r="DE41" i="4" s="1"/>
  <c r="AT41" i="4" s="1"/>
  <c r="AH41" i="4"/>
  <c r="AD41" i="4"/>
  <c r="AL41" i="4"/>
  <c r="Z41" i="4"/>
  <c r="DA41" i="4"/>
  <c r="CQ34" i="6" s="1"/>
  <c r="B41" i="4"/>
  <c r="I41" i="4"/>
  <c r="P41" i="4"/>
  <c r="AP42" i="4" l="1"/>
  <c r="DC42" i="4"/>
  <c r="DE42" i="4" s="1"/>
  <c r="AT42" i="4" s="1"/>
  <c r="AL42" i="4"/>
  <c r="AH42" i="4"/>
  <c r="AD42" i="4"/>
  <c r="Z42" i="4"/>
  <c r="B42" i="4"/>
  <c r="P42" i="4"/>
  <c r="I42" i="4"/>
  <c r="DA42" i="4"/>
  <c r="CQ35" i="6" s="1"/>
  <c r="AP43" i="4" l="1"/>
  <c r="DC43" i="4"/>
  <c r="DE43" i="4" s="1"/>
  <c r="AT43" i="4" s="1"/>
  <c r="AL43" i="4"/>
  <c r="AH43" i="4"/>
  <c r="AD43" i="4"/>
  <c r="DA43" i="4"/>
  <c r="CQ36" i="6" s="1"/>
  <c r="I43" i="4"/>
  <c r="B43" i="4"/>
  <c r="P43" i="4"/>
  <c r="Z43" i="4"/>
  <c r="AP44" i="4" l="1"/>
  <c r="DC44" i="4"/>
  <c r="DE44" i="4" s="1"/>
  <c r="AT44" i="4" s="1"/>
  <c r="AH44" i="4"/>
  <c r="AD44" i="4"/>
  <c r="AL44" i="4"/>
  <c r="I44" i="4"/>
  <c r="B44" i="4"/>
  <c r="P44" i="4"/>
  <c r="Z44" i="4"/>
  <c r="DA44" i="4"/>
  <c r="CQ37" i="6" s="1"/>
  <c r="AP45" i="4" l="1"/>
  <c r="DC45" i="4"/>
  <c r="DE45" i="4" s="1"/>
  <c r="AT45" i="4" s="1"/>
  <c r="AL45" i="4"/>
  <c r="AH45" i="4"/>
  <c r="AD45" i="4"/>
  <c r="Z45" i="4"/>
  <c r="P45" i="4"/>
  <c r="B45" i="4"/>
  <c r="I45" i="4"/>
  <c r="DA45" i="4"/>
  <c r="CQ38" i="6" s="1"/>
  <c r="AP46" i="4" l="1"/>
  <c r="DC46" i="4"/>
  <c r="DE46" i="4" s="1"/>
  <c r="AT46" i="4" s="1"/>
  <c r="AL46" i="4"/>
  <c r="AH46" i="4"/>
  <c r="AD46" i="4"/>
  <c r="DA46" i="4"/>
  <c r="CQ39" i="6" s="1"/>
  <c r="Z46" i="4"/>
  <c r="B46" i="4"/>
  <c r="I46" i="4"/>
  <c r="P46" i="4"/>
  <c r="AP47" i="4" l="1"/>
  <c r="DC47" i="4"/>
  <c r="DE47" i="4" s="1"/>
  <c r="AT47" i="4" s="1"/>
  <c r="AH47" i="4"/>
  <c r="AD47" i="4"/>
  <c r="AL47" i="4"/>
  <c r="P47" i="4"/>
  <c r="I47" i="4"/>
  <c r="B47" i="4"/>
  <c r="DA47" i="4"/>
  <c r="CQ40" i="6" s="1"/>
  <c r="Z47" i="4"/>
  <c r="AP48" i="4" l="1"/>
  <c r="DC48" i="4"/>
  <c r="DE48" i="4" s="1"/>
  <c r="AT48" i="4" s="1"/>
  <c r="AL48" i="4"/>
  <c r="AH48" i="4"/>
  <c r="AD48" i="4"/>
  <c r="DA48" i="4"/>
  <c r="CQ41" i="6" s="1"/>
  <c r="Z48" i="4"/>
  <c r="P48" i="4"/>
  <c r="B48" i="4"/>
  <c r="I48" i="4"/>
  <c r="AP49" i="4" l="1"/>
  <c r="DC49" i="4"/>
  <c r="DE49" i="4" s="1"/>
  <c r="AT49" i="4" s="1"/>
  <c r="AL49" i="4"/>
  <c r="AH49" i="4"/>
  <c r="AD49" i="4"/>
  <c r="Z49" i="4"/>
  <c r="P49" i="4"/>
  <c r="DA49" i="4"/>
  <c r="CQ42" i="6" s="1"/>
  <c r="I49" i="4"/>
  <c r="B49" i="4"/>
  <c r="AP50" i="4" l="1"/>
  <c r="DC50" i="4"/>
  <c r="DE50" i="4" s="1"/>
  <c r="AT50" i="4" s="1"/>
  <c r="AH50" i="4"/>
  <c r="AD50" i="4"/>
  <c r="AL50" i="4"/>
  <c r="DA50" i="4"/>
  <c r="CQ43" i="6" s="1"/>
  <c r="I50" i="4"/>
  <c r="B50" i="4"/>
  <c r="Z50" i="4"/>
  <c r="P50" i="4"/>
  <c r="AP51" i="4" l="1"/>
  <c r="DC51" i="4"/>
  <c r="DE51" i="4" s="1"/>
  <c r="AT51" i="4" s="1"/>
  <c r="AL51" i="4"/>
  <c r="AH51" i="4"/>
  <c r="AD51" i="4"/>
  <c r="I51" i="4"/>
  <c r="Z51" i="4"/>
  <c r="P51" i="4"/>
  <c r="DA51" i="4"/>
  <c r="CQ44" i="6" s="1"/>
  <c r="B51" i="4"/>
  <c r="AP52" i="4" l="1"/>
  <c r="DC52" i="4"/>
  <c r="DE52" i="4" s="1"/>
  <c r="AT52" i="4" s="1"/>
  <c r="AL52" i="4"/>
  <c r="AH52" i="4"/>
  <c r="AD52" i="4"/>
  <c r="Z52" i="4"/>
  <c r="P52" i="4"/>
  <c r="DA52" i="4"/>
  <c r="CQ45" i="6" s="1"/>
  <c r="I52" i="4"/>
  <c r="B52" i="4"/>
  <c r="AP53" i="4" l="1"/>
  <c r="DC53" i="4"/>
  <c r="DE53" i="4" s="1"/>
  <c r="AT53" i="4" s="1"/>
  <c r="AH53" i="4"/>
  <c r="AD53" i="4"/>
  <c r="AL53" i="4"/>
  <c r="B53" i="4"/>
  <c r="Z53" i="4"/>
  <c r="DA53" i="4"/>
  <c r="CQ46" i="6" s="1"/>
  <c r="P53" i="4"/>
  <c r="I53" i="4"/>
  <c r="AP54" i="4" l="1"/>
  <c r="DC54" i="4"/>
  <c r="DE54" i="4" s="1"/>
  <c r="AT54" i="4" s="1"/>
  <c r="AL54" i="4"/>
  <c r="AH54" i="4"/>
  <c r="AD54" i="4"/>
  <c r="Z54" i="4"/>
  <c r="B54" i="4"/>
  <c r="P54" i="4"/>
  <c r="I54" i="4"/>
  <c r="DA54" i="4"/>
  <c r="CQ47" i="6" s="1"/>
  <c r="AP55" i="4" l="1"/>
  <c r="DC55" i="4"/>
  <c r="DE55" i="4" s="1"/>
  <c r="AT55" i="4" s="1"/>
  <c r="AL55" i="4"/>
  <c r="AH55" i="4"/>
  <c r="AD55" i="4"/>
  <c r="Z55" i="4"/>
  <c r="DA55" i="4"/>
  <c r="CQ48" i="6" s="1"/>
  <c r="I55" i="4"/>
  <c r="B55" i="4"/>
  <c r="P55" i="4"/>
  <c r="AP56" i="4" l="1"/>
  <c r="DC56" i="4"/>
  <c r="DE56" i="4" s="1"/>
  <c r="AT56" i="4" s="1"/>
  <c r="AH56" i="4"/>
  <c r="AD56" i="4"/>
  <c r="AL56" i="4"/>
  <c r="B56" i="4"/>
  <c r="Z56" i="4"/>
  <c r="P56" i="4"/>
  <c r="I56" i="4"/>
  <c r="DA56" i="4"/>
  <c r="CQ49" i="6" s="1"/>
  <c r="AP57" i="4" l="1"/>
  <c r="DC57" i="4"/>
  <c r="DE57" i="4" s="1"/>
  <c r="AT57" i="4" s="1"/>
  <c r="AL57" i="4"/>
  <c r="AH57" i="4"/>
  <c r="AD57" i="4"/>
  <c r="B57" i="4"/>
  <c r="Z57" i="4"/>
  <c r="P57" i="4"/>
  <c r="DA57" i="4"/>
  <c r="CQ50" i="6" s="1"/>
  <c r="I57" i="4"/>
  <c r="AP58" i="4" l="1"/>
  <c r="DC58" i="4"/>
  <c r="DE58" i="4" s="1"/>
  <c r="AT58" i="4" s="1"/>
  <c r="AL58" i="4"/>
  <c r="AH58" i="4"/>
  <c r="AD58" i="4"/>
  <c r="I58" i="4"/>
  <c r="Z58" i="4"/>
  <c r="DA58" i="4"/>
  <c r="CQ51" i="6" s="1"/>
  <c r="P58" i="4"/>
  <c r="B58" i="4"/>
  <c r="AP59" i="4" l="1"/>
  <c r="DC59" i="4"/>
  <c r="DE59" i="4" s="1"/>
  <c r="AT59" i="4" s="1"/>
  <c r="AH59" i="4"/>
  <c r="AD59" i="4"/>
  <c r="AL59" i="4"/>
  <c r="Z59" i="4"/>
  <c r="B59" i="4"/>
  <c r="I59" i="4"/>
  <c r="P59" i="4"/>
  <c r="DA59" i="4"/>
  <c r="CQ52" i="6" s="1"/>
  <c r="AP60" i="4" l="1"/>
  <c r="DC60" i="4"/>
  <c r="DE60" i="4" s="1"/>
  <c r="AT60" i="4" s="1"/>
  <c r="AL60" i="4"/>
  <c r="AH60" i="4"/>
  <c r="AD60" i="4"/>
  <c r="Z60" i="4"/>
  <c r="DA60" i="4"/>
  <c r="CQ53" i="6" s="1"/>
  <c r="B60" i="4"/>
  <c r="I60" i="4"/>
  <c r="P60" i="4"/>
  <c r="AP61" i="4" l="1"/>
  <c r="DC61" i="4"/>
  <c r="DE61" i="4" s="1"/>
  <c r="AT61" i="4" s="1"/>
  <c r="AL61" i="4"/>
  <c r="AH61" i="4"/>
  <c r="AD61" i="4"/>
  <c r="I61" i="4"/>
  <c r="DA61" i="4"/>
  <c r="CQ54" i="6" s="1"/>
  <c r="P61" i="4"/>
  <c r="B61" i="4"/>
  <c r="Z61" i="4"/>
  <c r="AP62" i="4" l="1"/>
  <c r="DC62" i="4"/>
  <c r="DE62" i="4" s="1"/>
  <c r="AT62" i="4" s="1"/>
  <c r="AH62" i="4"/>
  <c r="AD62" i="4"/>
  <c r="AL62" i="4"/>
  <c r="P62" i="4"/>
  <c r="DA62" i="4"/>
  <c r="CQ55" i="6" s="1"/>
  <c r="B62" i="4"/>
  <c r="Z62" i="4"/>
  <c r="I62" i="4"/>
  <c r="AP63" i="4" l="1"/>
  <c r="DC63" i="4"/>
  <c r="DE63" i="4" s="1"/>
  <c r="AT63" i="4" s="1"/>
  <c r="AL63" i="4"/>
  <c r="AH63" i="4"/>
  <c r="AD63" i="4"/>
  <c r="P63" i="4"/>
  <c r="I63" i="4"/>
  <c r="DA63" i="4"/>
  <c r="CQ56" i="6" s="1"/>
  <c r="Z63" i="4"/>
  <c r="B63" i="4"/>
  <c r="AP64" i="4" l="1"/>
  <c r="DC64" i="4"/>
  <c r="DE64" i="4" s="1"/>
  <c r="AT64" i="4" s="1"/>
  <c r="AL64" i="4"/>
  <c r="AH64" i="4"/>
  <c r="AD64" i="4"/>
  <c r="DA64" i="4"/>
  <c r="CQ57" i="6" s="1"/>
  <c r="Z64" i="4"/>
  <c r="I64" i="4"/>
  <c r="B64" i="4"/>
  <c r="P64" i="4"/>
  <c r="AP65" i="4" l="1"/>
  <c r="DC65" i="4"/>
  <c r="DE65" i="4" s="1"/>
  <c r="AT65" i="4" s="1"/>
  <c r="AH65" i="4"/>
  <c r="AD65" i="4"/>
  <c r="AL65" i="4"/>
  <c r="P65" i="4"/>
  <c r="I65" i="4"/>
  <c r="B65" i="4"/>
  <c r="Z65" i="4"/>
  <c r="DA65" i="4"/>
  <c r="CQ58" i="6" s="1"/>
  <c r="AP66" i="4" l="1"/>
  <c r="DC66" i="4"/>
  <c r="DE66" i="4" s="1"/>
  <c r="AT66" i="4" s="1"/>
  <c r="AL66" i="4"/>
  <c r="AH66" i="4"/>
  <c r="AD66" i="4"/>
  <c r="I66" i="4"/>
  <c r="B66" i="4"/>
  <c r="Z66" i="4"/>
  <c r="P66" i="4"/>
  <c r="DA66" i="4"/>
  <c r="CQ59" i="6" s="1"/>
  <c r="AP67" i="4" l="1"/>
  <c r="DC67" i="4"/>
  <c r="DE67" i="4" s="1"/>
  <c r="AT67" i="4" s="1"/>
  <c r="AL67" i="4"/>
  <c r="AH67" i="4"/>
  <c r="AD67" i="4"/>
  <c r="B67" i="4"/>
  <c r="P67" i="4"/>
  <c r="DA67" i="4"/>
  <c r="CQ60" i="6" s="1"/>
  <c r="Z67" i="4"/>
  <c r="I67" i="4"/>
  <c r="AP68" i="4" l="1"/>
  <c r="DC68" i="4"/>
  <c r="DE68" i="4" s="1"/>
  <c r="AT68" i="4" s="1"/>
  <c r="AH68" i="4"/>
  <c r="AD68" i="4"/>
  <c r="AL68" i="4"/>
  <c r="DA68" i="4"/>
  <c r="CQ61" i="6" s="1"/>
  <c r="Z68" i="4"/>
  <c r="P68" i="4"/>
  <c r="B68" i="4"/>
  <c r="I68" i="4"/>
  <c r="AP69" i="4" l="1"/>
  <c r="DC69" i="4"/>
  <c r="DE69" i="4" s="1"/>
  <c r="AT69" i="4" s="1"/>
  <c r="AL69" i="4"/>
  <c r="AH69" i="4"/>
  <c r="AD69" i="4"/>
  <c r="P69" i="4"/>
  <c r="DA69" i="4"/>
  <c r="CQ62" i="6" s="1"/>
  <c r="Z69" i="4"/>
  <c r="B69" i="4"/>
  <c r="I69" i="4"/>
  <c r="AP70" i="4" l="1"/>
  <c r="DC70" i="4"/>
  <c r="DE70" i="4" s="1"/>
  <c r="AT70" i="4" s="1"/>
  <c r="AL70" i="4"/>
  <c r="AH70" i="4"/>
  <c r="AD70" i="4"/>
  <c r="I70" i="4"/>
  <c r="DA70" i="4"/>
  <c r="CQ63" i="6" s="1"/>
  <c r="P70" i="4"/>
  <c r="B70" i="4"/>
  <c r="Z70" i="4"/>
  <c r="AP71" i="4" l="1"/>
  <c r="DC71" i="4"/>
  <c r="DE71" i="4" s="1"/>
  <c r="AT71" i="4" s="1"/>
  <c r="AH71" i="4"/>
  <c r="AD71" i="4"/>
  <c r="AL71" i="4"/>
  <c r="B71" i="4"/>
  <c r="Z71" i="4"/>
  <c r="I71" i="4"/>
  <c r="P71" i="4"/>
  <c r="DA71" i="4"/>
  <c r="CQ64" i="6" s="1"/>
  <c r="AP72" i="4" l="1"/>
  <c r="DC72" i="4"/>
  <c r="DE72" i="4" s="1"/>
  <c r="AT72" i="4" s="1"/>
  <c r="AL72" i="4"/>
  <c r="AH72" i="4"/>
  <c r="AD72" i="4"/>
  <c r="I72" i="4"/>
  <c r="P72" i="4"/>
  <c r="B72" i="4"/>
  <c r="DA72" i="4"/>
  <c r="CQ65" i="6" s="1"/>
  <c r="Z72" i="4"/>
  <c r="AP73" i="4" l="1"/>
  <c r="DC73" i="4"/>
  <c r="DE73" i="4" s="1"/>
  <c r="AT73" i="4" s="1"/>
  <c r="AL73" i="4"/>
  <c r="AH73" i="4"/>
  <c r="AD73" i="4"/>
  <c r="B73" i="4"/>
  <c r="P73" i="4"/>
  <c r="DA73" i="4"/>
  <c r="CQ66" i="6" s="1"/>
  <c r="Z73" i="4"/>
  <c r="I73" i="4"/>
  <c r="AP74" i="4" l="1"/>
  <c r="DC74" i="4"/>
  <c r="DE74" i="4" s="1"/>
  <c r="AT74" i="4" s="1"/>
  <c r="AH74" i="4"/>
  <c r="AD74" i="4"/>
  <c r="AL74" i="4"/>
  <c r="B74" i="4"/>
  <c r="DA74" i="4"/>
  <c r="CQ67" i="6" s="1"/>
  <c r="Z74" i="4"/>
  <c r="P74" i="4"/>
  <c r="I74" i="4"/>
  <c r="AP75" i="4" l="1"/>
  <c r="DC75" i="4"/>
  <c r="DE75" i="4" s="1"/>
  <c r="AT75" i="4" s="1"/>
  <c r="AL75" i="4"/>
  <c r="AH75" i="4"/>
  <c r="AD75" i="4"/>
  <c r="Z75" i="4"/>
  <c r="B75" i="4"/>
  <c r="P75" i="4"/>
  <c r="DA75" i="4"/>
  <c r="CQ68" i="6" s="1"/>
  <c r="I75" i="4"/>
</calcChain>
</file>

<file path=xl/sharedStrings.xml><?xml version="1.0" encoding="utf-8"?>
<sst xmlns="http://schemas.openxmlformats.org/spreadsheetml/2006/main" count="10604" uniqueCount="1516">
  <si>
    <t>Invalid</t>
  </si>
  <si>
    <t>Required</t>
  </si>
  <si>
    <t>Used</t>
  </si>
  <si>
    <t>Yellow</t>
  </si>
  <si>
    <t>Red</t>
  </si>
  <si>
    <t>X</t>
  </si>
  <si>
    <t>Duplicates</t>
  </si>
  <si>
    <t>✓</t>
  </si>
  <si>
    <t>✕</t>
  </si>
  <si>
    <t>Kilometers</t>
  </si>
  <si>
    <t>Miles</t>
  </si>
  <si>
    <t>Meters</t>
  </si>
  <si>
    <t>Feet</t>
  </si>
  <si>
    <t>Distance</t>
  </si>
  <si>
    <t>Room Measurements</t>
  </si>
  <si>
    <t>Total No of</t>
  </si>
  <si>
    <t>No of</t>
  </si>
  <si>
    <t>Select</t>
  </si>
  <si>
    <t>Venue</t>
  </si>
  <si>
    <t>Max</t>
  </si>
  <si>
    <t>Total</t>
  </si>
  <si>
    <t>Capacity</t>
  </si>
  <si>
    <t>Natural</t>
  </si>
  <si>
    <t>Dim (Meters)</t>
  </si>
  <si>
    <t>Comp. Cable</t>
  </si>
  <si>
    <t>No of Bars and</t>
  </si>
  <si>
    <t>Distance in Miles</t>
  </si>
  <si>
    <t>Country</t>
  </si>
  <si>
    <t>City</t>
  </si>
  <si>
    <t>Hotel Name</t>
  </si>
  <si>
    <t>Rooms</t>
  </si>
  <si>
    <t>Guest Rooms</t>
  </si>
  <si>
    <t>Location</t>
  </si>
  <si>
    <t>Outdoor</t>
  </si>
  <si>
    <t>Group Size</t>
  </si>
  <si>
    <t>Sq Meters</t>
  </si>
  <si>
    <t>Theatre</t>
  </si>
  <si>
    <t>Classroom</t>
  </si>
  <si>
    <t>Cabaret</t>
  </si>
  <si>
    <t>Boardroom</t>
  </si>
  <si>
    <t>Banquet</t>
  </si>
  <si>
    <t>Reception</t>
  </si>
  <si>
    <t>Daylight</t>
  </si>
  <si>
    <t>Length</t>
  </si>
  <si>
    <t>Width</t>
  </si>
  <si>
    <t>Height</t>
  </si>
  <si>
    <t>Wireless Internet</t>
  </si>
  <si>
    <t>Restaurants</t>
  </si>
  <si>
    <t>Golf</t>
  </si>
  <si>
    <t>Airport</t>
  </si>
  <si>
    <t>Hotel Description</t>
  </si>
  <si>
    <t>Meet Rooms</t>
  </si>
  <si>
    <t>Beach</t>
  </si>
  <si>
    <t>Mountain</t>
  </si>
  <si>
    <t>Countryside</t>
  </si>
  <si>
    <t>NA</t>
  </si>
  <si>
    <t>Country - City - Hotel Name</t>
  </si>
  <si>
    <t>Total Sq</t>
  </si>
  <si>
    <t>Locations</t>
  </si>
  <si>
    <t>Hotel Database</t>
  </si>
  <si>
    <t>Filters</t>
  </si>
  <si>
    <t>Countries</t>
  </si>
  <si>
    <t>Cities</t>
  </si>
  <si>
    <t>Include all countries</t>
  </si>
  <si>
    <t>Include all cities</t>
  </si>
  <si>
    <t>Not &lt;</t>
  </si>
  <si>
    <t>Not &gt;</t>
  </si>
  <si>
    <t>Any values added will apply filters. NA entries counted as 0.</t>
  </si>
  <si>
    <t>Please apply any filters below to see the relevant hotels.
With the countries and cities, you can select up to 10 each, but keep in mind only locations passing both country AND city will show.
As for the filters showing values, you can select a minimum and maximum required, and it will show those between the two. If no minimum or maximum is selected, it will not use that filter.
By selecting the TICK in the final filters, it will only show hotels that have such a facility.</t>
  </si>
  <si>
    <t>Location Types</t>
  </si>
  <si>
    <t>Inc</t>
  </si>
  <si>
    <t>Include all locations</t>
  </si>
  <si>
    <t>Must Have Facilities</t>
  </si>
  <si>
    <t>Venue Outdoor</t>
  </si>
  <si>
    <t>Natural Daylight</t>
  </si>
  <si>
    <t>Complimentary Internet</t>
  </si>
  <si>
    <t>Spa on Site</t>
  </si>
  <si>
    <t>Spa On Site</t>
  </si>
  <si>
    <t>Include all facilities</t>
  </si>
  <si>
    <t>Facilities</t>
  </si>
  <si>
    <t>Total No of Rooms</t>
  </si>
  <si>
    <t>Total No of Guest Rooms</t>
  </si>
  <si>
    <t>No of Meet Rooms</t>
  </si>
  <si>
    <t>Max Group Size</t>
  </si>
  <si>
    <t>Capacity Theatre</t>
  </si>
  <si>
    <t>Capacity Classroom</t>
  </si>
  <si>
    <t>Capacity Cabaret</t>
  </si>
  <si>
    <t>Capacity Boardroom</t>
  </si>
  <si>
    <t>Capacity Banquet</t>
  </si>
  <si>
    <t>Capacity Reception</t>
  </si>
  <si>
    <t>No of Bars and Restaurants</t>
  </si>
  <si>
    <t>Km</t>
  </si>
  <si>
    <t>Green</t>
  </si>
  <si>
    <t>Pass</t>
  </si>
  <si>
    <t>No</t>
  </si>
  <si>
    <t>Hotel Information</t>
  </si>
  <si>
    <t>Select a Hotel to View (from the filtered list)</t>
  </si>
  <si>
    <t>Location Type</t>
  </si>
  <si>
    <t>Capacities and Sizes</t>
  </si>
  <si>
    <t>Number of Key Rooms, Max Group Sizes, Total Area, and Key Distances</t>
  </si>
  <si>
    <t>Lookup Code</t>
  </si>
  <si>
    <t>Lookup Codes</t>
  </si>
  <si>
    <t>Hotel Options</t>
  </si>
  <si>
    <t>Available Facilities</t>
  </si>
  <si>
    <t>Hotel Search</t>
  </si>
  <si>
    <t>Settings</t>
  </si>
  <si>
    <t>This spreadsheet was created by</t>
  </si>
  <si>
    <t>© Sumcor Ltd - Trading as Spreadsheet Solutions</t>
  </si>
  <si>
    <t>Please read these notes explaining how to use this spreadsheet</t>
  </si>
  <si>
    <t>Editable Cells</t>
  </si>
  <si>
    <t>Calculated Cells</t>
  </si>
  <si>
    <t>If you copy and paste data into this spreadsheet (from an internal or external source), ALWAYS use paste VALUES, never normal paste.</t>
  </si>
  <si>
    <t>Using the drag function is the same as copy and paste, so do not use it.</t>
  </si>
  <si>
    <t>Please complete the following sections before using this spreadsheet</t>
  </si>
  <si>
    <t>The black background and white writing usually identifies cells where you can enter or edit information.</t>
  </si>
  <si>
    <t>The grey background and black writing usually identifies cells which are calculated, and therefore locked.</t>
  </si>
  <si>
    <t>Do not delete or move data or cells. You can use clear contents, or you can use the sort function where there are filters.</t>
  </si>
  <si>
    <t>Instructions</t>
  </si>
  <si>
    <t>1. Select your preferred units of measurement to the right.</t>
  </si>
  <si>
    <t>2. Click on the Hotel Search tab and apply filters to search.</t>
  </si>
  <si>
    <t>Unit Options</t>
  </si>
  <si>
    <t>3. Once you have reduced the number of possible hotels, you can toggle through the page numbers.</t>
  </si>
  <si>
    <t>4. Any hotels showing on the visible page, will be available for selection on the Hotel Information tab, so you can see the detailed information about any hotel.</t>
  </si>
  <si>
    <t>Legal disclaimer</t>
  </si>
  <si>
    <t>SSS10638 - LHW - Hotel Search</t>
  </si>
  <si>
    <t>Unique Countries</t>
  </si>
  <si>
    <t>Rank</t>
  </si>
  <si>
    <t>Unique Cities</t>
  </si>
  <si>
    <t>Either select countries or cities. Selecting cities will over-ride the countries</t>
  </si>
  <si>
    <t>Suites &amp; Villas</t>
  </si>
  <si>
    <t>Total No of Suites &amp; Villas</t>
  </si>
  <si>
    <t>Andorra</t>
  </si>
  <si>
    <t>Soldeu</t>
  </si>
  <si>
    <t>Sport Hotel Hermitage &amp; Spa</t>
  </si>
  <si>
    <t>Antigua and Barbuda</t>
  </si>
  <si>
    <t>Antigua</t>
  </si>
  <si>
    <t>Carlisle Bay</t>
  </si>
  <si>
    <t/>
  </si>
  <si>
    <t>Argentina</t>
  </si>
  <si>
    <t>Mendoza</t>
  </si>
  <si>
    <t>The Vines Resort &amp; Spa</t>
  </si>
  <si>
    <t>Tierra del Fuego</t>
  </si>
  <si>
    <t>Arakur Ushuaia Resort &amp; Spa</t>
  </si>
  <si>
    <t>Buenos Aires</t>
  </si>
  <si>
    <t>Alvear Palace Hotel</t>
  </si>
  <si>
    <t>Australia</t>
  </si>
  <si>
    <t>Merricks North</t>
  </si>
  <si>
    <t>Jackalope</t>
  </si>
  <si>
    <t>Austria</t>
  </si>
  <si>
    <t>Seefeld</t>
  </si>
  <si>
    <t>Alpin Resort Sacher Seefeld – Tirol</t>
  </si>
  <si>
    <t>Vienna</t>
  </si>
  <si>
    <t>Palais Coburg Residenz</t>
  </si>
  <si>
    <t>Tschagguns</t>
  </si>
  <si>
    <t>Falkensteiner Hotel Montafon</t>
  </si>
  <si>
    <t>Velden am Woerthersee</t>
  </si>
  <si>
    <t>Falkensteiner Schlosshotel Velden</t>
  </si>
  <si>
    <t>Salzburg</t>
  </si>
  <si>
    <t>Hotel Sacher Salzburg</t>
  </si>
  <si>
    <t>Hotel Sacher Wien</t>
  </si>
  <si>
    <t>Kitzbühel</t>
  </si>
  <si>
    <t>Hotel Weisses Rössl Kitzbühel</t>
  </si>
  <si>
    <t>Barbados</t>
  </si>
  <si>
    <t>St. James</t>
  </si>
  <si>
    <t>Sandy Lane</t>
  </si>
  <si>
    <t>Belgium</t>
  </si>
  <si>
    <t>Antwerp</t>
  </si>
  <si>
    <t>Botanic Sanctuary Antwerp</t>
  </si>
  <si>
    <t>Brussels</t>
  </si>
  <si>
    <t>Hotel Amigo, a Rocco Forte Hotel</t>
  </si>
  <si>
    <t>Brazil</t>
  </si>
  <si>
    <t>Sao Paulo</t>
  </si>
  <si>
    <t>Tivoli Mofarrej Sao Paulo</t>
  </si>
  <si>
    <t>Canada</t>
  </si>
  <si>
    <t>Vancouver</t>
  </si>
  <si>
    <t>AZUR Legacy Collection Hotel</t>
  </si>
  <si>
    <t>Montreal</t>
  </si>
  <si>
    <t>Le Mount Stephen</t>
  </si>
  <si>
    <t>Toronto</t>
  </si>
  <si>
    <t>The Hazelton Hotel</t>
  </si>
  <si>
    <t>Chile</t>
  </si>
  <si>
    <t>Los Muermos</t>
  </si>
  <si>
    <t>Mari Mari Natural Reserve</t>
  </si>
  <si>
    <t>Santiago</t>
  </si>
  <si>
    <t>The Singular Santiago, Lastarria Hotel</t>
  </si>
  <si>
    <t>Puerto Natales</t>
  </si>
  <si>
    <t>The Singular Patagonia, Puerto Bories Hotel</t>
  </si>
  <si>
    <t>Nayara Hangaroa</t>
  </si>
  <si>
    <t>San Pedro de Atacama</t>
  </si>
  <si>
    <t>Nayara Alto Atacama</t>
  </si>
  <si>
    <t>Pirque</t>
  </si>
  <si>
    <t>Las Majadas</t>
  </si>
  <si>
    <t>China</t>
  </si>
  <si>
    <t>Beijing</t>
  </si>
  <si>
    <t>The PuXuan Hotel and Spa</t>
  </si>
  <si>
    <t>Shanghai</t>
  </si>
  <si>
    <t>J Hotel Shanghai Tower</t>
  </si>
  <si>
    <t>Hong Kong</t>
  </si>
  <si>
    <t>The Murray Hong Kong, a Niccolo Hotel</t>
  </si>
  <si>
    <t>Xiamen, Fujian</t>
  </si>
  <si>
    <t>Lohkah Hotel and Spa</t>
  </si>
  <si>
    <t>Capella Shanghai, Jian Ye Li</t>
  </si>
  <si>
    <t>The Anandi Hotel and Spa</t>
  </si>
  <si>
    <t>Colombia</t>
  </si>
  <si>
    <t>Cartagena de Indias</t>
  </si>
  <si>
    <t>Hotel Casa San Agustin</t>
  </si>
  <si>
    <t>Costa Rica</t>
  </si>
  <si>
    <t>Nayara Tented Camp</t>
  </si>
  <si>
    <t>La Fortuna San Carlos</t>
  </si>
  <si>
    <t>Nayara Gardens</t>
  </si>
  <si>
    <t>Croatia</t>
  </si>
  <si>
    <t>Rovinj</t>
  </si>
  <si>
    <t>Hotel Monte Mulini</t>
  </si>
  <si>
    <t>Dubrovnik</t>
  </si>
  <si>
    <t>Sun Gardens Dubrovnik</t>
  </si>
  <si>
    <t>Villa Dubrovnik</t>
  </si>
  <si>
    <t>Hvar</t>
  </si>
  <si>
    <t>Palace Elisabeth, HVAR Heritage Hotel</t>
  </si>
  <si>
    <t>Žman</t>
  </si>
  <si>
    <t>Villa Nai 3.3</t>
  </si>
  <si>
    <t>Grand Park Hotel Rovinj</t>
  </si>
  <si>
    <t>Cyprus</t>
  </si>
  <si>
    <t>Neo Chorio</t>
  </si>
  <si>
    <t>Anassa</t>
  </si>
  <si>
    <t>Limassol</t>
  </si>
  <si>
    <t>Amathus Beach Hotel Limassol</t>
  </si>
  <si>
    <t>Czech Republic</t>
  </si>
  <si>
    <t>Prague</t>
  </si>
  <si>
    <t>The Grand Mark Prague</t>
  </si>
  <si>
    <t>Denmark</t>
  </si>
  <si>
    <t>Copenhagen</t>
  </si>
  <si>
    <t>d'Angleterre</t>
  </si>
  <si>
    <t>Dominican Republic</t>
  </si>
  <si>
    <t>Punta Cana</t>
  </si>
  <si>
    <t>Tortuga Bay</t>
  </si>
  <si>
    <t>Egypt</t>
  </si>
  <si>
    <t>Hurghada</t>
  </si>
  <si>
    <t>The Chedi El Gouna Hotel</t>
  </si>
  <si>
    <t>Finland</t>
  </si>
  <si>
    <t>Helsinki</t>
  </si>
  <si>
    <t>Hotel Kämp</t>
  </si>
  <si>
    <t>France</t>
  </si>
  <si>
    <t>Paris</t>
  </si>
  <si>
    <t>J.K. Place Paris</t>
  </si>
  <si>
    <t>Courchevel</t>
  </si>
  <si>
    <t>Hotel Barriere Les Neiges</t>
  </si>
  <si>
    <t>La Croix Valmer</t>
  </si>
  <si>
    <t>Lily of the Valley</t>
  </si>
  <si>
    <t>Nimes</t>
  </si>
  <si>
    <t>Ramatuelle</t>
  </si>
  <si>
    <t>Tourrettes</t>
  </si>
  <si>
    <t>Terre Blanche Hotel Spa Golf Resort</t>
  </si>
  <si>
    <t>Val d'lsere</t>
  </si>
  <si>
    <t>Le K2 Chogori</t>
  </si>
  <si>
    <t>Fauchon L'Hotel - Paris</t>
  </si>
  <si>
    <t>Champillon</t>
  </si>
  <si>
    <t>Royal Champagne Hotel &amp; Spa</t>
  </si>
  <si>
    <t>Saint-Nicolas-de-Véroce</t>
  </si>
  <si>
    <t>Lyon</t>
  </si>
  <si>
    <t>Villa Maia</t>
  </si>
  <si>
    <t>Cognac</t>
  </si>
  <si>
    <t>The Hotel Chais Monnet &amp; Spa</t>
  </si>
  <si>
    <t>Le Grand-Luce</t>
  </si>
  <si>
    <t>Hotel Château du Grand-Lucé</t>
  </si>
  <si>
    <t>Evian-les-Bains</t>
  </si>
  <si>
    <t>Hotel Royal - Evian Resort</t>
  </si>
  <si>
    <t>Saint-Tropez</t>
  </si>
  <si>
    <t>Hotel Byblos</t>
  </si>
  <si>
    <t>Beaulieu sur Mer</t>
  </si>
  <si>
    <t>Cannes</t>
  </si>
  <si>
    <t>Hôtel Barrière Le Majestic Cannes</t>
  </si>
  <si>
    <t>Ritz Paris</t>
  </si>
  <si>
    <t>Hôtel Barrière Fouquet's Paris</t>
  </si>
  <si>
    <t>Nice</t>
  </si>
  <si>
    <t>Le Negresco</t>
  </si>
  <si>
    <t>Deauville</t>
  </si>
  <si>
    <t>Hôtel Barrière Le Royal</t>
  </si>
  <si>
    <t>St.-Jean-Cap-Ferrat</t>
  </si>
  <si>
    <t>Dinard</t>
  </si>
  <si>
    <t>Hôtel Barrière Le Grand Hôtel Dinard</t>
  </si>
  <si>
    <t>Anantara Plaza Nice Hotel</t>
  </si>
  <si>
    <t>Germany</t>
  </si>
  <si>
    <t>Hamburg</t>
  </si>
  <si>
    <t>The Fontenay</t>
  </si>
  <si>
    <t>Cologne</t>
  </si>
  <si>
    <t>Excelsior Hotel Ernst</t>
  </si>
  <si>
    <t>Wiesbaden</t>
  </si>
  <si>
    <t>Hotel Nassauer Hof</t>
  </si>
  <si>
    <t>Berlin</t>
  </si>
  <si>
    <t>Hotel Palace Berlin</t>
  </si>
  <si>
    <t>Munich</t>
  </si>
  <si>
    <t>Bayerischer Hof</t>
  </si>
  <si>
    <t>The Charles Hotel</t>
  </si>
  <si>
    <t>Freiburg</t>
  </si>
  <si>
    <t>Colombi Hotel</t>
  </si>
  <si>
    <t>Elmau</t>
  </si>
  <si>
    <t>Rottach-Egern</t>
  </si>
  <si>
    <t>Heiligendamm</t>
  </si>
  <si>
    <t>Grand Hotel Heiligendamm</t>
  </si>
  <si>
    <t>Hotel Adlon Kempinski Berlin</t>
  </si>
  <si>
    <t>Greece</t>
  </si>
  <si>
    <t>Athens</t>
  </si>
  <si>
    <t>Mykonos</t>
  </si>
  <si>
    <t>Katikies Mykonos</t>
  </si>
  <si>
    <t>Santorini</t>
  </si>
  <si>
    <t>Zakynthos</t>
  </si>
  <si>
    <t>Lesante Cape Resort &amp; Villas</t>
  </si>
  <si>
    <t>Bill &amp; Coo Mykonos</t>
  </si>
  <si>
    <t>Belvedere Hotel</t>
  </si>
  <si>
    <t>Zakynthos Island</t>
  </si>
  <si>
    <t>Lesante Blu Exclusive Beach Resort</t>
  </si>
  <si>
    <t>Grand Resort Lagonissi</t>
  </si>
  <si>
    <t>Mykonos Island</t>
  </si>
  <si>
    <t>Myconian Imperial Resort</t>
  </si>
  <si>
    <t>Oia, Santorini</t>
  </si>
  <si>
    <t>Katikies Santorini</t>
  </si>
  <si>
    <t>Nikiti</t>
  </si>
  <si>
    <t>Royal Myconian Resort</t>
  </si>
  <si>
    <t>Crete</t>
  </si>
  <si>
    <t>Elounda Bay Palace</t>
  </si>
  <si>
    <t>Elounda Beach Hotel &amp; Villas</t>
  </si>
  <si>
    <t>Grenada</t>
  </si>
  <si>
    <t>Grande Anse</t>
  </si>
  <si>
    <t>Hungary</t>
  </si>
  <si>
    <t>Budapest</t>
  </si>
  <si>
    <t>Anantara New York Palace Budapest</t>
  </si>
  <si>
    <t>India</t>
  </si>
  <si>
    <t>New Delhi</t>
  </si>
  <si>
    <t>The Lodhi</t>
  </si>
  <si>
    <t>Indonesia</t>
  </si>
  <si>
    <t>Bali - Kerambitan</t>
  </si>
  <si>
    <t>Soori Bali</t>
  </si>
  <si>
    <t>Ubud</t>
  </si>
  <si>
    <t>Capella Ubud, Bali</t>
  </si>
  <si>
    <t>Sumba Island</t>
  </si>
  <si>
    <t>Nihi Sumba</t>
  </si>
  <si>
    <t>Bali</t>
  </si>
  <si>
    <t>The Legian Seminyak, Bali</t>
  </si>
  <si>
    <t>Ireland</t>
  </si>
  <si>
    <t>Dublin 2</t>
  </si>
  <si>
    <t>Anantara The Marker Dublin Hotel</t>
  </si>
  <si>
    <t>County Limerick</t>
  </si>
  <si>
    <t>Adare Manor</t>
  </si>
  <si>
    <t>Killarney</t>
  </si>
  <si>
    <t>The Killarney Park</t>
  </si>
  <si>
    <t>The Merrion Hotel</t>
  </si>
  <si>
    <t>The Westbury</t>
  </si>
  <si>
    <t>Israel</t>
  </si>
  <si>
    <t>Tel Aviv</t>
  </si>
  <si>
    <t>Tel Aviv - Yafo</t>
  </si>
  <si>
    <t>The Setai Tel Aviv</t>
  </si>
  <si>
    <t>Jerusalem</t>
  </si>
  <si>
    <t>King David Jerusalem</t>
  </si>
  <si>
    <t>Dan Tel Aviv</t>
  </si>
  <si>
    <t>Italy</t>
  </si>
  <si>
    <t>Cima di Porlezza</t>
  </si>
  <si>
    <t>ARIA Retreat &amp; SPA</t>
  </si>
  <si>
    <t>Rome</t>
  </si>
  <si>
    <t>Anantara Palazzo Naiadi Rome</t>
  </si>
  <si>
    <t>Capri</t>
  </si>
  <si>
    <t>Capri Tiberio Palace</t>
  </si>
  <si>
    <t>J.K. Place Capri</t>
  </si>
  <si>
    <t>Hotel Il Pellicano</t>
  </si>
  <si>
    <t>Ladispoli</t>
  </si>
  <si>
    <t>La Posta Vecchia Hotel</t>
  </si>
  <si>
    <t>Hotel Splendide Royal Roma</t>
  </si>
  <si>
    <t>Florence</t>
  </si>
  <si>
    <t>Torno</t>
  </si>
  <si>
    <t>Il Sereno Lago di Como</t>
  </si>
  <si>
    <t>Reischach-Bruneck</t>
  </si>
  <si>
    <t>Falkensteiner Hotel Kronplatz</t>
  </si>
  <si>
    <t>Riva del Garda</t>
  </si>
  <si>
    <t>Lido Palace</t>
  </si>
  <si>
    <t>Milan</t>
  </si>
  <si>
    <t>Palazzo Parigi Hotel &amp; Grand Spa</t>
  </si>
  <si>
    <t>Villa Cora</t>
  </si>
  <si>
    <t>Forte dei Marmi</t>
  </si>
  <si>
    <t>Baglioni Hotel Regina</t>
  </si>
  <si>
    <t>Portrait Firenze</t>
  </si>
  <si>
    <t>Merano</t>
  </si>
  <si>
    <t>Villa Eden – The Private Retreat</t>
  </si>
  <si>
    <t>J.K. Place Roma</t>
  </si>
  <si>
    <t>Castelnuovo Berardenga, Siena</t>
  </si>
  <si>
    <t>Castel Monastero</t>
  </si>
  <si>
    <t>Chiusdino (SI)</t>
  </si>
  <si>
    <t>Borgo Santo Pietro</t>
  </si>
  <si>
    <t>Venice</t>
  </si>
  <si>
    <t>Palazzo Venart Luxury Hotel</t>
  </si>
  <si>
    <t>Punta Ala</t>
  </si>
  <si>
    <t>Portrait Milano</t>
  </si>
  <si>
    <t>San Teodoro</t>
  </si>
  <si>
    <t>Baglioni Resort Sardinia</t>
  </si>
  <si>
    <t>Cagliari</t>
  </si>
  <si>
    <t>Palazzo Doglio</t>
  </si>
  <si>
    <t>Savelletri di Fasano (BR)</t>
  </si>
  <si>
    <t>Borgo Egnazia</t>
  </si>
  <si>
    <t>Viareggio</t>
  </si>
  <si>
    <t>Grand Hotel Principe di Piemonte</t>
  </si>
  <si>
    <t>Santo Stefano Belbo</t>
  </si>
  <si>
    <t>Relais San Maurizio</t>
  </si>
  <si>
    <t>Casa Baglioni</t>
  </si>
  <si>
    <t>Gardone Riviera</t>
  </si>
  <si>
    <t>Grand Hotel Fasano</t>
  </si>
  <si>
    <t>Forio</t>
  </si>
  <si>
    <t>Botania Relais &amp; Spa</t>
  </si>
  <si>
    <t>Isola di Vulcano, Lipari</t>
  </si>
  <si>
    <t>Therasia Resort Sea &amp; Spa</t>
  </si>
  <si>
    <t>Taormina</t>
  </si>
  <si>
    <t>Mazzarò Sea Palace</t>
  </si>
  <si>
    <t>Ravello</t>
  </si>
  <si>
    <t>Palazzo Avino</t>
  </si>
  <si>
    <t>The Ashbee Hotel</t>
  </si>
  <si>
    <t>Courmayeur</t>
  </si>
  <si>
    <t>Le Massif Hotel &amp; Lodge, Courmayeur</t>
  </si>
  <si>
    <t>Portrait Roma</t>
  </si>
  <si>
    <t>The Place Firenze</t>
  </si>
  <si>
    <t>Stresa</t>
  </si>
  <si>
    <t>Villa e Palazzo Aminta</t>
  </si>
  <si>
    <t>Cernobbio</t>
  </si>
  <si>
    <t>Villa d'Este</t>
  </si>
  <si>
    <t>Candeli (Florence)</t>
  </si>
  <si>
    <t>Villa La Massa</t>
  </si>
  <si>
    <t>Santa Margherita Ligure</t>
  </si>
  <si>
    <t>Grand Hotel Miramare</t>
  </si>
  <si>
    <t>Island of Capri</t>
  </si>
  <si>
    <t>Grand Hotel Quisisana</t>
  </si>
  <si>
    <t>Naples</t>
  </si>
  <si>
    <t>Grand Hotel Vesuvio</t>
  </si>
  <si>
    <t>San Casciano dei Bagni</t>
  </si>
  <si>
    <t>Corvara In Badia</t>
  </si>
  <si>
    <t>Hotel La Perla</t>
  </si>
  <si>
    <t>Amalfi (SA)</t>
  </si>
  <si>
    <t>Hotel Santa Caterina</t>
  </si>
  <si>
    <t>Castiglione Della Pescaia, GRO</t>
  </si>
  <si>
    <t>L'Andana Resort</t>
  </si>
  <si>
    <t>Selva Alta Val Gardena</t>
  </si>
  <si>
    <t>Alpenroyal Hotel</t>
  </si>
  <si>
    <t>Baglioni Hotel Luna</t>
  </si>
  <si>
    <t>San Giuliano Terme (Pisa)</t>
  </si>
  <si>
    <t>Bagni di Pisa Palace and Thermal Spa</t>
  </si>
  <si>
    <t>Praiano</t>
  </si>
  <si>
    <t>Casa Angelina</t>
  </si>
  <si>
    <t>Saturnia, GRO</t>
  </si>
  <si>
    <t>Terme di Saturnia Natural SPA &amp; Golf Resort</t>
  </si>
  <si>
    <t>Helvetia &amp; Bristol Firenze - Starhotels Collezione</t>
  </si>
  <si>
    <t>Positano</t>
  </si>
  <si>
    <t>Le Sirenuse</t>
  </si>
  <si>
    <t>Savelletri di Fasano</t>
  </si>
  <si>
    <t>Island of Ischia</t>
  </si>
  <si>
    <t>Mezzatorre Hotel &amp; Thermal Spa</t>
  </si>
  <si>
    <t>Sciacca (Agrigento)</t>
  </si>
  <si>
    <t>Verdura Resort, a Rocco Forte Hotel</t>
  </si>
  <si>
    <t>Sanremo</t>
  </si>
  <si>
    <t>Royal Hotel Sanremo</t>
  </si>
  <si>
    <t>Verona</t>
  </si>
  <si>
    <t>Due Torri Hotel</t>
  </si>
  <si>
    <t>Bologna</t>
  </si>
  <si>
    <t>Hassler Roma</t>
  </si>
  <si>
    <t>Siena</t>
  </si>
  <si>
    <t>Grand Hotel Continental Siena - STARHOTELS Collezione</t>
  </si>
  <si>
    <t>Grand Hotel et de Milan</t>
  </si>
  <si>
    <t>Sorrento</t>
  </si>
  <si>
    <t>Grand Hotel Excelsior Vittoria</t>
  </si>
  <si>
    <t>Japan</t>
  </si>
  <si>
    <t>Okinawa</t>
  </si>
  <si>
    <t>Halekulani Okinawa</t>
  </si>
  <si>
    <t>Yokohama</t>
  </si>
  <si>
    <t>The Kahala Hotel &amp; Resort Yokohama</t>
  </si>
  <si>
    <t>Tokyo</t>
  </si>
  <si>
    <t>Imperial Hotel, Tokyo</t>
  </si>
  <si>
    <t>Palace Hotel Tokyo</t>
  </si>
  <si>
    <t>The Okura Tokyo</t>
  </si>
  <si>
    <t>Kyoto</t>
  </si>
  <si>
    <t>Korea, Republic of</t>
  </si>
  <si>
    <t>Seoul</t>
  </si>
  <si>
    <t>Signiel Seoul</t>
  </si>
  <si>
    <t>The Shilla Seoul</t>
  </si>
  <si>
    <t>Luxembourg</t>
  </si>
  <si>
    <t>Malaysia</t>
  </si>
  <si>
    <t>Langkawi</t>
  </si>
  <si>
    <t>The Datai Langkawi</t>
  </si>
  <si>
    <t>Maldives</t>
  </si>
  <si>
    <t>Raa Atoll</t>
  </si>
  <si>
    <t>Emerald Maldives Resort &amp; Spa</t>
  </si>
  <si>
    <t>Halaveli</t>
  </si>
  <si>
    <t>Constance Halaveli Maldives</t>
  </si>
  <si>
    <t>Emerald Faarufushi Resort &amp; Spa</t>
  </si>
  <si>
    <t>Dhaalu Atoll</t>
  </si>
  <si>
    <t>Malta</t>
  </si>
  <si>
    <t>Floriana</t>
  </si>
  <si>
    <t>The Phoenicia</t>
  </si>
  <si>
    <t>Mauritius</t>
  </si>
  <si>
    <t>Poste de Flacq</t>
  </si>
  <si>
    <t>Constance Prince Maurice</t>
  </si>
  <si>
    <t>Flic-en-Flac</t>
  </si>
  <si>
    <t>Maradiva Villas Resort &amp; Spa</t>
  </si>
  <si>
    <t>Grand Baie</t>
  </si>
  <si>
    <t>Royal Palm Beachcomber Luxury</t>
  </si>
  <si>
    <t>Mexico</t>
  </si>
  <si>
    <t>Solidaridad</t>
  </si>
  <si>
    <t>UNICO 20º 87º  Hotel Riviera Maya</t>
  </si>
  <si>
    <t>Chochola, Yucatan</t>
  </si>
  <si>
    <t>Chable Yucatan</t>
  </si>
  <si>
    <t>Mexico City</t>
  </si>
  <si>
    <t>Casa Polanco</t>
  </si>
  <si>
    <t>San José del Cabo</t>
  </si>
  <si>
    <t>Chable Maroma</t>
  </si>
  <si>
    <t>San Jose del Cabo</t>
  </si>
  <si>
    <t>Marquis Los Cabos All Inclusive Resort &amp; Spa</t>
  </si>
  <si>
    <t>Monaco</t>
  </si>
  <si>
    <t>Monte Carlo</t>
  </si>
  <si>
    <t>Hotel de Paris Monte-Carlo</t>
  </si>
  <si>
    <t>Hotel Metropole Monte-Carlo</t>
  </si>
  <si>
    <t>Hotel Hermitage Monte-Carlo</t>
  </si>
  <si>
    <t>Montenegro</t>
  </si>
  <si>
    <t>Rezevici</t>
  </si>
  <si>
    <t>Ananti Resort, Residences &amp; Beach Club</t>
  </si>
  <si>
    <t>Radovici</t>
  </si>
  <si>
    <t>The Chedi Luštica Bay</t>
  </si>
  <si>
    <t>Morocco</t>
  </si>
  <si>
    <t>Marrakech</t>
  </si>
  <si>
    <t>La Mamounia</t>
  </si>
  <si>
    <t>Royal Mansour Marrakech</t>
  </si>
  <si>
    <t>Netherlands</t>
  </si>
  <si>
    <t>Amsterdam</t>
  </si>
  <si>
    <t>The Dylan Amsterdam</t>
  </si>
  <si>
    <t>Hotel De L'Europe Amsterdam</t>
  </si>
  <si>
    <t>The Hague</t>
  </si>
  <si>
    <t>Hotel des Indes</t>
  </si>
  <si>
    <t>Hotel Okura Amsterdam</t>
  </si>
  <si>
    <t>Norway</t>
  </si>
  <si>
    <t>Trondheim</t>
  </si>
  <si>
    <t>Britannia Hotel</t>
  </si>
  <si>
    <t>Oslo</t>
  </si>
  <si>
    <t>Hotel Continental</t>
  </si>
  <si>
    <t>Oman</t>
  </si>
  <si>
    <t>Muscat</t>
  </si>
  <si>
    <t>The Chedi Muscat</t>
  </si>
  <si>
    <t>Pakistan</t>
  </si>
  <si>
    <t>Islamabad</t>
  </si>
  <si>
    <t>Islamabad Serena Hotel</t>
  </si>
  <si>
    <t>Panama</t>
  </si>
  <si>
    <t>Bocas Del Toro</t>
  </si>
  <si>
    <t>Nayara Bocas del Toro</t>
  </si>
  <si>
    <t>Peru</t>
  </si>
  <si>
    <t>Country Club Lima Hotel</t>
  </si>
  <si>
    <t>Portugal</t>
  </si>
  <si>
    <t>Porto</t>
  </si>
  <si>
    <t>Vila Nova da Gaia</t>
  </si>
  <si>
    <t>Vinha Boutique Hotel</t>
  </si>
  <si>
    <t>Lisbon</t>
  </si>
  <si>
    <t>Pestana Palace Lisboa- Hotel &amp; National Monument</t>
  </si>
  <si>
    <t>Vidago</t>
  </si>
  <si>
    <t>Vidago Palace</t>
  </si>
  <si>
    <t>Monsaraz</t>
  </si>
  <si>
    <t>São Lourenço do Barrocal</t>
  </si>
  <si>
    <t>Funchal</t>
  </si>
  <si>
    <t>Savoy Palace</t>
  </si>
  <si>
    <t>Tivoli Avenida Liberdade</t>
  </si>
  <si>
    <t>Vila Vita Parc</t>
  </si>
  <si>
    <t>Cascais</t>
  </si>
  <si>
    <t>Grande Real Villa Italia</t>
  </si>
  <si>
    <t>Bairro Alto Hotel</t>
  </si>
  <si>
    <t>Almancil (Algarve)</t>
  </si>
  <si>
    <t>Hotel Quinta do Lago</t>
  </si>
  <si>
    <t>Qatar</t>
  </si>
  <si>
    <t>Doha</t>
  </si>
  <si>
    <t>The Chedi Katara Hotel &amp; Resort</t>
  </si>
  <si>
    <t>Russian Federation</t>
  </si>
  <si>
    <t>Saint Petersburg</t>
  </si>
  <si>
    <t>Lotte Hotel St. Petersburg</t>
  </si>
  <si>
    <t>Saint Barthélemy</t>
  </si>
  <si>
    <t>St. Barthelemy</t>
  </si>
  <si>
    <t>Le Sereno Hotel, Villas &amp; SPA</t>
  </si>
  <si>
    <t>Saint Vincent and the Grenadines</t>
  </si>
  <si>
    <t>Canouan Island</t>
  </si>
  <si>
    <t>Serbia</t>
  </si>
  <si>
    <t>Belgrade</t>
  </si>
  <si>
    <t>Square Nine Hotel Belgrade</t>
  </si>
  <si>
    <t>Seychelles</t>
  </si>
  <si>
    <t>Praslin</t>
  </si>
  <si>
    <t>Constance Lemuria, Seychelles</t>
  </si>
  <si>
    <t>Singapore</t>
  </si>
  <si>
    <t>Singapore City</t>
  </si>
  <si>
    <t>The Capitol Kempinski Hotel Singapore</t>
  </si>
  <si>
    <t>Capella Hotel, Singapore</t>
  </si>
  <si>
    <t>South Africa</t>
  </si>
  <si>
    <t>Vaalwater</t>
  </si>
  <si>
    <t>Shambala Private Game Reserve</t>
  </si>
  <si>
    <t>George</t>
  </si>
  <si>
    <t>The Manor House at Fancourt</t>
  </si>
  <si>
    <t>Hluhluwe</t>
  </si>
  <si>
    <t>Thanda Safari</t>
  </si>
  <si>
    <t>Johannesburg</t>
  </si>
  <si>
    <t>Saxon Hotel, Villas &amp; Spa</t>
  </si>
  <si>
    <t>Spain</t>
  </si>
  <si>
    <t>Sardón de Duero</t>
  </si>
  <si>
    <t>Abadía Retuerta LeDomaine</t>
  </si>
  <si>
    <t>Madrid</t>
  </si>
  <si>
    <t>BLESS Hotel Madrid</t>
  </si>
  <si>
    <t>Calvia - Mallorca (PMI)</t>
  </si>
  <si>
    <t>Hotel De Mar, a Gran Melia Hotel</t>
  </si>
  <si>
    <t>Girona</t>
  </si>
  <si>
    <t>Barcelona</t>
  </si>
  <si>
    <t>Majestic Hotel &amp; Spa</t>
  </si>
  <si>
    <t>Menorca</t>
  </si>
  <si>
    <t>Villa Le Blanc, a Gran Melia Hotel</t>
  </si>
  <si>
    <t>Bilbao</t>
  </si>
  <si>
    <t>Palacio Arriluce Hotel</t>
  </si>
  <si>
    <t>Seville</t>
  </si>
  <si>
    <t>Ibiza</t>
  </si>
  <si>
    <t>ME Ibiza</t>
  </si>
  <si>
    <t>Finestrat (Alicante)</t>
  </si>
  <si>
    <t>Asia Gardens Hotel &amp; Thai Spa</t>
  </si>
  <si>
    <t>Canyamel</t>
  </si>
  <si>
    <t>Cap Vermell Grand Hotel</t>
  </si>
  <si>
    <t>Isla Baleares (Mallorca)</t>
  </si>
  <si>
    <t>Castell Son Claret</t>
  </si>
  <si>
    <t>Palma de Mallorca</t>
  </si>
  <si>
    <t>Es Princep</t>
  </si>
  <si>
    <t>Gran Hotel Ingles</t>
  </si>
  <si>
    <t>Malaga</t>
  </si>
  <si>
    <t>Gran Hotel Miramar 5*GL</t>
  </si>
  <si>
    <t>Hotel Casa Fuster</t>
  </si>
  <si>
    <t>Valencia</t>
  </si>
  <si>
    <t>Marbella</t>
  </si>
  <si>
    <t>Anantara Villa Padierna Palace</t>
  </si>
  <si>
    <t>El Palace, Barcelona</t>
  </si>
  <si>
    <t>Gran Canaria</t>
  </si>
  <si>
    <t>Seaside Grand Hotel Residencia</t>
  </si>
  <si>
    <t>Tenerife Island</t>
  </si>
  <si>
    <t>Bahia del Duque</t>
  </si>
  <si>
    <t>S'Agaro</t>
  </si>
  <si>
    <t>Hostal de la Gavina</t>
  </si>
  <si>
    <t>Sweden</t>
  </si>
  <si>
    <t>Stockholm</t>
  </si>
  <si>
    <t>Grand Hotel Stockholm</t>
  </si>
  <si>
    <t>Switzerland</t>
  </si>
  <si>
    <t>Vitznau</t>
  </si>
  <si>
    <t>Park Hotel Vitznau</t>
  </si>
  <si>
    <t>Andermatt</t>
  </si>
  <si>
    <t>The Chedi Andermatt</t>
  </si>
  <si>
    <t>Zurich</t>
  </si>
  <si>
    <t>La Réserve Eden au Lac Zurich</t>
  </si>
  <si>
    <t>Arosa</t>
  </si>
  <si>
    <t>Tschuggen Grand Hotel, Arosa</t>
  </si>
  <si>
    <t>Interlaken</t>
  </si>
  <si>
    <t>Widder Hotel</t>
  </si>
  <si>
    <t>Gstaad</t>
  </si>
  <si>
    <t>Bad Ragaz</t>
  </si>
  <si>
    <t>Grand Resort Bad Ragaz</t>
  </si>
  <si>
    <t>Vevey</t>
  </si>
  <si>
    <t>Hotel des Trois Couronnes</t>
  </si>
  <si>
    <t>Gstaad Palace</t>
  </si>
  <si>
    <t>Lugano</t>
  </si>
  <si>
    <t>Hotel Splendide Royal</t>
  </si>
  <si>
    <t>St. Moritz</t>
  </si>
  <si>
    <t>Kulm Hotel St. Moritz</t>
  </si>
  <si>
    <t>Badrutt's Palace Hotel</t>
  </si>
  <si>
    <t>Obbuergen</t>
  </si>
  <si>
    <t>Geneva</t>
  </si>
  <si>
    <t>Crans Montana</t>
  </si>
  <si>
    <t>LeCrans</t>
  </si>
  <si>
    <t>Zermatt</t>
  </si>
  <si>
    <t>Riffelalp Resort 2222m</t>
  </si>
  <si>
    <t>Guarda Golf Hotel &amp; Residences</t>
  </si>
  <si>
    <t>Lausanne</t>
  </si>
  <si>
    <t>Lausanne Palace</t>
  </si>
  <si>
    <t>Baur au Lac</t>
  </si>
  <si>
    <t>Le Mont-Pelerin</t>
  </si>
  <si>
    <t>Le Mirador Resort and Spa</t>
  </si>
  <si>
    <t>Bern</t>
  </si>
  <si>
    <t>Bellevue Palace Bern</t>
  </si>
  <si>
    <t>Beau-Rivage, Geneve</t>
  </si>
  <si>
    <t>Beau-Rivage Palace</t>
  </si>
  <si>
    <t>Carlton Hotel St. Moritz</t>
  </si>
  <si>
    <t>Villars-sur-Ollon</t>
  </si>
  <si>
    <t>Mont Cervin Palace</t>
  </si>
  <si>
    <t>The Dolder Grand</t>
  </si>
  <si>
    <t>Hotel Schweizerhof Bern &amp; Spa</t>
  </si>
  <si>
    <t>Suvretta House</t>
  </si>
  <si>
    <t>Basel</t>
  </si>
  <si>
    <t>Ascona</t>
  </si>
  <si>
    <t>Hotel Eden Roc, Ascona</t>
  </si>
  <si>
    <t>Royal Savoy Hotel &amp; Spa Lausanne</t>
  </si>
  <si>
    <t>Tanzania, United Republic of</t>
  </si>
  <si>
    <t>District of Mafia Island</t>
  </si>
  <si>
    <t>Thanda Island</t>
  </si>
  <si>
    <t>Thailand</t>
  </si>
  <si>
    <t>Chiang Mai</t>
  </si>
  <si>
    <t>Raya Heritage</t>
  </si>
  <si>
    <t>Bangkok</t>
  </si>
  <si>
    <t>The Okura Prestige Bangkok</t>
  </si>
  <si>
    <t>Aleenta Retreat Chiang Mai</t>
  </si>
  <si>
    <t>Capella Bangkok</t>
  </si>
  <si>
    <t>Krabi</t>
  </si>
  <si>
    <t>Rayavadee</t>
  </si>
  <si>
    <t>Phuket</t>
  </si>
  <si>
    <t>The Nai Harn</t>
  </si>
  <si>
    <t>Tunisia</t>
  </si>
  <si>
    <t>Hammamet</t>
  </si>
  <si>
    <t>La Badira</t>
  </si>
  <si>
    <t>Türkiye</t>
  </si>
  <si>
    <t>Bodrum</t>
  </si>
  <si>
    <t>Bodrum Loft</t>
  </si>
  <si>
    <t>Serik, Belek</t>
  </si>
  <si>
    <t>The Montgomerie Golf Club by Maxx Royal Resorts</t>
  </si>
  <si>
    <t>Mugla</t>
  </si>
  <si>
    <t>D Maris Bay</t>
  </si>
  <si>
    <t>Istanbul</t>
  </si>
  <si>
    <t>Kemer, Antalya</t>
  </si>
  <si>
    <t>Maxx Royal Kemer Resort</t>
  </si>
  <si>
    <t>Turks and Caicos Islands</t>
  </si>
  <si>
    <t>Providenciales</t>
  </si>
  <si>
    <t>Rock House Resort</t>
  </si>
  <si>
    <t>Wymara Resort and Villas</t>
  </si>
  <si>
    <t>Grace Bay Club</t>
  </si>
  <si>
    <t>Ukraine</t>
  </si>
  <si>
    <t>Kyiv</t>
  </si>
  <si>
    <t>Opera Hotel</t>
  </si>
  <si>
    <t>United Arab Emirates</t>
  </si>
  <si>
    <t>Dubai</t>
  </si>
  <si>
    <t>Residence &amp; Spa at One&amp;Only Royal Mirage</t>
  </si>
  <si>
    <t>United Kingdom</t>
  </si>
  <si>
    <t>London</t>
  </si>
  <si>
    <t>L’oscar London</t>
  </si>
  <si>
    <t>The Adria</t>
  </si>
  <si>
    <t>The Landmark London</t>
  </si>
  <si>
    <t>Perthshire</t>
  </si>
  <si>
    <t>The Gleneagles Hotel</t>
  </si>
  <si>
    <t>Edinburgh</t>
  </si>
  <si>
    <t>Brown's Hotel, a Rocco Forte Hotel</t>
  </si>
  <si>
    <t>The Ritz London</t>
  </si>
  <si>
    <t>United States</t>
  </si>
  <si>
    <t>Malibu</t>
  </si>
  <si>
    <t>Malibu Beach Inn</t>
  </si>
  <si>
    <t>New York</t>
  </si>
  <si>
    <t>Miami Beach</t>
  </si>
  <si>
    <t>Park City</t>
  </si>
  <si>
    <t>Washington School House Hotel</t>
  </si>
  <si>
    <t>Honolulu</t>
  </si>
  <si>
    <t>Espacio, The Jewel of Waikiki</t>
  </si>
  <si>
    <t>The Fifth Avenue Hotel</t>
  </si>
  <si>
    <t>Savannah</t>
  </si>
  <si>
    <t>Hotel Bardo Savannah</t>
  </si>
  <si>
    <t>Sunny Isles Beach</t>
  </si>
  <si>
    <t>Acqualina Resort &amp; Residences on the Beach</t>
  </si>
  <si>
    <t>Carillon Miami Wellness Resort</t>
  </si>
  <si>
    <t>Santa Barbara</t>
  </si>
  <si>
    <t>San Ysidro Ranch</t>
  </si>
  <si>
    <t>Palm Springs</t>
  </si>
  <si>
    <t>Dallas</t>
  </si>
  <si>
    <t>Hôtel Swexan</t>
  </si>
  <si>
    <t>Sedona</t>
  </si>
  <si>
    <t>Ambiente A Landscape Hotel</t>
  </si>
  <si>
    <t>Carmel By the Sea</t>
  </si>
  <si>
    <t>Villa Mara Carmel</t>
  </si>
  <si>
    <t>Parker Palm Springs</t>
  </si>
  <si>
    <t>Nashville</t>
  </si>
  <si>
    <t>Hutton Hotel</t>
  </si>
  <si>
    <t>Boston</t>
  </si>
  <si>
    <t>The Newbury Boston</t>
  </si>
  <si>
    <t>Washington</t>
  </si>
  <si>
    <t>The Hay-Adams</t>
  </si>
  <si>
    <t>The Kahala Hotel &amp; Resort</t>
  </si>
  <si>
    <t>The Greenwich Hotel</t>
  </si>
  <si>
    <t>The Setai, Miami Beach</t>
  </si>
  <si>
    <t>Houston</t>
  </si>
  <si>
    <t>Hotel Granduca Houston</t>
  </si>
  <si>
    <t>Philadelphia</t>
  </si>
  <si>
    <t>The Rittenhouse</t>
  </si>
  <si>
    <t>Lowell Hotel</t>
  </si>
  <si>
    <t>Vail</t>
  </si>
  <si>
    <t>Sonnenalp Hotel</t>
  </si>
  <si>
    <t>Palm Beach</t>
  </si>
  <si>
    <t>The Brazilian Court Hotel</t>
  </si>
  <si>
    <t>The Joule Hotel</t>
  </si>
  <si>
    <t>Halekulani</t>
  </si>
  <si>
    <t>Uruguay</t>
  </si>
  <si>
    <t>Montevideo</t>
  </si>
  <si>
    <t>Hotel Montevideo</t>
  </si>
  <si>
    <t>Venezuela</t>
  </si>
  <si>
    <t>Caracas</t>
  </si>
  <si>
    <t>Cayena - Caracas</t>
  </si>
  <si>
    <t>Hotel to Compare</t>
  </si>
  <si>
    <t>Rooms, sizes, areas, and distances</t>
  </si>
  <si>
    <t>This tab will show the first 8 hotals showing on the Hotel Search tab. Please use the filters there to show the espective hotels here.</t>
  </si>
  <si>
    <t>Region</t>
  </si>
  <si>
    <t>URL</t>
  </si>
  <si>
    <t>Yes</t>
  </si>
  <si>
    <t>Europe</t>
  </si>
  <si>
    <t>APAC</t>
  </si>
  <si>
    <t>Hotel Website URL</t>
  </si>
  <si>
    <t>Hotel Website Link</t>
  </si>
  <si>
    <t>Seasonality</t>
  </si>
  <si>
    <t>Regions</t>
  </si>
  <si>
    <t>Website Link</t>
  </si>
  <si>
    <t>Click to View</t>
  </si>
  <si>
    <t>Lijiang</t>
  </si>
  <si>
    <t>Hylla Vintage Hotel</t>
  </si>
  <si>
    <t>Gassin</t>
  </si>
  <si>
    <t>Althoff Villa Belrose</t>
  </si>
  <si>
    <t>Palazzo Roma</t>
  </si>
  <si>
    <t>Nardò</t>
  </si>
  <si>
    <t>Masseria Donna Menga</t>
  </si>
  <si>
    <t>Punta Allen, Tulum</t>
  </si>
  <si>
    <t>Casa Chablé</t>
  </si>
  <si>
    <t>Casablanca</t>
  </si>
  <si>
    <t>Royal Mansour Casablanca</t>
  </si>
  <si>
    <t>Selmes</t>
  </si>
  <si>
    <t>Hotel Quinta do Paral</t>
  </si>
  <si>
    <t>www.lhw.com/sporthermitage</t>
  </si>
  <si>
    <t>Caribbean</t>
  </si>
  <si>
    <t>www.lhw.com/carlislebay</t>
  </si>
  <si>
    <t>Central and South America</t>
  </si>
  <si>
    <t>www.lhw.com/thevines</t>
  </si>
  <si>
    <t>www.lhw.com/arakurushuaia</t>
  </si>
  <si>
    <t>www.lhw.com/alvearpal</t>
  </si>
  <si>
    <t>www.lhw.com/jackalope</t>
  </si>
  <si>
    <t>www.lhw.com/alpinresortseefeld</t>
  </si>
  <si>
    <t>www.lhw.com/coburgresidenz</t>
  </si>
  <si>
    <t>www.lhw.com/falkensteinermontafon</t>
  </si>
  <si>
    <t>www.lhw.com/falkensteinervelden</t>
  </si>
  <si>
    <t>www.lhw.com/sachersal</t>
  </si>
  <si>
    <t>www.lhw.com/sacher</t>
  </si>
  <si>
    <t>www.lhw.com/weissesrrosslkitzbuhel</t>
  </si>
  <si>
    <t>www.lhw.com/sandylane</t>
  </si>
  <si>
    <t>www.lhw.com/botanicsanctuary</t>
  </si>
  <si>
    <t>www.lhw.com/rfamigo</t>
  </si>
  <si>
    <t>www.lhw.com/tivolisaopaulo</t>
  </si>
  <si>
    <t>North America</t>
  </si>
  <si>
    <t>www.lhw.com/azurlegacy</t>
  </si>
  <si>
    <t>www.lhw.com/mountstephen</t>
  </si>
  <si>
    <t>www.lhw.com/thehazelton</t>
  </si>
  <si>
    <t>www.lhw.com/marimari</t>
  </si>
  <si>
    <t>www.lhw.com/singularsantiago</t>
  </si>
  <si>
    <t>www.lhw.com/singularpatagonia</t>
  </si>
  <si>
    <t>www.lhw.com/nayarahangaroa</t>
  </si>
  <si>
    <t>www.lhw.com/nayaraaltoatacama</t>
  </si>
  <si>
    <t>www.lhw.com/lasmajadas</t>
  </si>
  <si>
    <t>www.lhw.com/puxuanbeijing</t>
  </si>
  <si>
    <t>www.lhw.com/jhotelshanghai</t>
  </si>
  <si>
    <t>www.lhw.com/murrayhongkong</t>
  </si>
  <si>
    <t>www.lhw.com/lohkahxiamen</t>
  </si>
  <si>
    <t>www.lhw.com/capellashanghai</t>
  </si>
  <si>
    <t>www.lhw.com/anandishanghai</t>
  </si>
  <si>
    <t>www.lhw.com/pulihotel</t>
  </si>
  <si>
    <t>www.lhw.com/casasanagustin</t>
  </si>
  <si>
    <t>www.lhw.com/nayaratentedcamps</t>
  </si>
  <si>
    <t>www.lhw.com/nayaragardens</t>
  </si>
  <si>
    <t>www.lhw.com/montemulini</t>
  </si>
  <si>
    <t>www.lhw.com/sungardensdubrovnik</t>
  </si>
  <si>
    <t>www.lhw.com/villadubrovnik</t>
  </si>
  <si>
    <t>www.lhw.com/palaceelisabethhvar</t>
  </si>
  <si>
    <t>www.lhw.com/villanai</t>
  </si>
  <si>
    <t>www.lhw.com/grandparkrovinj</t>
  </si>
  <si>
    <t>www.lhw.com/anassa</t>
  </si>
  <si>
    <t>www.lhw.com/amathuslimassol</t>
  </si>
  <si>
    <t>www.lhw.com/markprague</t>
  </si>
  <si>
    <t>www.lhw.com/dangleterre</t>
  </si>
  <si>
    <t>www.lhw.com/tortugabay</t>
  </si>
  <si>
    <t>Africa</t>
  </si>
  <si>
    <t>www.lhw.com/chedielgouna</t>
  </si>
  <si>
    <t>www.lhw.com/kamphelsinki</t>
  </si>
  <si>
    <t>www.lhw.com/jkplaceparis</t>
  </si>
  <si>
    <t>www.lhw.com/lek2altitude</t>
  </si>
  <si>
    <t>www.lhw.com/barrierelesneiges</t>
  </si>
  <si>
    <t>www.lhw.com/lilyofthevalley </t>
  </si>
  <si>
    <t>www.lhw.com/limperator</t>
  </si>
  <si>
    <t>www.lhw.com/reserveramatuelle</t>
  </si>
  <si>
    <t>www.lhw.com/casadelmarcorsica</t>
  </si>
  <si>
    <t>www.lhw.com/lareserveparis</t>
  </si>
  <si>
    <t>www.lhw.com/terreblanche</t>
  </si>
  <si>
    <t>www.lhw.com/lek2chogori</t>
  </si>
  <si>
    <t>www.lhw.com/lek2courchevel</t>
  </si>
  <si>
    <t>www.lhw.com/fauchonlhotelparis</t>
  </si>
  <si>
    <t>www.lhw.com/royalchampagnechampillon</t>
  </si>
  <si>
    <t>www.lhw.com/armancette</t>
  </si>
  <si>
    <t>www.lhw.com/villamaialyon </t>
  </si>
  <si>
    <t>www.lhw.com/chaismonnetcognac</t>
  </si>
  <si>
    <t>www.lhw.com/chateaugrandluce</t>
  </si>
  <si>
    <t>www.lhw.com/royalevian</t>
  </si>
  <si>
    <t>www.lhw.com/byblossttropez</t>
  </si>
  <si>
    <t>www.lhw.com/lareserve</t>
  </si>
  <si>
    <t>www.lhw.com/majesticcannes</t>
  </si>
  <si>
    <t>www.lhw.com/ritzparis</t>
  </si>
  <si>
    <t>www.lhw.com/fouquet</t>
  </si>
  <si>
    <t>www.lhw.com/negresco</t>
  </si>
  <si>
    <t>www.lhw.com/royaldeauv</t>
  </si>
  <si>
    <t>www.lhw.com/rriviera</t>
  </si>
  <si>
    <t>www.lhw.com/bardinard</t>
  </si>
  <si>
    <t>www.lhw.com/anantaraplazanice</t>
  </si>
  <si>
    <t>www.lhw.com/fontenayham</t>
  </si>
  <si>
    <t>www.lhw.com/excelsiorernst</t>
  </si>
  <si>
    <t>www.lhw.com/nassauerhof</t>
  </si>
  <si>
    <t>www.lhw.com/palaceberlin</t>
  </si>
  <si>
    <t>www.lhw.com/bhmunich</t>
  </si>
  <si>
    <t>www.lhw.com/charlesmucroccoforte</t>
  </si>
  <si>
    <t>www.lhw.com/colombi</t>
  </si>
  <si>
    <t>www.lhw.com/schlosselmau</t>
  </si>
  <si>
    <t>www.lhw.com/uberfahrt</t>
  </si>
  <si>
    <t>www.lhw.com/heiligendamm</t>
  </si>
  <si>
    <t>www.lhw.com/adlonberlin</t>
  </si>
  <si>
    <t>www.lhw.com/katikiesmykonos</t>
  </si>
  <si>
    <t>www.lhw.com/kirinisantorini</t>
  </si>
  <si>
    <t>www.lhw.com/katikiesgarden</t>
  </si>
  <si>
    <t>www.lhw.com/lesantecaperesort</t>
  </si>
  <si>
    <t>www.lhw.com/billcoo</t>
  </si>
  <si>
    <t>www.lhw.com/belvederemykonos</t>
  </si>
  <si>
    <t>www.lhw.com/lesanteblu</t>
  </si>
  <si>
    <t>www.lhw.com/chromataupstyle</t>
  </si>
  <si>
    <t>www.lhw.com/lagonissi</t>
  </si>
  <si>
    <t>www.lhw.com/myconimperial</t>
  </si>
  <si>
    <t>www.lhw.com/katikies</t>
  </si>
  <si>
    <t>www.lhw.com/danaibeach</t>
  </si>
  <si>
    <t>www.lhw.com/royalmyconian</t>
  </si>
  <si>
    <t>www.lhw.com/eloundabay</t>
  </si>
  <si>
    <t>www.lhw.com/eloundabeach</t>
  </si>
  <si>
    <t>www.lhw.com/silversandsgrenada</t>
  </si>
  <si>
    <t>www.lhw.com/anantaranewyorkpalace</t>
  </si>
  <si>
    <t>www.lhw.com/lodhi</t>
  </si>
  <si>
    <t>www.lhw.com/sooribali</t>
  </si>
  <si>
    <t>www.lhw.com/capellaubud</t>
  </si>
  <si>
    <t>www.lhw.com/nihisumbaisland</t>
  </si>
  <si>
    <t>www.lhw.com/legianbali</t>
  </si>
  <si>
    <t>www.lhw.com/markerdublin</t>
  </si>
  <si>
    <t>www.lhw.com/adaremanor</t>
  </si>
  <si>
    <t>www.lhw.com/killarneypk</t>
  </si>
  <si>
    <t>www.lhw.com/merrion</t>
  </si>
  <si>
    <t>www.lhw.com/westbury</t>
  </si>
  <si>
    <t>Middle East</t>
  </si>
  <si>
    <t>www.lhw.com/setaitelaviv</t>
  </si>
  <si>
    <t>www.lhw.com/kingdavid</t>
  </si>
  <si>
    <t>www.lhw.com/dantelaviv</t>
  </si>
  <si>
    <t>www.lhw.com/ariaretreatspa</t>
  </si>
  <si>
    <t>www.lhw.com/anantarapalazzonaiadi</t>
  </si>
  <si>
    <t>www.lhw.com/capritiberio</t>
  </si>
  <si>
    <t>www.lhw.com/jkplacecapri</t>
  </si>
  <si>
    <t>www.lhw.com/ilpellicano</t>
  </si>
  <si>
    <t>www.lhw.com/postavecchia</t>
  </si>
  <si>
    <t>www.lhw.com/splendideroyalroma</t>
  </si>
  <si>
    <t>www.lhw.com/relaissantacroce</t>
  </si>
  <si>
    <t>www.lhw.com/ilsereno</t>
  </si>
  <si>
    <t>www.lhw.com/falkensteinerkronplatz</t>
  </si>
  <si>
    <t>www.lhw.com/alpinadolomites</t>
  </si>
  <si>
    <t>www.lhw.com/granmeliaagrippina</t>
  </si>
  <si>
    <t>www.lhw.com/lidopalace</t>
  </si>
  <si>
    <t>www.lhw.com/palazzoparigi</t>
  </si>
  <si>
    <t>www.lhw.com/villacora</t>
  </si>
  <si>
    <t>www.lhw.com/principemarmi</t>
  </si>
  <si>
    <t>www.lhw.com/reginabaglioni</t>
  </si>
  <si>
    <t>www.lhw.com/portraitfirenze</t>
  </si>
  <si>
    <t>www.lhw.com/villaedenretreat</t>
  </si>
  <si>
    <t>www.lhw.com/jkplaceroma</t>
  </si>
  <si>
    <t>www.lhw.com/castelmonastero</t>
  </si>
  <si>
    <t>www.lhw.com/borgosantopietro</t>
  </si>
  <si>
    <t>www.lhw.com/palazzovenart</t>
  </si>
  <si>
    <t>www.lhw.com/baglionicalaporto</t>
  </si>
  <si>
    <t>www.lhw.com/portraitmilano</t>
  </si>
  <si>
    <t>www.lhw.com/baglionisardinia</t>
  </si>
  <si>
    <t>www.lhw.com/palazzodoglio</t>
  </si>
  <si>
    <t>www.lhw.com/borgoegnazia</t>
  </si>
  <si>
    <t>www.lhw.com/principedipiemonte</t>
  </si>
  <si>
    <t>www.lhw.com/relaissanmaurizio</t>
  </si>
  <si>
    <t>www.lhw.com/casabaglioni</t>
  </si>
  <si>
    <t>www.lhw.com/grandfasanogardoneriviera</t>
  </si>
  <si>
    <t>www.lhw.com/botaniarelaisspa</t>
  </si>
  <si>
    <t>www.lhw.com/therasiaresort</t>
  </si>
  <si>
    <t>www.lhw.com/mazzaroseapalace</t>
  </si>
  <si>
    <t>www.lhw.com/palazzoavino</t>
  </si>
  <si>
    <t>www.lhw.com/ashbee</t>
  </si>
  <si>
    <t>www.lhw.com/violinodoro</t>
  </si>
  <si>
    <t>www.lhw.com/lemassifcourmayeur</t>
  </si>
  <si>
    <t>www.lhw.com/portraitroma</t>
  </si>
  <si>
    <t>www.lhw.com/jkplacefirenze</t>
  </si>
  <si>
    <t>www.lhw.com/villaaminta</t>
  </si>
  <si>
    <t>www.lhw.com/villadeste</t>
  </si>
  <si>
    <t>www.lhw.com/villadelparco</t>
  </si>
  <si>
    <t>www.lhw.com/villamassa</t>
  </si>
  <si>
    <t>www.lhw.com/ghmiramare</t>
  </si>
  <si>
    <t>www.lhw.com/quisisana</t>
  </si>
  <si>
    <t>www.lhw.com/vesuvio</t>
  </si>
  <si>
    <t>www.lhw.com/fonteverde</t>
  </si>
  <si>
    <t>www.lhw.com/laperla</t>
  </si>
  <si>
    <t>www.lhw.com/scaterina</t>
  </si>
  <si>
    <t>www.lhw.com/landana</t>
  </si>
  <si>
    <t>www.lhw.com/alpenroyal</t>
  </si>
  <si>
    <t>www.lhw.com/lunabaglioni</t>
  </si>
  <si>
    <t>www.lhw.com/bagnipisa</t>
  </si>
  <si>
    <t>www.lhw.com/casaangelina</t>
  </si>
  <si>
    <t>www.lhw.com/termedisaturnia</t>
  </si>
  <si>
    <t>www.lhw.com/helvetiabristol</t>
  </si>
  <si>
    <t>www.lhw.com/sirenuse</t>
  </si>
  <si>
    <t>www.lhw.com/masseria</t>
  </si>
  <si>
    <t>www.lhw.com/mezzatorre</t>
  </si>
  <si>
    <t>www.lhw.com/verduraresort</t>
  </si>
  <si>
    <t>www.lhw.com/royalsremo</t>
  </si>
  <si>
    <t>www.lhw.com/duetorri</t>
  </si>
  <si>
    <t>www.lhw.com/majesticbaglioni</t>
  </si>
  <si>
    <t>www.lhw.com/hassler</t>
  </si>
  <si>
    <t>www.lhw.com/ghcontinental</t>
  </si>
  <si>
    <t>www.lhw.com/ghmilan</t>
  </si>
  <si>
    <t>www.lhw.com/vittoria</t>
  </si>
  <si>
    <t>www.lhw.com/halekulaniokinawa</t>
  </si>
  <si>
    <t>www.lhw.com/kahalayokohama</t>
  </si>
  <si>
    <t>www.lhw.com/imperialtokyo</t>
  </si>
  <si>
    <t>www.lhw.com/palacetokyo</t>
  </si>
  <si>
    <t>www.lhw.com/okuratokyo</t>
  </si>
  <si>
    <t>www.lhw.com/signielseoul</t>
  </si>
  <si>
    <t>www.lhw.com/shilla</t>
  </si>
  <si>
    <t>www.lhw.com/royalluxem</t>
  </si>
  <si>
    <t>www.lhw.com/datai</t>
  </si>
  <si>
    <t>www.lhw.com/emeraldmaldives</t>
  </si>
  <si>
    <t>www.lhw.com/constancehalaveli</t>
  </si>
  <si>
    <t>www.lhw.com/emeraldfaarufushi</t>
  </si>
  <si>
    <t>www.lhw.com/baglionimaldives</t>
  </si>
  <si>
    <t>www.lhw.com/phoeniciamalta</t>
  </si>
  <si>
    <t>www.lhw.com/constanceleprince</t>
  </si>
  <si>
    <t>www.lhw.com/maradiva</t>
  </si>
  <si>
    <t>www.lhw.com/royalpalm</t>
  </si>
  <si>
    <t>www.lhw.com/unicorivieramaya</t>
  </si>
  <si>
    <t>www.lhw.com/chablechochola</t>
  </si>
  <si>
    <t>www.lhw.com/casapolanco</t>
  </si>
  <si>
    <t>www.lhw.com/paradisusloscabos</t>
  </si>
  <si>
    <t>www.lhw.com/chablemaroma</t>
  </si>
  <si>
    <t>www.lhw.com/marquisloscabos</t>
  </si>
  <si>
    <t>www.lhw.com/marquisreforma</t>
  </si>
  <si>
    <t>www.lhw.com/deparis</t>
  </si>
  <si>
    <t>www.lhw.com/metropole</t>
  </si>
  <si>
    <t>www.lhw.com/hermitage</t>
  </si>
  <si>
    <t>www.lhw.com/anantirezevici</t>
  </si>
  <si>
    <t>www.lhw.com/chedilustica</t>
  </si>
  <si>
    <t>www.lhw.com/lamamounia</t>
  </si>
  <si>
    <t>www.lhw.com/royalmansour</t>
  </si>
  <si>
    <t>www.lhw.com/dylanamsterdam</t>
  </si>
  <si>
    <t>www.lhw.com/deleurope</t>
  </si>
  <si>
    <t>www.lhw.com/desindes</t>
  </si>
  <si>
    <t>www.lhw.com/okuraamst</t>
  </si>
  <si>
    <t>www.lhw.com/britannia</t>
  </si>
  <si>
    <t>www.lhw.com/continental</t>
  </si>
  <si>
    <t>www.lhw.com/chedimuscat</t>
  </si>
  <si>
    <t>www.lhw.com/islamabad</t>
  </si>
  <si>
    <t>www.lhw.com/bocasbalivillas</t>
  </si>
  <si>
    <t>www.lhw.com/countryclublima</t>
  </si>
  <si>
    <t>www.lhw.com/monumentalpalace</t>
  </si>
  <si>
    <t>www.lhw.com/pousadaporto</t>
  </si>
  <si>
    <t>www.lhw.com/vinhaboutique</t>
  </si>
  <si>
    <t>www.lhw.com/pestanapal</t>
  </si>
  <si>
    <t>www.lhw.com/vidago</t>
  </si>
  <si>
    <t>www.lhw.com/saolourencobarrocal</t>
  </si>
  <si>
    <t>www.lhw.com/savoyfunchal</t>
  </si>
  <si>
    <t>www.lhw.com/tivoliavenidaliberdade</t>
  </si>
  <si>
    <t>www.lhw.com/vilavitaparc</t>
  </si>
  <si>
    <t>www.lhw.com/granderealvilla</t>
  </si>
  <si>
    <t>www.lhw.com/bairroalto</t>
  </si>
  <si>
    <t>www.lhw.com/lapapalace</t>
  </si>
  <si>
    <t>www.lhw.com/quintalago</t>
  </si>
  <si>
    <t>www.lhw.com/lotteled</t>
  </si>
  <si>
    <t>www.lhw.com/sereno</t>
  </si>
  <si>
    <t>www.lhw.com/canouanestate</t>
  </si>
  <si>
    <t>www.lhw.com/square9belgrade</t>
  </si>
  <si>
    <t>www.lhw.com/constancelemuria</t>
  </si>
  <si>
    <t>www.lhw.com/capitolsingapore</t>
  </si>
  <si>
    <t>www.lhw.com/capellasentosa</t>
  </si>
  <si>
    <t>www.lhw.com/zulucamp</t>
  </si>
  <si>
    <t>www.lhw.com/manorhousegeorge</t>
  </si>
  <si>
    <t>www.lhw.com/thanda</t>
  </si>
  <si>
    <t>www.lhw.com/saxonsouthafrica</t>
  </si>
  <si>
    <t>www.lhw.com/abadiaretuerta</t>
  </si>
  <si>
    <t>www.lhw.com/blessmadrid</t>
  </si>
  <si>
    <t>www.lhw.com/granmeliademar</t>
  </si>
  <si>
    <t>www.lhw.com/camiralcatalunya</t>
  </si>
  <si>
    <t>www.lhw.com/majesticbcn</t>
  </si>
  <si>
    <t>www.lhw.com/villaleblanc</t>
  </si>
  <si>
    <t>www.lhw.com/palacioarriluce</t>
  </si>
  <si>
    <t>www.lhw.com/granmeliacolon</t>
  </si>
  <si>
    <t>www.lhw.com/meibiza</t>
  </si>
  <si>
    <t>www.lhw.com/granmeliapalacioduques</t>
  </si>
  <si>
    <t>www.lhw.com/asiagardens</t>
  </si>
  <si>
    <t>www.lhw.com/capvermellgrandhotel</t>
  </si>
  <si>
    <t>www.lhw.com/castellsonclaret</t>
  </si>
  <si>
    <t>www.lhw.com/esprincepmallorca</t>
  </si>
  <si>
    <t>www.lhw.com/graninglesmadrid</t>
  </si>
  <si>
    <t>www.lhw.com/blessibiza</t>
  </si>
  <si>
    <t>www.lhw.com/granmiramaragp</t>
  </si>
  <si>
    <t>www.lhw.com/casafuster</t>
  </si>
  <si>
    <t>www.lhw.com/lasarenasbalneario</t>
  </si>
  <si>
    <t>www.lhw.com/anantaravillapadierna</t>
  </si>
  <si>
    <t>www.lhw.com/puenteromano</t>
  </si>
  <si>
    <t>www.lhw.com/elpalace</t>
  </si>
  <si>
    <t>www.lhw.com/bobadilla</t>
  </si>
  <si>
    <t>www.lhw.com/marbella</t>
  </si>
  <si>
    <t>www.lhw.com/residencia</t>
  </si>
  <si>
    <t>www.lhw.com/laflorida</t>
  </si>
  <si>
    <t>www.lhw.com/meliafenix</t>
  </si>
  <si>
    <t>www.lhw.com/bahiaduque</t>
  </si>
  <si>
    <t>www.lhw.com/delagavina</t>
  </si>
  <si>
    <t>www.lhw.com/botanico</t>
  </si>
  <si>
    <t>www.lhw.com/grandstock</t>
  </si>
  <si>
    <t>www.lhw.com/parkvitznau</t>
  </si>
  <si>
    <t>www.lhw.com/chediandermatt</t>
  </si>
  <si>
    <t>www.lhw.com/reserveedenaulaczurich</t>
  </si>
  <si>
    <t>www.lhw.com/tschuggen</t>
  </si>
  <si>
    <t>www.lhw.com/vjgrandhot</t>
  </si>
  <si>
    <t>www.lhw.com/widder</t>
  </si>
  <si>
    <t>www.lhw.com/badragaz</t>
  </si>
  <si>
    <t>www.lhw.com/troiscouronnes</t>
  </si>
  <si>
    <t>www.lhw.com/gstaadpalace</t>
  </si>
  <si>
    <t>www.lhw.com/splendideroyal</t>
  </si>
  <si>
    <t>www.lhw.com/kulm</t>
  </si>
  <si>
    <t>www.lhw.com/badrutts</t>
  </si>
  <si>
    <t>www.lhw.com/burgenstock</t>
  </si>
  <si>
    <t>www.lhw.com/reservegeneve</t>
  </si>
  <si>
    <t>www.lhw.com/lecrans</t>
  </si>
  <si>
    <t>www.lhw.com/riffelalp</t>
  </si>
  <si>
    <t>www.lhw.com/guarda</t>
  </si>
  <si>
    <t>www.lhw.com/lausannepalace</t>
  </si>
  <si>
    <t>www.lhw.com/bauraulac</t>
  </si>
  <si>
    <t>www.lhw.com/lemirador</t>
  </si>
  <si>
    <t>www.lhw.com/bellevuepalace</t>
  </si>
  <si>
    <t>www.lhw.com/beaurivagegeneva</t>
  </si>
  <si>
    <t>www.lhw.com/beaurivagelausanne</t>
  </si>
  <si>
    <t>www.lhw.com/carltonstmoritz</t>
  </si>
  <si>
    <t>www.lhw.com/royalp</t>
  </si>
  <si>
    <t>www.lhw.com/montcervin</t>
  </si>
  <si>
    <t>www.lhw.com/doldergrand</t>
  </si>
  <si>
    <t>www.lhw.com/schweizerhofbern</t>
  </si>
  <si>
    <t>www.lhw.com/suvretta</t>
  </si>
  <si>
    <t>www.lhw.com/lestroisrois</t>
  </si>
  <si>
    <t>www.lhw.com/edenroc</t>
  </si>
  <si>
    <t>www.lhw.com/royalsavoyhotel</t>
  </si>
  <si>
    <t>www.lhw.com/thandaisland</t>
  </si>
  <si>
    <t>www.lhw.com/rayaheritage</t>
  </si>
  <si>
    <t>www.lhw.com/okuraprestigebkk</t>
  </si>
  <si>
    <t>Asia</t>
  </si>
  <si>
    <t>www.lhw.com/capellabangkok</t>
  </si>
  <si>
    <t>www.lhw.com/rayavadee</t>
  </si>
  <si>
    <t>www.lhw.com/naiharnphuket</t>
  </si>
  <si>
    <t>www.lhw.com/labadira</t>
  </si>
  <si>
    <t>www.lhw.com/bodrumloft</t>
  </si>
  <si>
    <t>www.lhw.com/montgomeriegolfclub</t>
  </si>
  <si>
    <t>www.lhw.com/dmarismugla</t>
  </si>
  <si>
    <t>www.lhw.com/maxxroyalkemerresort</t>
  </si>
  <si>
    <t>www.lhw.com/ciraganpalace</t>
  </si>
  <si>
    <t>www.lhw.com/therockhouse</t>
  </si>
  <si>
    <t>www.lhw.com/wymararesort</t>
  </si>
  <si>
    <t>www.lhw.com/gracebayclub</t>
  </si>
  <si>
    <t>www.lhw.com/operakiev</t>
  </si>
  <si>
    <t>www.lhw.com/royalmiragedubai</t>
  </si>
  <si>
    <t>www.lhw.com/loscarlondon</t>
  </si>
  <si>
    <t>www.lhw.com/adria</t>
  </si>
  <si>
    <t>www.lhw.com/landmarkuk</t>
  </si>
  <si>
    <t>www.lhw.com/gleneagles</t>
  </si>
  <si>
    <t>www.lhw.com/gleneaglestownhouse</t>
  </si>
  <si>
    <t>www.lhw.com/rfbrownuk</t>
  </si>
  <si>
    <t>www.lhw.com/ritzlondon</t>
  </si>
  <si>
    <t>www.lhw.com/malibubeach</t>
  </si>
  <si>
    <t>www.lhw.com/washingtonschoolhouse</t>
  </si>
  <si>
    <t>www.lhw.com/knickerbockernyc</t>
  </si>
  <si>
    <t>www.lhw.com/espaciowaikiki</t>
  </si>
  <si>
    <t>www.lhw.com/acqualina</t>
  </si>
  <si>
    <t>www.lhw.com/carillonmia</t>
  </si>
  <si>
    <t>www.lhw.com/sanysidroranch</t>
  </si>
  <si>
    <t>www.lhw.com/swexan</t>
  </si>
  <si>
    <t>www.lhw.com/ambientelandscapehotel</t>
  </si>
  <si>
    <t>www.lhw.com/villamaracarmel</t>
  </si>
  <si>
    <t>www.lhw.com/parkerpalmsprings</t>
  </si>
  <si>
    <t>www.lhw.com/huttonnashville</t>
  </si>
  <si>
    <t>www.lhw.com/newburyboston</t>
  </si>
  <si>
    <t>www.lhw.com/hayadams</t>
  </si>
  <si>
    <t>www.lhw.com/kahala</t>
  </si>
  <si>
    <t>www.lhw.com/greenwich</t>
  </si>
  <si>
    <t>www.lhw.com/setaimiami</t>
  </si>
  <si>
    <t>www.lhw.com/granducahouston</t>
  </si>
  <si>
    <t>www.lhw.com/rittenhouse</t>
  </si>
  <si>
    <t>www.lhw.com/lowellnyc</t>
  </si>
  <si>
    <t>www.lhw.com/sonnenalp</t>
  </si>
  <si>
    <t>www.lhw.com/braziliancourt</t>
  </si>
  <si>
    <t>www.lhw.com/thejoule</t>
  </si>
  <si>
    <t>www.lhw.com/halekulani</t>
  </si>
  <si>
    <t>www.lhw.com/montevideo</t>
  </si>
  <si>
    <t>www.lhw.com/cayenacaracas</t>
  </si>
  <si>
    <t>www.</t>
  </si>
  <si>
    <t>https://</t>
  </si>
  <si>
    <t>www.lhw.com/hyllavintage</t>
  </si>
  <si>
    <t>Armancette</t>
  </si>
  <si>
    <t>Hotel Royal-Riviera</t>
  </si>
  <si>
    <t>www.lhw.com/althoffbelrose</t>
  </si>
  <si>
    <t>Le K2 Palace</t>
  </si>
  <si>
    <t>Le K2 Altitude</t>
  </si>
  <si>
    <t>The Danai</t>
  </si>
  <si>
    <t>Paros, Cyclades</t>
  </si>
  <si>
    <t>Avant Mar</t>
  </si>
  <si>
    <t>www.lhw.com/avantmar</t>
  </si>
  <si>
    <t>Silversands Grand Anse</t>
  </si>
  <si>
    <t>Saint George</t>
  </si>
  <si>
    <t>Silversands Beach House</t>
  </si>
  <si>
    <t>www.lhw.com/silversandsbeachhouse</t>
  </si>
  <si>
    <t>The Imperial</t>
  </si>
  <si>
    <t>www.lhw.com/theimperial</t>
  </si>
  <si>
    <t>Masseria San Domenico Spa-Thalasso &amp; Golf</t>
  </si>
  <si>
    <t>www.lhw.com/palazzoroma</t>
  </si>
  <si>
    <t>www.lhw.com/masseriadonnamenga</t>
  </si>
  <si>
    <t>Violino d'Oro Venezia</t>
  </si>
  <si>
    <t>Maratea</t>
  </si>
  <si>
    <t>Santavenere</t>
  </si>
  <si>
    <t>www.lhw.com/santavenere</t>
  </si>
  <si>
    <t>Alassio</t>
  </si>
  <si>
    <t>Grand Hotel Alassio Beach &amp; SPA Resort</t>
  </si>
  <si>
    <t>www.lhw.com/grandhotelalassio</t>
  </si>
  <si>
    <t>COMO Alpina Dolomites</t>
  </si>
  <si>
    <t>Cala Beach Resort</t>
  </si>
  <si>
    <t>The Hotel Seiryu Kyoto Kiyomizu</t>
  </si>
  <si>
    <t>www.lhw.com/theseiryukyoto</t>
  </si>
  <si>
    <t>Punta Maroma</t>
  </si>
  <si>
    <t>www.lhw.com/casachable</t>
  </si>
  <si>
    <t>Ciudad de México</t>
  </si>
  <si>
    <t>Alexander</t>
  </si>
  <si>
    <t>www.lhw.com/alexander</t>
  </si>
  <si>
    <t>www.lhw.com/royalmansourcasablanca</t>
  </si>
  <si>
    <t>Maison Albar - Le Monumental Palace</t>
  </si>
  <si>
    <t>www.lhw.com/quintadoparal</t>
  </si>
  <si>
    <t>The Reserve</t>
  </si>
  <si>
    <t>www.lhw.com/thereserve</t>
  </si>
  <si>
    <t>www.lhw.com/chedikatara</t>
  </si>
  <si>
    <t>BLESS Hotel Ibiza</t>
  </si>
  <si>
    <t>Hotel Las Arenas</t>
  </si>
  <si>
    <t>Grand Hotel Les Trois Rois Basel</t>
  </si>
  <si>
    <t>www.lhw.com/aleentaretreat</t>
  </si>
  <si>
    <t>Maxx Royal Bodrum Resort</t>
  </si>
  <si>
    <t>www.lhw.com/maxxroyalresort</t>
  </si>
  <si>
    <t>Princes' Palace Resort</t>
  </si>
  <si>
    <t>www.lhw.com/princespalace</t>
  </si>
  <si>
    <t>Gleneagles Townhouse</t>
  </si>
  <si>
    <t>www.lhw.com/fifthavenuehotel</t>
  </si>
  <si>
    <t>www.lhw.com/bardosavannah</t>
  </si>
  <si>
    <t>Nine Orchard</t>
  </si>
  <si>
    <t>www.lhw.com/nineorchard</t>
  </si>
  <si>
    <t>Santa Monica</t>
  </si>
  <si>
    <t>The Georgian</t>
  </si>
  <si>
    <t>www.lhw.com/thegeorgian</t>
  </si>
  <si>
    <t>The Knickerbocker Hotel</t>
  </si>
  <si>
    <t>Ashigarashimo-gun</t>
  </si>
  <si>
    <t>Espacio The Hakone Geihinkan Rin-Poh-Ki-Ryu</t>
  </si>
  <si>
    <t>www.lhw.com/espaciohakone</t>
  </si>
  <si>
    <t>Shaviyani Atoll</t>
  </si>
  <si>
    <t>Sirru Fen Fushi, Private Lagoon Resort</t>
  </si>
  <si>
    <t>www.lhw.com/sirrufenfushi</t>
  </si>
  <si>
    <t>Palazzo Shedir</t>
  </si>
  <si>
    <t>www.LHW.com/palazzoshedir</t>
  </si>
  <si>
    <t>Maison Albar – L’Imperator</t>
  </si>
  <si>
    <t>Palazzo Firenze by Baglioni Hotels &amp; Resorts</t>
  </si>
  <si>
    <t>Palazzo Portinari Salviati</t>
  </si>
  <si>
    <t>www.lhw.com/palazzoportinari</t>
  </si>
  <si>
    <t>Pestana Palácio do Freixo - Pousada &amp; National Monument</t>
  </si>
  <si>
    <t>Moure</t>
  </si>
  <si>
    <t>Maison Albar Amoure</t>
  </si>
  <si>
    <t>www.lhw.com/maisonamoure</t>
  </si>
  <si>
    <t>Castello del Sole Beach Resort &amp; Spa</t>
  </si>
  <si>
    <t>www.lhw.com/castellodelsole</t>
  </si>
  <si>
    <t>Takua Thung District</t>
  </si>
  <si>
    <t>Aleenta Phuket - Phang Nga Resort and Spa</t>
  </si>
  <si>
    <t>www.lhw.com/aleentaphuket</t>
  </si>
  <si>
    <t>Althoff St. James´s Hotel &amp; Club London</t>
  </si>
  <si>
    <t>www.lhw.com/althoffstjames</t>
  </si>
  <si>
    <t>Katikies Chromata</t>
  </si>
  <si>
    <t>Castelrotto</t>
  </si>
  <si>
    <t>Monte Argentario, Tuscany</t>
  </si>
  <si>
    <t>Baglioni Maldives Luxury All-Inclusive</t>
  </si>
  <si>
    <t>Puerto Varas</t>
  </si>
  <si>
    <t>Hotel AWA</t>
  </si>
  <si>
    <t>South America</t>
  </si>
  <si>
    <t>www.lhw.com/hotelawa</t>
  </si>
  <si>
    <t>Sanquan Town, Nanchuan District</t>
  </si>
  <si>
    <t>Pushine Jinfoshan Resort Hotel</t>
  </si>
  <si>
    <t>www.lhw.com/pushineresort</t>
  </si>
  <si>
    <t>La Fortuna de San Carlos</t>
  </si>
  <si>
    <t>Übersee</t>
  </si>
  <si>
    <t>Chiemgauhof Lakeside Retreat</t>
  </si>
  <si>
    <t>www.lhw.com/chiemgauhofretreat</t>
  </si>
  <si>
    <t>Santorini, Cyclades Islands</t>
  </si>
  <si>
    <t>Katikies Garden</t>
  </si>
  <si>
    <t>Katikies Kirini</t>
  </si>
  <si>
    <t>Cortina d'Ampezzo</t>
  </si>
  <si>
    <t>www.lhw.com/ancora</t>
  </si>
  <si>
    <t>Ostuni</t>
  </si>
  <si>
    <t>VISTA OSTUNI</t>
  </si>
  <si>
    <t>www.lhw.com/vistaostuni</t>
  </si>
  <si>
    <t>Palau</t>
  </si>
  <si>
    <t>Hotel Capo d'Orso Thalasso e Spa</t>
  </si>
  <si>
    <t>www.lhw.com/capodorso</t>
  </si>
  <si>
    <t>Le Royal Hotels &amp; Resorts - Luxembourg</t>
  </si>
  <si>
    <t>Eijsden</t>
  </si>
  <si>
    <t>Van Oys Maastricht Retreat</t>
  </si>
  <si>
    <t>www.lhw.com/vanoys</t>
  </si>
  <si>
    <t>Sintra</t>
  </si>
  <si>
    <t>Valverde Sintra Palácio de Seteais</t>
  </si>
  <si>
    <t>www.lhw.com/valverdesintrapalacio</t>
  </si>
  <si>
    <t>Puerto Rico</t>
  </si>
  <si>
    <t>San Juan</t>
  </si>
  <si>
    <t>VERANO San Juan</t>
  </si>
  <si>
    <t>www.lhw.com/hotelverano</t>
  </si>
  <si>
    <t>Hotel Botanico &amp; The Oriental Spa Garden 5*GL</t>
  </si>
  <si>
    <t>Villars sur Ollon</t>
  </si>
  <si>
    <t>Villars Palace</t>
  </si>
  <si>
    <t>www.lhw.com/villarspalace</t>
  </si>
  <si>
    <t>Appenzell</t>
  </si>
  <si>
    <t>Huus Quell by Appenzeller Huus</t>
  </si>
  <si>
    <t>www.lhw.com/huusquell</t>
  </si>
  <si>
    <t>Çirağan Palace Hotel Kempinski</t>
  </si>
  <si>
    <t>www.lhw.com/thestrand</t>
  </si>
  <si>
    <t>The Biltmore Hotel Villas</t>
  </si>
  <si>
    <t>www.lhw.com/biltmorevillas</t>
  </si>
  <si>
    <t>Boca Raton</t>
  </si>
  <si>
    <t>Beach Club at The Boca Raton</t>
  </si>
  <si>
    <t>www.lhw.com/beachclub</t>
  </si>
  <si>
    <t>METT Barcelona</t>
  </si>
  <si>
    <t>Hotel Olissippo Lapa Palace</t>
  </si>
  <si>
    <t>Archidona</t>
  </si>
  <si>
    <t>Finca La Bobadilla</t>
  </si>
  <si>
    <t>Hotel Fénix, a Gran Melia Hotel</t>
  </si>
  <si>
    <t>Giza</t>
  </si>
  <si>
    <t>Georgia</t>
  </si>
  <si>
    <t>Tbilisi</t>
  </si>
  <si>
    <t>The Telegraph Hotel</t>
  </si>
  <si>
    <t>SCHLOSS ELMAU</t>
  </si>
  <si>
    <t>Anthology of Athens</t>
  </si>
  <si>
    <t>﻿www.lhw.com/anthologyathens</t>
  </si>
  <si>
    <t>Metsovo</t>
  </si>
  <si>
    <t>Grand Forest Metsovo</t>
  </si>
  <si>
    <t>EMEA</t>
  </si>
  <si>
    <t>﻿www.lhw.com/grandforestmetsovo</t>
  </si>
  <si>
    <t>Grand Hotel Majestic già Baglioni</t>
  </si>
  <si>
    <t>Villa Agrippina, a Gran Melia Hotel, Rome</t>
  </si>
  <si>
    <t>﻿www.lhw.com/hotelgabrielli</t>
  </si>
  <si>
    <t>Lecce</t>
  </si>
  <si>
    <t>Patria Palace Hotel</t>
  </si>
  <si>
    <t>Pensione America</t>
  </si>
  <si>
    <t>Imperial Floors at Imperial Hotel Tokyo</t>
  </si>
  <si>
    <t>Playa del Carmen</t>
  </si>
  <si>
    <t>La Casa de la Playa</t>
  </si>
  <si>
    <t>http://﻿www.lhw.com/lacasadelaplaya</t>
  </si>
  <si>
    <t>Todos Santos – Cabo San Lucas</t>
  </si>
  <si>
    <t>Paradero Todos Santos</t>
  </si>
  <si>
    <t>AMER</t>
  </si>
  <si>
    <t>Mongolia</t>
  </si>
  <si>
    <t>Ulaanbaatar</t>
  </si>
  <si>
    <t>Ayan Zalaat Hotel and SPA</t>
  </si>
  <si>
    <t>M'DIQ</t>
  </si>
  <si>
    <t>Royal Mansour Tamuda Bay</t>
  </si>
  <si>
    <t>﻿www.lhw.com/royalmansourtamudabay</t>
  </si>
  <si>
    <t>Alporchinhos, Porches</t>
  </si>
  <si>
    <t>Midrand</t>
  </si>
  <si>
    <t>Steyn City Hotel by Saxon</t>
  </si>
  <si>
    <t>﻿www.lhw.com/steyncityhotel</t>
  </si>
  <si>
    <t>Hotel Colón Gran Melia</t>
  </si>
  <si>
    <t>Chiclana de la Frontera-Cádiz</t>
  </si>
  <si>
    <t>Palacio de Sancti Petri, Gran Melia</t>
  </si>
  <si>
    <t>NgoroNgoro Lodge, Member of Melia Collection</t>
  </si>
  <si>
    <t>www.lhw.com/ngorongorolodge</t>
  </si>
  <si>
    <t>Ripon</t>
  </si>
  <si>
    <t>Grantley Hall</t>
  </si>
  <si>
    <t>Blue Monkey Hotel &amp; Beach Club</t>
  </si>
  <si>
    <t>Yan Garden, Shanghai</t>
  </si>
  <si>
    <t>Guiyang</t>
  </si>
  <si>
    <t>Pearl Gallery Hotel</t>
  </si>
  <si>
    <t>www.lhw.com/pearlgallery</t>
  </si>
  <si>
    <t>Chengdu</t>
  </si>
  <si>
    <t>Guanyin Yiyuntai Hotel Chengdu</t>
  </si>
  <si>
    <t>Cartagena</t>
  </si>
  <si>
    <t>Hotel Santos de Piedra</t>
  </si>
  <si>
    <t>Vysoký Újezd</t>
  </si>
  <si>
    <t>Chateau Papillon Resort Hotel &amp; Spa</t>
  </si>
  <si>
    <t>www.lhw.com/gizapalace</t>
  </si>
  <si>
    <t>Hotel Raphael Champs-Elysees</t>
  </si>
  <si>
    <t>?www.LHW.com/rapael</t>
  </si>
  <si>
    <t>Theoule Sur Mer</t>
  </si>
  <si>
    <t>Château de Théoule</t>
  </si>
  <si>
    <t>www.lhw.com/chateaudetheoule</t>
  </si>
  <si>
    <t>Diana Dea Lodge</t>
  </si>
  <si>
    <t>Pommard</t>
  </si>
  <si>
    <t>Althoff Dom Hotel Cologne</t>
  </si>
  <si>
    <t>Frankfurt am Main</t>
  </si>
  <si>
    <t>Rote, Kabupaten Rote Ndao</t>
  </si>
  <si>
    <t>Nihi Rote</t>
  </si>
  <si>
    <t>Siracusa</t>
  </si>
  <si>
    <t>Grand Hotel Des Étrangers</t>
  </si>
  <si>
    <t>www.lhw.com/pensioneamerica</t>
  </si>
  <si>
    <t>San Lorenzo di Sebato</t>
  </si>
  <si>
    <t>Castel Badia</t>
  </si>
  <si>
    <t>Palazzo Cordusio, a Gran Meliá Hotel</t>
  </si>
  <si>
    <t>www.lhw.com/palazzocordusio</t>
  </si>
  <si>
    <t>Imperial Hotel Kyoto</t>
  </si>
  <si>
    <t>Nagoya City</t>
  </si>
  <si>
    <t>Espacio Nagoya Castle</t>
  </si>
  <si>
    <t>Lebanon</t>
  </si>
  <si>
    <t>Beirut</t>
  </si>
  <si>
    <t>Le Gray, Beirut</t>
  </si>
  <si>
    <t>Tesoco</t>
  </si>
  <si>
    <t>Xmulbalam</t>
  </si>
  <si>
    <t>Tróia</t>
  </si>
  <si>
    <t>Na Praia</t>
  </si>
  <si>
    <t>Évora</t>
  </si>
  <si>
    <t>EVORA Boutique Hotel</t>
  </si>
  <si>
    <t>Saint Lucia</t>
  </si>
  <si>
    <t>Castries</t>
  </si>
  <si>
    <t>Windjammer Landing Resort and Residences</t>
  </si>
  <si>
    <t>Canouan Estate Resort &amp; Villas</t>
  </si>
  <si>
    <t>Sint Maarten (Dutch part)</t>
  </si>
  <si>
    <t>Vie L'Ven Resort &amp; Residences</t>
  </si>
  <si>
    <t>Marbella Club</t>
  </si>
  <si>
    <t>Haro</t>
  </si>
  <si>
    <t>Palacio de Los Angeles - La Rioja</t>
  </si>
  <si>
    <t>Estepona</t>
  </si>
  <si>
    <t>Palacio Maravilla</t>
  </si>
  <si>
    <t>Capadoccia</t>
  </si>
  <si>
    <t>Argos in Cappadocia</t>
  </si>
  <si>
    <t>The Strand Turks &amp; Caicos</t>
  </si>
  <si>
    <t>Surrey</t>
  </si>
  <si>
    <t>Beaverbrook</t>
  </si>
  <si>
    <t>﻿www.lhw.com/beaverbrook</t>
  </si>
  <si>
    <t>Fort Lauderdale</t>
  </si>
  <si>
    <t>The Whitfield Las Olas Hotel &amp; Spa</t>
  </si>
  <si>
    <t>El Encanto</t>
  </si>
  <si>
    <t>The Hotel Chelsea</t>
  </si>
  <si>
    <t>Stone Ridge</t>
  </si>
  <si>
    <t>Hasbrouck House</t>
  </si>
  <si>
    <t>West Palm Beach</t>
  </si>
  <si>
    <t>Nora Hotel</t>
  </si>
  <si>
    <t>Viet Nam</t>
  </si>
  <si>
    <t>Ho Chi Minh City</t>
  </si>
  <si>
    <t>The Reverie Saigon</t>
  </si>
  <si>
    <t>www.lhw.com/reveriesaigon</t>
  </si>
  <si>
    <t>Giza Palace Hotel and Spa</t>
  </si>
  <si>
    <t>AREV St. Tropez</t>
  </si>
  <si>
    <t>Fonteverde Lifestyle &amp; Thermal Retreat</t>
  </si>
  <si>
    <t>Hotel Gabrielli Venezia - Starhotels Collezione</t>
  </si>
  <si>
    <t>Casa J.K. Place, Roma</t>
  </si>
  <si>
    <t>Paradisus Los Cabos All Inclusive Adults Only</t>
  </si>
  <si>
    <t>Cape Town</t>
  </si>
  <si>
    <t>The Silo Hotel</t>
  </si>
  <si>
    <t>Hermanus</t>
  </si>
  <si>
    <t>Birkenhead House</t>
  </si>
  <si>
    <t>Franschhoek</t>
  </si>
  <si>
    <t>La Residence</t>
  </si>
  <si>
    <t>Hoedspruit</t>
  </si>
  <si>
    <t>Royal Malewane</t>
  </si>
  <si>
    <t>Hotel Puente Romano Marbella</t>
  </si>
  <si>
    <t>Sainte-Anne</t>
  </si>
  <si>
    <t>Cay Bay</t>
  </si>
  <si>
    <t>NgoroNgoro Conservation Area</t>
  </si>
  <si>
    <t>Zürs</t>
  </si>
  <si>
    <t>Ancora Cortina</t>
  </si>
  <si>
    <t>Hotel Marquis Reforma</t>
  </si>
  <si>
    <t>Palacio De Los Duques, a Gran Meliá</t>
  </si>
  <si>
    <t>www.lhw.com/zurserhof</t>
  </si>
  <si>
    <t>Anantara Palais Hansen Vienna Hotel</t>
  </si>
  <si>
    <t>Isla de Pacua</t>
  </si>
  <si>
    <t>Chongzuo</t>
  </si>
  <si>
    <t>Legend of AVARA, Chongzuo</t>
  </si>
  <si>
    <t>Hornbaek</t>
  </si>
  <si>
    <t>CORI Hornbaek Hotel</t>
  </si>
  <si>
    <t>Porto-Vecchio</t>
  </si>
  <si>
    <t>Casadelmar</t>
  </si>
  <si>
    <t>www.lhw.com/chateaucommaraine</t>
  </si>
  <si>
    <t>www.lhw.com/arev</t>
  </si>
  <si>
    <t>LA BAULE</t>
  </si>
  <si>
    <t>www.lhw.com/florentin</t>
  </si>
  <si>
    <t>www.lhw.com/castelbadia</t>
  </si>
  <si>
    <t>Taormina (ME)</t>
  </si>
  <si>
    <t>Atlantis Bay</t>
  </si>
  <si>
    <t>Como</t>
  </si>
  <si>
    <t>Palazzo Venezia</t>
  </si>
  <si>
    <t>Palermo</t>
  </si>
  <si>
    <t>Palazzo Excelsior</t>
  </si>
  <si>
    <t>George Town</t>
  </si>
  <si>
    <t>www.lhw.com/ayanzalaat</t>
  </si>
  <si>
    <t>San Isidro</t>
  </si>
  <si>
    <t>www.lhw.com/windjammerlanding</t>
  </si>
  <si>
    <t>www.lhw.com/palaciosancti</t>
  </si>
  <si>
    <t>Burgenstock Hotel &amp; Alpine Spa</t>
  </si>
  <si>
    <t>Chalet RoyAlp Hôtel &amp; Spa</t>
  </si>
  <si>
    <t>www.lhw.com/argoscappadocia</t>
  </si>
  <si>
    <t>www.lhw.com/elencanto</t>
  </si>
  <si>
    <t>www.lhw.com/chelsea</t>
  </si>
  <si>
    <t>San Francisco</t>
  </si>
  <si>
    <t>Grand Resort Zürserhof</t>
  </si>
  <si>
    <t>La Réserve de Beaulieu</t>
  </si>
  <si>
    <t>La Reserve Ramatuelle Hotel Spa and Villas</t>
  </si>
  <si>
    <t>La Réserve Paris - Hotel and Spa</t>
  </si>
  <si>
    <t>Château la Commaraine Hotel, Spa &amp; Cuverie</t>
  </si>
  <si>
    <t>Hôtel Barrière L’Hermitage La Baule</t>
  </si>
  <si>
    <t>Althoff Seehotel Überfahrt</t>
  </si>
  <si>
    <t>The Florentin by Althoff Collection</t>
  </si>
  <si>
    <t>Lagonissi, Attica</t>
  </si>
  <si>
    <t>Mykonos, Kyklades</t>
  </si>
  <si>
    <t>Loc. Forte Village, Pula CA</t>
  </si>
  <si>
    <t>Villa del Parco &amp; Spa, Forte Village Resort</t>
  </si>
  <si>
    <t>Hotel Principe Forte dei Marmi</t>
  </si>
  <si>
    <t>Le Graal Cortina</t>
  </si>
  <si>
    <t>Camiral</t>
  </si>
  <si>
    <t>Bellevue</t>
  </si>
  <si>
    <t>La Réserve Genève Hotel, Spa and Villa</t>
  </si>
  <si>
    <t>Victoria Jungfrau Grand Hotel &amp; Spa</t>
  </si>
  <si>
    <t>The Huntington Hotel</t>
  </si>
  <si>
    <t>Faubourg 21</t>
  </si>
  <si>
    <t>The PuLi Shanghai</t>
  </si>
  <si>
    <t>Guatemala</t>
  </si>
  <si>
    <t>Villa Bokéh</t>
  </si>
  <si>
    <t>Noto</t>
  </si>
  <si>
    <t>Il San Corrado di Noto Resort</t>
  </si>
  <si>
    <t>Soori Penang</t>
  </si>
  <si>
    <t>Porto Santo, Madeira</t>
  </si>
  <si>
    <t>Legacy Ithos</t>
  </si>
  <si>
    <t>Treville Phuket</t>
  </si>
  <si>
    <t>Recess Hotel &amp; Club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</si>
</sst>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_ ;[Red]\-#,##0\ "/>
  </numFmts>
  <fonts count="21" x14ac:knownFonts="1">
    <font>
      <sz val="11"/>
      <color theme="1"/>
      <name val="Calibri"/>
      <family val="2"/>
      <scheme val="minor"/>
    </font>
    <font>
      <b/>
      <sz val="11"/>
      <color theme="1"/>
      <name val="Calibri"/>
      <family val="2"/>
      <scheme val="minor"/>
    </font>
    <font>
      <b/>
      <sz val="8"/>
      <color theme="1"/>
      <name val="Calibri"/>
      <family val="2"/>
      <scheme val="minor"/>
    </font>
    <font>
      <b/>
      <u/>
      <sz val="11"/>
      <color theme="1"/>
      <name val="Calibri"/>
      <family val="2"/>
      <scheme val="minor"/>
    </font>
    <font>
      <sz val="8"/>
      <name val="Calibri"/>
      <family val="2"/>
      <scheme val="minor"/>
    </font>
    <font>
      <b/>
      <sz val="11"/>
      <color theme="0"/>
      <name val="Calibri"/>
      <family val="2"/>
      <scheme val="minor"/>
    </font>
    <font>
      <i/>
      <sz val="11"/>
      <color theme="1"/>
      <name val="Calibri"/>
      <family val="2"/>
      <scheme val="minor"/>
    </font>
    <font>
      <b/>
      <sz val="10"/>
      <color theme="1"/>
      <name val="Calibri"/>
      <family val="2"/>
      <scheme val="minor"/>
    </font>
    <font>
      <sz val="20"/>
      <color theme="0"/>
      <name val="Arial"/>
      <family val="2"/>
    </font>
    <font>
      <b/>
      <sz val="10"/>
      <color theme="0"/>
      <name val="Arial"/>
      <family val="2"/>
    </font>
    <font>
      <b/>
      <sz val="12"/>
      <color theme="0"/>
      <name val="Arial"/>
      <family val="2"/>
    </font>
    <font>
      <i/>
      <sz val="11"/>
      <color theme="1"/>
      <name val="Times New Roman"/>
      <family val="1"/>
    </font>
    <font>
      <sz val="11"/>
      <color theme="1"/>
      <name val="Times New Roman"/>
      <family val="1"/>
    </font>
    <font>
      <b/>
      <sz val="11"/>
      <color rgb="FF00B050"/>
      <name val="Times New Roman"/>
      <family val="1"/>
    </font>
    <font>
      <sz val="11"/>
      <name val="Times New Roman"/>
      <family val="1"/>
    </font>
    <font>
      <sz val="14"/>
      <color theme="1"/>
      <name val="Times New Roman"/>
      <family val="1"/>
    </font>
    <font>
      <b/>
      <sz val="14"/>
      <color theme="1"/>
      <name val="Times New Roman"/>
      <family val="1"/>
    </font>
    <font>
      <b/>
      <sz val="11"/>
      <color theme="1"/>
      <name val="Times New Roman"/>
      <family val="1"/>
    </font>
    <font>
      <b/>
      <sz val="12"/>
      <color theme="1"/>
      <name val="Arial"/>
      <family val="2"/>
    </font>
    <font>
      <b/>
      <u/>
      <sz val="11"/>
      <color rgb="FFC00000"/>
      <name val="Times New Roman"/>
      <family val="1"/>
    </font>
    <font>
      <sz val="11"/>
      <color rgb="FF001D35"/>
      <name val="Arial"/>
      <family val="2"/>
    </font>
  </fonts>
  <fills count="7">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0" tint="-0.14999847407452621"/>
        <bgColor indexed="64"/>
      </patternFill>
    </fill>
    <fill>
      <patternFill patternType="solid">
        <fgColor rgb="FF192430"/>
        <bgColor indexed="64"/>
      </patternFill>
    </fill>
    <fill>
      <patternFill patternType="solid">
        <fgColor rgb="FF405866"/>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18">
    <xf numFmtId="0" fontId="0" fillId="0" borderId="0" xfId="0"/>
    <xf numFmtId="0" fontId="0" fillId="0" borderId="0" xfId="0" applyAlignment="1" applyProtection="1">
      <alignment shrinkToFit="1"/>
      <protection hidden="1"/>
    </xf>
    <xf numFmtId="0" fontId="0" fillId="2" borderId="0" xfId="0" applyFill="1" applyAlignment="1" applyProtection="1">
      <alignment shrinkToFit="1"/>
      <protection hidden="1"/>
    </xf>
    <xf numFmtId="0" fontId="2" fillId="2" borderId="0" xfId="0" applyFont="1" applyFill="1" applyAlignment="1" applyProtection="1">
      <alignment horizontal="center" shrinkToFit="1"/>
      <protection hidden="1"/>
    </xf>
    <xf numFmtId="0" fontId="3" fillId="0" borderId="0" xfId="0" applyFont="1" applyAlignment="1" applyProtection="1">
      <alignment horizontal="center" shrinkToFit="1"/>
      <protection hidden="1"/>
    </xf>
    <xf numFmtId="0" fontId="0" fillId="0" borderId="1" xfId="0" applyBorder="1" applyAlignment="1" applyProtection="1">
      <alignment horizontal="center" shrinkToFit="1"/>
      <protection hidden="1"/>
    </xf>
    <xf numFmtId="0" fontId="0" fillId="0" borderId="10" xfId="0" applyBorder="1" applyAlignment="1" applyProtection="1">
      <alignment horizontal="center" shrinkToFit="1"/>
      <protection hidden="1"/>
    </xf>
    <xf numFmtId="0" fontId="0" fillId="0" borderId="12" xfId="0" applyBorder="1" applyAlignment="1" applyProtection="1">
      <alignment horizontal="center" shrinkToFit="1"/>
      <protection hidden="1"/>
    </xf>
    <xf numFmtId="0" fontId="0" fillId="0" borderId="11" xfId="0" applyBorder="1" applyAlignment="1" applyProtection="1">
      <alignment horizontal="center" shrinkToFit="1"/>
      <protection hidden="1"/>
    </xf>
    <xf numFmtId="0" fontId="0" fillId="0" borderId="10" xfId="0" applyBorder="1" applyAlignment="1" applyProtection="1">
      <alignment horizontal="left" shrinkToFit="1"/>
      <protection hidden="1"/>
    </xf>
    <xf numFmtId="0" fontId="0" fillId="0" borderId="11" xfId="0" applyBorder="1" applyAlignment="1" applyProtection="1">
      <alignment horizontal="left" shrinkToFit="1"/>
      <protection hidden="1"/>
    </xf>
    <xf numFmtId="0" fontId="0" fillId="0" borderId="12" xfId="0" applyBorder="1" applyAlignment="1" applyProtection="1">
      <alignment horizontal="left" shrinkToFit="1"/>
      <protection hidden="1"/>
    </xf>
    <xf numFmtId="0" fontId="0" fillId="0" borderId="2" xfId="0" applyBorder="1" applyAlignment="1" applyProtection="1">
      <alignment horizontal="center" shrinkToFit="1"/>
      <protection hidden="1"/>
    </xf>
    <xf numFmtId="0" fontId="0" fillId="0" borderId="3" xfId="0" applyBorder="1" applyAlignment="1" applyProtection="1">
      <alignment horizontal="center" shrinkToFit="1"/>
      <protection hidden="1"/>
    </xf>
    <xf numFmtId="0" fontId="0" fillId="0" borderId="5" xfId="0" applyBorder="1" applyAlignment="1" applyProtection="1">
      <alignment horizontal="center" shrinkToFit="1"/>
      <protection hidden="1"/>
    </xf>
    <xf numFmtId="0" fontId="0" fillId="0" borderId="6" xfId="0" applyBorder="1" applyAlignment="1" applyProtection="1">
      <alignment horizontal="center" shrinkToFit="1"/>
      <protection hidden="1"/>
    </xf>
    <xf numFmtId="0" fontId="0" fillId="0" borderId="13" xfId="0" applyBorder="1" applyAlignment="1" applyProtection="1">
      <alignment horizontal="center" shrinkToFit="1"/>
      <protection hidden="1"/>
    </xf>
    <xf numFmtId="0" fontId="0" fillId="0" borderId="14" xfId="0" applyBorder="1" applyAlignment="1" applyProtection="1">
      <alignment horizontal="center" shrinkToFit="1"/>
      <protection hidden="1"/>
    </xf>
    <xf numFmtId="0" fontId="0" fillId="0" borderId="4" xfId="0" applyBorder="1" applyAlignment="1" applyProtection="1">
      <alignment horizontal="center" shrinkToFit="1"/>
      <protection hidden="1"/>
    </xf>
    <xf numFmtId="0" fontId="0" fillId="0" borderId="7" xfId="0" applyBorder="1" applyAlignment="1" applyProtection="1">
      <alignment horizontal="center" shrinkToFit="1"/>
      <protection hidden="1"/>
    </xf>
    <xf numFmtId="0" fontId="0" fillId="0" borderId="15" xfId="0" applyBorder="1" applyAlignment="1" applyProtection="1">
      <alignment horizontal="center" shrinkToFit="1"/>
      <protection hidden="1"/>
    </xf>
    <xf numFmtId="164" fontId="0" fillId="0" borderId="10" xfId="0" applyNumberFormat="1" applyBorder="1" applyAlignment="1" applyProtection="1">
      <alignment horizontal="right" shrinkToFit="1"/>
      <protection hidden="1"/>
    </xf>
    <xf numFmtId="164" fontId="0" fillId="0" borderId="11" xfId="0" applyNumberFormat="1" applyBorder="1" applyAlignment="1" applyProtection="1">
      <alignment horizontal="right" shrinkToFit="1"/>
      <protection hidden="1"/>
    </xf>
    <xf numFmtId="164" fontId="0" fillId="0" borderId="12" xfId="0" applyNumberFormat="1" applyBorder="1" applyAlignment="1" applyProtection="1">
      <alignment horizontal="right" shrinkToFit="1"/>
      <protection hidden="1"/>
    </xf>
    <xf numFmtId="0" fontId="0" fillId="0" borderId="0" xfId="0" applyAlignment="1" applyProtection="1">
      <alignment horizontal="left" shrinkToFit="1"/>
      <protection hidden="1"/>
    </xf>
    <xf numFmtId="0" fontId="0" fillId="4" borderId="0" xfId="0" applyFill="1" applyAlignment="1" applyProtection="1">
      <alignment shrinkToFit="1"/>
      <protection hidden="1"/>
    </xf>
    <xf numFmtId="164" fontId="0" fillId="0" borderId="10" xfId="0" applyNumberFormat="1" applyBorder="1" applyAlignment="1" applyProtection="1">
      <alignment horizontal="center" shrinkToFit="1"/>
      <protection hidden="1"/>
    </xf>
    <xf numFmtId="164" fontId="0" fillId="0" borderId="12" xfId="0" applyNumberFormat="1" applyBorder="1" applyAlignment="1" applyProtection="1">
      <alignment horizontal="center" shrinkToFit="1"/>
      <protection hidden="1"/>
    </xf>
    <xf numFmtId="0" fontId="2" fillId="0" borderId="0" xfId="0" applyFont="1" applyAlignment="1" applyProtection="1">
      <alignment horizontal="center" shrinkToFit="1"/>
      <protection hidden="1"/>
    </xf>
    <xf numFmtId="0" fontId="0" fillId="0" borderId="9" xfId="0" applyBorder="1" applyAlignment="1" applyProtection="1">
      <alignment horizontal="center" shrinkToFit="1"/>
      <protection hidden="1"/>
    </xf>
    <xf numFmtId="0" fontId="5" fillId="6" borderId="5" xfId="0" applyFont="1" applyFill="1" applyBorder="1" applyAlignment="1" applyProtection="1">
      <alignment horizontal="center" shrinkToFit="1"/>
      <protection locked="0"/>
    </xf>
    <xf numFmtId="0" fontId="5" fillId="6" borderId="6" xfId="0" applyFont="1" applyFill="1" applyBorder="1" applyAlignment="1" applyProtection="1">
      <alignment horizontal="center" shrinkToFit="1"/>
      <protection locked="0"/>
    </xf>
    <xf numFmtId="0" fontId="5" fillId="6" borderId="7" xfId="0" applyFont="1" applyFill="1" applyBorder="1" applyAlignment="1" applyProtection="1">
      <alignment horizontal="center" shrinkToFit="1"/>
      <protection locked="0"/>
    </xf>
    <xf numFmtId="0" fontId="9" fillId="6" borderId="2" xfId="0" applyFont="1" applyFill="1" applyBorder="1" applyAlignment="1" applyProtection="1">
      <alignment horizontal="center" shrinkToFit="1"/>
      <protection hidden="1"/>
    </xf>
    <xf numFmtId="0" fontId="9" fillId="6" borderId="3" xfId="0" applyFont="1" applyFill="1" applyBorder="1" applyAlignment="1" applyProtection="1">
      <alignment horizontal="center" shrinkToFit="1"/>
      <protection hidden="1"/>
    </xf>
    <xf numFmtId="0" fontId="9" fillId="6" borderId="4" xfId="0" applyFont="1" applyFill="1" applyBorder="1" applyAlignment="1" applyProtection="1">
      <alignment horizontal="center" shrinkToFit="1"/>
      <protection hidden="1"/>
    </xf>
    <xf numFmtId="0" fontId="12" fillId="2" borderId="0" xfId="0" applyFont="1" applyFill="1" applyAlignment="1" applyProtection="1">
      <alignment shrinkToFit="1"/>
      <protection hidden="1"/>
    </xf>
    <xf numFmtId="0" fontId="12" fillId="2" borderId="0" xfId="0" applyFont="1" applyFill="1" applyAlignment="1" applyProtection="1">
      <alignment horizontal="center" shrinkToFit="1"/>
      <protection hidden="1"/>
    </xf>
    <xf numFmtId="0" fontId="12" fillId="0" borderId="2" xfId="0" applyFont="1" applyBorder="1" applyAlignment="1" applyProtection="1">
      <alignment horizontal="left" shrinkToFit="1"/>
      <protection locked="0"/>
    </xf>
    <xf numFmtId="0" fontId="12" fillId="0" borderId="3" xfId="0" applyFont="1" applyBorder="1" applyAlignment="1" applyProtection="1">
      <alignment horizontal="left" shrinkToFit="1"/>
      <protection locked="0"/>
    </xf>
    <xf numFmtId="0" fontId="12" fillId="0" borderId="4" xfId="0" applyFont="1" applyBorder="1" applyAlignment="1" applyProtection="1">
      <alignment horizontal="left" shrinkToFit="1"/>
      <protection locked="0"/>
    </xf>
    <xf numFmtId="0" fontId="12" fillId="0" borderId="8" xfId="0" applyFont="1" applyBorder="1" applyAlignment="1" applyProtection="1">
      <alignment horizontal="left" shrinkToFit="1"/>
      <protection locked="0"/>
    </xf>
    <xf numFmtId="0" fontId="12" fillId="0" borderId="0" xfId="0" applyFont="1" applyAlignment="1" applyProtection="1">
      <alignment horizontal="left" shrinkToFit="1"/>
      <protection locked="0"/>
    </xf>
    <xf numFmtId="0" fontId="12" fillId="0" borderId="9" xfId="0" applyFont="1" applyBorder="1" applyAlignment="1" applyProtection="1">
      <alignment horizontal="left" shrinkToFit="1"/>
      <protection locked="0"/>
    </xf>
    <xf numFmtId="0" fontId="12" fillId="0" borderId="5" xfId="0" applyFont="1" applyBorder="1" applyAlignment="1" applyProtection="1">
      <alignment horizontal="left" shrinkToFit="1"/>
      <protection locked="0"/>
    </xf>
    <xf numFmtId="0" fontId="12" fillId="0" borderId="6" xfId="0" applyFont="1" applyBorder="1" applyAlignment="1" applyProtection="1">
      <alignment horizontal="left" shrinkToFit="1"/>
      <protection locked="0"/>
    </xf>
    <xf numFmtId="0" fontId="12" fillId="0" borderId="7" xfId="0" applyFont="1" applyBorder="1" applyAlignment="1" applyProtection="1">
      <alignment horizontal="left" shrinkToFit="1"/>
      <protection locked="0"/>
    </xf>
    <xf numFmtId="164" fontId="12" fillId="0" borderId="3" xfId="0" applyNumberFormat="1" applyFont="1" applyBorder="1" applyAlignment="1" applyProtection="1">
      <alignment horizontal="right" shrinkToFit="1"/>
      <protection locked="0"/>
    </xf>
    <xf numFmtId="0" fontId="12" fillId="0" borderId="3" xfId="0" applyFont="1" applyBorder="1" applyAlignment="1" applyProtection="1">
      <alignment horizontal="center" shrinkToFit="1"/>
      <protection locked="0"/>
    </xf>
    <xf numFmtId="164" fontId="12" fillId="0" borderId="0" xfId="0" applyNumberFormat="1" applyFont="1" applyAlignment="1" applyProtection="1">
      <alignment horizontal="right" shrinkToFit="1"/>
      <protection locked="0"/>
    </xf>
    <xf numFmtId="0" fontId="12" fillId="0" borderId="0" xfId="0" applyFont="1" applyAlignment="1" applyProtection="1">
      <alignment horizontal="center" shrinkToFit="1"/>
      <protection locked="0"/>
    </xf>
    <xf numFmtId="164" fontId="12" fillId="0" borderId="6" xfId="0" applyNumberFormat="1" applyFont="1" applyBorder="1" applyAlignment="1" applyProtection="1">
      <alignment horizontal="right" shrinkToFit="1"/>
      <protection locked="0"/>
    </xf>
    <xf numFmtId="0" fontId="12" fillId="0" borderId="6" xfId="0" applyFont="1" applyBorder="1" applyAlignment="1" applyProtection="1">
      <alignment horizontal="center" shrinkToFit="1"/>
      <protection locked="0"/>
    </xf>
    <xf numFmtId="0" fontId="5" fillId="5" borderId="1" xfId="0" applyFont="1" applyFill="1" applyBorder="1" applyAlignment="1" applyProtection="1">
      <alignment horizontal="center" shrinkToFit="1"/>
      <protection hidden="1"/>
    </xf>
    <xf numFmtId="0" fontId="12" fillId="0" borderId="10" xfId="0" applyFont="1" applyBorder="1" applyAlignment="1" applyProtection="1">
      <alignment horizontal="center" shrinkToFit="1"/>
      <protection hidden="1"/>
    </xf>
    <xf numFmtId="0" fontId="12" fillId="0" borderId="11" xfId="0" applyFont="1" applyBorder="1" applyAlignment="1" applyProtection="1">
      <alignment horizontal="center" shrinkToFit="1"/>
      <protection hidden="1"/>
    </xf>
    <xf numFmtId="0" fontId="12" fillId="0" borderId="12" xfId="0" applyFont="1" applyBorder="1" applyAlignment="1" applyProtection="1">
      <alignment horizontal="center" shrinkToFit="1"/>
      <protection hidden="1"/>
    </xf>
    <xf numFmtId="0" fontId="2" fillId="2" borderId="6" xfId="0" applyFont="1" applyFill="1" applyBorder="1" applyAlignment="1" applyProtection="1">
      <alignment horizontal="center" shrinkToFit="1"/>
      <protection hidden="1"/>
    </xf>
    <xf numFmtId="0" fontId="2" fillId="2" borderId="6" xfId="0" applyFont="1" applyFill="1" applyBorder="1" applyAlignment="1" applyProtection="1">
      <alignment shrinkToFit="1"/>
      <protection hidden="1"/>
    </xf>
    <xf numFmtId="0" fontId="2" fillId="2" borderId="14" xfId="0" applyFont="1" applyFill="1" applyBorder="1" applyAlignment="1" applyProtection="1">
      <alignment horizontal="center" shrinkToFit="1"/>
      <protection hidden="1"/>
    </xf>
    <xf numFmtId="0" fontId="2" fillId="2" borderId="14" xfId="0" applyFont="1" applyFill="1" applyBorder="1" applyAlignment="1" applyProtection="1">
      <alignment shrinkToFit="1"/>
      <protection hidden="1"/>
    </xf>
    <xf numFmtId="0" fontId="9" fillId="5" borderId="1" xfId="0" applyFont="1" applyFill="1" applyBorder="1" applyAlignment="1" applyProtection="1">
      <alignment horizontal="left" shrinkToFit="1"/>
      <protection hidden="1"/>
    </xf>
    <xf numFmtId="164" fontId="12" fillId="0" borderId="3" xfId="0" applyNumberFormat="1" applyFont="1" applyBorder="1" applyAlignment="1" applyProtection="1">
      <alignment horizontal="left" shrinkToFit="1"/>
      <protection locked="0"/>
    </xf>
    <xf numFmtId="164" fontId="12" fillId="0" borderId="0" xfId="0" applyNumberFormat="1" applyFont="1" applyAlignment="1" applyProtection="1">
      <alignment horizontal="left" shrinkToFit="1"/>
      <protection locked="0"/>
    </xf>
    <xf numFmtId="164" fontId="12" fillId="0" borderId="6" xfId="0" applyNumberFormat="1" applyFont="1" applyBorder="1" applyAlignment="1" applyProtection="1">
      <alignment horizontal="left" shrinkToFit="1"/>
      <protection locked="0"/>
    </xf>
    <xf numFmtId="0" fontId="11" fillId="2" borderId="0" xfId="0" applyFont="1" applyFill="1" applyAlignment="1" applyProtection="1">
      <alignment shrinkToFit="1"/>
      <protection hidden="1"/>
    </xf>
    <xf numFmtId="164" fontId="12" fillId="0" borderId="3" xfId="0" applyNumberFormat="1" applyFont="1" applyBorder="1" applyAlignment="1" applyProtection="1">
      <alignment horizontal="center" shrinkToFit="1"/>
      <protection locked="0"/>
    </xf>
    <xf numFmtId="164" fontId="12" fillId="0" borderId="0" xfId="0" applyNumberFormat="1" applyFont="1" applyAlignment="1" applyProtection="1">
      <alignment horizontal="center" shrinkToFit="1"/>
      <protection locked="0"/>
    </xf>
    <xf numFmtId="164" fontId="12" fillId="0" borderId="6" xfId="0" applyNumberFormat="1" applyFont="1" applyBorder="1" applyAlignment="1" applyProtection="1">
      <alignment horizontal="center" shrinkToFit="1"/>
      <protection locked="0"/>
    </xf>
    <xf numFmtId="0" fontId="0" fillId="0" borderId="0" xfId="0" applyAlignment="1" applyProtection="1">
      <alignment horizontal="center" shrinkToFit="1"/>
      <protection hidden="1"/>
    </xf>
    <xf numFmtId="0" fontId="2" fillId="2" borderId="0" xfId="0" applyFont="1" applyFill="1" applyAlignment="1" applyProtection="1">
      <alignment shrinkToFit="1"/>
      <protection hidden="1"/>
    </xf>
    <xf numFmtId="0" fontId="19" fillId="0" borderId="1" xfId="0" applyFont="1" applyBorder="1" applyAlignment="1" applyProtection="1">
      <alignment horizontal="center" shrinkToFit="1"/>
      <protection hidden="1"/>
    </xf>
    <xf numFmtId="0" fontId="0" fillId="0" borderId="12" xfId="0" applyBorder="1" applyAlignment="1" applyProtection="1">
      <alignment horizontal="center"/>
      <protection hidden="1"/>
    </xf>
    <xf numFmtId="0" fontId="20" fillId="0" borderId="0" xfId="0" applyFont="1" applyAlignment="1" applyProtection="1">
      <alignment horizontal="left" shrinkToFit="1"/>
      <protection locked="0"/>
    </xf>
    <xf numFmtId="0" fontId="2" fillId="2" borderId="0" xfId="0" applyFont="1" applyFill="1" applyAlignment="1" applyProtection="1">
      <alignment horizontal="center" vertical="center" shrinkToFit="1"/>
      <protection hidden="1"/>
    </xf>
    <xf numFmtId="0" fontId="9" fillId="5" borderId="13" xfId="0" applyFont="1" applyFill="1" applyBorder="1" applyAlignment="1" applyProtection="1">
      <alignment horizontal="center" shrinkToFit="1"/>
      <protection hidden="1"/>
    </xf>
    <xf numFmtId="0" fontId="9" fillId="5" borderId="14" xfId="0" applyFont="1" applyFill="1" applyBorder="1" applyAlignment="1" applyProtection="1">
      <alignment horizontal="center" shrinkToFit="1"/>
      <protection hidden="1"/>
    </xf>
    <xf numFmtId="0" fontId="9" fillId="5" borderId="15" xfId="0" applyFont="1" applyFill="1" applyBorder="1" applyAlignment="1" applyProtection="1">
      <alignment horizontal="center" shrinkToFit="1"/>
      <protection hidden="1"/>
    </xf>
    <xf numFmtId="0" fontId="11" fillId="2" borderId="0" xfId="0" applyFont="1" applyFill="1" applyAlignment="1" applyProtection="1">
      <alignment horizontal="left" shrinkToFit="1"/>
      <protection hidden="1"/>
    </xf>
    <xf numFmtId="0" fontId="11" fillId="2" borderId="0" xfId="0" applyFont="1" applyFill="1" applyAlignment="1" applyProtection="1">
      <alignment horizontal="left" vertical="top" wrapText="1"/>
      <protection hidden="1"/>
    </xf>
    <xf numFmtId="0" fontId="11" fillId="2" borderId="0" xfId="0" applyFont="1" applyFill="1" applyAlignment="1" applyProtection="1">
      <alignment horizontal="left" wrapText="1"/>
      <protection hidden="1"/>
    </xf>
    <xf numFmtId="0" fontId="9" fillId="6" borderId="13" xfId="0" applyFont="1" applyFill="1" applyBorder="1" applyAlignment="1" applyProtection="1">
      <alignment horizontal="center" shrinkToFit="1"/>
      <protection hidden="1"/>
    </xf>
    <xf numFmtId="0" fontId="9" fillId="6" borderId="14" xfId="0" applyFont="1" applyFill="1" applyBorder="1" applyAlignment="1" applyProtection="1">
      <alignment horizontal="center" shrinkToFit="1"/>
      <protection hidden="1"/>
    </xf>
    <xf numFmtId="0" fontId="9" fillId="6" borderId="15" xfId="0" applyFont="1" applyFill="1" applyBorder="1" applyAlignment="1" applyProtection="1">
      <alignment horizontal="center" shrinkToFit="1"/>
      <protection hidden="1"/>
    </xf>
    <xf numFmtId="0" fontId="12" fillId="0" borderId="13" xfId="0" applyFont="1" applyBorder="1" applyAlignment="1" applyProtection="1">
      <alignment horizontal="center" shrinkToFit="1"/>
      <protection locked="0"/>
    </xf>
    <xf numFmtId="0" fontId="12" fillId="0" borderId="14" xfId="0" applyFont="1" applyBorder="1" applyAlignment="1" applyProtection="1">
      <alignment horizontal="center" shrinkToFit="1"/>
      <protection locked="0"/>
    </xf>
    <xf numFmtId="0" fontId="12" fillId="0" borderId="15" xfId="0" applyFont="1" applyBorder="1" applyAlignment="1" applyProtection="1">
      <alignment horizontal="center" shrinkToFit="1"/>
      <protection locked="0"/>
    </xf>
    <xf numFmtId="0" fontId="12" fillId="0" borderId="13" xfId="0" applyFont="1" applyBorder="1" applyAlignment="1" applyProtection="1">
      <alignment horizontal="left" shrinkToFit="1"/>
      <protection hidden="1"/>
    </xf>
    <xf numFmtId="0" fontId="12" fillId="0" borderId="14" xfId="0" applyFont="1" applyBorder="1" applyAlignment="1" applyProtection="1">
      <alignment horizontal="left" shrinkToFit="1"/>
      <protection hidden="1"/>
    </xf>
    <xf numFmtId="0" fontId="12" fillId="0" borderId="15" xfId="0" applyFont="1" applyBorder="1" applyAlignment="1" applyProtection="1">
      <alignment horizontal="left" shrinkToFit="1"/>
      <protection hidden="1"/>
    </xf>
    <xf numFmtId="0" fontId="8" fillId="5" borderId="2" xfId="0" applyFont="1" applyFill="1" applyBorder="1" applyAlignment="1" applyProtection="1">
      <alignment horizontal="center" vertical="center" shrinkToFit="1"/>
      <protection hidden="1"/>
    </xf>
    <xf numFmtId="0" fontId="8" fillId="5" borderId="3" xfId="0" applyFont="1" applyFill="1" applyBorder="1" applyAlignment="1" applyProtection="1">
      <alignment horizontal="center" vertical="center" shrinkToFit="1"/>
      <protection hidden="1"/>
    </xf>
    <xf numFmtId="0" fontId="8" fillId="5" borderId="4" xfId="0" applyFont="1" applyFill="1" applyBorder="1" applyAlignment="1" applyProtection="1">
      <alignment horizontal="center" vertical="center" shrinkToFit="1"/>
      <protection hidden="1"/>
    </xf>
    <xf numFmtId="0" fontId="8" fillId="5" borderId="5" xfId="0" applyFont="1" applyFill="1" applyBorder="1" applyAlignment="1" applyProtection="1">
      <alignment horizontal="center" vertical="center" shrinkToFit="1"/>
      <protection hidden="1"/>
    </xf>
    <xf numFmtId="0" fontId="8" fillId="5" borderId="6" xfId="0" applyFont="1" applyFill="1" applyBorder="1" applyAlignment="1" applyProtection="1">
      <alignment horizontal="center" vertical="center" shrinkToFit="1"/>
      <protection hidden="1"/>
    </xf>
    <xf numFmtId="0" fontId="8" fillId="5" borderId="7" xfId="0" applyFont="1" applyFill="1" applyBorder="1" applyAlignment="1" applyProtection="1">
      <alignment horizontal="center" vertical="center" shrinkToFit="1"/>
      <protection hidden="1"/>
    </xf>
    <xf numFmtId="0" fontId="12" fillId="0" borderId="5" xfId="0" applyFont="1" applyBorder="1" applyAlignment="1" applyProtection="1">
      <alignment horizontal="left" shrinkToFit="1"/>
      <protection hidden="1"/>
    </xf>
    <xf numFmtId="0" fontId="12" fillId="0" borderId="6" xfId="0" applyFont="1" applyBorder="1" applyAlignment="1" applyProtection="1">
      <alignment horizontal="left" shrinkToFit="1"/>
      <protection hidden="1"/>
    </xf>
    <xf numFmtId="164" fontId="14" fillId="0" borderId="6" xfId="0" applyNumberFormat="1" applyFont="1" applyBorder="1" applyAlignment="1" applyProtection="1">
      <alignment horizontal="center" shrinkToFit="1"/>
      <protection hidden="1"/>
    </xf>
    <xf numFmtId="0" fontId="0" fillId="0" borderId="6" xfId="0" applyBorder="1" applyAlignment="1" applyProtection="1">
      <alignment horizontal="left" shrinkToFit="1"/>
      <protection hidden="1"/>
    </xf>
    <xf numFmtId="0" fontId="0" fillId="0" borderId="7" xfId="0" applyBorder="1" applyAlignment="1" applyProtection="1">
      <alignment horizontal="left" shrinkToFit="1"/>
      <protection hidden="1"/>
    </xf>
    <xf numFmtId="0" fontId="12" fillId="0" borderId="8" xfId="0" applyFont="1" applyBorder="1" applyAlignment="1" applyProtection="1">
      <alignment horizontal="left" shrinkToFit="1"/>
      <protection hidden="1"/>
    </xf>
    <xf numFmtId="0" fontId="12" fillId="0" borderId="0" xfId="0" applyFont="1" applyAlignment="1" applyProtection="1">
      <alignment horizontal="left" shrinkToFit="1"/>
      <protection hidden="1"/>
    </xf>
    <xf numFmtId="164" fontId="14" fillId="0" borderId="0" xfId="0" applyNumberFormat="1" applyFont="1" applyAlignment="1" applyProtection="1">
      <alignment horizontal="center" shrinkToFit="1"/>
      <protection hidden="1"/>
    </xf>
    <xf numFmtId="0" fontId="0" fillId="0" borderId="0" xfId="0" applyAlignment="1" applyProtection="1">
      <alignment horizontal="left" shrinkToFit="1"/>
      <protection hidden="1"/>
    </xf>
    <xf numFmtId="0" fontId="0" fillId="0" borderId="9" xfId="0" applyBorder="1" applyAlignment="1" applyProtection="1">
      <alignment horizontal="left" shrinkToFit="1"/>
      <protection hidden="1"/>
    </xf>
    <xf numFmtId="0" fontId="12" fillId="2" borderId="0" xfId="0" applyFont="1" applyFill="1" applyAlignment="1" applyProtection="1">
      <alignment horizontal="center" shrinkToFit="1"/>
      <protection hidden="1"/>
    </xf>
    <xf numFmtId="0" fontId="2" fillId="2" borderId="0" xfId="0" applyFont="1" applyFill="1" applyAlignment="1" applyProtection="1">
      <alignment horizontal="center" shrinkToFit="1"/>
      <protection hidden="1"/>
    </xf>
    <xf numFmtId="0" fontId="12" fillId="0" borderId="2" xfId="0" applyFont="1" applyBorder="1" applyAlignment="1" applyProtection="1">
      <alignment horizontal="left" shrinkToFit="1"/>
      <protection hidden="1"/>
    </xf>
    <xf numFmtId="0" fontId="12" fillId="0" borderId="3" xfId="0" applyFont="1" applyBorder="1" applyAlignment="1" applyProtection="1">
      <alignment horizontal="left" shrinkToFit="1"/>
      <protection hidden="1"/>
    </xf>
    <xf numFmtId="164" fontId="14" fillId="0" borderId="3" xfId="0" applyNumberFormat="1" applyFont="1" applyBorder="1" applyAlignment="1" applyProtection="1">
      <alignment horizontal="center" shrinkToFit="1"/>
      <protection hidden="1"/>
    </xf>
    <xf numFmtId="0" fontId="9" fillId="5" borderId="2" xfId="0" applyFont="1" applyFill="1" applyBorder="1" applyAlignment="1" applyProtection="1">
      <alignment horizontal="center" shrinkToFit="1"/>
      <protection hidden="1"/>
    </xf>
    <xf numFmtId="0" fontId="9" fillId="5" borderId="3" xfId="0" applyFont="1" applyFill="1" applyBorder="1" applyAlignment="1" applyProtection="1">
      <alignment horizontal="center" shrinkToFit="1"/>
      <protection hidden="1"/>
    </xf>
    <xf numFmtId="0" fontId="9" fillId="5" borderId="4" xfId="0" applyFont="1" applyFill="1" applyBorder="1" applyAlignment="1" applyProtection="1">
      <alignment horizontal="center" shrinkToFit="1"/>
      <protection hidden="1"/>
    </xf>
    <xf numFmtId="0" fontId="13" fillId="0" borderId="8" xfId="0" applyFont="1" applyBorder="1" applyAlignment="1" applyProtection="1">
      <alignment horizontal="center" shrinkToFit="1"/>
      <protection locked="0"/>
    </xf>
    <xf numFmtId="0" fontId="13" fillId="0" borderId="9" xfId="0" applyFont="1" applyBorder="1" applyAlignment="1" applyProtection="1">
      <alignment horizontal="center" shrinkToFit="1"/>
      <protection locked="0"/>
    </xf>
    <xf numFmtId="0" fontId="13" fillId="0" borderId="5" xfId="0" applyFont="1" applyBorder="1" applyAlignment="1" applyProtection="1">
      <alignment horizontal="center" shrinkToFit="1"/>
      <protection locked="0"/>
    </xf>
    <xf numFmtId="0" fontId="13" fillId="0" borderId="7" xfId="0" applyFont="1" applyBorder="1" applyAlignment="1" applyProtection="1">
      <alignment horizontal="center" shrinkToFit="1"/>
      <protection locked="0"/>
    </xf>
    <xf numFmtId="0" fontId="14" fillId="0" borderId="13" xfId="0" applyFont="1" applyBorder="1" applyAlignment="1" applyProtection="1">
      <alignment horizontal="center" shrinkToFit="1"/>
      <protection hidden="1"/>
    </xf>
    <xf numFmtId="0" fontId="14" fillId="0" borderId="15" xfId="0" applyFont="1" applyBorder="1" applyAlignment="1" applyProtection="1">
      <alignment horizontal="center" shrinkToFit="1"/>
      <protection hidden="1"/>
    </xf>
    <xf numFmtId="0" fontId="6" fillId="4" borderId="3" xfId="0" applyFont="1" applyFill="1" applyBorder="1" applyAlignment="1" applyProtection="1">
      <alignment horizontal="center" shrinkToFit="1"/>
      <protection hidden="1"/>
    </xf>
    <xf numFmtId="0" fontId="2" fillId="4" borderId="0" xfId="0" applyFont="1" applyFill="1" applyAlignment="1" applyProtection="1">
      <alignment horizontal="center" shrinkToFit="1"/>
      <protection hidden="1"/>
    </xf>
    <xf numFmtId="0" fontId="9" fillId="6" borderId="2" xfId="0" applyFont="1" applyFill="1" applyBorder="1" applyAlignment="1" applyProtection="1">
      <alignment horizontal="center" shrinkToFit="1"/>
      <protection hidden="1"/>
    </xf>
    <xf numFmtId="0" fontId="9" fillId="6" borderId="3" xfId="0" applyFont="1" applyFill="1" applyBorder="1" applyAlignment="1" applyProtection="1">
      <alignment horizontal="center" shrinkToFit="1"/>
      <protection hidden="1"/>
    </xf>
    <xf numFmtId="0" fontId="9" fillId="6" borderId="4" xfId="0" applyFont="1" applyFill="1" applyBorder="1" applyAlignment="1" applyProtection="1">
      <alignment horizontal="center" shrinkToFit="1"/>
      <protection hidden="1"/>
    </xf>
    <xf numFmtId="0" fontId="13" fillId="0" borderId="2" xfId="0" applyFont="1" applyBorder="1" applyAlignment="1" applyProtection="1">
      <alignment horizontal="center" shrinkToFit="1"/>
      <protection locked="0"/>
    </xf>
    <xf numFmtId="0" fontId="13" fillId="0" borderId="4" xfId="0" applyFont="1" applyBorder="1" applyAlignment="1" applyProtection="1">
      <alignment horizontal="center" shrinkToFit="1"/>
      <protection locked="0"/>
    </xf>
    <xf numFmtId="0" fontId="5" fillId="5" borderId="2" xfId="0" applyFont="1" applyFill="1" applyBorder="1" applyAlignment="1" applyProtection="1">
      <alignment horizontal="center" shrinkToFit="1"/>
      <protection hidden="1"/>
    </xf>
    <xf numFmtId="0" fontId="5" fillId="5" borderId="3" xfId="0" applyFont="1" applyFill="1" applyBorder="1" applyAlignment="1" applyProtection="1">
      <alignment horizontal="center" shrinkToFit="1"/>
      <protection hidden="1"/>
    </xf>
    <xf numFmtId="0" fontId="5" fillId="5" borderId="4" xfId="0" applyFont="1" applyFill="1" applyBorder="1" applyAlignment="1" applyProtection="1">
      <alignment horizontal="center" shrinkToFit="1"/>
      <protection hidden="1"/>
    </xf>
    <xf numFmtId="0" fontId="0" fillId="0" borderId="3" xfId="0" applyBorder="1" applyAlignment="1" applyProtection="1">
      <alignment horizontal="left" shrinkToFit="1"/>
      <protection hidden="1"/>
    </xf>
    <xf numFmtId="0" fontId="0" fillId="0" borderId="4" xfId="0" applyBorder="1" applyAlignment="1" applyProtection="1">
      <alignment horizontal="left" shrinkToFit="1"/>
      <protection hidden="1"/>
    </xf>
    <xf numFmtId="0" fontId="9" fillId="5" borderId="13" xfId="0" applyFont="1" applyFill="1" applyBorder="1" applyAlignment="1" applyProtection="1">
      <alignment horizontal="left" shrinkToFit="1"/>
      <protection hidden="1"/>
    </xf>
    <xf numFmtId="0" fontId="9" fillId="5" borderId="14" xfId="0" applyFont="1" applyFill="1" applyBorder="1" applyAlignment="1" applyProtection="1">
      <alignment horizontal="left" shrinkToFit="1"/>
      <protection hidden="1"/>
    </xf>
    <xf numFmtId="0" fontId="9" fillId="5" borderId="15" xfId="0" applyFont="1" applyFill="1" applyBorder="1" applyAlignment="1" applyProtection="1">
      <alignment horizontal="left" shrinkToFit="1"/>
      <protection hidden="1"/>
    </xf>
    <xf numFmtId="0" fontId="2" fillId="4" borderId="6" xfId="0" applyFont="1" applyFill="1" applyBorder="1" applyAlignment="1" applyProtection="1">
      <alignment horizontal="center" shrinkToFit="1"/>
      <protection hidden="1"/>
    </xf>
    <xf numFmtId="0" fontId="2" fillId="0" borderId="2" xfId="0" applyFont="1" applyBorder="1" applyAlignment="1" applyProtection="1">
      <alignment horizontal="left" vertical="center" wrapText="1"/>
      <protection hidden="1"/>
    </xf>
    <xf numFmtId="0" fontId="2" fillId="0" borderId="3" xfId="0" applyFont="1" applyBorder="1" applyAlignment="1" applyProtection="1">
      <alignment horizontal="left" vertical="center" wrapText="1"/>
      <protection hidden="1"/>
    </xf>
    <xf numFmtId="0" fontId="2" fillId="0" borderId="4" xfId="0" applyFont="1" applyBorder="1" applyAlignment="1" applyProtection="1">
      <alignment horizontal="left" vertical="center" wrapText="1"/>
      <protection hidden="1"/>
    </xf>
    <xf numFmtId="0" fontId="2" fillId="0" borderId="8" xfId="0" applyFont="1" applyBorder="1" applyAlignment="1" applyProtection="1">
      <alignment horizontal="left" vertical="center" wrapText="1"/>
      <protection hidden="1"/>
    </xf>
    <xf numFmtId="0" fontId="2" fillId="0" borderId="0" xfId="0" applyFont="1" applyAlignment="1" applyProtection="1">
      <alignment horizontal="left" vertical="center" wrapText="1"/>
      <protection hidden="1"/>
    </xf>
    <xf numFmtId="0" fontId="2" fillId="0" borderId="9"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0" fontId="2" fillId="0" borderId="7" xfId="0" applyFont="1" applyBorder="1" applyAlignment="1" applyProtection="1">
      <alignment horizontal="left" vertical="center" wrapText="1"/>
      <protection hidden="1"/>
    </xf>
    <xf numFmtId="0" fontId="12" fillId="0" borderId="8" xfId="0" applyFont="1" applyBorder="1" applyAlignment="1" applyProtection="1">
      <alignment horizontal="left" shrinkToFit="1"/>
      <protection locked="0"/>
    </xf>
    <xf numFmtId="0" fontId="12" fillId="0" borderId="0" xfId="0" applyFont="1" applyAlignment="1" applyProtection="1">
      <alignment horizontal="left" shrinkToFit="1"/>
      <protection locked="0"/>
    </xf>
    <xf numFmtId="0" fontId="12" fillId="0" borderId="9" xfId="0" applyFont="1" applyBorder="1" applyAlignment="1" applyProtection="1">
      <alignment horizontal="left" shrinkToFit="1"/>
      <protection locked="0"/>
    </xf>
    <xf numFmtId="0" fontId="12" fillId="0" borderId="5" xfId="0" applyFont="1" applyBorder="1" applyAlignment="1" applyProtection="1">
      <alignment horizontal="left" shrinkToFit="1"/>
      <protection locked="0"/>
    </xf>
    <xf numFmtId="0" fontId="12" fillId="0" borderId="6" xfId="0" applyFont="1" applyBorder="1" applyAlignment="1" applyProtection="1">
      <alignment horizontal="left" shrinkToFit="1"/>
      <protection locked="0"/>
    </xf>
    <xf numFmtId="0" fontId="12" fillId="0" borderId="7" xfId="0" applyFont="1" applyBorder="1" applyAlignment="1" applyProtection="1">
      <alignment horizontal="left" shrinkToFit="1"/>
      <protection locked="0"/>
    </xf>
    <xf numFmtId="0" fontId="12" fillId="0" borderId="2" xfId="0" applyFont="1" applyBorder="1" applyAlignment="1" applyProtection="1">
      <alignment horizontal="left" shrinkToFit="1"/>
      <protection locked="0"/>
    </xf>
    <xf numFmtId="0" fontId="12" fillId="0" borderId="3" xfId="0" applyFont="1" applyBorder="1" applyAlignment="1" applyProtection="1">
      <alignment horizontal="left" shrinkToFit="1"/>
      <protection locked="0"/>
    </xf>
    <xf numFmtId="0" fontId="12" fillId="0" borderId="4" xfId="0" applyFont="1" applyBorder="1" applyAlignment="1" applyProtection="1">
      <alignment horizontal="left" shrinkToFit="1"/>
      <protection locked="0"/>
    </xf>
    <xf numFmtId="0" fontId="17" fillId="0" borderId="10" xfId="0" applyFont="1" applyBorder="1" applyAlignment="1" applyProtection="1">
      <alignment horizontal="center" vertical="center" wrapText="1"/>
      <protection hidden="1"/>
    </xf>
    <xf numFmtId="0" fontId="17" fillId="0" borderId="11" xfId="0" applyFont="1" applyBorder="1" applyAlignment="1" applyProtection="1">
      <alignment horizontal="center" vertical="center" wrapText="1"/>
      <protection hidden="1"/>
    </xf>
    <xf numFmtId="0" fontId="17" fillId="0" borderId="12" xfId="0" applyFont="1" applyBorder="1" applyAlignment="1" applyProtection="1">
      <alignment horizontal="center" vertical="center" wrapText="1"/>
      <protection hidden="1"/>
    </xf>
    <xf numFmtId="0" fontId="2" fillId="2" borderId="0" xfId="0" applyFont="1" applyFill="1" applyAlignment="1" applyProtection="1">
      <alignment horizontal="left" vertical="center" wrapText="1"/>
      <protection hidden="1"/>
    </xf>
    <xf numFmtId="0" fontId="16" fillId="0" borderId="2" xfId="0" applyFont="1" applyBorder="1" applyAlignment="1" applyProtection="1">
      <alignment horizontal="center" vertical="center" wrapText="1"/>
      <protection hidden="1"/>
    </xf>
    <xf numFmtId="0" fontId="16" fillId="0" borderId="3" xfId="0" applyFont="1" applyBorder="1" applyAlignment="1" applyProtection="1">
      <alignment horizontal="center" vertical="center" wrapText="1"/>
      <protection hidden="1"/>
    </xf>
    <xf numFmtId="0" fontId="16" fillId="0" borderId="4" xfId="0" applyFont="1" applyBorder="1" applyAlignment="1" applyProtection="1">
      <alignment horizontal="center" vertical="center" wrapText="1"/>
      <protection hidden="1"/>
    </xf>
    <xf numFmtId="0" fontId="16" fillId="0" borderId="8" xfId="0" applyFont="1" applyBorder="1" applyAlignment="1" applyProtection="1">
      <alignment horizontal="center" vertical="center" wrapText="1"/>
      <protection hidden="1"/>
    </xf>
    <xf numFmtId="0" fontId="16" fillId="0" borderId="0" xfId="0" applyFont="1" applyAlignment="1" applyProtection="1">
      <alignment horizontal="center" vertical="center" wrapText="1"/>
      <protection hidden="1"/>
    </xf>
    <xf numFmtId="0" fontId="16" fillId="0" borderId="9" xfId="0" applyFont="1" applyBorder="1" applyAlignment="1" applyProtection="1">
      <alignment horizontal="center" vertical="center" wrapText="1"/>
      <protection hidden="1"/>
    </xf>
    <xf numFmtId="0" fontId="16" fillId="0" borderId="5" xfId="0" applyFont="1" applyBorder="1" applyAlignment="1" applyProtection="1">
      <alignment horizontal="center" vertical="center" wrapText="1"/>
      <protection hidden="1"/>
    </xf>
    <xf numFmtId="0" fontId="16" fillId="0" borderId="6" xfId="0" applyFont="1" applyBorder="1" applyAlignment="1" applyProtection="1">
      <alignment horizontal="center" vertical="center" wrapText="1"/>
      <protection hidden="1"/>
    </xf>
    <xf numFmtId="0" fontId="16" fillId="0" borderId="7" xfId="0" applyFont="1" applyBorder="1" applyAlignment="1" applyProtection="1">
      <alignment horizontal="center" vertical="center" wrapText="1"/>
      <protection hidden="1"/>
    </xf>
    <xf numFmtId="0" fontId="11" fillId="0" borderId="2" xfId="0" applyFont="1" applyBorder="1" applyAlignment="1" applyProtection="1">
      <alignment horizontal="left" vertical="center" wrapText="1"/>
      <protection hidden="1"/>
    </xf>
    <xf numFmtId="0" fontId="11" fillId="0" borderId="3" xfId="0" applyFont="1" applyBorder="1" applyAlignment="1" applyProtection="1">
      <alignment horizontal="left" vertical="center" wrapText="1"/>
      <protection hidden="1"/>
    </xf>
    <xf numFmtId="0" fontId="11" fillId="0" borderId="4" xfId="0" applyFont="1" applyBorder="1" applyAlignment="1" applyProtection="1">
      <alignment horizontal="left" vertical="center" wrapText="1"/>
      <protection hidden="1"/>
    </xf>
    <xf numFmtId="0" fontId="11" fillId="0" borderId="8" xfId="0" applyFont="1" applyBorder="1" applyAlignment="1" applyProtection="1">
      <alignment horizontal="left" vertical="center" wrapText="1"/>
      <protection hidden="1"/>
    </xf>
    <xf numFmtId="0" fontId="11" fillId="0" borderId="0" xfId="0" applyFont="1" applyAlignment="1" applyProtection="1">
      <alignment horizontal="left" vertical="center" wrapText="1"/>
      <protection hidden="1"/>
    </xf>
    <xf numFmtId="0" fontId="11" fillId="0" borderId="9" xfId="0" applyFont="1" applyBorder="1" applyAlignment="1" applyProtection="1">
      <alignment horizontal="left" vertical="center" wrapText="1"/>
      <protection hidden="1"/>
    </xf>
    <xf numFmtId="0" fontId="11" fillId="0" borderId="5" xfId="0" applyFont="1" applyBorder="1" applyAlignment="1" applyProtection="1">
      <alignment horizontal="left" vertical="center" wrapText="1"/>
      <protection hidden="1"/>
    </xf>
    <xf numFmtId="0" fontId="11" fillId="0" borderId="6" xfId="0" applyFont="1" applyBorder="1" applyAlignment="1" applyProtection="1">
      <alignment horizontal="left" vertical="center" wrapText="1"/>
      <protection hidden="1"/>
    </xf>
    <xf numFmtId="0" fontId="11" fillId="0" borderId="7" xfId="0" applyFont="1" applyBorder="1" applyAlignment="1" applyProtection="1">
      <alignment horizontal="left" vertical="center" wrapText="1"/>
      <protection hidden="1"/>
    </xf>
    <xf numFmtId="0" fontId="10" fillId="5" borderId="2" xfId="0" applyFont="1" applyFill="1" applyBorder="1" applyAlignment="1" applyProtection="1">
      <alignment horizontal="left" vertical="center" shrinkToFit="1"/>
      <protection hidden="1"/>
    </xf>
    <xf numFmtId="0" fontId="10" fillId="5" borderId="3" xfId="0" applyFont="1" applyFill="1" applyBorder="1" applyAlignment="1" applyProtection="1">
      <alignment horizontal="left" vertical="center" shrinkToFit="1"/>
      <protection hidden="1"/>
    </xf>
    <xf numFmtId="0" fontId="10" fillId="5" borderId="4" xfId="0" applyFont="1" applyFill="1" applyBorder="1" applyAlignment="1" applyProtection="1">
      <alignment horizontal="left" vertical="center" shrinkToFit="1"/>
      <protection hidden="1"/>
    </xf>
    <xf numFmtId="0" fontId="10" fillId="5" borderId="5" xfId="0" applyFont="1" applyFill="1" applyBorder="1" applyAlignment="1" applyProtection="1">
      <alignment horizontal="left" vertical="center" shrinkToFit="1"/>
      <protection hidden="1"/>
    </xf>
    <xf numFmtId="0" fontId="10" fillId="5" borderId="6" xfId="0" applyFont="1" applyFill="1" applyBorder="1" applyAlignment="1" applyProtection="1">
      <alignment horizontal="left" vertical="center" shrinkToFit="1"/>
      <protection hidden="1"/>
    </xf>
    <xf numFmtId="0" fontId="10" fillId="5" borderId="7" xfId="0" applyFont="1" applyFill="1" applyBorder="1" applyAlignment="1" applyProtection="1">
      <alignment horizontal="left" vertical="center" shrinkToFit="1"/>
      <protection hidden="1"/>
    </xf>
    <xf numFmtId="164" fontId="15" fillId="0" borderId="2" xfId="0" applyNumberFormat="1" applyFont="1" applyBorder="1" applyAlignment="1" applyProtection="1">
      <alignment horizontal="center" vertical="center" shrinkToFit="1"/>
      <protection hidden="1"/>
    </xf>
    <xf numFmtId="164" fontId="15" fillId="0" borderId="3" xfId="0" applyNumberFormat="1" applyFont="1" applyBorder="1" applyAlignment="1" applyProtection="1">
      <alignment horizontal="center" vertical="center" shrinkToFit="1"/>
      <protection hidden="1"/>
    </xf>
    <xf numFmtId="164" fontId="15" fillId="0" borderId="4" xfId="0" applyNumberFormat="1" applyFont="1" applyBorder="1" applyAlignment="1" applyProtection="1">
      <alignment horizontal="center" vertical="center" shrinkToFit="1"/>
      <protection hidden="1"/>
    </xf>
    <xf numFmtId="164" fontId="15" fillId="0" borderId="5" xfId="0" applyNumberFormat="1" applyFont="1" applyBorder="1" applyAlignment="1" applyProtection="1">
      <alignment horizontal="center" vertical="center" shrinkToFit="1"/>
      <protection hidden="1"/>
    </xf>
    <xf numFmtId="164" fontId="15" fillId="0" borderId="6" xfId="0" applyNumberFormat="1" applyFont="1" applyBorder="1" applyAlignment="1" applyProtection="1">
      <alignment horizontal="center" vertical="center" shrinkToFit="1"/>
      <protection hidden="1"/>
    </xf>
    <xf numFmtId="164" fontId="15" fillId="0" borderId="7" xfId="0" applyNumberFormat="1" applyFont="1" applyBorder="1" applyAlignment="1" applyProtection="1">
      <alignment horizontal="center" vertical="center" shrinkToFit="1"/>
      <protection hidden="1"/>
    </xf>
    <xf numFmtId="0" fontId="15" fillId="0" borderId="2" xfId="0" applyFont="1" applyBorder="1" applyAlignment="1" applyProtection="1">
      <alignment horizontal="center" vertical="center" shrinkToFit="1"/>
      <protection hidden="1"/>
    </xf>
    <xf numFmtId="0" fontId="15" fillId="0" borderId="3" xfId="0" applyFont="1" applyBorder="1" applyAlignment="1" applyProtection="1">
      <alignment horizontal="center" vertical="center" shrinkToFit="1"/>
      <protection hidden="1"/>
    </xf>
    <xf numFmtId="0" fontId="15" fillId="0" borderId="4" xfId="0" applyFont="1" applyBorder="1" applyAlignment="1" applyProtection="1">
      <alignment horizontal="center" vertical="center" shrinkToFit="1"/>
      <protection hidden="1"/>
    </xf>
    <xf numFmtId="0" fontId="15" fillId="0" borderId="5" xfId="0" applyFont="1" applyBorder="1" applyAlignment="1" applyProtection="1">
      <alignment horizontal="center" vertical="center" shrinkToFit="1"/>
      <protection hidden="1"/>
    </xf>
    <xf numFmtId="0" fontId="15" fillId="0" borderId="6" xfId="0" applyFont="1" applyBorder="1" applyAlignment="1" applyProtection="1">
      <alignment horizontal="center" vertical="center" shrinkToFit="1"/>
      <protection hidden="1"/>
    </xf>
    <xf numFmtId="0" fontId="15" fillId="0" borderId="7" xfId="0" applyFont="1" applyBorder="1" applyAlignment="1" applyProtection="1">
      <alignment horizontal="center" vertical="center" shrinkToFit="1"/>
      <protection hidden="1"/>
    </xf>
    <xf numFmtId="0" fontId="10" fillId="5" borderId="2" xfId="0" applyFont="1" applyFill="1" applyBorder="1" applyAlignment="1" applyProtection="1">
      <alignment horizontal="center" vertical="center" shrinkToFit="1"/>
      <protection hidden="1"/>
    </xf>
    <xf numFmtId="0" fontId="10" fillId="5" borderId="3" xfId="0" applyFont="1" applyFill="1" applyBorder="1" applyAlignment="1" applyProtection="1">
      <alignment horizontal="center" vertical="center" shrinkToFit="1"/>
      <protection hidden="1"/>
    </xf>
    <xf numFmtId="0" fontId="10" fillId="5" borderId="4" xfId="0" applyFont="1" applyFill="1" applyBorder="1" applyAlignment="1" applyProtection="1">
      <alignment horizontal="center" vertical="center" shrinkToFit="1"/>
      <protection hidden="1"/>
    </xf>
    <xf numFmtId="0" fontId="10" fillId="5" borderId="5" xfId="0" applyFont="1" applyFill="1" applyBorder="1" applyAlignment="1" applyProtection="1">
      <alignment horizontal="center" vertical="center" shrinkToFit="1"/>
      <protection hidden="1"/>
    </xf>
    <xf numFmtId="0" fontId="10" fillId="5" borderId="6" xfId="0" applyFont="1" applyFill="1" applyBorder="1" applyAlignment="1" applyProtection="1">
      <alignment horizontal="center" vertical="center" shrinkToFit="1"/>
      <protection hidden="1"/>
    </xf>
    <xf numFmtId="0" fontId="10" fillId="5" borderId="7" xfId="0" applyFont="1" applyFill="1" applyBorder="1" applyAlignment="1" applyProtection="1">
      <alignment horizontal="center" vertical="center" shrinkToFit="1"/>
      <protection hidden="1"/>
    </xf>
    <xf numFmtId="0" fontId="18" fillId="2" borderId="0" xfId="0" applyFont="1" applyFill="1" applyAlignment="1" applyProtection="1">
      <alignment horizontal="center" vertical="center" shrinkToFit="1"/>
      <protection hidden="1"/>
    </xf>
    <xf numFmtId="0" fontId="8" fillId="6" borderId="2" xfId="0" applyFont="1" applyFill="1" applyBorder="1" applyAlignment="1" applyProtection="1">
      <alignment horizontal="center" vertical="center" shrinkToFit="1"/>
      <protection hidden="1"/>
    </xf>
    <xf numFmtId="0" fontId="8" fillId="6" borderId="4" xfId="0" applyFont="1" applyFill="1" applyBorder="1" applyAlignment="1" applyProtection="1">
      <alignment horizontal="center" vertical="center" shrinkToFit="1"/>
      <protection hidden="1"/>
    </xf>
    <xf numFmtId="0" fontId="8" fillId="6" borderId="5" xfId="0" applyFont="1" applyFill="1" applyBorder="1" applyAlignment="1" applyProtection="1">
      <alignment horizontal="center" vertical="center" shrinkToFit="1"/>
      <protection hidden="1"/>
    </xf>
    <xf numFmtId="0" fontId="8" fillId="6" borderId="7" xfId="0" applyFont="1" applyFill="1" applyBorder="1" applyAlignment="1" applyProtection="1">
      <alignment horizontal="center" vertical="center" shrinkToFit="1"/>
      <protection hidden="1"/>
    </xf>
    <xf numFmtId="0" fontId="5" fillId="3" borderId="13" xfId="0" applyFont="1" applyFill="1" applyBorder="1" applyAlignment="1" applyProtection="1">
      <alignment horizontal="center" shrinkToFit="1"/>
      <protection hidden="1"/>
    </xf>
    <xf numFmtId="0" fontId="5" fillId="3" borderId="14" xfId="0" applyFont="1" applyFill="1" applyBorder="1" applyAlignment="1" applyProtection="1">
      <alignment horizontal="center" shrinkToFit="1"/>
      <protection hidden="1"/>
    </xf>
    <xf numFmtId="0" fontId="5" fillId="3" borderId="15" xfId="0" applyFont="1" applyFill="1" applyBorder="1" applyAlignment="1" applyProtection="1">
      <alignment horizontal="center" shrinkToFit="1"/>
      <protection hidden="1"/>
    </xf>
    <xf numFmtId="0" fontId="1" fillId="0" borderId="2" xfId="0" applyFont="1" applyBorder="1" applyAlignment="1" applyProtection="1">
      <alignment horizontal="center" shrinkToFit="1"/>
      <protection hidden="1"/>
    </xf>
    <xf numFmtId="0" fontId="1" fillId="0" borderId="3" xfId="0" applyFont="1" applyBorder="1" applyAlignment="1" applyProtection="1">
      <alignment horizontal="center" shrinkToFit="1"/>
      <protection hidden="1"/>
    </xf>
    <xf numFmtId="0" fontId="1" fillId="0" borderId="4" xfId="0" applyFont="1" applyBorder="1" applyAlignment="1" applyProtection="1">
      <alignment horizontal="center" shrinkToFit="1"/>
      <protection hidden="1"/>
    </xf>
    <xf numFmtId="0" fontId="1" fillId="0" borderId="8" xfId="0" applyFont="1" applyBorder="1" applyAlignment="1" applyProtection="1">
      <alignment horizontal="center" shrinkToFit="1"/>
      <protection hidden="1"/>
    </xf>
    <xf numFmtId="0" fontId="1" fillId="0" borderId="0" xfId="0" applyFont="1" applyAlignment="1" applyProtection="1">
      <alignment horizontal="center" shrinkToFit="1"/>
      <protection hidden="1"/>
    </xf>
    <xf numFmtId="0" fontId="1" fillId="0" borderId="9" xfId="0" applyFont="1" applyBorder="1" applyAlignment="1" applyProtection="1">
      <alignment horizontal="center" shrinkToFit="1"/>
      <protection hidden="1"/>
    </xf>
    <xf numFmtId="0" fontId="1" fillId="0" borderId="5" xfId="0" applyFont="1" applyBorder="1" applyAlignment="1" applyProtection="1">
      <alignment horizontal="center" shrinkToFit="1"/>
      <protection hidden="1"/>
    </xf>
    <xf numFmtId="0" fontId="1" fillId="0" borderId="6" xfId="0" applyFont="1" applyBorder="1" applyAlignment="1" applyProtection="1">
      <alignment horizontal="center" shrinkToFit="1"/>
      <protection hidden="1"/>
    </xf>
    <xf numFmtId="0" fontId="1" fillId="0" borderId="7" xfId="0" applyFont="1" applyBorder="1" applyAlignment="1" applyProtection="1">
      <alignment horizontal="center" shrinkToFit="1"/>
      <protection hidden="1"/>
    </xf>
    <xf numFmtId="0" fontId="7" fillId="2" borderId="0" xfId="0" applyFont="1" applyFill="1" applyAlignment="1" applyProtection="1">
      <alignment horizontal="center" vertical="center" shrinkToFit="1"/>
      <protection hidden="1"/>
    </xf>
  </cellXfs>
  <cellStyles count="1">
    <cellStyle name="Standard" xfId="0" builtinId="0"/>
  </cellStyles>
  <dxfs count="27">
    <dxf>
      <font>
        <b/>
        <i val="0"/>
        <color rgb="FFFF0000"/>
      </font>
    </dxf>
    <dxf>
      <font>
        <b/>
        <i val="0"/>
        <color rgb="FF00B050"/>
      </font>
    </dxf>
    <dxf>
      <font>
        <b/>
        <i val="0"/>
        <color rgb="FFFF0000"/>
      </font>
    </dxf>
    <dxf>
      <font>
        <b/>
        <i val="0"/>
        <color rgb="FF00B050"/>
      </font>
    </dxf>
    <dxf>
      <font>
        <b/>
        <i val="0"/>
        <color theme="1"/>
      </font>
      <fill>
        <patternFill>
          <bgColor rgb="FFFFFF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1"/>
      </font>
      <fill>
        <patternFill>
          <bgColor rgb="FFFFFF00"/>
        </patternFill>
      </fill>
      <border>
        <left style="thin">
          <color auto="1"/>
        </left>
        <right style="thin">
          <color auto="1"/>
        </right>
        <top style="thin">
          <color auto="1"/>
        </top>
        <bottom style="thin">
          <color auto="1"/>
        </bottom>
        <vertical/>
        <horizontal/>
      </border>
    </dxf>
    <dxf>
      <font>
        <b/>
        <i val="0"/>
        <color theme="0"/>
      </font>
      <fill>
        <patternFill>
          <bgColor rgb="FFC00000"/>
        </patternFill>
      </fill>
      <border>
        <left style="thin">
          <color auto="1"/>
        </left>
        <right style="thin">
          <color auto="1"/>
        </right>
        <top style="thin">
          <color auto="1"/>
        </top>
        <bottom style="thin">
          <color auto="1"/>
        </bottom>
        <vertical/>
        <horizontal/>
      </border>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5" tint="0.39994506668294322"/>
        </patternFill>
      </fill>
      <border>
        <left style="thin">
          <color auto="1"/>
        </left>
        <right style="thin">
          <color auto="1"/>
        </right>
        <top style="thin">
          <color auto="1"/>
        </top>
        <bottom style="thin">
          <color auto="1"/>
        </bottom>
        <vertical/>
        <horizontal/>
      </border>
    </dxf>
    <dxf>
      <font>
        <b/>
        <i val="0"/>
        <color rgb="FFFF0000"/>
      </font>
    </dxf>
    <dxf>
      <font>
        <b/>
        <i val="0"/>
        <color rgb="FF00B050"/>
      </font>
    </dxf>
    <dxf>
      <font>
        <b/>
        <i val="0"/>
        <color rgb="FFFF0000"/>
      </font>
    </dxf>
    <dxf>
      <font>
        <b/>
        <i val="0"/>
        <color rgb="FF00B050"/>
      </font>
    </dxf>
    <dxf>
      <fill>
        <patternFill>
          <bgColor theme="9" tint="0.39994506668294322"/>
        </patternFill>
      </fill>
      <border>
        <left style="thin">
          <color auto="1"/>
        </left>
        <right style="thin">
          <color auto="1"/>
        </right>
        <top style="thin">
          <color auto="1"/>
        </top>
        <bottom style="thin">
          <color auto="1"/>
        </bottom>
      </border>
    </dxf>
    <dxf>
      <fill>
        <patternFill>
          <bgColor theme="5" tint="0.39994506668294322"/>
        </patternFill>
      </fill>
      <border>
        <left style="thin">
          <color auto="1"/>
        </left>
        <right style="thin">
          <color auto="1"/>
        </right>
        <top style="thin">
          <color auto="1"/>
        </top>
        <bottom style="thin">
          <color auto="1"/>
        </bottom>
      </border>
    </dxf>
    <dxf>
      <font>
        <b/>
        <i val="0"/>
        <color theme="1"/>
      </font>
      <fill>
        <patternFill>
          <bgColor theme="5" tint="0.39994506668294322"/>
        </patternFill>
      </fill>
      <border>
        <left style="thin">
          <color auto="1"/>
        </left>
        <right style="thin">
          <color auto="1"/>
        </right>
        <top style="thin">
          <color auto="1"/>
        </top>
        <bottom style="thin">
          <color auto="1"/>
        </bottom>
        <vertical/>
        <horizontal/>
      </border>
    </dxf>
    <dxf>
      <font>
        <b/>
        <i val="0"/>
        <color theme="1"/>
      </font>
      <fill>
        <patternFill>
          <bgColor theme="9" tint="0.3999450666829432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192430"/>
      <color rgb="FF405866"/>
      <color rgb="FFA0A1A5"/>
      <color rgb="FF0042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3" Type="http://schemas.openxmlformats.org/officeDocument/2006/relationships/hyperlink" Target="https://spreadsheetsolutions.biz/terms-conditions/?10638" TargetMode="External"/><Relationship Id="rId2" Type="http://schemas.openxmlformats.org/officeDocument/2006/relationships/image" Target="../media/image4.jpeg"/><Relationship Id="rId1" Type="http://schemas.openxmlformats.org/officeDocument/2006/relationships/hyperlink" Target="https://spreadsheetsolutions.biz/?10638" TargetMode="External"/><Relationship Id="rId6" Type="http://schemas.openxmlformats.org/officeDocument/2006/relationships/image" Target="../media/image6.jpeg"/><Relationship Id="rId5" Type="http://schemas.openxmlformats.org/officeDocument/2006/relationships/hyperlink" Target="https://spreadsheetsolutions.biz/how-to-not-ruin-your-spreadsheet/?10638" TargetMode="External"/><Relationship Id="rId4"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30</xdr:col>
      <xdr:colOff>9525</xdr:colOff>
      <xdr:row>25</xdr:row>
      <xdr:rowOff>0</xdr:rowOff>
    </xdr:from>
    <xdr:to>
      <xdr:col>44</xdr:col>
      <xdr:colOff>189856</xdr:colOff>
      <xdr:row>32</xdr:row>
      <xdr:rowOff>0</xdr:rowOff>
    </xdr:to>
    <xdr:pic>
      <xdr:nvPicPr>
        <xdr:cNvPr id="2" name="Picture 1">
          <a:extLst>
            <a:ext uri="{FF2B5EF4-FFF2-40B4-BE49-F238E27FC236}">
              <a16:creationId xmlns:a16="http://schemas.microsoft.com/office/drawing/2014/main" id="{AE1568DC-BDD7-41FB-B55B-7BFD0C4EF1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24525" y="4762500"/>
          <a:ext cx="2847331" cy="13335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48</xdr:col>
      <xdr:colOff>104774</xdr:colOff>
      <xdr:row>1</xdr:row>
      <xdr:rowOff>9526</xdr:rowOff>
    </xdr:from>
    <xdr:to>
      <xdr:col>58</xdr:col>
      <xdr:colOff>190499</xdr:colOff>
      <xdr:row>5</xdr:row>
      <xdr:rowOff>170324</xdr:rowOff>
    </xdr:to>
    <xdr:pic>
      <xdr:nvPicPr>
        <xdr:cNvPr id="3" name="Picture 2">
          <a:extLst>
            <a:ext uri="{FF2B5EF4-FFF2-40B4-BE49-F238E27FC236}">
              <a16:creationId xmlns:a16="http://schemas.microsoft.com/office/drawing/2014/main" id="{31756980-F62A-8A17-9639-ECC92D26BE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48774" y="200026"/>
          <a:ext cx="1990725" cy="93232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76</xdr:col>
      <xdr:colOff>10168</xdr:colOff>
      <xdr:row>25</xdr:row>
      <xdr:rowOff>0</xdr:rowOff>
    </xdr:from>
    <xdr:to>
      <xdr:col>90</xdr:col>
      <xdr:colOff>190499</xdr:colOff>
      <xdr:row>32</xdr:row>
      <xdr:rowOff>0</xdr:rowOff>
    </xdr:to>
    <xdr:pic>
      <xdr:nvPicPr>
        <xdr:cNvPr id="5" name="Picture 4">
          <a:extLst>
            <a:ext uri="{FF2B5EF4-FFF2-40B4-BE49-F238E27FC236}">
              <a16:creationId xmlns:a16="http://schemas.microsoft.com/office/drawing/2014/main" id="{596A17B3-3A75-D164-F9FA-B869486979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488168" y="4762500"/>
          <a:ext cx="2847331" cy="13335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30</xdr:col>
      <xdr:colOff>7934325</xdr:colOff>
      <xdr:row>1</xdr:row>
      <xdr:rowOff>9525</xdr:rowOff>
    </xdr:from>
    <xdr:to>
      <xdr:col>31</xdr:col>
      <xdr:colOff>2</xdr:colOff>
      <xdr:row>5</xdr:row>
      <xdr:rowOff>112</xdr:rowOff>
    </xdr:to>
    <xdr:pic>
      <xdr:nvPicPr>
        <xdr:cNvPr id="3" name="Picture 2">
          <a:extLst>
            <a:ext uri="{FF2B5EF4-FFF2-40B4-BE49-F238E27FC236}">
              <a16:creationId xmlns:a16="http://schemas.microsoft.com/office/drawing/2014/main" id="{F1E5D815-0C38-161D-A33C-E1C9DD836D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175325" y="200025"/>
          <a:ext cx="1590677" cy="7449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29</xdr:col>
      <xdr:colOff>51694</xdr:colOff>
      <xdr:row>26</xdr:row>
      <xdr:rowOff>47625</xdr:rowOff>
    </xdr:from>
    <xdr:to>
      <xdr:col>44</xdr:col>
      <xdr:colOff>176351</xdr:colOff>
      <xdr:row>30</xdr:row>
      <xdr:rowOff>163231</xdr:rowOff>
    </xdr:to>
    <xdr:pic>
      <xdr:nvPicPr>
        <xdr:cNvPr id="11" name="Picture 10">
          <a:hlinkClick xmlns:r="http://schemas.openxmlformats.org/officeDocument/2006/relationships" r:id="rId1"/>
          <a:extLst>
            <a:ext uri="{FF2B5EF4-FFF2-40B4-BE49-F238E27FC236}">
              <a16:creationId xmlns:a16="http://schemas.microsoft.com/office/drawing/2014/main" id="{F7014DE2-DE21-49C4-98C6-FA46260261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385694" y="5000625"/>
          <a:ext cx="2982157" cy="877606"/>
        </a:xfrm>
        <a:prstGeom prst="rect">
          <a:avLst/>
        </a:prstGeom>
      </xdr:spPr>
    </xdr:pic>
    <xdr:clientData/>
  </xdr:twoCellAnchor>
  <xdr:twoCellAnchor editAs="oneCell">
    <xdr:from>
      <xdr:col>9</xdr:col>
      <xdr:colOff>190499</xdr:colOff>
      <xdr:row>27</xdr:row>
      <xdr:rowOff>188269</xdr:rowOff>
    </xdr:from>
    <xdr:to>
      <xdr:col>28</xdr:col>
      <xdr:colOff>9524</xdr:colOff>
      <xdr:row>30</xdr:row>
      <xdr:rowOff>128890</xdr:rowOff>
    </xdr:to>
    <xdr:pic>
      <xdr:nvPicPr>
        <xdr:cNvPr id="12" name="Picture 11">
          <a:hlinkClick xmlns:r="http://schemas.openxmlformats.org/officeDocument/2006/relationships" r:id="rId3"/>
          <a:extLst>
            <a:ext uri="{FF2B5EF4-FFF2-40B4-BE49-F238E27FC236}">
              <a16:creationId xmlns:a16="http://schemas.microsoft.com/office/drawing/2014/main" id="{2F05BAA9-EC9E-498E-BBFA-8AC0C5B4D02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714499" y="5331769"/>
          <a:ext cx="3438525" cy="512121"/>
        </a:xfrm>
        <a:prstGeom prst="rect">
          <a:avLst/>
        </a:prstGeom>
      </xdr:spPr>
    </xdr:pic>
    <xdr:clientData/>
  </xdr:twoCellAnchor>
  <xdr:twoCellAnchor editAs="oneCell">
    <xdr:from>
      <xdr:col>9</xdr:col>
      <xdr:colOff>180975</xdr:colOff>
      <xdr:row>25</xdr:row>
      <xdr:rowOff>9525</xdr:rowOff>
    </xdr:from>
    <xdr:to>
      <xdr:col>28</xdr:col>
      <xdr:colOff>0</xdr:colOff>
      <xdr:row>27</xdr:row>
      <xdr:rowOff>42422</xdr:rowOff>
    </xdr:to>
    <xdr:pic>
      <xdr:nvPicPr>
        <xdr:cNvPr id="13" name="Picture 12">
          <a:hlinkClick xmlns:r="http://schemas.openxmlformats.org/officeDocument/2006/relationships" r:id="rId5"/>
          <a:extLst>
            <a:ext uri="{FF2B5EF4-FFF2-40B4-BE49-F238E27FC236}">
              <a16:creationId xmlns:a16="http://schemas.microsoft.com/office/drawing/2014/main" id="{9CE9792F-C45D-4492-8D1A-9BC17CB22A62}"/>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704975" y="4772025"/>
          <a:ext cx="3438525" cy="413897"/>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DDFCEA-FC4B-4BFE-AC5E-E0EA324C478B}">
  <sheetPr>
    <tabColor rgb="FF405866"/>
  </sheetPr>
  <dimension ref="A1:AV33"/>
  <sheetViews>
    <sheetView zoomScaleNormal="100" workbookViewId="0"/>
  </sheetViews>
  <sheetFormatPr baseColWidth="10" defaultColWidth="0" defaultRowHeight="14.5" zeroHeight="1" x14ac:dyDescent="0.35"/>
  <cols>
    <col min="1" max="46" width="2.90625" style="1" customWidth="1"/>
    <col min="47" max="47" width="2.90625" style="1" hidden="1" customWidth="1"/>
    <col min="48" max="48" width="14.36328125" style="1" hidden="1" customWidth="1"/>
    <col min="49" max="16384" width="2.90625" style="1" hidden="1"/>
  </cols>
  <sheetData>
    <row r="1" spans="1:48" x14ac:dyDescent="0.3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row>
    <row r="2" spans="1:48" x14ac:dyDescent="0.35">
      <c r="A2" s="2"/>
      <c r="B2" s="90" t="s">
        <v>104</v>
      </c>
      <c r="C2" s="91"/>
      <c r="D2" s="91"/>
      <c r="E2" s="91"/>
      <c r="F2" s="91"/>
      <c r="G2" s="91"/>
      <c r="H2" s="91"/>
      <c r="I2" s="91"/>
      <c r="J2" s="91"/>
      <c r="K2" s="91"/>
      <c r="L2" s="91"/>
      <c r="M2" s="91"/>
      <c r="N2" s="91"/>
      <c r="O2" s="91"/>
      <c r="P2" s="91"/>
      <c r="Q2" s="91"/>
      <c r="R2" s="91"/>
      <c r="S2" s="91"/>
      <c r="T2" s="91"/>
      <c r="U2" s="91"/>
      <c r="V2" s="91"/>
      <c r="W2" s="91"/>
      <c r="X2" s="91"/>
      <c r="Y2" s="91"/>
      <c r="Z2" s="91"/>
      <c r="AA2" s="91"/>
      <c r="AB2" s="91"/>
      <c r="AC2" s="91"/>
      <c r="AD2" s="91"/>
      <c r="AE2" s="91"/>
      <c r="AF2" s="91"/>
      <c r="AG2" s="91"/>
      <c r="AH2" s="91"/>
      <c r="AI2" s="91"/>
      <c r="AJ2" s="91"/>
      <c r="AK2" s="91"/>
      <c r="AL2" s="91"/>
      <c r="AM2" s="91"/>
      <c r="AN2" s="91"/>
      <c r="AO2" s="91"/>
      <c r="AP2" s="91"/>
      <c r="AQ2" s="91"/>
      <c r="AR2" s="91"/>
      <c r="AS2" s="92"/>
      <c r="AT2" s="2"/>
      <c r="AV2" s="5" t="s">
        <v>91</v>
      </c>
    </row>
    <row r="3" spans="1:48" x14ac:dyDescent="0.35">
      <c r="A3" s="2"/>
      <c r="B3" s="93"/>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5"/>
      <c r="AT3" s="2"/>
    </row>
    <row r="4" spans="1:48" x14ac:dyDescent="0.3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V4" s="5"/>
    </row>
    <row r="5" spans="1:48" x14ac:dyDescent="0.35">
      <c r="A5" s="2"/>
      <c r="B5" s="75" t="s">
        <v>108</v>
      </c>
      <c r="C5" s="76"/>
      <c r="D5" s="76"/>
      <c r="E5" s="76"/>
      <c r="F5" s="76"/>
      <c r="G5" s="76"/>
      <c r="H5" s="76"/>
      <c r="I5" s="76"/>
      <c r="J5" s="76"/>
      <c r="K5" s="76"/>
      <c r="L5" s="76"/>
      <c r="M5" s="76"/>
      <c r="N5" s="76"/>
      <c r="O5" s="76"/>
      <c r="P5" s="76"/>
      <c r="Q5" s="76"/>
      <c r="R5" s="76"/>
      <c r="S5" s="76"/>
      <c r="T5" s="76"/>
      <c r="U5" s="76"/>
      <c r="V5" s="76"/>
      <c r="W5" s="76"/>
      <c r="X5" s="76"/>
      <c r="Y5" s="76"/>
      <c r="Z5" s="76"/>
      <c r="AA5" s="76"/>
      <c r="AB5" s="76"/>
      <c r="AC5" s="76"/>
      <c r="AD5" s="76"/>
      <c r="AE5" s="76"/>
      <c r="AF5" s="76"/>
      <c r="AG5" s="76"/>
      <c r="AH5" s="76"/>
      <c r="AI5" s="76"/>
      <c r="AJ5" s="76"/>
      <c r="AK5" s="76"/>
      <c r="AL5" s="76"/>
      <c r="AM5" s="76"/>
      <c r="AN5" s="76"/>
      <c r="AO5" s="76"/>
      <c r="AP5" s="76"/>
      <c r="AQ5" s="76"/>
      <c r="AR5" s="76"/>
      <c r="AS5" s="77"/>
      <c r="AT5" s="2"/>
      <c r="AV5" s="6" t="s">
        <v>9</v>
      </c>
    </row>
    <row r="6" spans="1:48" x14ac:dyDescent="0.3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V6" s="7" t="s">
        <v>10</v>
      </c>
    </row>
    <row r="7" spans="1:48" x14ac:dyDescent="0.35">
      <c r="A7" s="2"/>
      <c r="B7" s="81" t="s">
        <v>109</v>
      </c>
      <c r="C7" s="82"/>
      <c r="D7" s="82"/>
      <c r="E7" s="82"/>
      <c r="F7" s="82"/>
      <c r="G7" s="83"/>
      <c r="H7" s="87" t="s">
        <v>114</v>
      </c>
      <c r="I7" s="88"/>
      <c r="J7" s="88"/>
      <c r="K7" s="88"/>
      <c r="L7" s="88"/>
      <c r="M7" s="88"/>
      <c r="N7" s="88"/>
      <c r="O7" s="88"/>
      <c r="P7" s="88"/>
      <c r="Q7" s="88"/>
      <c r="R7" s="88"/>
      <c r="S7" s="88"/>
      <c r="T7" s="88"/>
      <c r="U7" s="88"/>
      <c r="V7" s="88"/>
      <c r="W7" s="88"/>
      <c r="X7" s="88"/>
      <c r="Y7" s="88"/>
      <c r="Z7" s="88"/>
      <c r="AA7" s="88"/>
      <c r="AB7" s="88"/>
      <c r="AC7" s="88"/>
      <c r="AD7" s="88"/>
      <c r="AE7" s="88"/>
      <c r="AF7" s="88"/>
      <c r="AG7" s="88"/>
      <c r="AH7" s="88"/>
      <c r="AI7" s="88"/>
      <c r="AJ7" s="88"/>
      <c r="AK7" s="88"/>
      <c r="AL7" s="88"/>
      <c r="AM7" s="88"/>
      <c r="AN7" s="88"/>
      <c r="AO7" s="88"/>
      <c r="AP7" s="88"/>
      <c r="AQ7" s="88"/>
      <c r="AR7" s="88"/>
      <c r="AS7" s="89"/>
      <c r="AT7" s="2"/>
    </row>
    <row r="8" spans="1:48" x14ac:dyDescent="0.35">
      <c r="A8" s="2"/>
      <c r="B8" s="75" t="s">
        <v>110</v>
      </c>
      <c r="C8" s="76"/>
      <c r="D8" s="76"/>
      <c r="E8" s="76"/>
      <c r="F8" s="76"/>
      <c r="G8" s="77"/>
      <c r="H8" s="87" t="s">
        <v>115</v>
      </c>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8"/>
      <c r="AL8" s="88"/>
      <c r="AM8" s="88"/>
      <c r="AN8" s="88"/>
      <c r="AO8" s="88"/>
      <c r="AP8" s="88"/>
      <c r="AQ8" s="88"/>
      <c r="AR8" s="88"/>
      <c r="AS8" s="89"/>
      <c r="AT8" s="2"/>
      <c r="AV8" s="5" t="str">
        <f>IF($AN$18=$AV$5, $AV$5, $AV$6)</f>
        <v>Miles</v>
      </c>
    </row>
    <row r="9" spans="1:48" x14ac:dyDescent="0.35">
      <c r="A9" s="2"/>
      <c r="B9" s="87" t="s">
        <v>111</v>
      </c>
      <c r="C9" s="88"/>
      <c r="D9" s="88"/>
      <c r="E9" s="88"/>
      <c r="F9" s="88"/>
      <c r="G9" s="88"/>
      <c r="H9" s="88"/>
      <c r="I9" s="88"/>
      <c r="J9" s="88"/>
      <c r="K9" s="88"/>
      <c r="L9" s="88"/>
      <c r="M9" s="88"/>
      <c r="N9" s="88"/>
      <c r="O9" s="88"/>
      <c r="P9" s="88"/>
      <c r="Q9" s="88"/>
      <c r="R9" s="88"/>
      <c r="S9" s="88"/>
      <c r="T9" s="88"/>
      <c r="U9" s="88"/>
      <c r="V9" s="88"/>
      <c r="W9" s="88"/>
      <c r="X9" s="88"/>
      <c r="Y9" s="88"/>
      <c r="Z9" s="88"/>
      <c r="AA9" s="88"/>
      <c r="AB9" s="88"/>
      <c r="AC9" s="88"/>
      <c r="AD9" s="88"/>
      <c r="AE9" s="88"/>
      <c r="AF9" s="88"/>
      <c r="AG9" s="88"/>
      <c r="AH9" s="88"/>
      <c r="AI9" s="88"/>
      <c r="AJ9" s="88"/>
      <c r="AK9" s="88"/>
      <c r="AL9" s="88"/>
      <c r="AM9" s="88"/>
      <c r="AN9" s="88"/>
      <c r="AO9" s="88"/>
      <c r="AP9" s="88"/>
      <c r="AQ9" s="88"/>
      <c r="AR9" s="88"/>
      <c r="AS9" s="89"/>
      <c r="AT9" s="2"/>
    </row>
    <row r="10" spans="1:48" x14ac:dyDescent="0.35">
      <c r="A10" s="2"/>
      <c r="B10" s="87" t="s">
        <v>112</v>
      </c>
      <c r="C10" s="88"/>
      <c r="D10" s="88"/>
      <c r="E10" s="88"/>
      <c r="F10" s="88"/>
      <c r="G10" s="88"/>
      <c r="H10" s="88"/>
      <c r="I10" s="88"/>
      <c r="J10" s="88"/>
      <c r="K10" s="88"/>
      <c r="L10" s="88"/>
      <c r="M10" s="88"/>
      <c r="N10" s="88"/>
      <c r="O10" s="88"/>
      <c r="P10" s="88"/>
      <c r="Q10" s="88"/>
      <c r="R10" s="88"/>
      <c r="S10" s="88"/>
      <c r="T10" s="88"/>
      <c r="U10" s="88"/>
      <c r="V10" s="88"/>
      <c r="W10" s="88"/>
      <c r="X10" s="88"/>
      <c r="Y10" s="88"/>
      <c r="Z10" s="88"/>
      <c r="AA10" s="88"/>
      <c r="AB10" s="88"/>
      <c r="AC10" s="88"/>
      <c r="AD10" s="88"/>
      <c r="AE10" s="88"/>
      <c r="AF10" s="88"/>
      <c r="AG10" s="88"/>
      <c r="AH10" s="88"/>
      <c r="AI10" s="88"/>
      <c r="AJ10" s="88"/>
      <c r="AK10" s="88"/>
      <c r="AL10" s="88"/>
      <c r="AM10" s="88"/>
      <c r="AN10" s="88"/>
      <c r="AO10" s="88"/>
      <c r="AP10" s="88"/>
      <c r="AQ10" s="88"/>
      <c r="AR10" s="88"/>
      <c r="AS10" s="89"/>
      <c r="AT10" s="2"/>
    </row>
    <row r="11" spans="1:48" x14ac:dyDescent="0.35">
      <c r="A11" s="2"/>
      <c r="B11" s="87" t="s">
        <v>116</v>
      </c>
      <c r="C11" s="88"/>
      <c r="D11" s="88"/>
      <c r="E11" s="88"/>
      <c r="F11" s="88"/>
      <c r="G11" s="88"/>
      <c r="H11" s="88"/>
      <c r="I11" s="88"/>
      <c r="J11" s="88"/>
      <c r="K11" s="88"/>
      <c r="L11" s="88"/>
      <c r="M11" s="88"/>
      <c r="N11" s="88"/>
      <c r="O11" s="88"/>
      <c r="P11" s="88"/>
      <c r="Q11" s="88"/>
      <c r="R11" s="88"/>
      <c r="S11" s="88"/>
      <c r="T11" s="88"/>
      <c r="U11" s="88"/>
      <c r="V11" s="88"/>
      <c r="W11" s="88"/>
      <c r="X11" s="88"/>
      <c r="Y11" s="88"/>
      <c r="Z11" s="88"/>
      <c r="AA11" s="88"/>
      <c r="AB11" s="88"/>
      <c r="AC11" s="88"/>
      <c r="AD11" s="88"/>
      <c r="AE11" s="88"/>
      <c r="AF11" s="88"/>
      <c r="AG11" s="88"/>
      <c r="AH11" s="88"/>
      <c r="AI11" s="88"/>
      <c r="AJ11" s="88"/>
      <c r="AK11" s="88"/>
      <c r="AL11" s="88"/>
      <c r="AM11" s="88"/>
      <c r="AN11" s="88"/>
      <c r="AO11" s="88"/>
      <c r="AP11" s="88"/>
      <c r="AQ11" s="88"/>
      <c r="AR11" s="88"/>
      <c r="AS11" s="89"/>
      <c r="AT11" s="2"/>
      <c r="AV11" s="5"/>
    </row>
    <row r="12" spans="1:48" x14ac:dyDescent="0.3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V12" s="6" t="s">
        <v>11</v>
      </c>
    </row>
    <row r="13" spans="1:48" x14ac:dyDescent="0.3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V13" s="7" t="s">
        <v>12</v>
      </c>
    </row>
    <row r="14" spans="1:48" x14ac:dyDescent="0.35">
      <c r="A14" s="2"/>
      <c r="B14" s="75" t="s">
        <v>113</v>
      </c>
      <c r="C14" s="76"/>
      <c r="D14" s="76"/>
      <c r="E14" s="76"/>
      <c r="F14" s="76"/>
      <c r="G14" s="76"/>
      <c r="H14" s="76"/>
      <c r="I14" s="76"/>
      <c r="J14" s="76"/>
      <c r="K14" s="76"/>
      <c r="L14" s="76"/>
      <c r="M14" s="76"/>
      <c r="N14" s="76"/>
      <c r="O14" s="76"/>
      <c r="P14" s="76"/>
      <c r="Q14" s="76"/>
      <c r="R14" s="76"/>
      <c r="S14" s="76"/>
      <c r="T14" s="76"/>
      <c r="U14" s="76"/>
      <c r="V14" s="76"/>
      <c r="W14" s="76"/>
      <c r="X14" s="76"/>
      <c r="Y14" s="76"/>
      <c r="Z14" s="76"/>
      <c r="AA14" s="76"/>
      <c r="AB14" s="76"/>
      <c r="AC14" s="76"/>
      <c r="AD14" s="76"/>
      <c r="AE14" s="76"/>
      <c r="AF14" s="76"/>
      <c r="AG14" s="76"/>
      <c r="AH14" s="76"/>
      <c r="AI14" s="76"/>
      <c r="AJ14" s="76"/>
      <c r="AK14" s="76"/>
      <c r="AL14" s="76"/>
      <c r="AM14" s="76"/>
      <c r="AN14" s="76"/>
      <c r="AO14" s="76"/>
      <c r="AP14" s="76"/>
      <c r="AQ14" s="76"/>
      <c r="AR14" s="76"/>
      <c r="AS14" s="77"/>
      <c r="AT14" s="2"/>
    </row>
    <row r="15" spans="1:48" x14ac:dyDescent="0.35">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V15" s="5" t="str">
        <f>IF($AN$20=$AV$13, $AV$13, $AV$12)</f>
        <v>Meters</v>
      </c>
    </row>
    <row r="16" spans="1:48" x14ac:dyDescent="0.35">
      <c r="A16" s="2"/>
      <c r="B16" s="75" t="s">
        <v>117</v>
      </c>
      <c r="C16" s="76"/>
      <c r="D16" s="76"/>
      <c r="E16" s="76"/>
      <c r="F16" s="76"/>
      <c r="G16" s="76"/>
      <c r="H16" s="76"/>
      <c r="I16" s="76"/>
      <c r="J16" s="76"/>
      <c r="K16" s="76"/>
      <c r="L16" s="76"/>
      <c r="M16" s="76"/>
      <c r="N16" s="76"/>
      <c r="O16" s="76"/>
      <c r="P16" s="76"/>
      <c r="Q16" s="76"/>
      <c r="R16" s="76"/>
      <c r="S16" s="76"/>
      <c r="T16" s="76"/>
      <c r="U16" s="76"/>
      <c r="V16" s="76"/>
      <c r="W16" s="76"/>
      <c r="X16" s="76"/>
      <c r="Y16" s="76"/>
      <c r="Z16" s="76"/>
      <c r="AA16" s="76"/>
      <c r="AB16" s="76"/>
      <c r="AC16" s="77"/>
      <c r="AD16" s="2"/>
      <c r="AE16" s="2"/>
      <c r="AF16" s="75" t="s">
        <v>120</v>
      </c>
      <c r="AG16" s="76"/>
      <c r="AH16" s="76"/>
      <c r="AI16" s="76"/>
      <c r="AJ16" s="76"/>
      <c r="AK16" s="76"/>
      <c r="AL16" s="76"/>
      <c r="AM16" s="76"/>
      <c r="AN16" s="76"/>
      <c r="AO16" s="76"/>
      <c r="AP16" s="76"/>
      <c r="AQ16" s="76"/>
      <c r="AR16" s="76"/>
      <c r="AS16" s="77"/>
      <c r="AT16" s="2"/>
    </row>
    <row r="17" spans="1:46" x14ac:dyDescent="0.35">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row>
    <row r="18" spans="1:46" x14ac:dyDescent="0.35">
      <c r="A18" s="2"/>
      <c r="B18" s="78" t="s">
        <v>118</v>
      </c>
      <c r="C18" s="78"/>
      <c r="D18" s="78"/>
      <c r="E18" s="78"/>
      <c r="F18" s="78"/>
      <c r="G18" s="78"/>
      <c r="H18" s="78"/>
      <c r="I18" s="78"/>
      <c r="J18" s="78"/>
      <c r="K18" s="78"/>
      <c r="L18" s="78"/>
      <c r="M18" s="78"/>
      <c r="N18" s="78"/>
      <c r="O18" s="78"/>
      <c r="P18" s="78"/>
      <c r="Q18" s="78"/>
      <c r="R18" s="78"/>
      <c r="S18" s="78"/>
      <c r="T18" s="78"/>
      <c r="U18" s="78"/>
      <c r="V18" s="78"/>
      <c r="W18" s="78"/>
      <c r="X18" s="78"/>
      <c r="Y18" s="78"/>
      <c r="Z18" s="78"/>
      <c r="AA18" s="78"/>
      <c r="AB18" s="78"/>
      <c r="AC18" s="78"/>
      <c r="AD18" s="2"/>
      <c r="AE18" s="2"/>
      <c r="AF18" s="81" t="s">
        <v>13</v>
      </c>
      <c r="AG18" s="82"/>
      <c r="AH18" s="82"/>
      <c r="AI18" s="82"/>
      <c r="AJ18" s="82"/>
      <c r="AK18" s="82"/>
      <c r="AL18" s="82"/>
      <c r="AM18" s="83"/>
      <c r="AN18" s="84" t="s">
        <v>10</v>
      </c>
      <c r="AO18" s="85"/>
      <c r="AP18" s="85"/>
      <c r="AQ18" s="85"/>
      <c r="AR18" s="85"/>
      <c r="AS18" s="86"/>
      <c r="AT18" s="2"/>
    </row>
    <row r="19" spans="1:46" x14ac:dyDescent="0.35">
      <c r="A19" s="2"/>
      <c r="B19" s="36"/>
      <c r="C19" s="36"/>
      <c r="D19" s="36"/>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2"/>
      <c r="AE19" s="2"/>
      <c r="AF19" s="2"/>
      <c r="AG19" s="2"/>
      <c r="AH19" s="2"/>
      <c r="AI19" s="2"/>
      <c r="AJ19" s="2"/>
      <c r="AK19" s="2"/>
      <c r="AL19" s="2"/>
      <c r="AM19" s="2"/>
      <c r="AN19" s="2"/>
      <c r="AO19" s="2"/>
      <c r="AP19" s="2"/>
      <c r="AQ19" s="2"/>
      <c r="AR19" s="2"/>
      <c r="AS19" s="2"/>
      <c r="AT19" s="2"/>
    </row>
    <row r="20" spans="1:46" x14ac:dyDescent="0.35">
      <c r="A20" s="2"/>
      <c r="B20" s="78" t="s">
        <v>119</v>
      </c>
      <c r="C20" s="78"/>
      <c r="D20" s="78"/>
      <c r="E20" s="78"/>
      <c r="F20" s="78"/>
      <c r="G20" s="78"/>
      <c r="H20" s="78"/>
      <c r="I20" s="78"/>
      <c r="J20" s="78"/>
      <c r="K20" s="78"/>
      <c r="L20" s="78"/>
      <c r="M20" s="78"/>
      <c r="N20" s="78"/>
      <c r="O20" s="78"/>
      <c r="P20" s="78"/>
      <c r="Q20" s="78"/>
      <c r="R20" s="78"/>
      <c r="S20" s="78"/>
      <c r="T20" s="78"/>
      <c r="U20" s="78"/>
      <c r="V20" s="78"/>
      <c r="W20" s="78"/>
      <c r="X20" s="78"/>
      <c r="Y20" s="78"/>
      <c r="Z20" s="78"/>
      <c r="AA20" s="78"/>
      <c r="AB20" s="78"/>
      <c r="AC20" s="78"/>
      <c r="AD20" s="2"/>
      <c r="AE20" s="2"/>
      <c r="AF20" s="81" t="s">
        <v>14</v>
      </c>
      <c r="AG20" s="82"/>
      <c r="AH20" s="82"/>
      <c r="AI20" s="82"/>
      <c r="AJ20" s="82"/>
      <c r="AK20" s="82"/>
      <c r="AL20" s="82"/>
      <c r="AM20" s="83"/>
      <c r="AN20" s="84" t="s">
        <v>11</v>
      </c>
      <c r="AO20" s="85"/>
      <c r="AP20" s="85"/>
      <c r="AQ20" s="85"/>
      <c r="AR20" s="85"/>
      <c r="AS20" s="86"/>
      <c r="AT20" s="2"/>
    </row>
    <row r="21" spans="1:46" x14ac:dyDescent="0.35">
      <c r="A21" s="2"/>
      <c r="B21" s="36"/>
      <c r="C21" s="36"/>
      <c r="D21" s="36"/>
      <c r="E21" s="36"/>
      <c r="F21" s="36"/>
      <c r="G21" s="36"/>
      <c r="H21" s="36"/>
      <c r="I21" s="36"/>
      <c r="J21" s="36"/>
      <c r="K21" s="36"/>
      <c r="L21" s="36"/>
      <c r="M21" s="36"/>
      <c r="N21" s="36"/>
      <c r="O21" s="36"/>
      <c r="P21" s="36"/>
      <c r="Q21" s="36"/>
      <c r="R21" s="36"/>
      <c r="S21" s="36"/>
      <c r="T21" s="36"/>
      <c r="U21" s="36"/>
      <c r="V21" s="36"/>
      <c r="W21" s="36"/>
      <c r="X21" s="36"/>
      <c r="Y21" s="36"/>
      <c r="Z21" s="36"/>
      <c r="AA21" s="36"/>
      <c r="AB21" s="36"/>
      <c r="AC21" s="36"/>
      <c r="AD21" s="2"/>
      <c r="AE21" s="2"/>
      <c r="AF21" s="2"/>
      <c r="AG21" s="2"/>
      <c r="AH21" s="2"/>
      <c r="AI21" s="2"/>
      <c r="AJ21" s="2"/>
      <c r="AK21" s="2"/>
      <c r="AL21" s="2"/>
      <c r="AM21" s="2"/>
      <c r="AN21" s="2"/>
      <c r="AO21" s="2"/>
      <c r="AP21" s="2"/>
      <c r="AQ21" s="2"/>
      <c r="AR21" s="2"/>
      <c r="AS21" s="2"/>
      <c r="AT21" s="2"/>
    </row>
    <row r="22" spans="1:46" x14ac:dyDescent="0.35">
      <c r="A22" s="2"/>
      <c r="B22" s="79" t="s">
        <v>121</v>
      </c>
      <c r="C22" s="79"/>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2"/>
      <c r="AE22" s="2"/>
      <c r="AF22" s="2"/>
      <c r="AG22" s="2"/>
      <c r="AH22" s="2"/>
      <c r="AI22" s="2"/>
      <c r="AJ22" s="2"/>
      <c r="AK22" s="2"/>
      <c r="AL22" s="2"/>
      <c r="AM22" s="2"/>
      <c r="AN22" s="2"/>
      <c r="AO22" s="2"/>
      <c r="AP22" s="2"/>
      <c r="AQ22" s="2"/>
      <c r="AR22" s="2"/>
      <c r="AS22" s="2"/>
      <c r="AT22" s="2"/>
    </row>
    <row r="23" spans="1:46" x14ac:dyDescent="0.35">
      <c r="A23" s="2"/>
      <c r="B23" s="79"/>
      <c r="C23" s="79"/>
      <c r="D23" s="79"/>
      <c r="E23" s="79"/>
      <c r="F23" s="79"/>
      <c r="G23" s="79"/>
      <c r="H23" s="79"/>
      <c r="I23" s="79"/>
      <c r="J23" s="79"/>
      <c r="K23" s="79"/>
      <c r="L23" s="79"/>
      <c r="M23" s="79"/>
      <c r="N23" s="79"/>
      <c r="O23" s="79"/>
      <c r="P23" s="79"/>
      <c r="Q23" s="79"/>
      <c r="R23" s="79"/>
      <c r="S23" s="79"/>
      <c r="T23" s="79"/>
      <c r="U23" s="79"/>
      <c r="V23" s="79"/>
      <c r="W23" s="79"/>
      <c r="X23" s="79"/>
      <c r="Y23" s="79"/>
      <c r="Z23" s="79"/>
      <c r="AA23" s="79"/>
      <c r="AB23" s="79"/>
      <c r="AC23" s="79"/>
      <c r="AD23" s="2"/>
      <c r="AE23" s="2"/>
      <c r="AF23" s="2"/>
      <c r="AG23" s="2"/>
      <c r="AH23" s="2"/>
      <c r="AI23" s="2"/>
      <c r="AJ23" s="2"/>
      <c r="AK23" s="2"/>
      <c r="AL23" s="2"/>
      <c r="AM23" s="2"/>
      <c r="AN23" s="2"/>
      <c r="AO23" s="2"/>
      <c r="AP23" s="2"/>
      <c r="AQ23" s="2"/>
      <c r="AR23" s="2"/>
      <c r="AS23" s="2"/>
      <c r="AT23" s="2"/>
    </row>
    <row r="24" spans="1:46" x14ac:dyDescent="0.35">
      <c r="A24" s="2"/>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2"/>
      <c r="AE24" s="2"/>
      <c r="AF24" s="2"/>
      <c r="AG24" s="2"/>
      <c r="AH24" s="2"/>
      <c r="AI24" s="2"/>
      <c r="AJ24" s="2"/>
      <c r="AK24" s="2"/>
      <c r="AL24" s="2"/>
      <c r="AM24" s="2"/>
      <c r="AN24" s="2"/>
      <c r="AO24" s="2"/>
      <c r="AP24" s="2"/>
      <c r="AQ24" s="2"/>
      <c r="AR24" s="2"/>
      <c r="AS24" s="2"/>
      <c r="AT24" s="2"/>
    </row>
    <row r="25" spans="1:46" x14ac:dyDescent="0.35">
      <c r="A25" s="2"/>
      <c r="B25" s="80" t="s">
        <v>122</v>
      </c>
      <c r="C25" s="80"/>
      <c r="D25" s="80"/>
      <c r="E25" s="80"/>
      <c r="F25" s="80"/>
      <c r="G25" s="80"/>
      <c r="H25" s="80"/>
      <c r="I25" s="80"/>
      <c r="J25" s="80"/>
      <c r="K25" s="80"/>
      <c r="L25" s="80"/>
      <c r="M25" s="80"/>
      <c r="N25" s="80"/>
      <c r="O25" s="80"/>
      <c r="P25" s="80"/>
      <c r="Q25" s="80"/>
      <c r="R25" s="80"/>
      <c r="S25" s="80"/>
      <c r="T25" s="80"/>
      <c r="U25" s="80"/>
      <c r="V25" s="80"/>
      <c r="W25" s="80"/>
      <c r="X25" s="80"/>
      <c r="Y25" s="80"/>
      <c r="Z25" s="80"/>
      <c r="AA25" s="80"/>
      <c r="AB25" s="80"/>
      <c r="AC25" s="80"/>
      <c r="AD25" s="2"/>
      <c r="AE25" s="2"/>
      <c r="AF25" s="2"/>
      <c r="AG25" s="2"/>
      <c r="AH25" s="2"/>
      <c r="AI25" s="2"/>
      <c r="AJ25" s="2"/>
      <c r="AK25" s="2"/>
      <c r="AL25" s="2"/>
      <c r="AM25" s="2"/>
      <c r="AN25" s="2"/>
      <c r="AO25" s="2"/>
      <c r="AP25" s="2"/>
      <c r="AQ25" s="2"/>
      <c r="AR25" s="2"/>
      <c r="AS25" s="2"/>
      <c r="AT25" s="2"/>
    </row>
    <row r="26" spans="1:46" x14ac:dyDescent="0.35">
      <c r="A26" s="2"/>
      <c r="B26" s="80"/>
      <c r="C26" s="80"/>
      <c r="D26" s="80"/>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2"/>
      <c r="AE26" s="2"/>
      <c r="AF26" s="2"/>
      <c r="AG26" s="2"/>
      <c r="AH26" s="2"/>
      <c r="AI26" s="2"/>
      <c r="AJ26" s="2"/>
      <c r="AK26" s="2"/>
      <c r="AL26" s="2"/>
      <c r="AM26" s="2"/>
      <c r="AN26" s="2"/>
      <c r="AO26" s="2"/>
      <c r="AP26" s="2"/>
      <c r="AQ26" s="2"/>
      <c r="AR26" s="2"/>
      <c r="AS26" s="2"/>
      <c r="AT26" s="2"/>
    </row>
    <row r="27" spans="1:46" x14ac:dyDescent="0.35">
      <c r="A27" s="2"/>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row>
    <row r="28" spans="1:46" x14ac:dyDescent="0.35">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row>
    <row r="29" spans="1:46" x14ac:dyDescent="0.35">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row>
    <row r="30" spans="1:46" x14ac:dyDescent="0.35">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row>
    <row r="31" spans="1:46" x14ac:dyDescent="0.35">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row>
    <row r="32" spans="1:46" x14ac:dyDescent="0.35">
      <c r="A32" s="2"/>
      <c r="B32" s="74" t="s">
        <v>123</v>
      </c>
      <c r="C32" s="74"/>
      <c r="D32" s="74"/>
      <c r="E32" s="74"/>
      <c r="F32" s="74"/>
      <c r="G32" s="74"/>
      <c r="H32" s="74"/>
      <c r="I32" s="74"/>
      <c r="J32" s="74"/>
      <c r="K32" s="74"/>
      <c r="L32" s="74"/>
      <c r="M32" s="74"/>
      <c r="N32" s="74"/>
      <c r="O32" s="74"/>
      <c r="P32" s="74"/>
      <c r="Q32" s="74"/>
      <c r="R32" s="74"/>
      <c r="S32" s="74"/>
      <c r="T32" s="74"/>
      <c r="U32" s="74"/>
      <c r="V32" s="74"/>
      <c r="W32" s="74"/>
      <c r="X32" s="74"/>
      <c r="Y32" s="74"/>
      <c r="Z32" s="74"/>
      <c r="AA32" s="74"/>
      <c r="AB32" s="74"/>
      <c r="AC32" s="74"/>
      <c r="AD32" s="2"/>
      <c r="AE32" s="2"/>
      <c r="AF32" s="2"/>
      <c r="AG32" s="2"/>
      <c r="AH32" s="2"/>
      <c r="AI32" s="2"/>
      <c r="AJ32" s="2"/>
      <c r="AK32" s="2"/>
      <c r="AL32" s="2"/>
      <c r="AM32" s="2"/>
      <c r="AN32" s="2"/>
      <c r="AO32" s="2"/>
      <c r="AP32" s="2"/>
      <c r="AQ32" s="2"/>
      <c r="AR32" s="2"/>
      <c r="AS32" s="2"/>
      <c r="AT32" s="2"/>
    </row>
    <row r="33" spans="1:46" x14ac:dyDescent="0.35">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row>
  </sheetData>
  <sheetProtection algorithmName="SHA-512" hashValue="/C1VLFUGArBVJ9Cf5XXkXoHWWHCXoEpdVnVL+QFH2fxbVV6HAEVySmfJFXPYfr2qWLGL45twqaHQ2YnkR6y+lg==" saltValue="5aQzux7SdPJMoGp0BJWw8A==" spinCount="100000" sheet="1" objects="1" scenarios="1"/>
  <mergeCells count="21">
    <mergeCell ref="B9:AS9"/>
    <mergeCell ref="B10:AS10"/>
    <mergeCell ref="B11:AS11"/>
    <mergeCell ref="B14:AS14"/>
    <mergeCell ref="B2:AS3"/>
    <mergeCell ref="B5:AS5"/>
    <mergeCell ref="B7:G7"/>
    <mergeCell ref="H7:AS7"/>
    <mergeCell ref="B8:G8"/>
    <mergeCell ref="H8:AS8"/>
    <mergeCell ref="B32:AC32"/>
    <mergeCell ref="B16:AC16"/>
    <mergeCell ref="AF16:AS16"/>
    <mergeCell ref="B18:AC18"/>
    <mergeCell ref="B20:AC20"/>
    <mergeCell ref="B22:AC23"/>
    <mergeCell ref="B25:AC26"/>
    <mergeCell ref="AF18:AM18"/>
    <mergeCell ref="AN18:AS18"/>
    <mergeCell ref="AF20:AM20"/>
    <mergeCell ref="AN20:AS20"/>
  </mergeCells>
  <dataValidations count="2">
    <dataValidation type="list" allowBlank="1" showInputMessage="1" showErrorMessage="1" sqref="AN18:AS18" xr:uid="{75386389-DD38-4CB5-8077-C57C556B76DD}">
      <formula1>$AV$4:$AV$6</formula1>
    </dataValidation>
    <dataValidation type="list" allowBlank="1" showInputMessage="1" showErrorMessage="1" sqref="AN20:AS20" xr:uid="{32451C51-27C7-4FA9-A97C-AC027A62E506}">
      <formula1>$AV$11:$AV$13</formula1>
    </dataValidation>
  </dataValidations>
  <pageMargins left="0.7" right="0.7" top="0.75" bottom="0.75" header="0.3" footer="0.3"/>
  <pageSetup paperSize="9" orientation="landscape"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A67C8-6925-4BEF-84EA-44546958B798}">
  <sheetPr>
    <tabColor rgb="FF405866"/>
  </sheetPr>
  <dimension ref="A1:DE512"/>
  <sheetViews>
    <sheetView zoomScaleNormal="100" workbookViewId="0">
      <selection activeCell="AA4" sqref="AA4"/>
    </sheetView>
  </sheetViews>
  <sheetFormatPr baseColWidth="10" defaultColWidth="0" defaultRowHeight="14.5" zeroHeight="1" x14ac:dyDescent="0.35"/>
  <cols>
    <col min="1" max="89" width="2.90625" style="1" customWidth="1"/>
    <col min="90" max="90" width="2.90625" style="1" hidden="1" customWidth="1"/>
    <col min="91" max="91" width="8.54296875" style="1" hidden="1" customWidth="1"/>
    <col min="92" max="92" width="2.90625" style="1" hidden="1" customWidth="1"/>
    <col min="93" max="94" width="17.08984375" style="1" hidden="1" customWidth="1"/>
    <col min="95" max="95" width="2.90625" style="1" hidden="1" customWidth="1"/>
    <col min="96" max="97" width="8.54296875" style="1" hidden="1" customWidth="1"/>
    <col min="98" max="98" width="2.90625" style="1" hidden="1" customWidth="1"/>
    <col min="99" max="99" width="22.90625" style="1" hidden="1" customWidth="1"/>
    <col min="100" max="100" width="2.90625" style="1" hidden="1" customWidth="1"/>
    <col min="101" max="101" width="22.90625" style="1" hidden="1" customWidth="1"/>
    <col min="102" max="102" width="2.90625" style="1" hidden="1" customWidth="1"/>
    <col min="103" max="103" width="8.54296875" style="1" hidden="1" customWidth="1"/>
    <col min="104" max="104" width="2.90625" style="1" hidden="1" customWidth="1"/>
    <col min="105" max="105" width="34.36328125" style="1" hidden="1" customWidth="1"/>
    <col min="106" max="106" width="2.90625" style="1" hidden="1" customWidth="1"/>
    <col min="107" max="107" width="37.08984375" style="1" hidden="1" customWidth="1"/>
    <col min="108" max="108" width="2.90625" style="1" hidden="1" customWidth="1"/>
    <col min="109" max="109" width="37.08984375" style="1" hidden="1" customWidth="1"/>
    <col min="110" max="16384" width="2.90625" style="1" hidden="1"/>
  </cols>
  <sheetData>
    <row r="1" spans="1:109" x14ac:dyDescent="0.3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5"/>
      <c r="BO1" s="25"/>
      <c r="BP1" s="25"/>
      <c r="BQ1" s="25"/>
      <c r="BR1" s="25"/>
      <c r="BS1" s="25"/>
      <c r="BT1" s="25"/>
      <c r="BU1" s="25"/>
      <c r="BV1" s="25"/>
      <c r="BW1" s="25"/>
      <c r="BX1" s="25"/>
      <c r="BY1" s="25"/>
      <c r="BZ1" s="25"/>
      <c r="CA1" s="25"/>
      <c r="CB1" s="25"/>
      <c r="CC1" s="25"/>
      <c r="CD1" s="25"/>
      <c r="CE1" s="25"/>
      <c r="CF1" s="25"/>
      <c r="CG1" s="25"/>
      <c r="CH1" s="25"/>
      <c r="CI1" s="25"/>
      <c r="CJ1" s="25"/>
      <c r="CK1" s="25"/>
    </row>
    <row r="2" spans="1:109" x14ac:dyDescent="0.35">
      <c r="A2" s="2"/>
      <c r="B2" s="90" t="s">
        <v>104</v>
      </c>
      <c r="C2" s="91"/>
      <c r="D2" s="91"/>
      <c r="E2" s="91"/>
      <c r="F2" s="91"/>
      <c r="G2" s="91"/>
      <c r="H2" s="91"/>
      <c r="I2" s="91"/>
      <c r="J2" s="91"/>
      <c r="K2" s="91"/>
      <c r="L2" s="91"/>
      <c r="M2" s="91"/>
      <c r="N2" s="91"/>
      <c r="O2" s="9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5"/>
      <c r="BO2" s="136" t="s">
        <v>68</v>
      </c>
      <c r="BP2" s="137"/>
      <c r="BQ2" s="137"/>
      <c r="BR2" s="137"/>
      <c r="BS2" s="137"/>
      <c r="BT2" s="137"/>
      <c r="BU2" s="137"/>
      <c r="BV2" s="137"/>
      <c r="BW2" s="137"/>
      <c r="BX2" s="137"/>
      <c r="BY2" s="137"/>
      <c r="BZ2" s="137"/>
      <c r="CA2" s="137"/>
      <c r="CB2" s="137"/>
      <c r="CC2" s="137"/>
      <c r="CD2" s="137"/>
      <c r="CE2" s="137"/>
      <c r="CF2" s="137"/>
      <c r="CG2" s="137"/>
      <c r="CH2" s="137"/>
      <c r="CI2" s="137"/>
      <c r="CJ2" s="138"/>
      <c r="CK2" s="25"/>
      <c r="CR2" s="6" t="s">
        <v>4</v>
      </c>
      <c r="CS2" s="5">
        <f>COUNTIF($CR$16:$CR$56, $CR2)+COUNTIF($CS$16:$CS$56, $CR2)</f>
        <v>0</v>
      </c>
      <c r="CU2" s="4" t="s">
        <v>61</v>
      </c>
      <c r="CW2" s="4" t="s">
        <v>62</v>
      </c>
    </row>
    <row r="3" spans="1:109" x14ac:dyDescent="0.35">
      <c r="A3" s="2"/>
      <c r="B3" s="93"/>
      <c r="C3" s="94"/>
      <c r="D3" s="94"/>
      <c r="E3" s="94"/>
      <c r="F3" s="94"/>
      <c r="G3" s="94"/>
      <c r="H3" s="94"/>
      <c r="I3" s="94"/>
      <c r="J3" s="94"/>
      <c r="K3" s="94"/>
      <c r="L3" s="94"/>
      <c r="M3" s="94"/>
      <c r="N3" s="94"/>
      <c r="O3" s="95"/>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5"/>
      <c r="BO3" s="139"/>
      <c r="BP3" s="140"/>
      <c r="BQ3" s="140"/>
      <c r="BR3" s="140"/>
      <c r="BS3" s="140"/>
      <c r="BT3" s="140"/>
      <c r="BU3" s="140"/>
      <c r="BV3" s="140"/>
      <c r="BW3" s="140"/>
      <c r="BX3" s="140"/>
      <c r="BY3" s="140"/>
      <c r="BZ3" s="140"/>
      <c r="CA3" s="140"/>
      <c r="CB3" s="140"/>
      <c r="CC3" s="140"/>
      <c r="CD3" s="140"/>
      <c r="CE3" s="140"/>
      <c r="CF3" s="140"/>
      <c r="CG3" s="140"/>
      <c r="CH3" s="140"/>
      <c r="CI3" s="140"/>
      <c r="CJ3" s="141"/>
      <c r="CK3" s="25"/>
      <c r="CM3" s="5"/>
      <c r="CO3" s="5">
        <f>'Hotel Database'!$EB$8</f>
        <v>483</v>
      </c>
      <c r="CR3" s="7" t="s">
        <v>92</v>
      </c>
      <c r="CS3" s="5">
        <f>COUNTIF($CR$16:$CR$56, $CR3)+COUNTIF($CS$16:$CS$56, $CR3)</f>
        <v>0</v>
      </c>
      <c r="CU3" s="5"/>
      <c r="CW3" s="5"/>
    </row>
    <row r="4" spans="1:109" x14ac:dyDescent="0.3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5"/>
      <c r="BO4" s="139"/>
      <c r="BP4" s="140"/>
      <c r="BQ4" s="140"/>
      <c r="BR4" s="140"/>
      <c r="BS4" s="140"/>
      <c r="BT4" s="140"/>
      <c r="BU4" s="140"/>
      <c r="BV4" s="140"/>
      <c r="BW4" s="140"/>
      <c r="BX4" s="140"/>
      <c r="BY4" s="140"/>
      <c r="BZ4" s="140"/>
      <c r="CA4" s="140"/>
      <c r="CB4" s="140"/>
      <c r="CC4" s="140"/>
      <c r="CD4" s="140"/>
      <c r="CE4" s="140"/>
      <c r="CF4" s="140"/>
      <c r="CG4" s="140"/>
      <c r="CH4" s="140"/>
      <c r="CI4" s="140"/>
      <c r="CJ4" s="141"/>
      <c r="CK4" s="25"/>
      <c r="CM4" s="6" t="s">
        <v>7</v>
      </c>
      <c r="CO4" s="5">
        <v>65</v>
      </c>
      <c r="CU4" s="9" t="str">
        <f>'Hotel Database'!$EJ11</f>
        <v>Andorra</v>
      </c>
      <c r="CW4" s="9" t="str">
        <f>'Hotel Database'!$EN11</f>
        <v>Alassio</v>
      </c>
    </row>
    <row r="5" spans="1:109" x14ac:dyDescent="0.35">
      <c r="A5" s="2"/>
      <c r="B5" s="106" t="str">
        <f>IF($CS$3=0, "", CONCATENATE($CS$3, " Filter", IF($CS$3=1, "", "s"), " Applied"))</f>
        <v/>
      </c>
      <c r="C5" s="106"/>
      <c r="D5" s="106"/>
      <c r="E5" s="106"/>
      <c r="F5" s="106"/>
      <c r="G5" s="106"/>
      <c r="H5" s="106"/>
      <c r="I5" s="106"/>
      <c r="J5" s="106"/>
      <c r="K5" s="106"/>
      <c r="L5" s="106"/>
      <c r="M5" s="106"/>
      <c r="N5" s="106"/>
      <c r="O5" s="106"/>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5"/>
      <c r="BO5" s="139"/>
      <c r="BP5" s="140"/>
      <c r="BQ5" s="140"/>
      <c r="BR5" s="140"/>
      <c r="BS5" s="140"/>
      <c r="BT5" s="140"/>
      <c r="BU5" s="140"/>
      <c r="BV5" s="140"/>
      <c r="BW5" s="140"/>
      <c r="BX5" s="140"/>
      <c r="BY5" s="140"/>
      <c r="BZ5" s="140"/>
      <c r="CA5" s="140"/>
      <c r="CB5" s="140"/>
      <c r="CC5" s="140"/>
      <c r="CD5" s="140"/>
      <c r="CE5" s="140"/>
      <c r="CF5" s="140"/>
      <c r="CG5" s="140"/>
      <c r="CH5" s="140"/>
      <c r="CI5" s="140"/>
      <c r="CJ5" s="141"/>
      <c r="CK5" s="25"/>
      <c r="CM5" s="7" t="s">
        <v>8</v>
      </c>
      <c r="CO5" s="5">
        <f>ROUNDUP($CO$3/$CO$4, 0)</f>
        <v>8</v>
      </c>
      <c r="CU5" s="10" t="str">
        <f>'Hotel Database'!$EJ12</f>
        <v>Antigua and Barbuda</v>
      </c>
      <c r="CW5" s="10" t="str">
        <f>'Hotel Database'!$EN12</f>
        <v>Almancil (Algarve)</v>
      </c>
    </row>
    <row r="6" spans="1:109" x14ac:dyDescent="0.35">
      <c r="A6" s="2"/>
      <c r="B6" s="106" t="str">
        <f>IF($CS$2=0, "", "Please correct applied filters in red")</f>
        <v/>
      </c>
      <c r="C6" s="106"/>
      <c r="D6" s="106"/>
      <c r="E6" s="106"/>
      <c r="F6" s="106"/>
      <c r="G6" s="106"/>
      <c r="H6" s="106"/>
      <c r="I6" s="106"/>
      <c r="J6" s="106"/>
      <c r="K6" s="106"/>
      <c r="L6" s="106"/>
      <c r="M6" s="106"/>
      <c r="N6" s="106"/>
      <c r="O6" s="106"/>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5"/>
      <c r="BO6" s="142"/>
      <c r="BP6" s="143"/>
      <c r="BQ6" s="143"/>
      <c r="BR6" s="143"/>
      <c r="BS6" s="143"/>
      <c r="BT6" s="143"/>
      <c r="BU6" s="143"/>
      <c r="BV6" s="143"/>
      <c r="BW6" s="143"/>
      <c r="BX6" s="143"/>
      <c r="BY6" s="143"/>
      <c r="BZ6" s="143"/>
      <c r="CA6" s="143"/>
      <c r="CB6" s="143"/>
      <c r="CC6" s="143"/>
      <c r="CD6" s="143"/>
      <c r="CE6" s="143"/>
      <c r="CF6" s="143"/>
      <c r="CG6" s="143"/>
      <c r="CH6" s="143"/>
      <c r="CI6" s="143"/>
      <c r="CJ6" s="144"/>
      <c r="CK6" s="25"/>
      <c r="CU6" s="10" t="str">
        <f>'Hotel Database'!$EJ13</f>
        <v>Argentina</v>
      </c>
      <c r="CW6" s="10" t="str">
        <f>'Hotel Database'!$EN13</f>
        <v>Alporchinhos, Porches</v>
      </c>
      <c r="DE6" s="6" t="s">
        <v>1182</v>
      </c>
    </row>
    <row r="7" spans="1:109" x14ac:dyDescent="0.3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5"/>
      <c r="BO7" s="25"/>
      <c r="BP7" s="25"/>
      <c r="BQ7" s="25"/>
      <c r="BR7" s="25"/>
      <c r="BS7" s="25"/>
      <c r="BT7" s="25"/>
      <c r="BU7" s="25"/>
      <c r="BV7" s="25"/>
      <c r="BW7" s="25"/>
      <c r="BX7" s="25"/>
      <c r="BY7" s="25"/>
      <c r="BZ7" s="25"/>
      <c r="CA7" s="25"/>
      <c r="CB7" s="25"/>
      <c r="CC7" s="25"/>
      <c r="CD7" s="25"/>
      <c r="CE7" s="25"/>
      <c r="CF7" s="25"/>
      <c r="CG7" s="25"/>
      <c r="CH7" s="25"/>
      <c r="CI7" s="25"/>
      <c r="CJ7" s="25"/>
      <c r="CK7" s="25"/>
      <c r="CU7" s="10" t="str">
        <f>'Hotel Database'!$EJ14</f>
        <v>Australia</v>
      </c>
      <c r="CW7" s="10" t="str">
        <f>'Hotel Database'!$EN14</f>
        <v>Amalfi (SA)</v>
      </c>
      <c r="DE7" s="72" t="s">
        <v>1183</v>
      </c>
    </row>
    <row r="8" spans="1:109" x14ac:dyDescent="0.35">
      <c r="A8" s="2"/>
      <c r="B8" s="78" t="str">
        <f>$BO$9</f>
        <v>483 Hotels have been found matching these filters</v>
      </c>
      <c r="C8" s="78"/>
      <c r="D8" s="78"/>
      <c r="E8" s="78"/>
      <c r="F8" s="78"/>
      <c r="G8" s="78"/>
      <c r="H8" s="78"/>
      <c r="I8" s="78"/>
      <c r="J8" s="78"/>
      <c r="K8" s="78"/>
      <c r="L8" s="78"/>
      <c r="M8" s="78"/>
      <c r="N8" s="78"/>
      <c r="O8" s="78"/>
      <c r="P8" s="78"/>
      <c r="Q8" s="78"/>
      <c r="R8" s="78"/>
      <c r="S8" s="78"/>
      <c r="T8" s="78"/>
      <c r="U8" s="78"/>
      <c r="V8" s="78"/>
      <c r="W8" s="78"/>
      <c r="X8" s="78"/>
      <c r="Y8" s="78"/>
      <c r="Z8" s="2"/>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c r="BM8" s="2"/>
      <c r="BN8" s="25"/>
      <c r="BO8" s="75" t="s">
        <v>60</v>
      </c>
      <c r="BP8" s="76"/>
      <c r="BQ8" s="76"/>
      <c r="BR8" s="76"/>
      <c r="BS8" s="76"/>
      <c r="BT8" s="76"/>
      <c r="BU8" s="76"/>
      <c r="BV8" s="76"/>
      <c r="BW8" s="76"/>
      <c r="BX8" s="76"/>
      <c r="BY8" s="76"/>
      <c r="BZ8" s="76"/>
      <c r="CA8" s="76"/>
      <c r="CB8" s="76"/>
      <c r="CC8" s="76"/>
      <c r="CD8" s="76"/>
      <c r="CE8" s="76"/>
      <c r="CF8" s="76"/>
      <c r="CG8" s="76"/>
      <c r="CH8" s="76"/>
      <c r="CI8" s="76"/>
      <c r="CJ8" s="77"/>
      <c r="CK8" s="25"/>
      <c r="CU8" s="10" t="str">
        <f>'Hotel Database'!$EJ15</f>
        <v>Austria</v>
      </c>
      <c r="CW8" s="10" t="str">
        <f>'Hotel Database'!$EN15</f>
        <v>Amsterdam</v>
      </c>
    </row>
    <row r="9" spans="1:109" x14ac:dyDescent="0.35">
      <c r="A9" s="2"/>
      <c r="B9" s="2"/>
      <c r="C9" s="2"/>
      <c r="D9" s="2"/>
      <c r="E9" s="2"/>
      <c r="F9" s="2"/>
      <c r="G9" s="2"/>
      <c r="H9" s="2"/>
      <c r="I9" s="2"/>
      <c r="J9" s="2"/>
      <c r="K9" s="2"/>
      <c r="L9" s="2"/>
      <c r="M9" s="2"/>
      <c r="N9" s="2"/>
      <c r="O9" s="2"/>
      <c r="P9" s="2"/>
      <c r="Q9" s="2"/>
      <c r="R9" s="2"/>
      <c r="S9" s="2"/>
      <c r="T9" s="2"/>
      <c r="U9" s="2"/>
      <c r="V9" s="2"/>
      <c r="W9" s="2"/>
      <c r="X9" s="2"/>
      <c r="Y9" s="2"/>
      <c r="Z9" s="2"/>
      <c r="AA9" s="2"/>
      <c r="AB9" s="2"/>
      <c r="AC9" s="2"/>
      <c r="AD9" s="107" t="str">
        <f>'Hotel Database'!$E$8</f>
        <v>Total No of</v>
      </c>
      <c r="AE9" s="107"/>
      <c r="AF9" s="107"/>
      <c r="AG9" s="107"/>
      <c r="AH9" s="107" t="str">
        <f>'Hotel Database'!$H$8</f>
        <v>No of</v>
      </c>
      <c r="AI9" s="107"/>
      <c r="AJ9" s="107"/>
      <c r="AK9" s="107"/>
      <c r="AL9" s="107" t="str">
        <f>'Hotel Database'!$K$8</f>
        <v>Max</v>
      </c>
      <c r="AM9" s="107"/>
      <c r="AN9" s="107"/>
      <c r="AO9" s="107"/>
      <c r="AP9" s="107" t="str">
        <f>'Hotel Database'!$Q$8</f>
        <v>Capacity</v>
      </c>
      <c r="AQ9" s="107"/>
      <c r="AR9" s="107"/>
      <c r="AS9" s="107"/>
      <c r="AT9" s="2"/>
      <c r="AU9" s="2"/>
      <c r="AV9" s="2"/>
      <c r="AW9" s="2"/>
      <c r="AX9" s="2"/>
      <c r="AY9" s="2"/>
      <c r="AZ9" s="2"/>
      <c r="BA9" s="2"/>
      <c r="BB9" s="2"/>
      <c r="BC9" s="2"/>
      <c r="BD9" s="2"/>
      <c r="BE9" s="2"/>
      <c r="BF9" s="2"/>
      <c r="BG9" s="2"/>
      <c r="BH9" s="2"/>
      <c r="BI9" s="2"/>
      <c r="BJ9" s="2"/>
      <c r="BK9" s="2"/>
      <c r="BL9" s="2"/>
      <c r="BM9" s="2"/>
      <c r="BN9" s="25"/>
      <c r="BO9" s="120" t="str">
        <f>CONCATENATE($CO$3, " Hotels have been found matching these filters")</f>
        <v>483 Hotels have been found matching these filters</v>
      </c>
      <c r="BP9" s="120"/>
      <c r="BQ9" s="120"/>
      <c r="BR9" s="120"/>
      <c r="BS9" s="120"/>
      <c r="BT9" s="120"/>
      <c r="BU9" s="120"/>
      <c r="BV9" s="120"/>
      <c r="BW9" s="120"/>
      <c r="BX9" s="120"/>
      <c r="BY9" s="120"/>
      <c r="BZ9" s="120"/>
      <c r="CA9" s="120"/>
      <c r="CB9" s="120"/>
      <c r="CC9" s="120"/>
      <c r="CD9" s="120"/>
      <c r="CE9" s="120"/>
      <c r="CF9" s="120"/>
      <c r="CG9" s="120"/>
      <c r="CH9" s="120"/>
      <c r="CI9" s="120"/>
      <c r="CJ9" s="120"/>
      <c r="CK9" s="25"/>
      <c r="CU9" s="10" t="str">
        <f>'Hotel Database'!$EJ16</f>
        <v>Barbados</v>
      </c>
      <c r="CW9" s="10" t="str">
        <f>'Hotel Database'!$EN16</f>
        <v>Andermatt</v>
      </c>
    </row>
    <row r="10" spans="1:109" x14ac:dyDescent="0.35">
      <c r="A10" s="2"/>
      <c r="B10" s="111" t="s">
        <v>27</v>
      </c>
      <c r="C10" s="112"/>
      <c r="D10" s="112"/>
      <c r="E10" s="112"/>
      <c r="F10" s="112"/>
      <c r="G10" s="112"/>
      <c r="H10" s="112"/>
      <c r="I10" s="112" t="s">
        <v>28</v>
      </c>
      <c r="J10" s="112"/>
      <c r="K10" s="112"/>
      <c r="L10" s="112"/>
      <c r="M10" s="112"/>
      <c r="N10" s="112"/>
      <c r="O10" s="112"/>
      <c r="P10" s="112" t="s">
        <v>29</v>
      </c>
      <c r="Q10" s="112"/>
      <c r="R10" s="112"/>
      <c r="S10" s="112"/>
      <c r="T10" s="112"/>
      <c r="U10" s="112"/>
      <c r="V10" s="112"/>
      <c r="W10" s="112"/>
      <c r="X10" s="112"/>
      <c r="Y10" s="112"/>
      <c r="Z10" s="112" t="s">
        <v>32</v>
      </c>
      <c r="AA10" s="112"/>
      <c r="AB10" s="112"/>
      <c r="AC10" s="112"/>
      <c r="AD10" s="112" t="str">
        <f>'Hotel Database'!$E$9</f>
        <v>Rooms</v>
      </c>
      <c r="AE10" s="112"/>
      <c r="AF10" s="112"/>
      <c r="AG10" s="112"/>
      <c r="AH10" s="112" t="str">
        <f>'Hotel Database'!$H$9</f>
        <v>Meet Rooms</v>
      </c>
      <c r="AI10" s="112"/>
      <c r="AJ10" s="112"/>
      <c r="AK10" s="112"/>
      <c r="AL10" s="112" t="str">
        <f>'Hotel Database'!$K$9</f>
        <v>Group Size</v>
      </c>
      <c r="AM10" s="112"/>
      <c r="AN10" s="112"/>
      <c r="AO10" s="112"/>
      <c r="AP10" s="112" t="str">
        <f>'Hotel Database'!$Q$9</f>
        <v>Banquet</v>
      </c>
      <c r="AQ10" s="112"/>
      <c r="AR10" s="112"/>
      <c r="AS10" s="113"/>
      <c r="AT10" s="127" t="s">
        <v>792</v>
      </c>
      <c r="AU10" s="128"/>
      <c r="AV10" s="128"/>
      <c r="AW10" s="128"/>
      <c r="AX10" s="128"/>
      <c r="AY10" s="128"/>
      <c r="AZ10" s="128"/>
      <c r="BA10" s="128"/>
      <c r="BB10" s="128"/>
      <c r="BC10" s="128"/>
      <c r="BD10" s="128"/>
      <c r="BE10" s="128"/>
      <c r="BF10" s="128"/>
      <c r="BG10" s="128"/>
      <c r="BH10" s="128"/>
      <c r="BI10" s="128"/>
      <c r="BJ10" s="128"/>
      <c r="BK10" s="128"/>
      <c r="BL10" s="129"/>
      <c r="BM10" s="2"/>
      <c r="BN10" s="25"/>
      <c r="BO10" s="25"/>
      <c r="BP10" s="25"/>
      <c r="BQ10" s="25"/>
      <c r="BR10" s="25"/>
      <c r="BS10" s="25"/>
      <c r="BT10" s="25"/>
      <c r="BU10" s="25"/>
      <c r="BV10" s="25"/>
      <c r="BW10" s="25"/>
      <c r="BX10" s="25"/>
      <c r="BY10" s="25"/>
      <c r="BZ10" s="25"/>
      <c r="CA10" s="25"/>
      <c r="CB10" s="25"/>
      <c r="CC10" s="25"/>
      <c r="CD10" s="25"/>
      <c r="CE10" s="25"/>
      <c r="CF10" s="25"/>
      <c r="CG10" s="25"/>
      <c r="CH10" s="25"/>
      <c r="CI10" s="25"/>
      <c r="CJ10" s="25"/>
      <c r="CK10" s="25"/>
      <c r="CU10" s="10" t="str">
        <f>'Hotel Database'!$EJ17</f>
        <v>Belgium</v>
      </c>
      <c r="CW10" s="10" t="str">
        <f>'Hotel Database'!$EN17</f>
        <v>Antigua</v>
      </c>
      <c r="DA10" s="4" t="s">
        <v>101</v>
      </c>
      <c r="DC10" s="4" t="s">
        <v>788</v>
      </c>
      <c r="DE10" s="4" t="s">
        <v>788</v>
      </c>
    </row>
    <row r="11" spans="1:109" x14ac:dyDescent="0.35">
      <c r="A11" s="2"/>
      <c r="B11" s="108" t="str">
        <f>IF(IFERROR(INDEX('Hotel Database'!$B$11:$B$510, MATCH($CY11, 'Hotel Database'!$EB$11:$EB$510, 0)), "")="", "", IFERROR(INDEX('Hotel Database'!$B$11:$B$510, MATCH($CY11, 'Hotel Database'!$EB$11:$EB$510, 0)), ""))</f>
        <v>Andorra</v>
      </c>
      <c r="C11" s="109"/>
      <c r="D11" s="109"/>
      <c r="E11" s="109"/>
      <c r="F11" s="109"/>
      <c r="G11" s="109"/>
      <c r="H11" s="109"/>
      <c r="I11" s="109" t="str">
        <f>IF(IFERROR(INDEX('Hotel Database'!$C$11:$C$510, MATCH($CY11, 'Hotel Database'!$EB$11:$EB$510, 0)), "")="", "", IFERROR(INDEX('Hotel Database'!$C$11:$C$510, MATCH($CY11, 'Hotel Database'!$EB$11:$EB$510, 0)), ""))</f>
        <v>Soldeu</v>
      </c>
      <c r="J11" s="109"/>
      <c r="K11" s="109"/>
      <c r="L11" s="109"/>
      <c r="M11" s="109"/>
      <c r="N11" s="109"/>
      <c r="O11" s="109"/>
      <c r="P11" s="109" t="str">
        <f>IF(IFERROR(INDEX('Hotel Database'!$D$11:$D$510, MATCH($CY11, 'Hotel Database'!$EB$11:$EB$510, 0)), "")="", "", IFERROR(INDEX('Hotel Database'!$D$11:$D$510, MATCH($CY11, 'Hotel Database'!$EB$11:$EB$510, 0)), ""))</f>
        <v>Sport Hotel Hermitage &amp; Spa</v>
      </c>
      <c r="Q11" s="109"/>
      <c r="R11" s="109"/>
      <c r="S11" s="109"/>
      <c r="T11" s="109"/>
      <c r="U11" s="109"/>
      <c r="V11" s="109"/>
      <c r="W11" s="109"/>
      <c r="X11" s="109"/>
      <c r="Y11" s="109"/>
      <c r="Z11" s="109" t="str">
        <f>IF(IFERROR(INDEX('Hotel Database'!$I$11:$I$510, MATCH($CY11, 'Hotel Database'!$EB$11:$EB$510, 0)), "")="", "", IFERROR(INDEX('Hotel Database'!$I$11:$I$510, MATCH($CY11, 'Hotel Database'!$EB$11:$EB$510, 0)), ""))</f>
        <v/>
      </c>
      <c r="AA11" s="109"/>
      <c r="AB11" s="109"/>
      <c r="AC11" s="109"/>
      <c r="AD11" s="110">
        <f>IF(IFERROR(INDEX('Hotel Database'!$E$11:$E$510, MATCH($CY11, 'Hotel Database'!$EB$11:$EB$510, 0)), "")="", "", IFERROR(INDEX('Hotel Database'!$E$11:$E$510, MATCH($CY11, 'Hotel Database'!$EB$11:$EB$510, 0)), ""))</f>
        <v>145</v>
      </c>
      <c r="AE11" s="110"/>
      <c r="AF11" s="110"/>
      <c r="AG11" s="110"/>
      <c r="AH11" s="110">
        <f>IF(IFERROR(INDEX('Hotel Database'!$H$11:$H$510, MATCH($CY11, 'Hotel Database'!$EB$11:$EB$510, 0)), "")="", "", IFERROR(INDEX('Hotel Database'!$H$11:$H$510, MATCH($CY11, 'Hotel Database'!$EB$11:$EB$510, 0)), ""))</f>
        <v>3</v>
      </c>
      <c r="AI11" s="110"/>
      <c r="AJ11" s="110"/>
      <c r="AK11" s="110"/>
      <c r="AL11" s="110">
        <f>IF(IFERROR(INDEX('Hotel Database'!$K$11:$K$510, MATCH($CY11, 'Hotel Database'!$EB$11:$EB$510, 0)), "")="", "", IFERROR(INDEX('Hotel Database'!$K$11:$K$510, MATCH($CY11, 'Hotel Database'!$EB$11:$EB$510, 0)), ""))</f>
        <v>50</v>
      </c>
      <c r="AM11" s="110"/>
      <c r="AN11" s="110"/>
      <c r="AO11" s="110"/>
      <c r="AP11" s="110">
        <f>IF(IFERROR(INDEX('Hotel Database'!$Q$11:$Q$510, MATCH($CY11, 'Hotel Database'!$EB$11:$EB$510, 0)), "")="", "", IFERROR(INDEX('Hotel Database'!$Q$11:$Q$510, MATCH($CY11, 'Hotel Database'!$EB$11:$EB$510, 0)), ""))</f>
        <v>250</v>
      </c>
      <c r="AQ11" s="110"/>
      <c r="AR11" s="110"/>
      <c r="AS11" s="110"/>
      <c r="AT11" s="130" t="str">
        <f>IF($DE11="", "", HYPERLINK($DE11, $DE11))</f>
        <v>https://lhw.com/sporthermitage</v>
      </c>
      <c r="AU11" s="130"/>
      <c r="AV11" s="130"/>
      <c r="AW11" s="130"/>
      <c r="AX11" s="130"/>
      <c r="AY11" s="130"/>
      <c r="AZ11" s="130"/>
      <c r="BA11" s="130"/>
      <c r="BB11" s="130"/>
      <c r="BC11" s="130"/>
      <c r="BD11" s="130"/>
      <c r="BE11" s="130"/>
      <c r="BF11" s="130"/>
      <c r="BG11" s="130"/>
      <c r="BH11" s="130"/>
      <c r="BI11" s="130"/>
      <c r="BJ11" s="130"/>
      <c r="BK11" s="130"/>
      <c r="BL11" s="131"/>
      <c r="BM11" s="2"/>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U11" s="10" t="str">
        <f>'Hotel Database'!$EJ18</f>
        <v>Brazil</v>
      </c>
      <c r="CW11" s="10" t="str">
        <f>'Hotel Database'!$EN18</f>
        <v>Antwerp</v>
      </c>
      <c r="CY11" s="6">
        <v>1</v>
      </c>
      <c r="DA11" s="9" t="str">
        <f>IFERROR(INDEX('Hotel Database'!$ED$11:$ED$510, MATCH($CY11, 'Hotel Database'!$EB$11:$EB$510, 0)), "")</f>
        <v>1. Sport Hotel Hermitage &amp; Spa</v>
      </c>
      <c r="DC11" s="9" t="str">
        <f>IF(IFERROR(INDEX('Hotel Database'!$AD$11:$AD$510, MATCH($CY11, 'Hotel Database'!$EB$11:$EB$510, 0)), "")="", "", IFERROR(INDEX('Hotel Database'!$AD$11:$AD$510, MATCH($CY11, 'Hotel Database'!$EB$11:$EB$510, 0)), ""))</f>
        <v>www.lhw.com/sporthermitage</v>
      </c>
      <c r="DE11" s="9" t="str">
        <f>IF($DC11="", "", IFERROR(REPLACE($DC11, FIND($DE$6, $DC11), LEN($DE$6), $DE$7), $DC11))</f>
        <v>https://lhw.com/sporthermitage</v>
      </c>
    </row>
    <row r="12" spans="1:109" x14ac:dyDescent="0.35">
      <c r="A12" s="2"/>
      <c r="B12" s="101" t="str">
        <f>IF(IFERROR(INDEX('Hotel Database'!$B$11:$B$510, MATCH($CY12, 'Hotel Database'!$EB$11:$EB$510, 0)), "")="", "", IFERROR(INDEX('Hotel Database'!$B$11:$B$510, MATCH($CY12, 'Hotel Database'!$EB$11:$EB$510, 0)), ""))</f>
        <v>Antigua and Barbuda</v>
      </c>
      <c r="C12" s="102"/>
      <c r="D12" s="102"/>
      <c r="E12" s="102"/>
      <c r="F12" s="102"/>
      <c r="G12" s="102"/>
      <c r="H12" s="102"/>
      <c r="I12" s="102" t="str">
        <f>IF(IFERROR(INDEX('Hotel Database'!$C$11:$C$510, MATCH($CY12, 'Hotel Database'!$EB$11:$EB$510, 0)), "")="", "", IFERROR(INDEX('Hotel Database'!$C$11:$C$510, MATCH($CY12, 'Hotel Database'!$EB$11:$EB$510, 0)), ""))</f>
        <v>Antigua</v>
      </c>
      <c r="J12" s="102"/>
      <c r="K12" s="102"/>
      <c r="L12" s="102"/>
      <c r="M12" s="102"/>
      <c r="N12" s="102"/>
      <c r="O12" s="102"/>
      <c r="P12" s="102" t="str">
        <f>IF(IFERROR(INDEX('Hotel Database'!$D$11:$D$510, MATCH($CY12, 'Hotel Database'!$EB$11:$EB$510, 0)), "")="", "", IFERROR(INDEX('Hotel Database'!$D$11:$D$510, MATCH($CY12, 'Hotel Database'!$EB$11:$EB$510, 0)), ""))</f>
        <v>Carlisle Bay</v>
      </c>
      <c r="Q12" s="102"/>
      <c r="R12" s="102"/>
      <c r="S12" s="102"/>
      <c r="T12" s="102"/>
      <c r="U12" s="102"/>
      <c r="V12" s="102"/>
      <c r="W12" s="102"/>
      <c r="X12" s="102"/>
      <c r="Y12" s="102"/>
      <c r="Z12" s="102" t="str">
        <f>IF(IFERROR(INDEX('Hotel Database'!$I$11:$I$510, MATCH($CY12, 'Hotel Database'!$EB$11:$EB$510, 0)), "")="", "", IFERROR(INDEX('Hotel Database'!$I$11:$I$510, MATCH($CY12, 'Hotel Database'!$EB$11:$EB$510, 0)), ""))</f>
        <v/>
      </c>
      <c r="AA12" s="102"/>
      <c r="AB12" s="102"/>
      <c r="AC12" s="102"/>
      <c r="AD12" s="103">
        <f>IF(IFERROR(INDEX('Hotel Database'!$E$11:$E$510, MATCH($CY12, 'Hotel Database'!$EB$11:$EB$510, 0)), "")="", "", IFERROR(INDEX('Hotel Database'!$E$11:$E$510, MATCH($CY12, 'Hotel Database'!$EB$11:$EB$510, 0)), ""))</f>
        <v>82</v>
      </c>
      <c r="AE12" s="103"/>
      <c r="AF12" s="103"/>
      <c r="AG12" s="103"/>
      <c r="AH12" s="103">
        <f>IF(IFERROR(INDEX('Hotel Database'!$H$11:$H$510, MATCH($CY12, 'Hotel Database'!$EB$11:$EB$510, 0)), "")="", "", IFERROR(INDEX('Hotel Database'!$H$11:$H$510, MATCH($CY12, 'Hotel Database'!$EB$11:$EB$510, 0)), ""))</f>
        <v>1</v>
      </c>
      <c r="AI12" s="103"/>
      <c r="AJ12" s="103"/>
      <c r="AK12" s="103"/>
      <c r="AL12" s="103">
        <f>IF(IFERROR(INDEX('Hotel Database'!$K$11:$K$510, MATCH($CY12, 'Hotel Database'!$EB$11:$EB$510, 0)), "")="", "", IFERROR(INDEX('Hotel Database'!$K$11:$K$510, MATCH($CY12, 'Hotel Database'!$EB$11:$EB$510, 0)), ""))</f>
        <v>35</v>
      </c>
      <c r="AM12" s="103"/>
      <c r="AN12" s="103"/>
      <c r="AO12" s="103"/>
      <c r="AP12" s="103">
        <f>IF(IFERROR(INDEX('Hotel Database'!$Q$11:$Q$510, MATCH($CY12, 'Hotel Database'!$EB$11:$EB$510, 0)), "")="", "", IFERROR(INDEX('Hotel Database'!$Q$11:$Q$510, MATCH($CY12, 'Hotel Database'!$EB$11:$EB$510, 0)), ""))</f>
        <v>70</v>
      </c>
      <c r="AQ12" s="103"/>
      <c r="AR12" s="103"/>
      <c r="AS12" s="103"/>
      <c r="AT12" s="104" t="str">
        <f t="shared" ref="AT12:AT75" si="0">IF($DE12="", "", HYPERLINK($DE12, $DE12))</f>
        <v>https://lhw.com/carlislebay</v>
      </c>
      <c r="AU12" s="104"/>
      <c r="AV12" s="104"/>
      <c r="AW12" s="104"/>
      <c r="AX12" s="104"/>
      <c r="AY12" s="104"/>
      <c r="AZ12" s="104"/>
      <c r="BA12" s="104"/>
      <c r="BB12" s="104"/>
      <c r="BC12" s="104"/>
      <c r="BD12" s="104"/>
      <c r="BE12" s="104"/>
      <c r="BF12" s="104"/>
      <c r="BG12" s="104"/>
      <c r="BH12" s="104"/>
      <c r="BI12" s="104"/>
      <c r="BJ12" s="104"/>
      <c r="BK12" s="104"/>
      <c r="BL12" s="105"/>
      <c r="BM12" s="2"/>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U12" s="10" t="str">
        <f>'Hotel Database'!$EJ19</f>
        <v>Canada</v>
      </c>
      <c r="CW12" s="10" t="str">
        <f>'Hotel Database'!$EN19</f>
        <v>Appenzell</v>
      </c>
      <c r="CY12" s="8">
        <v>2</v>
      </c>
      <c r="DA12" s="10" t="str">
        <f>IFERROR(INDEX('Hotel Database'!$ED$11:$ED$510, MATCH($CY12, 'Hotel Database'!$EB$11:$EB$510, 0)), "")</f>
        <v>2. Carlisle Bay</v>
      </c>
      <c r="DC12" s="10" t="str">
        <f>IF(IFERROR(INDEX('Hotel Database'!$AD$11:$AD$510, MATCH($CY12, 'Hotel Database'!$EB$11:$EB$510, 0)), "")="", "", IFERROR(INDEX('Hotel Database'!$AD$11:$AD$510, MATCH($CY12, 'Hotel Database'!$EB$11:$EB$510, 0)), ""))</f>
        <v>www.lhw.com/carlislebay</v>
      </c>
      <c r="DE12" s="10" t="str">
        <f t="shared" ref="DE12:DE75" si="1">IF($DC12="", "", IFERROR(REPLACE($DC12, FIND($DE$6, $DC12), LEN($DE$6), $DE$7), $DC12))</f>
        <v>https://lhw.com/carlislebay</v>
      </c>
    </row>
    <row r="13" spans="1:109" x14ac:dyDescent="0.35">
      <c r="A13" s="2"/>
      <c r="B13" s="101" t="str">
        <f>IF(IFERROR(INDEX('Hotel Database'!$B$11:$B$510, MATCH($CY13, 'Hotel Database'!$EB$11:$EB$510, 0)), "")="", "", IFERROR(INDEX('Hotel Database'!$B$11:$B$510, MATCH($CY13, 'Hotel Database'!$EB$11:$EB$510, 0)), ""))</f>
        <v>Argentina</v>
      </c>
      <c r="C13" s="102"/>
      <c r="D13" s="102"/>
      <c r="E13" s="102"/>
      <c r="F13" s="102"/>
      <c r="G13" s="102"/>
      <c r="H13" s="102"/>
      <c r="I13" s="102" t="str">
        <f>IF(IFERROR(INDEX('Hotel Database'!$C$11:$C$510, MATCH($CY13, 'Hotel Database'!$EB$11:$EB$510, 0)), "")="", "", IFERROR(INDEX('Hotel Database'!$C$11:$C$510, MATCH($CY13, 'Hotel Database'!$EB$11:$EB$510, 0)), ""))</f>
        <v>Buenos Aires</v>
      </c>
      <c r="J13" s="102"/>
      <c r="K13" s="102"/>
      <c r="L13" s="102"/>
      <c r="M13" s="102"/>
      <c r="N13" s="102"/>
      <c r="O13" s="102"/>
      <c r="P13" s="102" t="str">
        <f>IF(IFERROR(INDEX('Hotel Database'!$D$11:$D$510, MATCH($CY13, 'Hotel Database'!$EB$11:$EB$510, 0)), "")="", "", IFERROR(INDEX('Hotel Database'!$D$11:$D$510, MATCH($CY13, 'Hotel Database'!$EB$11:$EB$510, 0)), ""))</f>
        <v>Alvear Palace Hotel</v>
      </c>
      <c r="Q13" s="102"/>
      <c r="R13" s="102"/>
      <c r="S13" s="102"/>
      <c r="T13" s="102"/>
      <c r="U13" s="102"/>
      <c r="V13" s="102"/>
      <c r="W13" s="102"/>
      <c r="X13" s="102"/>
      <c r="Y13" s="102"/>
      <c r="Z13" s="102" t="str">
        <f>IF(IFERROR(INDEX('Hotel Database'!$I$11:$I$510, MATCH($CY13, 'Hotel Database'!$EB$11:$EB$510, 0)), "")="", "", IFERROR(INDEX('Hotel Database'!$I$11:$I$510, MATCH($CY13, 'Hotel Database'!$EB$11:$EB$510, 0)), ""))</f>
        <v/>
      </c>
      <c r="AA13" s="102"/>
      <c r="AB13" s="102"/>
      <c r="AC13" s="102"/>
      <c r="AD13" s="103">
        <f>IF(IFERROR(INDEX('Hotel Database'!$E$11:$E$510, MATCH($CY13, 'Hotel Database'!$EB$11:$EB$510, 0)), "")="", "", IFERROR(INDEX('Hotel Database'!$E$11:$E$510, MATCH($CY13, 'Hotel Database'!$EB$11:$EB$510, 0)), ""))</f>
        <v>192</v>
      </c>
      <c r="AE13" s="103"/>
      <c r="AF13" s="103"/>
      <c r="AG13" s="103"/>
      <c r="AH13" s="103">
        <f>IF(IFERROR(INDEX('Hotel Database'!$H$11:$H$510, MATCH($CY13, 'Hotel Database'!$EB$11:$EB$510, 0)), "")="", "", IFERROR(INDEX('Hotel Database'!$H$11:$H$510, MATCH($CY13, 'Hotel Database'!$EB$11:$EB$510, 0)), ""))</f>
        <v>10</v>
      </c>
      <c r="AI13" s="103"/>
      <c r="AJ13" s="103"/>
      <c r="AK13" s="103"/>
      <c r="AL13" s="103">
        <f>IF(IFERROR(INDEX('Hotel Database'!$K$11:$K$510, MATCH($CY13, 'Hotel Database'!$EB$11:$EB$510, 0)), "")="", "", IFERROR(INDEX('Hotel Database'!$K$11:$K$510, MATCH($CY13, 'Hotel Database'!$EB$11:$EB$510, 0)), ""))</f>
        <v>370</v>
      </c>
      <c r="AM13" s="103"/>
      <c r="AN13" s="103"/>
      <c r="AO13" s="103"/>
      <c r="AP13" s="103">
        <f>IF(IFERROR(INDEX('Hotel Database'!$Q$11:$Q$510, MATCH($CY13, 'Hotel Database'!$EB$11:$EB$510, 0)), "")="", "", IFERROR(INDEX('Hotel Database'!$Q$11:$Q$510, MATCH($CY13, 'Hotel Database'!$EB$11:$EB$510, 0)), ""))</f>
        <v>280</v>
      </c>
      <c r="AQ13" s="103"/>
      <c r="AR13" s="103"/>
      <c r="AS13" s="103"/>
      <c r="AT13" s="104" t="str">
        <f t="shared" si="0"/>
        <v>https://lhw.com/alvearpal</v>
      </c>
      <c r="AU13" s="104"/>
      <c r="AV13" s="104"/>
      <c r="AW13" s="104"/>
      <c r="AX13" s="104"/>
      <c r="AY13" s="104"/>
      <c r="AZ13" s="104"/>
      <c r="BA13" s="104"/>
      <c r="BB13" s="104"/>
      <c r="BC13" s="104"/>
      <c r="BD13" s="104"/>
      <c r="BE13" s="104"/>
      <c r="BF13" s="104"/>
      <c r="BG13" s="104"/>
      <c r="BH13" s="104"/>
      <c r="BI13" s="104"/>
      <c r="BJ13" s="104"/>
      <c r="BK13" s="104"/>
      <c r="BL13" s="105"/>
      <c r="BM13" s="2"/>
      <c r="BN13" s="25"/>
      <c r="BO13" s="75" t="s">
        <v>63</v>
      </c>
      <c r="BP13" s="76"/>
      <c r="BQ13" s="76"/>
      <c r="BR13" s="76"/>
      <c r="BS13" s="76"/>
      <c r="BT13" s="76"/>
      <c r="BU13" s="76"/>
      <c r="BV13" s="76"/>
      <c r="BW13" s="118" t="str">
        <f>IF(COUNTIF($CO$16:$CO$25, "")=10, $CM$4, $CM$5)</f>
        <v>✓</v>
      </c>
      <c r="BX13" s="119"/>
      <c r="BY13" s="25"/>
      <c r="BZ13" s="25"/>
      <c r="CA13" s="75" t="s">
        <v>64</v>
      </c>
      <c r="CB13" s="76"/>
      <c r="CC13" s="76"/>
      <c r="CD13" s="76"/>
      <c r="CE13" s="76"/>
      <c r="CF13" s="76"/>
      <c r="CG13" s="76"/>
      <c r="CH13" s="76"/>
      <c r="CI13" s="118" t="str">
        <f>IF(COUNTIF($CP$16:$CP$25, "")=10, $CM$4, $CM$5)</f>
        <v>✓</v>
      </c>
      <c r="CJ13" s="119"/>
      <c r="CK13" s="25"/>
      <c r="CU13" s="10" t="str">
        <f>'Hotel Database'!$EJ20</f>
        <v>Chile</v>
      </c>
      <c r="CW13" s="10" t="str">
        <f>'Hotel Database'!$EN20</f>
        <v>Archidona</v>
      </c>
      <c r="CY13" s="8">
        <v>3</v>
      </c>
      <c r="DA13" s="10" t="str">
        <f>IFERROR(INDEX('Hotel Database'!$ED$11:$ED$510, MATCH($CY13, 'Hotel Database'!$EB$11:$EB$510, 0)), "")</f>
        <v>3. Alvear Palace Hotel</v>
      </c>
      <c r="DC13" s="10" t="str">
        <f>IF(IFERROR(INDEX('Hotel Database'!$AD$11:$AD$510, MATCH($CY13, 'Hotel Database'!$EB$11:$EB$510, 0)), "")="", "", IFERROR(INDEX('Hotel Database'!$AD$11:$AD$510, MATCH($CY13, 'Hotel Database'!$EB$11:$EB$510, 0)), ""))</f>
        <v>www.lhw.com/alvearpal</v>
      </c>
      <c r="DE13" s="10" t="str">
        <f t="shared" si="1"/>
        <v>https://lhw.com/alvearpal</v>
      </c>
    </row>
    <row r="14" spans="1:109" x14ac:dyDescent="0.35">
      <c r="A14" s="2"/>
      <c r="B14" s="101" t="str">
        <f>IF(IFERROR(INDEX('Hotel Database'!$B$11:$B$510, MATCH($CY14, 'Hotel Database'!$EB$11:$EB$510, 0)), "")="", "", IFERROR(INDEX('Hotel Database'!$B$11:$B$510, MATCH($CY14, 'Hotel Database'!$EB$11:$EB$510, 0)), ""))</f>
        <v>Argentina</v>
      </c>
      <c r="C14" s="102"/>
      <c r="D14" s="102"/>
      <c r="E14" s="102"/>
      <c r="F14" s="102"/>
      <c r="G14" s="102"/>
      <c r="H14" s="102"/>
      <c r="I14" s="102" t="str">
        <f>IF(IFERROR(INDEX('Hotel Database'!$C$11:$C$510, MATCH($CY14, 'Hotel Database'!$EB$11:$EB$510, 0)), "")="", "", IFERROR(INDEX('Hotel Database'!$C$11:$C$510, MATCH($CY14, 'Hotel Database'!$EB$11:$EB$510, 0)), ""))</f>
        <v>Tierra del Fuego</v>
      </c>
      <c r="J14" s="102"/>
      <c r="K14" s="102"/>
      <c r="L14" s="102"/>
      <c r="M14" s="102"/>
      <c r="N14" s="102"/>
      <c r="O14" s="102"/>
      <c r="P14" s="102" t="str">
        <f>IF(IFERROR(INDEX('Hotel Database'!$D$11:$D$510, MATCH($CY14, 'Hotel Database'!$EB$11:$EB$510, 0)), "")="", "", IFERROR(INDEX('Hotel Database'!$D$11:$D$510, MATCH($CY14, 'Hotel Database'!$EB$11:$EB$510, 0)), ""))</f>
        <v>Arakur Ushuaia Resort &amp; Spa</v>
      </c>
      <c r="Q14" s="102"/>
      <c r="R14" s="102"/>
      <c r="S14" s="102"/>
      <c r="T14" s="102"/>
      <c r="U14" s="102"/>
      <c r="V14" s="102"/>
      <c r="W14" s="102"/>
      <c r="X14" s="102"/>
      <c r="Y14" s="102"/>
      <c r="Z14" s="102" t="str">
        <f>IF(IFERROR(INDEX('Hotel Database'!$I$11:$I$510, MATCH($CY14, 'Hotel Database'!$EB$11:$EB$510, 0)), "")="", "", IFERROR(INDEX('Hotel Database'!$I$11:$I$510, MATCH($CY14, 'Hotel Database'!$EB$11:$EB$510, 0)), ""))</f>
        <v/>
      </c>
      <c r="AA14" s="102"/>
      <c r="AB14" s="102"/>
      <c r="AC14" s="102"/>
      <c r="AD14" s="103">
        <f>IF(IFERROR(INDEX('Hotel Database'!$E$11:$E$510, MATCH($CY14, 'Hotel Database'!$EB$11:$EB$510, 0)), "")="", "", IFERROR(INDEX('Hotel Database'!$E$11:$E$510, MATCH($CY14, 'Hotel Database'!$EB$11:$EB$510, 0)), ""))</f>
        <v>127</v>
      </c>
      <c r="AE14" s="103"/>
      <c r="AF14" s="103"/>
      <c r="AG14" s="103"/>
      <c r="AH14" s="103">
        <f>IF(IFERROR(INDEX('Hotel Database'!$H$11:$H$510, MATCH($CY14, 'Hotel Database'!$EB$11:$EB$510, 0)), "")="", "", IFERROR(INDEX('Hotel Database'!$H$11:$H$510, MATCH($CY14, 'Hotel Database'!$EB$11:$EB$510, 0)), ""))</f>
        <v>5</v>
      </c>
      <c r="AI14" s="103"/>
      <c r="AJ14" s="103"/>
      <c r="AK14" s="103"/>
      <c r="AL14" s="103">
        <f>IF(IFERROR(INDEX('Hotel Database'!$K$11:$K$510, MATCH($CY14, 'Hotel Database'!$EB$11:$EB$510, 0)), "")="", "", IFERROR(INDEX('Hotel Database'!$K$11:$K$510, MATCH($CY14, 'Hotel Database'!$EB$11:$EB$510, 0)), ""))</f>
        <v>80</v>
      </c>
      <c r="AM14" s="103"/>
      <c r="AN14" s="103"/>
      <c r="AO14" s="103"/>
      <c r="AP14" s="103">
        <f>IF(IFERROR(INDEX('Hotel Database'!$Q$11:$Q$510, MATCH($CY14, 'Hotel Database'!$EB$11:$EB$510, 0)), "")="", "", IFERROR(INDEX('Hotel Database'!$Q$11:$Q$510, MATCH($CY14, 'Hotel Database'!$EB$11:$EB$510, 0)), ""))</f>
        <v>440</v>
      </c>
      <c r="AQ14" s="103"/>
      <c r="AR14" s="103"/>
      <c r="AS14" s="103"/>
      <c r="AT14" s="104" t="str">
        <f t="shared" si="0"/>
        <v>https://lhw.com/arakurushuaia</v>
      </c>
      <c r="AU14" s="104"/>
      <c r="AV14" s="104"/>
      <c r="AW14" s="104"/>
      <c r="AX14" s="104"/>
      <c r="AY14" s="104"/>
      <c r="AZ14" s="104"/>
      <c r="BA14" s="104"/>
      <c r="BB14" s="104"/>
      <c r="BC14" s="104"/>
      <c r="BD14" s="104"/>
      <c r="BE14" s="104"/>
      <c r="BF14" s="104"/>
      <c r="BG14" s="104"/>
      <c r="BH14" s="104"/>
      <c r="BI14" s="104"/>
      <c r="BJ14" s="104"/>
      <c r="BK14" s="104"/>
      <c r="BL14" s="105"/>
      <c r="BM14" s="2"/>
      <c r="BN14" s="25"/>
      <c r="BO14" s="121" t="s">
        <v>128</v>
      </c>
      <c r="BP14" s="121"/>
      <c r="BQ14" s="121"/>
      <c r="BR14" s="121"/>
      <c r="BS14" s="121"/>
      <c r="BT14" s="121"/>
      <c r="BU14" s="121"/>
      <c r="BV14" s="121"/>
      <c r="BW14" s="121"/>
      <c r="BX14" s="121"/>
      <c r="BY14" s="121"/>
      <c r="BZ14" s="121"/>
      <c r="CA14" s="121"/>
      <c r="CB14" s="121"/>
      <c r="CC14" s="121"/>
      <c r="CD14" s="121"/>
      <c r="CE14" s="121"/>
      <c r="CF14" s="121"/>
      <c r="CG14" s="121"/>
      <c r="CH14" s="121"/>
      <c r="CI14" s="121"/>
      <c r="CJ14" s="121"/>
      <c r="CK14" s="25"/>
      <c r="CU14" s="10" t="str">
        <f>'Hotel Database'!$EJ21</f>
        <v>China</v>
      </c>
      <c r="CW14" s="10" t="str">
        <f>'Hotel Database'!$EN21</f>
        <v>Arosa</v>
      </c>
      <c r="CY14" s="8">
        <v>4</v>
      </c>
      <c r="DA14" s="10" t="str">
        <f>IFERROR(INDEX('Hotel Database'!$ED$11:$ED$510, MATCH($CY14, 'Hotel Database'!$EB$11:$EB$510, 0)), "")</f>
        <v>4. Arakur Ushuaia Resort &amp; Spa</v>
      </c>
      <c r="DC14" s="10" t="str">
        <f>IF(IFERROR(INDEX('Hotel Database'!$AD$11:$AD$510, MATCH($CY14, 'Hotel Database'!$EB$11:$EB$510, 0)), "")="", "", IFERROR(INDEX('Hotel Database'!$AD$11:$AD$510, MATCH($CY14, 'Hotel Database'!$EB$11:$EB$510, 0)), ""))</f>
        <v>www.lhw.com/arakurushuaia</v>
      </c>
      <c r="DE14" s="10" t="str">
        <f t="shared" si="1"/>
        <v>https://lhw.com/arakurushuaia</v>
      </c>
    </row>
    <row r="15" spans="1:109" x14ac:dyDescent="0.35">
      <c r="A15" s="2"/>
      <c r="B15" s="101" t="str">
        <f>IF(IFERROR(INDEX('Hotel Database'!$B$11:$B$510, MATCH($CY15, 'Hotel Database'!$EB$11:$EB$510, 0)), "")="", "", IFERROR(INDEX('Hotel Database'!$B$11:$B$510, MATCH($CY15, 'Hotel Database'!$EB$11:$EB$510, 0)), ""))</f>
        <v>Argentina</v>
      </c>
      <c r="C15" s="102"/>
      <c r="D15" s="102"/>
      <c r="E15" s="102"/>
      <c r="F15" s="102"/>
      <c r="G15" s="102"/>
      <c r="H15" s="102"/>
      <c r="I15" s="102" t="str">
        <f>IF(IFERROR(INDEX('Hotel Database'!$C$11:$C$510, MATCH($CY15, 'Hotel Database'!$EB$11:$EB$510, 0)), "")="", "", IFERROR(INDEX('Hotel Database'!$C$11:$C$510, MATCH($CY15, 'Hotel Database'!$EB$11:$EB$510, 0)), ""))</f>
        <v>Mendoza</v>
      </c>
      <c r="J15" s="102"/>
      <c r="K15" s="102"/>
      <c r="L15" s="102"/>
      <c r="M15" s="102"/>
      <c r="N15" s="102"/>
      <c r="O15" s="102"/>
      <c r="P15" s="102" t="str">
        <f>IF(IFERROR(INDEX('Hotel Database'!$D$11:$D$510, MATCH($CY15, 'Hotel Database'!$EB$11:$EB$510, 0)), "")="", "", IFERROR(INDEX('Hotel Database'!$D$11:$D$510, MATCH($CY15, 'Hotel Database'!$EB$11:$EB$510, 0)), ""))</f>
        <v>The Vines Resort &amp; Spa</v>
      </c>
      <c r="Q15" s="102"/>
      <c r="R15" s="102"/>
      <c r="S15" s="102"/>
      <c r="T15" s="102"/>
      <c r="U15" s="102"/>
      <c r="V15" s="102"/>
      <c r="W15" s="102"/>
      <c r="X15" s="102"/>
      <c r="Y15" s="102"/>
      <c r="Z15" s="102" t="str">
        <f>IF(IFERROR(INDEX('Hotel Database'!$I$11:$I$510, MATCH($CY15, 'Hotel Database'!$EB$11:$EB$510, 0)), "")="", "", IFERROR(INDEX('Hotel Database'!$I$11:$I$510, MATCH($CY15, 'Hotel Database'!$EB$11:$EB$510, 0)), ""))</f>
        <v/>
      </c>
      <c r="AA15" s="102"/>
      <c r="AB15" s="102"/>
      <c r="AC15" s="102"/>
      <c r="AD15" s="103">
        <f>IF(IFERROR(INDEX('Hotel Database'!$E$11:$E$510, MATCH($CY15, 'Hotel Database'!$EB$11:$EB$510, 0)), "")="", "", IFERROR(INDEX('Hotel Database'!$E$11:$E$510, MATCH($CY15, 'Hotel Database'!$EB$11:$EB$510, 0)), ""))</f>
        <v>21</v>
      </c>
      <c r="AE15" s="103"/>
      <c r="AF15" s="103"/>
      <c r="AG15" s="103"/>
      <c r="AH15" s="103">
        <f>IF(IFERROR(INDEX('Hotel Database'!$H$11:$H$510, MATCH($CY15, 'Hotel Database'!$EB$11:$EB$510, 0)), "")="", "", IFERROR(INDEX('Hotel Database'!$H$11:$H$510, MATCH($CY15, 'Hotel Database'!$EB$11:$EB$510, 0)), ""))</f>
        <v>1</v>
      </c>
      <c r="AI15" s="103"/>
      <c r="AJ15" s="103"/>
      <c r="AK15" s="103"/>
      <c r="AL15" s="103">
        <f>IF(IFERROR(INDEX('Hotel Database'!$K$11:$K$510, MATCH($CY15, 'Hotel Database'!$EB$11:$EB$510, 0)), "")="", "", IFERROR(INDEX('Hotel Database'!$K$11:$K$510, MATCH($CY15, 'Hotel Database'!$EB$11:$EB$510, 0)), ""))</f>
        <v>25</v>
      </c>
      <c r="AM15" s="103"/>
      <c r="AN15" s="103"/>
      <c r="AO15" s="103"/>
      <c r="AP15" s="103">
        <f>IF(IFERROR(INDEX('Hotel Database'!$Q$11:$Q$510, MATCH($CY15, 'Hotel Database'!$EB$11:$EB$510, 0)), "")="", "", IFERROR(INDEX('Hotel Database'!$Q$11:$Q$510, MATCH($CY15, 'Hotel Database'!$EB$11:$EB$510, 0)), ""))</f>
        <v>40</v>
      </c>
      <c r="AQ15" s="103"/>
      <c r="AR15" s="103"/>
      <c r="AS15" s="103"/>
      <c r="AT15" s="104" t="str">
        <f t="shared" si="0"/>
        <v>https://lhw.com/thevines</v>
      </c>
      <c r="AU15" s="104"/>
      <c r="AV15" s="104"/>
      <c r="AW15" s="104"/>
      <c r="AX15" s="104"/>
      <c r="AY15" s="104"/>
      <c r="AZ15" s="104"/>
      <c r="BA15" s="104"/>
      <c r="BB15" s="104"/>
      <c r="BC15" s="104"/>
      <c r="BD15" s="104"/>
      <c r="BE15" s="104"/>
      <c r="BF15" s="104"/>
      <c r="BG15" s="104"/>
      <c r="BH15" s="104"/>
      <c r="BI15" s="104"/>
      <c r="BJ15" s="104"/>
      <c r="BK15" s="104"/>
      <c r="BL15" s="105"/>
      <c r="BM15" s="2"/>
      <c r="BN15" s="25"/>
      <c r="BO15" s="122" t="s">
        <v>61</v>
      </c>
      <c r="BP15" s="123"/>
      <c r="BQ15" s="123"/>
      <c r="BR15" s="123"/>
      <c r="BS15" s="123"/>
      <c r="BT15" s="123"/>
      <c r="BU15" s="123"/>
      <c r="BV15" s="123"/>
      <c r="BW15" s="123"/>
      <c r="BX15" s="124"/>
      <c r="BY15" s="25"/>
      <c r="BZ15" s="25"/>
      <c r="CA15" s="81" t="s">
        <v>62</v>
      </c>
      <c r="CB15" s="82"/>
      <c r="CC15" s="82"/>
      <c r="CD15" s="82"/>
      <c r="CE15" s="82"/>
      <c r="CF15" s="82"/>
      <c r="CG15" s="82"/>
      <c r="CH15" s="82"/>
      <c r="CI15" s="82"/>
      <c r="CJ15" s="83"/>
      <c r="CK15" s="25"/>
      <c r="CO15" s="4" t="s">
        <v>61</v>
      </c>
      <c r="CP15" s="4" t="s">
        <v>62</v>
      </c>
      <c r="CU15" s="10" t="str">
        <f>'Hotel Database'!$EJ22</f>
        <v>Colombia</v>
      </c>
      <c r="CW15" s="10" t="str">
        <f>'Hotel Database'!$EN22</f>
        <v>Ascona</v>
      </c>
      <c r="CY15" s="8">
        <v>5</v>
      </c>
      <c r="DA15" s="10" t="str">
        <f>IFERROR(INDEX('Hotel Database'!$ED$11:$ED$510, MATCH($CY15, 'Hotel Database'!$EB$11:$EB$510, 0)), "")</f>
        <v>5. The Vines Resort &amp; Spa</v>
      </c>
      <c r="DC15" s="10" t="str">
        <f>IF(IFERROR(INDEX('Hotel Database'!$AD$11:$AD$510, MATCH($CY15, 'Hotel Database'!$EB$11:$EB$510, 0)), "")="", "", IFERROR(INDEX('Hotel Database'!$AD$11:$AD$510, MATCH($CY15, 'Hotel Database'!$EB$11:$EB$510, 0)), ""))</f>
        <v>www.lhw.com/thevines</v>
      </c>
      <c r="DE15" s="10" t="str">
        <f t="shared" si="1"/>
        <v>https://lhw.com/thevines</v>
      </c>
    </row>
    <row r="16" spans="1:109" x14ac:dyDescent="0.35">
      <c r="A16" s="2"/>
      <c r="B16" s="101" t="str">
        <f>IF(IFERROR(INDEX('Hotel Database'!$B$11:$B$510, MATCH($CY16, 'Hotel Database'!$EB$11:$EB$510, 0)), "")="", "", IFERROR(INDEX('Hotel Database'!$B$11:$B$510, MATCH($CY16, 'Hotel Database'!$EB$11:$EB$510, 0)), ""))</f>
        <v>Australia</v>
      </c>
      <c r="C16" s="102"/>
      <c r="D16" s="102"/>
      <c r="E16" s="102"/>
      <c r="F16" s="102"/>
      <c r="G16" s="102"/>
      <c r="H16" s="102"/>
      <c r="I16" s="102" t="str">
        <f>IF(IFERROR(INDEX('Hotel Database'!$C$11:$C$510, MATCH($CY16, 'Hotel Database'!$EB$11:$EB$510, 0)), "")="", "", IFERROR(INDEX('Hotel Database'!$C$11:$C$510, MATCH($CY16, 'Hotel Database'!$EB$11:$EB$510, 0)), ""))</f>
        <v>Merricks North</v>
      </c>
      <c r="J16" s="102"/>
      <c r="K16" s="102"/>
      <c r="L16" s="102"/>
      <c r="M16" s="102"/>
      <c r="N16" s="102"/>
      <c r="O16" s="102"/>
      <c r="P16" s="102" t="str">
        <f>IF(IFERROR(INDEX('Hotel Database'!$D$11:$D$510, MATCH($CY16, 'Hotel Database'!$EB$11:$EB$510, 0)), "")="", "", IFERROR(INDEX('Hotel Database'!$D$11:$D$510, MATCH($CY16, 'Hotel Database'!$EB$11:$EB$510, 0)), ""))</f>
        <v>Jackalope</v>
      </c>
      <c r="Q16" s="102"/>
      <c r="R16" s="102"/>
      <c r="S16" s="102"/>
      <c r="T16" s="102"/>
      <c r="U16" s="102"/>
      <c r="V16" s="102"/>
      <c r="W16" s="102"/>
      <c r="X16" s="102"/>
      <c r="Y16" s="102"/>
      <c r="Z16" s="102" t="str">
        <f>IF(IFERROR(INDEX('Hotel Database'!$I$11:$I$510, MATCH($CY16, 'Hotel Database'!$EB$11:$EB$510, 0)), "")="", "", IFERROR(INDEX('Hotel Database'!$I$11:$I$510, MATCH($CY16, 'Hotel Database'!$EB$11:$EB$510, 0)), ""))</f>
        <v/>
      </c>
      <c r="AA16" s="102"/>
      <c r="AB16" s="102"/>
      <c r="AC16" s="102"/>
      <c r="AD16" s="103">
        <f>IF(IFERROR(INDEX('Hotel Database'!$E$11:$E$510, MATCH($CY16, 'Hotel Database'!$EB$11:$EB$510, 0)), "")="", "", IFERROR(INDEX('Hotel Database'!$E$11:$E$510, MATCH($CY16, 'Hotel Database'!$EB$11:$EB$510, 0)), ""))</f>
        <v>44</v>
      </c>
      <c r="AE16" s="103"/>
      <c r="AF16" s="103"/>
      <c r="AG16" s="103"/>
      <c r="AH16" s="103" t="str">
        <f>IF(IFERROR(INDEX('Hotel Database'!$H$11:$H$510, MATCH($CY16, 'Hotel Database'!$EB$11:$EB$510, 0)), "")="", "", IFERROR(INDEX('Hotel Database'!$H$11:$H$510, MATCH($CY16, 'Hotel Database'!$EB$11:$EB$510, 0)), ""))</f>
        <v/>
      </c>
      <c r="AI16" s="103"/>
      <c r="AJ16" s="103"/>
      <c r="AK16" s="103"/>
      <c r="AL16" s="103" t="str">
        <f>IF(IFERROR(INDEX('Hotel Database'!$K$11:$K$510, MATCH($CY16, 'Hotel Database'!$EB$11:$EB$510, 0)), "")="", "", IFERROR(INDEX('Hotel Database'!$K$11:$K$510, MATCH($CY16, 'Hotel Database'!$EB$11:$EB$510, 0)), ""))</f>
        <v/>
      </c>
      <c r="AM16" s="103"/>
      <c r="AN16" s="103"/>
      <c r="AO16" s="103"/>
      <c r="AP16" s="103" t="str">
        <f>IF(IFERROR(INDEX('Hotel Database'!$Q$11:$Q$510, MATCH($CY16, 'Hotel Database'!$EB$11:$EB$510, 0)), "")="", "", IFERROR(INDEX('Hotel Database'!$Q$11:$Q$510, MATCH($CY16, 'Hotel Database'!$EB$11:$EB$510, 0)), ""))</f>
        <v/>
      </c>
      <c r="AQ16" s="103"/>
      <c r="AR16" s="103"/>
      <c r="AS16" s="103"/>
      <c r="AT16" s="104" t="str">
        <f t="shared" si="0"/>
        <v>https://lhw.com/jackalope</v>
      </c>
      <c r="AU16" s="104"/>
      <c r="AV16" s="104"/>
      <c r="AW16" s="104"/>
      <c r="AX16" s="104"/>
      <c r="AY16" s="104"/>
      <c r="AZ16" s="104"/>
      <c r="BA16" s="104"/>
      <c r="BB16" s="104"/>
      <c r="BC16" s="104"/>
      <c r="BD16" s="104"/>
      <c r="BE16" s="104"/>
      <c r="BF16" s="104"/>
      <c r="BG16" s="104"/>
      <c r="BH16" s="104"/>
      <c r="BI16" s="104"/>
      <c r="BJ16" s="104"/>
      <c r="BK16" s="104"/>
      <c r="BL16" s="105"/>
      <c r="BM16" s="2"/>
      <c r="BN16" s="25"/>
      <c r="BO16" s="151"/>
      <c r="BP16" s="152"/>
      <c r="BQ16" s="152"/>
      <c r="BR16" s="152"/>
      <c r="BS16" s="152"/>
      <c r="BT16" s="152"/>
      <c r="BU16" s="152"/>
      <c r="BV16" s="152"/>
      <c r="BW16" s="152"/>
      <c r="BX16" s="153"/>
      <c r="BY16" s="25"/>
      <c r="BZ16" s="25"/>
      <c r="CA16" s="151"/>
      <c r="CB16" s="152"/>
      <c r="CC16" s="152"/>
      <c r="CD16" s="152"/>
      <c r="CE16" s="152"/>
      <c r="CF16" s="152"/>
      <c r="CG16" s="152"/>
      <c r="CH16" s="152"/>
      <c r="CI16" s="152"/>
      <c r="CJ16" s="153"/>
      <c r="CK16" s="25"/>
      <c r="CO16" s="9" t="str">
        <f>IF($BO16="", "", $BO16)</f>
        <v/>
      </c>
      <c r="CP16" s="9" t="str">
        <f>IF($CA16="", "", $CA16)</f>
        <v/>
      </c>
      <c r="CR16" s="5" t="str">
        <f t="shared" ref="CR16:CR25" si="2">IF($BO16="", "", IF(OR(COUNTIF($CU$4:$CU$503, $BO16)=0, COUNTIF($BO$16:$BO$25, $BO16)&gt;1), $CR$2, $CR$3))</f>
        <v/>
      </c>
      <c r="CS16" s="5" t="str">
        <f t="shared" ref="CS16:CS25" si="3">IF($CA16="", "", IF(OR(COUNTIF($CW$4:$CW$503, $CA16)=0, COUNTIF($CA$16:$CA$25, $CA16)&gt;1), $CR$2, $CR$3))</f>
        <v/>
      </c>
      <c r="CU16" s="10" t="str">
        <f>'Hotel Database'!$EJ23</f>
        <v>Costa Rica</v>
      </c>
      <c r="CW16" s="10" t="str">
        <f>'Hotel Database'!$EN23</f>
        <v>Ashigarashimo-gun</v>
      </c>
      <c r="CY16" s="8">
        <v>6</v>
      </c>
      <c r="DA16" s="10" t="str">
        <f>IFERROR(INDEX('Hotel Database'!$ED$11:$ED$510, MATCH($CY16, 'Hotel Database'!$EB$11:$EB$510, 0)), "")</f>
        <v>6. Jackalope</v>
      </c>
      <c r="DC16" s="10" t="str">
        <f>IF(IFERROR(INDEX('Hotel Database'!$AD$11:$AD$510, MATCH($CY16, 'Hotel Database'!$EB$11:$EB$510, 0)), "")="", "", IFERROR(INDEX('Hotel Database'!$AD$11:$AD$510, MATCH($CY16, 'Hotel Database'!$EB$11:$EB$510, 0)), ""))</f>
        <v>www.lhw.com/jackalope</v>
      </c>
      <c r="DE16" s="10" t="str">
        <f t="shared" si="1"/>
        <v>https://lhw.com/jackalope</v>
      </c>
    </row>
    <row r="17" spans="1:109" x14ac:dyDescent="0.35">
      <c r="A17" s="2"/>
      <c r="B17" s="101" t="str">
        <f>IF(IFERROR(INDEX('Hotel Database'!$B$11:$B$510, MATCH($CY17, 'Hotel Database'!$EB$11:$EB$510, 0)), "")="", "", IFERROR(INDEX('Hotel Database'!$B$11:$B$510, MATCH($CY17, 'Hotel Database'!$EB$11:$EB$510, 0)), ""))</f>
        <v>Austria</v>
      </c>
      <c r="C17" s="102"/>
      <c r="D17" s="102"/>
      <c r="E17" s="102"/>
      <c r="F17" s="102"/>
      <c r="G17" s="102"/>
      <c r="H17" s="102"/>
      <c r="I17" s="102" t="str">
        <f>IF(IFERROR(INDEX('Hotel Database'!$C$11:$C$510, MATCH($CY17, 'Hotel Database'!$EB$11:$EB$510, 0)), "")="", "", IFERROR(INDEX('Hotel Database'!$C$11:$C$510, MATCH($CY17, 'Hotel Database'!$EB$11:$EB$510, 0)), ""))</f>
        <v>Salzburg</v>
      </c>
      <c r="J17" s="102"/>
      <c r="K17" s="102"/>
      <c r="L17" s="102"/>
      <c r="M17" s="102"/>
      <c r="N17" s="102"/>
      <c r="O17" s="102"/>
      <c r="P17" s="102" t="str">
        <f>IF(IFERROR(INDEX('Hotel Database'!$D$11:$D$510, MATCH($CY17, 'Hotel Database'!$EB$11:$EB$510, 0)), "")="", "", IFERROR(INDEX('Hotel Database'!$D$11:$D$510, MATCH($CY17, 'Hotel Database'!$EB$11:$EB$510, 0)), ""))</f>
        <v>Hotel Sacher Salzburg</v>
      </c>
      <c r="Q17" s="102"/>
      <c r="R17" s="102"/>
      <c r="S17" s="102"/>
      <c r="T17" s="102"/>
      <c r="U17" s="102"/>
      <c r="V17" s="102"/>
      <c r="W17" s="102"/>
      <c r="X17" s="102"/>
      <c r="Y17" s="102"/>
      <c r="Z17" s="102" t="str">
        <f>IF(IFERROR(INDEX('Hotel Database'!$I$11:$I$510, MATCH($CY17, 'Hotel Database'!$EB$11:$EB$510, 0)), "")="", "", IFERROR(INDEX('Hotel Database'!$I$11:$I$510, MATCH($CY17, 'Hotel Database'!$EB$11:$EB$510, 0)), ""))</f>
        <v/>
      </c>
      <c r="AA17" s="102"/>
      <c r="AB17" s="102"/>
      <c r="AC17" s="102"/>
      <c r="AD17" s="103">
        <f>IF(IFERROR(INDEX('Hotel Database'!$E$11:$E$510, MATCH($CY17, 'Hotel Database'!$EB$11:$EB$510, 0)), "")="", "", IFERROR(INDEX('Hotel Database'!$E$11:$E$510, MATCH($CY17, 'Hotel Database'!$EB$11:$EB$510, 0)), ""))</f>
        <v>110</v>
      </c>
      <c r="AE17" s="103"/>
      <c r="AF17" s="103"/>
      <c r="AG17" s="103"/>
      <c r="AH17" s="103">
        <f>IF(IFERROR(INDEX('Hotel Database'!$H$11:$H$510, MATCH($CY17, 'Hotel Database'!$EB$11:$EB$510, 0)), "")="", "", IFERROR(INDEX('Hotel Database'!$H$11:$H$510, MATCH($CY17, 'Hotel Database'!$EB$11:$EB$510, 0)), ""))</f>
        <v>3</v>
      </c>
      <c r="AI17" s="103"/>
      <c r="AJ17" s="103"/>
      <c r="AK17" s="103"/>
      <c r="AL17" s="103">
        <f>IF(IFERROR(INDEX('Hotel Database'!$K$11:$K$510, MATCH($CY17, 'Hotel Database'!$EB$11:$EB$510, 0)), "")="", "", IFERROR(INDEX('Hotel Database'!$K$11:$K$510, MATCH($CY17, 'Hotel Database'!$EB$11:$EB$510, 0)), ""))</f>
        <v>100</v>
      </c>
      <c r="AM17" s="103"/>
      <c r="AN17" s="103"/>
      <c r="AO17" s="103"/>
      <c r="AP17" s="103">
        <f>IF(IFERROR(INDEX('Hotel Database'!$Q$11:$Q$510, MATCH($CY17, 'Hotel Database'!$EB$11:$EB$510, 0)), "")="", "", IFERROR(INDEX('Hotel Database'!$Q$11:$Q$510, MATCH($CY17, 'Hotel Database'!$EB$11:$EB$510, 0)), ""))</f>
        <v>110</v>
      </c>
      <c r="AQ17" s="103"/>
      <c r="AR17" s="103"/>
      <c r="AS17" s="103"/>
      <c r="AT17" s="104" t="str">
        <f t="shared" si="0"/>
        <v>https://lhw.com/sachersal</v>
      </c>
      <c r="AU17" s="104"/>
      <c r="AV17" s="104"/>
      <c r="AW17" s="104"/>
      <c r="AX17" s="104"/>
      <c r="AY17" s="104"/>
      <c r="AZ17" s="104"/>
      <c r="BA17" s="104"/>
      <c r="BB17" s="104"/>
      <c r="BC17" s="104"/>
      <c r="BD17" s="104"/>
      <c r="BE17" s="104"/>
      <c r="BF17" s="104"/>
      <c r="BG17" s="104"/>
      <c r="BH17" s="104"/>
      <c r="BI17" s="104"/>
      <c r="BJ17" s="104"/>
      <c r="BK17" s="104"/>
      <c r="BL17" s="105"/>
      <c r="BM17" s="2"/>
      <c r="BN17" s="25"/>
      <c r="BO17" s="145"/>
      <c r="BP17" s="146"/>
      <c r="BQ17" s="146"/>
      <c r="BR17" s="146"/>
      <c r="BS17" s="146"/>
      <c r="BT17" s="146"/>
      <c r="BU17" s="146"/>
      <c r="BV17" s="146"/>
      <c r="BW17" s="146"/>
      <c r="BX17" s="147"/>
      <c r="BY17" s="25"/>
      <c r="BZ17" s="25"/>
      <c r="CA17" s="145"/>
      <c r="CB17" s="146"/>
      <c r="CC17" s="146"/>
      <c r="CD17" s="146"/>
      <c r="CE17" s="146"/>
      <c r="CF17" s="146"/>
      <c r="CG17" s="146"/>
      <c r="CH17" s="146"/>
      <c r="CI17" s="146"/>
      <c r="CJ17" s="147"/>
      <c r="CK17" s="25"/>
      <c r="CO17" s="10" t="str">
        <f t="shared" ref="CO17:CO25" si="4">IF($BO17="", "", $BO17)</f>
        <v/>
      </c>
      <c r="CP17" s="10" t="str">
        <f t="shared" ref="CP17:CP25" si="5">IF($CA17="", "", $CA17)</f>
        <v/>
      </c>
      <c r="CR17" s="5" t="str">
        <f t="shared" si="2"/>
        <v/>
      </c>
      <c r="CS17" s="5" t="str">
        <f t="shared" si="3"/>
        <v/>
      </c>
      <c r="CU17" s="10" t="str">
        <f>'Hotel Database'!$EJ24</f>
        <v>Croatia</v>
      </c>
      <c r="CW17" s="10" t="str">
        <f>'Hotel Database'!$EN24</f>
        <v>Athens</v>
      </c>
      <c r="CY17" s="8">
        <v>7</v>
      </c>
      <c r="DA17" s="10" t="str">
        <f>IFERROR(INDEX('Hotel Database'!$ED$11:$ED$510, MATCH($CY17, 'Hotel Database'!$EB$11:$EB$510, 0)), "")</f>
        <v>7. Hotel Sacher Salzburg</v>
      </c>
      <c r="DC17" s="10" t="str">
        <f>IF(IFERROR(INDEX('Hotel Database'!$AD$11:$AD$510, MATCH($CY17, 'Hotel Database'!$EB$11:$EB$510, 0)), "")="", "", IFERROR(INDEX('Hotel Database'!$AD$11:$AD$510, MATCH($CY17, 'Hotel Database'!$EB$11:$EB$510, 0)), ""))</f>
        <v>www.lhw.com/sachersal</v>
      </c>
      <c r="DE17" s="10" t="str">
        <f t="shared" si="1"/>
        <v>https://lhw.com/sachersal</v>
      </c>
    </row>
    <row r="18" spans="1:109" x14ac:dyDescent="0.35">
      <c r="A18" s="2"/>
      <c r="B18" s="101" t="str">
        <f>IF(IFERROR(INDEX('Hotel Database'!$B$11:$B$510, MATCH($CY18, 'Hotel Database'!$EB$11:$EB$510, 0)), "")="", "", IFERROR(INDEX('Hotel Database'!$B$11:$B$510, MATCH($CY18, 'Hotel Database'!$EB$11:$EB$510, 0)), ""))</f>
        <v>Austria</v>
      </c>
      <c r="C18" s="102"/>
      <c r="D18" s="102"/>
      <c r="E18" s="102"/>
      <c r="F18" s="102"/>
      <c r="G18" s="102"/>
      <c r="H18" s="102"/>
      <c r="I18" s="102" t="str">
        <f>IF(IFERROR(INDEX('Hotel Database'!$C$11:$C$510, MATCH($CY18, 'Hotel Database'!$EB$11:$EB$510, 0)), "")="", "", IFERROR(INDEX('Hotel Database'!$C$11:$C$510, MATCH($CY18, 'Hotel Database'!$EB$11:$EB$510, 0)), ""))</f>
        <v>Vienna</v>
      </c>
      <c r="J18" s="102"/>
      <c r="K18" s="102"/>
      <c r="L18" s="102"/>
      <c r="M18" s="102"/>
      <c r="N18" s="102"/>
      <c r="O18" s="102"/>
      <c r="P18" s="102" t="str">
        <f>IF(IFERROR(INDEX('Hotel Database'!$D$11:$D$510, MATCH($CY18, 'Hotel Database'!$EB$11:$EB$510, 0)), "")="", "", IFERROR(INDEX('Hotel Database'!$D$11:$D$510, MATCH($CY18, 'Hotel Database'!$EB$11:$EB$510, 0)), ""))</f>
        <v>Hotel Sacher Wien</v>
      </c>
      <c r="Q18" s="102"/>
      <c r="R18" s="102"/>
      <c r="S18" s="102"/>
      <c r="T18" s="102"/>
      <c r="U18" s="102"/>
      <c r="V18" s="102"/>
      <c r="W18" s="102"/>
      <c r="X18" s="102"/>
      <c r="Y18" s="102"/>
      <c r="Z18" s="102" t="str">
        <f>IF(IFERROR(INDEX('Hotel Database'!$I$11:$I$510, MATCH($CY18, 'Hotel Database'!$EB$11:$EB$510, 0)), "")="", "", IFERROR(INDEX('Hotel Database'!$I$11:$I$510, MATCH($CY18, 'Hotel Database'!$EB$11:$EB$510, 0)), ""))</f>
        <v/>
      </c>
      <c r="AA18" s="102"/>
      <c r="AB18" s="102"/>
      <c r="AC18" s="102"/>
      <c r="AD18" s="103">
        <f>IF(IFERROR(INDEX('Hotel Database'!$E$11:$E$510, MATCH($CY18, 'Hotel Database'!$EB$11:$EB$510, 0)), "")="", "", IFERROR(INDEX('Hotel Database'!$E$11:$E$510, MATCH($CY18, 'Hotel Database'!$EB$11:$EB$510, 0)), ""))</f>
        <v>152</v>
      </c>
      <c r="AE18" s="103"/>
      <c r="AF18" s="103"/>
      <c r="AG18" s="103"/>
      <c r="AH18" s="103">
        <f>IF(IFERROR(INDEX('Hotel Database'!$H$11:$H$510, MATCH($CY18, 'Hotel Database'!$EB$11:$EB$510, 0)), "")="", "", IFERROR(INDEX('Hotel Database'!$H$11:$H$510, MATCH($CY18, 'Hotel Database'!$EB$11:$EB$510, 0)), ""))</f>
        <v>9</v>
      </c>
      <c r="AI18" s="103"/>
      <c r="AJ18" s="103"/>
      <c r="AK18" s="103"/>
      <c r="AL18" s="103">
        <f>IF(IFERROR(INDEX('Hotel Database'!$K$11:$K$510, MATCH($CY18, 'Hotel Database'!$EB$11:$EB$510, 0)), "")="", "", IFERROR(INDEX('Hotel Database'!$K$11:$K$510, MATCH($CY18, 'Hotel Database'!$EB$11:$EB$510, 0)), ""))</f>
        <v>130</v>
      </c>
      <c r="AM18" s="103"/>
      <c r="AN18" s="103"/>
      <c r="AO18" s="103"/>
      <c r="AP18" s="103">
        <f>IF(IFERROR(INDEX('Hotel Database'!$Q$11:$Q$510, MATCH($CY18, 'Hotel Database'!$EB$11:$EB$510, 0)), "")="", "", IFERROR(INDEX('Hotel Database'!$Q$11:$Q$510, MATCH($CY18, 'Hotel Database'!$EB$11:$EB$510, 0)), ""))</f>
        <v>80</v>
      </c>
      <c r="AQ18" s="103"/>
      <c r="AR18" s="103"/>
      <c r="AS18" s="103"/>
      <c r="AT18" s="104" t="str">
        <f t="shared" si="0"/>
        <v>https://lhw.com/sacher</v>
      </c>
      <c r="AU18" s="104"/>
      <c r="AV18" s="104"/>
      <c r="AW18" s="104"/>
      <c r="AX18" s="104"/>
      <c r="AY18" s="104"/>
      <c r="AZ18" s="104"/>
      <c r="BA18" s="104"/>
      <c r="BB18" s="104"/>
      <c r="BC18" s="104"/>
      <c r="BD18" s="104"/>
      <c r="BE18" s="104"/>
      <c r="BF18" s="104"/>
      <c r="BG18" s="104"/>
      <c r="BH18" s="104"/>
      <c r="BI18" s="104"/>
      <c r="BJ18" s="104"/>
      <c r="BK18" s="104"/>
      <c r="BL18" s="105"/>
      <c r="BM18" s="2"/>
      <c r="BN18" s="25"/>
      <c r="BO18" s="145"/>
      <c r="BP18" s="146"/>
      <c r="BQ18" s="146"/>
      <c r="BR18" s="146"/>
      <c r="BS18" s="146"/>
      <c r="BT18" s="146"/>
      <c r="BU18" s="146"/>
      <c r="BV18" s="146"/>
      <c r="BW18" s="146"/>
      <c r="BX18" s="147"/>
      <c r="BY18" s="25"/>
      <c r="BZ18" s="25"/>
      <c r="CA18" s="145"/>
      <c r="CB18" s="146"/>
      <c r="CC18" s="146"/>
      <c r="CD18" s="146"/>
      <c r="CE18" s="146"/>
      <c r="CF18" s="146"/>
      <c r="CG18" s="146"/>
      <c r="CH18" s="146"/>
      <c r="CI18" s="146"/>
      <c r="CJ18" s="147"/>
      <c r="CK18" s="25"/>
      <c r="CO18" s="10" t="str">
        <f t="shared" si="4"/>
        <v/>
      </c>
      <c r="CP18" s="10" t="str">
        <f t="shared" si="5"/>
        <v/>
      </c>
      <c r="CR18" s="5" t="str">
        <f t="shared" si="2"/>
        <v/>
      </c>
      <c r="CS18" s="5" t="str">
        <f t="shared" si="3"/>
        <v/>
      </c>
      <c r="CU18" s="10" t="str">
        <f>'Hotel Database'!$EJ25</f>
        <v>Cyprus</v>
      </c>
      <c r="CW18" s="10" t="str">
        <f>'Hotel Database'!$EN25</f>
        <v>Bad Ragaz</v>
      </c>
      <c r="CY18" s="8">
        <v>8</v>
      </c>
      <c r="DA18" s="10" t="str">
        <f>IFERROR(INDEX('Hotel Database'!$ED$11:$ED$510, MATCH($CY18, 'Hotel Database'!$EB$11:$EB$510, 0)), "")</f>
        <v>8. Hotel Sacher Wien</v>
      </c>
      <c r="DC18" s="10" t="str">
        <f>IF(IFERROR(INDEX('Hotel Database'!$AD$11:$AD$510, MATCH($CY18, 'Hotel Database'!$EB$11:$EB$510, 0)), "")="", "", IFERROR(INDEX('Hotel Database'!$AD$11:$AD$510, MATCH($CY18, 'Hotel Database'!$EB$11:$EB$510, 0)), ""))</f>
        <v>www.lhw.com/sacher</v>
      </c>
      <c r="DE18" s="10" t="str">
        <f t="shared" si="1"/>
        <v>https://lhw.com/sacher</v>
      </c>
    </row>
    <row r="19" spans="1:109" x14ac:dyDescent="0.35">
      <c r="A19" s="2"/>
      <c r="B19" s="101" t="str">
        <f>IF(IFERROR(INDEX('Hotel Database'!$B$11:$B$510, MATCH($CY19, 'Hotel Database'!$EB$11:$EB$510, 0)), "")="", "", IFERROR(INDEX('Hotel Database'!$B$11:$B$510, MATCH($CY19, 'Hotel Database'!$EB$11:$EB$510, 0)), ""))</f>
        <v>Austria</v>
      </c>
      <c r="C19" s="102"/>
      <c r="D19" s="102"/>
      <c r="E19" s="102"/>
      <c r="F19" s="102"/>
      <c r="G19" s="102"/>
      <c r="H19" s="102"/>
      <c r="I19" s="102" t="str">
        <f>IF(IFERROR(INDEX('Hotel Database'!$C$11:$C$510, MATCH($CY19, 'Hotel Database'!$EB$11:$EB$510, 0)), "")="", "", IFERROR(INDEX('Hotel Database'!$C$11:$C$510, MATCH($CY19, 'Hotel Database'!$EB$11:$EB$510, 0)), ""))</f>
        <v>Kitzbühel</v>
      </c>
      <c r="J19" s="102"/>
      <c r="K19" s="102"/>
      <c r="L19" s="102"/>
      <c r="M19" s="102"/>
      <c r="N19" s="102"/>
      <c r="O19" s="102"/>
      <c r="P19" s="102" t="str">
        <f>IF(IFERROR(INDEX('Hotel Database'!$D$11:$D$510, MATCH($CY19, 'Hotel Database'!$EB$11:$EB$510, 0)), "")="", "", IFERROR(INDEX('Hotel Database'!$D$11:$D$510, MATCH($CY19, 'Hotel Database'!$EB$11:$EB$510, 0)), ""))</f>
        <v>Hotel Weisses Rössl Kitzbühel</v>
      </c>
      <c r="Q19" s="102"/>
      <c r="R19" s="102"/>
      <c r="S19" s="102"/>
      <c r="T19" s="102"/>
      <c r="U19" s="102"/>
      <c r="V19" s="102"/>
      <c r="W19" s="102"/>
      <c r="X19" s="102"/>
      <c r="Y19" s="102"/>
      <c r="Z19" s="102" t="str">
        <f>IF(IFERROR(INDEX('Hotel Database'!$I$11:$I$510, MATCH($CY19, 'Hotel Database'!$EB$11:$EB$510, 0)), "")="", "", IFERROR(INDEX('Hotel Database'!$I$11:$I$510, MATCH($CY19, 'Hotel Database'!$EB$11:$EB$510, 0)), ""))</f>
        <v/>
      </c>
      <c r="AA19" s="102"/>
      <c r="AB19" s="102"/>
      <c r="AC19" s="102"/>
      <c r="AD19" s="103">
        <f>IF(IFERROR(INDEX('Hotel Database'!$E$11:$E$510, MATCH($CY19, 'Hotel Database'!$EB$11:$EB$510, 0)), "")="", "", IFERROR(INDEX('Hotel Database'!$E$11:$E$510, MATCH($CY19, 'Hotel Database'!$EB$11:$EB$510, 0)), ""))</f>
        <v>47</v>
      </c>
      <c r="AE19" s="103"/>
      <c r="AF19" s="103"/>
      <c r="AG19" s="103"/>
      <c r="AH19" s="103">
        <f>IF(IFERROR(INDEX('Hotel Database'!$H$11:$H$510, MATCH($CY19, 'Hotel Database'!$EB$11:$EB$510, 0)), "")="", "", IFERROR(INDEX('Hotel Database'!$H$11:$H$510, MATCH($CY19, 'Hotel Database'!$EB$11:$EB$510, 0)), ""))</f>
        <v>1</v>
      </c>
      <c r="AI19" s="103"/>
      <c r="AJ19" s="103"/>
      <c r="AK19" s="103"/>
      <c r="AL19" s="103">
        <f>IF(IFERROR(INDEX('Hotel Database'!$K$11:$K$510, MATCH($CY19, 'Hotel Database'!$EB$11:$EB$510, 0)), "")="", "", IFERROR(INDEX('Hotel Database'!$K$11:$K$510, MATCH($CY19, 'Hotel Database'!$EB$11:$EB$510, 0)), ""))</f>
        <v>100</v>
      </c>
      <c r="AM19" s="103"/>
      <c r="AN19" s="103"/>
      <c r="AO19" s="103"/>
      <c r="AP19" s="103">
        <f>IF(IFERROR(INDEX('Hotel Database'!$Q$11:$Q$510, MATCH($CY19, 'Hotel Database'!$EB$11:$EB$510, 0)), "")="", "", IFERROR(INDEX('Hotel Database'!$Q$11:$Q$510, MATCH($CY19, 'Hotel Database'!$EB$11:$EB$510, 0)), ""))</f>
        <v>60</v>
      </c>
      <c r="AQ19" s="103"/>
      <c r="AR19" s="103"/>
      <c r="AS19" s="103"/>
      <c r="AT19" s="104" t="str">
        <f t="shared" si="0"/>
        <v>https://lhw.com/weissesrrosslkitzbuhel</v>
      </c>
      <c r="AU19" s="104"/>
      <c r="AV19" s="104"/>
      <c r="AW19" s="104"/>
      <c r="AX19" s="104"/>
      <c r="AY19" s="104"/>
      <c r="AZ19" s="104"/>
      <c r="BA19" s="104"/>
      <c r="BB19" s="104"/>
      <c r="BC19" s="104"/>
      <c r="BD19" s="104"/>
      <c r="BE19" s="104"/>
      <c r="BF19" s="104"/>
      <c r="BG19" s="104"/>
      <c r="BH19" s="104"/>
      <c r="BI19" s="104"/>
      <c r="BJ19" s="104"/>
      <c r="BK19" s="104"/>
      <c r="BL19" s="105"/>
      <c r="BM19" s="2"/>
      <c r="BN19" s="25"/>
      <c r="BO19" s="145"/>
      <c r="BP19" s="146"/>
      <c r="BQ19" s="146"/>
      <c r="BR19" s="146"/>
      <c r="BS19" s="146"/>
      <c r="BT19" s="146"/>
      <c r="BU19" s="146"/>
      <c r="BV19" s="146"/>
      <c r="BW19" s="146"/>
      <c r="BX19" s="147"/>
      <c r="BY19" s="25"/>
      <c r="BZ19" s="25"/>
      <c r="CA19" s="145"/>
      <c r="CB19" s="146"/>
      <c r="CC19" s="146"/>
      <c r="CD19" s="146"/>
      <c r="CE19" s="146"/>
      <c r="CF19" s="146"/>
      <c r="CG19" s="146"/>
      <c r="CH19" s="146"/>
      <c r="CI19" s="146"/>
      <c r="CJ19" s="147"/>
      <c r="CK19" s="25"/>
      <c r="CO19" s="10" t="str">
        <f t="shared" si="4"/>
        <v/>
      </c>
      <c r="CP19" s="10" t="str">
        <f t="shared" si="5"/>
        <v/>
      </c>
      <c r="CR19" s="5" t="str">
        <f t="shared" si="2"/>
        <v/>
      </c>
      <c r="CS19" s="5" t="str">
        <f t="shared" si="3"/>
        <v/>
      </c>
      <c r="CU19" s="10" t="str">
        <f>'Hotel Database'!$EJ26</f>
        <v>Czech Republic</v>
      </c>
      <c r="CW19" s="10" t="str">
        <f>'Hotel Database'!$EN26</f>
        <v>Bali</v>
      </c>
      <c r="CY19" s="8">
        <v>9</v>
      </c>
      <c r="DA19" s="10" t="str">
        <f>IFERROR(INDEX('Hotel Database'!$ED$11:$ED$510, MATCH($CY19, 'Hotel Database'!$EB$11:$EB$510, 0)), "")</f>
        <v>9. Hotel Weisses Rössl Kitzbühel</v>
      </c>
      <c r="DC19" s="10" t="str">
        <f>IF(IFERROR(INDEX('Hotel Database'!$AD$11:$AD$510, MATCH($CY19, 'Hotel Database'!$EB$11:$EB$510, 0)), "")="", "", IFERROR(INDEX('Hotel Database'!$AD$11:$AD$510, MATCH($CY19, 'Hotel Database'!$EB$11:$EB$510, 0)), ""))</f>
        <v>www.lhw.com/weissesrrosslkitzbuhel</v>
      </c>
      <c r="DE19" s="10" t="str">
        <f t="shared" si="1"/>
        <v>https://lhw.com/weissesrrosslkitzbuhel</v>
      </c>
    </row>
    <row r="20" spans="1:109" x14ac:dyDescent="0.35">
      <c r="A20" s="2"/>
      <c r="B20" s="101" t="str">
        <f>IF(IFERROR(INDEX('Hotel Database'!$B$11:$B$510, MATCH($CY20, 'Hotel Database'!$EB$11:$EB$510, 0)), "")="", "", IFERROR(INDEX('Hotel Database'!$B$11:$B$510, MATCH($CY20, 'Hotel Database'!$EB$11:$EB$510, 0)), ""))</f>
        <v>Austria</v>
      </c>
      <c r="C20" s="102"/>
      <c r="D20" s="102"/>
      <c r="E20" s="102"/>
      <c r="F20" s="102"/>
      <c r="G20" s="102"/>
      <c r="H20" s="102"/>
      <c r="I20" s="102" t="str">
        <f>IF(IFERROR(INDEX('Hotel Database'!$C$11:$C$510, MATCH($CY20, 'Hotel Database'!$EB$11:$EB$510, 0)), "")="", "", IFERROR(INDEX('Hotel Database'!$C$11:$C$510, MATCH($CY20, 'Hotel Database'!$EB$11:$EB$510, 0)), ""))</f>
        <v>Tschagguns</v>
      </c>
      <c r="J20" s="102"/>
      <c r="K20" s="102"/>
      <c r="L20" s="102"/>
      <c r="M20" s="102"/>
      <c r="N20" s="102"/>
      <c r="O20" s="102"/>
      <c r="P20" s="102" t="str">
        <f>IF(IFERROR(INDEX('Hotel Database'!$D$11:$D$510, MATCH($CY20, 'Hotel Database'!$EB$11:$EB$510, 0)), "")="", "", IFERROR(INDEX('Hotel Database'!$D$11:$D$510, MATCH($CY20, 'Hotel Database'!$EB$11:$EB$510, 0)), ""))</f>
        <v>Falkensteiner Hotel Montafon</v>
      </c>
      <c r="Q20" s="102"/>
      <c r="R20" s="102"/>
      <c r="S20" s="102"/>
      <c r="T20" s="102"/>
      <c r="U20" s="102"/>
      <c r="V20" s="102"/>
      <c r="W20" s="102"/>
      <c r="X20" s="102"/>
      <c r="Y20" s="102"/>
      <c r="Z20" s="102" t="str">
        <f>IF(IFERROR(INDEX('Hotel Database'!$I$11:$I$510, MATCH($CY20, 'Hotel Database'!$EB$11:$EB$510, 0)), "")="", "", IFERROR(INDEX('Hotel Database'!$I$11:$I$510, MATCH($CY20, 'Hotel Database'!$EB$11:$EB$510, 0)), ""))</f>
        <v/>
      </c>
      <c r="AA20" s="102"/>
      <c r="AB20" s="102"/>
      <c r="AC20" s="102"/>
      <c r="AD20" s="103">
        <f>IF(IFERROR(INDEX('Hotel Database'!$E$11:$E$510, MATCH($CY20, 'Hotel Database'!$EB$11:$EB$510, 0)), "")="", "", IFERROR(INDEX('Hotel Database'!$E$11:$E$510, MATCH($CY20, 'Hotel Database'!$EB$11:$EB$510, 0)), ""))</f>
        <v>123</v>
      </c>
      <c r="AE20" s="103"/>
      <c r="AF20" s="103"/>
      <c r="AG20" s="103"/>
      <c r="AH20" s="103">
        <f>IF(IFERROR(INDEX('Hotel Database'!$H$11:$H$510, MATCH($CY20, 'Hotel Database'!$EB$11:$EB$510, 0)), "")="", "", IFERROR(INDEX('Hotel Database'!$H$11:$H$510, MATCH($CY20, 'Hotel Database'!$EB$11:$EB$510, 0)), ""))</f>
        <v>0</v>
      </c>
      <c r="AI20" s="103"/>
      <c r="AJ20" s="103"/>
      <c r="AK20" s="103"/>
      <c r="AL20" s="103" t="str">
        <f>IF(IFERROR(INDEX('Hotel Database'!$K$11:$K$510, MATCH($CY20, 'Hotel Database'!$EB$11:$EB$510, 0)), "")="", "", IFERROR(INDEX('Hotel Database'!$K$11:$K$510, MATCH($CY20, 'Hotel Database'!$EB$11:$EB$510, 0)), ""))</f>
        <v/>
      </c>
      <c r="AM20" s="103"/>
      <c r="AN20" s="103"/>
      <c r="AO20" s="103"/>
      <c r="AP20" s="103" t="str">
        <f>IF(IFERROR(INDEX('Hotel Database'!$Q$11:$Q$510, MATCH($CY20, 'Hotel Database'!$EB$11:$EB$510, 0)), "")="", "", IFERROR(INDEX('Hotel Database'!$Q$11:$Q$510, MATCH($CY20, 'Hotel Database'!$EB$11:$EB$510, 0)), ""))</f>
        <v/>
      </c>
      <c r="AQ20" s="103"/>
      <c r="AR20" s="103"/>
      <c r="AS20" s="103"/>
      <c r="AT20" s="104" t="str">
        <f t="shared" si="0"/>
        <v>https://lhw.com/falkensteinermontafon</v>
      </c>
      <c r="AU20" s="104"/>
      <c r="AV20" s="104"/>
      <c r="AW20" s="104"/>
      <c r="AX20" s="104"/>
      <c r="AY20" s="104"/>
      <c r="AZ20" s="104"/>
      <c r="BA20" s="104"/>
      <c r="BB20" s="104"/>
      <c r="BC20" s="104"/>
      <c r="BD20" s="104"/>
      <c r="BE20" s="104"/>
      <c r="BF20" s="104"/>
      <c r="BG20" s="104"/>
      <c r="BH20" s="104"/>
      <c r="BI20" s="104"/>
      <c r="BJ20" s="104"/>
      <c r="BK20" s="104"/>
      <c r="BL20" s="105"/>
      <c r="BM20" s="2"/>
      <c r="BN20" s="25"/>
      <c r="BO20" s="145"/>
      <c r="BP20" s="146"/>
      <c r="BQ20" s="146"/>
      <c r="BR20" s="146"/>
      <c r="BS20" s="146"/>
      <c r="BT20" s="146"/>
      <c r="BU20" s="146"/>
      <c r="BV20" s="146"/>
      <c r="BW20" s="146"/>
      <c r="BX20" s="147"/>
      <c r="BY20" s="25"/>
      <c r="BZ20" s="25"/>
      <c r="CA20" s="145"/>
      <c r="CB20" s="146"/>
      <c r="CC20" s="146"/>
      <c r="CD20" s="146"/>
      <c r="CE20" s="146"/>
      <c r="CF20" s="146"/>
      <c r="CG20" s="146"/>
      <c r="CH20" s="146"/>
      <c r="CI20" s="146"/>
      <c r="CJ20" s="147"/>
      <c r="CK20" s="25"/>
      <c r="CO20" s="10" t="str">
        <f t="shared" si="4"/>
        <v/>
      </c>
      <c r="CP20" s="10" t="str">
        <f t="shared" si="5"/>
        <v/>
      </c>
      <c r="CR20" s="5" t="str">
        <f t="shared" si="2"/>
        <v/>
      </c>
      <c r="CS20" s="5" t="str">
        <f t="shared" si="3"/>
        <v/>
      </c>
      <c r="CU20" s="10" t="str">
        <f>'Hotel Database'!$EJ27</f>
        <v>Denmark</v>
      </c>
      <c r="CW20" s="10" t="str">
        <f>'Hotel Database'!$EN27</f>
        <v>Bali - Kerambitan</v>
      </c>
      <c r="CY20" s="8">
        <v>10</v>
      </c>
      <c r="DA20" s="10" t="str">
        <f>IFERROR(INDEX('Hotel Database'!$ED$11:$ED$510, MATCH($CY20, 'Hotel Database'!$EB$11:$EB$510, 0)), "")</f>
        <v>10. Falkensteiner Hotel Montafon</v>
      </c>
      <c r="DC20" s="10" t="str">
        <f>IF(IFERROR(INDEX('Hotel Database'!$AD$11:$AD$510, MATCH($CY20, 'Hotel Database'!$EB$11:$EB$510, 0)), "")="", "", IFERROR(INDEX('Hotel Database'!$AD$11:$AD$510, MATCH($CY20, 'Hotel Database'!$EB$11:$EB$510, 0)), ""))</f>
        <v>www.lhw.com/falkensteinermontafon</v>
      </c>
      <c r="DE20" s="10" t="str">
        <f t="shared" si="1"/>
        <v>https://lhw.com/falkensteinermontafon</v>
      </c>
    </row>
    <row r="21" spans="1:109" x14ac:dyDescent="0.35">
      <c r="A21" s="2"/>
      <c r="B21" s="101" t="str">
        <f>IF(IFERROR(INDEX('Hotel Database'!$B$11:$B$510, MATCH($CY21, 'Hotel Database'!$EB$11:$EB$510, 0)), "")="", "", IFERROR(INDEX('Hotel Database'!$B$11:$B$510, MATCH($CY21, 'Hotel Database'!$EB$11:$EB$510, 0)), ""))</f>
        <v>Austria</v>
      </c>
      <c r="C21" s="102"/>
      <c r="D21" s="102"/>
      <c r="E21" s="102"/>
      <c r="F21" s="102"/>
      <c r="G21" s="102"/>
      <c r="H21" s="102"/>
      <c r="I21" s="102" t="str">
        <f>IF(IFERROR(INDEX('Hotel Database'!$C$11:$C$510, MATCH($CY21, 'Hotel Database'!$EB$11:$EB$510, 0)), "")="", "", IFERROR(INDEX('Hotel Database'!$C$11:$C$510, MATCH($CY21, 'Hotel Database'!$EB$11:$EB$510, 0)), ""))</f>
        <v>Seefeld</v>
      </c>
      <c r="J21" s="102"/>
      <c r="K21" s="102"/>
      <c r="L21" s="102"/>
      <c r="M21" s="102"/>
      <c r="N21" s="102"/>
      <c r="O21" s="102"/>
      <c r="P21" s="102" t="str">
        <f>IF(IFERROR(INDEX('Hotel Database'!$D$11:$D$510, MATCH($CY21, 'Hotel Database'!$EB$11:$EB$510, 0)), "")="", "", IFERROR(INDEX('Hotel Database'!$D$11:$D$510, MATCH($CY21, 'Hotel Database'!$EB$11:$EB$510, 0)), ""))</f>
        <v>Alpin Resort Sacher Seefeld – Tirol</v>
      </c>
      <c r="Q21" s="102"/>
      <c r="R21" s="102"/>
      <c r="S21" s="102"/>
      <c r="T21" s="102"/>
      <c r="U21" s="102"/>
      <c r="V21" s="102"/>
      <c r="W21" s="102"/>
      <c r="X21" s="102"/>
      <c r="Y21" s="102"/>
      <c r="Z21" s="102" t="str">
        <f>IF(IFERROR(INDEX('Hotel Database'!$I$11:$I$510, MATCH($CY21, 'Hotel Database'!$EB$11:$EB$510, 0)), "")="", "", IFERROR(INDEX('Hotel Database'!$I$11:$I$510, MATCH($CY21, 'Hotel Database'!$EB$11:$EB$510, 0)), ""))</f>
        <v/>
      </c>
      <c r="AA21" s="102"/>
      <c r="AB21" s="102"/>
      <c r="AC21" s="102"/>
      <c r="AD21" s="103">
        <f>IF(IFERROR(INDEX('Hotel Database'!$E$11:$E$510, MATCH($CY21, 'Hotel Database'!$EB$11:$EB$510, 0)), "")="", "", IFERROR(INDEX('Hotel Database'!$E$11:$E$510, MATCH($CY21, 'Hotel Database'!$EB$11:$EB$510, 0)), ""))</f>
        <v>81</v>
      </c>
      <c r="AE21" s="103"/>
      <c r="AF21" s="103"/>
      <c r="AG21" s="103"/>
      <c r="AH21" s="103">
        <f>IF(IFERROR(INDEX('Hotel Database'!$H$11:$H$510, MATCH($CY21, 'Hotel Database'!$EB$11:$EB$510, 0)), "")="", "", IFERROR(INDEX('Hotel Database'!$H$11:$H$510, MATCH($CY21, 'Hotel Database'!$EB$11:$EB$510, 0)), ""))</f>
        <v>2</v>
      </c>
      <c r="AI21" s="103"/>
      <c r="AJ21" s="103"/>
      <c r="AK21" s="103"/>
      <c r="AL21" s="103">
        <f>IF(IFERROR(INDEX('Hotel Database'!$K$11:$K$510, MATCH($CY21, 'Hotel Database'!$EB$11:$EB$510, 0)), "")="", "", IFERROR(INDEX('Hotel Database'!$K$11:$K$510, MATCH($CY21, 'Hotel Database'!$EB$11:$EB$510, 0)), ""))</f>
        <v>81</v>
      </c>
      <c r="AM21" s="103"/>
      <c r="AN21" s="103"/>
      <c r="AO21" s="103"/>
      <c r="AP21" s="103">
        <f>IF(IFERROR(INDEX('Hotel Database'!$Q$11:$Q$510, MATCH($CY21, 'Hotel Database'!$EB$11:$EB$510, 0)), "")="", "", IFERROR(INDEX('Hotel Database'!$Q$11:$Q$510, MATCH($CY21, 'Hotel Database'!$EB$11:$EB$510, 0)), ""))</f>
        <v>50</v>
      </c>
      <c r="AQ21" s="103"/>
      <c r="AR21" s="103"/>
      <c r="AS21" s="103"/>
      <c r="AT21" s="104" t="str">
        <f t="shared" si="0"/>
        <v>https://lhw.com/alpinresortseefeld</v>
      </c>
      <c r="AU21" s="104"/>
      <c r="AV21" s="104"/>
      <c r="AW21" s="104"/>
      <c r="AX21" s="104"/>
      <c r="AY21" s="104"/>
      <c r="AZ21" s="104"/>
      <c r="BA21" s="104"/>
      <c r="BB21" s="104"/>
      <c r="BC21" s="104"/>
      <c r="BD21" s="104"/>
      <c r="BE21" s="104"/>
      <c r="BF21" s="104"/>
      <c r="BG21" s="104"/>
      <c r="BH21" s="104"/>
      <c r="BI21" s="104"/>
      <c r="BJ21" s="104"/>
      <c r="BK21" s="104"/>
      <c r="BL21" s="105"/>
      <c r="BM21" s="2"/>
      <c r="BN21" s="25"/>
      <c r="BO21" s="145"/>
      <c r="BP21" s="146"/>
      <c r="BQ21" s="146"/>
      <c r="BR21" s="146"/>
      <c r="BS21" s="146"/>
      <c r="BT21" s="146"/>
      <c r="BU21" s="146"/>
      <c r="BV21" s="146"/>
      <c r="BW21" s="146"/>
      <c r="BX21" s="147"/>
      <c r="BY21" s="25"/>
      <c r="BZ21" s="25"/>
      <c r="CA21" s="145"/>
      <c r="CB21" s="146"/>
      <c r="CC21" s="146"/>
      <c r="CD21" s="146"/>
      <c r="CE21" s="146"/>
      <c r="CF21" s="146"/>
      <c r="CG21" s="146"/>
      <c r="CH21" s="146"/>
      <c r="CI21" s="146"/>
      <c r="CJ21" s="147"/>
      <c r="CK21" s="25"/>
      <c r="CO21" s="10" t="str">
        <f t="shared" si="4"/>
        <v/>
      </c>
      <c r="CP21" s="10" t="str">
        <f t="shared" si="5"/>
        <v/>
      </c>
      <c r="CR21" s="5" t="str">
        <f t="shared" si="2"/>
        <v/>
      </c>
      <c r="CS21" s="5" t="str">
        <f t="shared" si="3"/>
        <v/>
      </c>
      <c r="CU21" s="10" t="str">
        <f>'Hotel Database'!$EJ28</f>
        <v>Dominican Republic</v>
      </c>
      <c r="CW21" s="10" t="str">
        <f>'Hotel Database'!$EN28</f>
        <v>Bangkok</v>
      </c>
      <c r="CY21" s="8">
        <v>11</v>
      </c>
      <c r="DA21" s="10" t="str">
        <f>IFERROR(INDEX('Hotel Database'!$ED$11:$ED$510, MATCH($CY21, 'Hotel Database'!$EB$11:$EB$510, 0)), "")</f>
        <v>11. Alpin Resort Sacher Seefeld – Tirol</v>
      </c>
      <c r="DC21" s="10" t="str">
        <f>IF(IFERROR(INDEX('Hotel Database'!$AD$11:$AD$510, MATCH($CY21, 'Hotel Database'!$EB$11:$EB$510, 0)), "")="", "", IFERROR(INDEX('Hotel Database'!$AD$11:$AD$510, MATCH($CY21, 'Hotel Database'!$EB$11:$EB$510, 0)), ""))</f>
        <v>www.lhw.com/alpinresortseefeld</v>
      </c>
      <c r="DE21" s="10" t="str">
        <f t="shared" si="1"/>
        <v>https://lhw.com/alpinresortseefeld</v>
      </c>
    </row>
    <row r="22" spans="1:109" x14ac:dyDescent="0.35">
      <c r="A22" s="2"/>
      <c r="B22" s="101" t="str">
        <f>IF(IFERROR(INDEX('Hotel Database'!$B$11:$B$510, MATCH($CY22, 'Hotel Database'!$EB$11:$EB$510, 0)), "")="", "", IFERROR(INDEX('Hotel Database'!$B$11:$B$510, MATCH($CY22, 'Hotel Database'!$EB$11:$EB$510, 0)), ""))</f>
        <v>Austria</v>
      </c>
      <c r="C22" s="102"/>
      <c r="D22" s="102"/>
      <c r="E22" s="102"/>
      <c r="F22" s="102"/>
      <c r="G22" s="102"/>
      <c r="H22" s="102"/>
      <c r="I22" s="102" t="str">
        <f>IF(IFERROR(INDEX('Hotel Database'!$C$11:$C$510, MATCH($CY22, 'Hotel Database'!$EB$11:$EB$510, 0)), "")="", "", IFERROR(INDEX('Hotel Database'!$C$11:$C$510, MATCH($CY22, 'Hotel Database'!$EB$11:$EB$510, 0)), ""))</f>
        <v>Velden am Woerthersee</v>
      </c>
      <c r="J22" s="102"/>
      <c r="K22" s="102"/>
      <c r="L22" s="102"/>
      <c r="M22" s="102"/>
      <c r="N22" s="102"/>
      <c r="O22" s="102"/>
      <c r="P22" s="102" t="str">
        <f>IF(IFERROR(INDEX('Hotel Database'!$D$11:$D$510, MATCH($CY22, 'Hotel Database'!$EB$11:$EB$510, 0)), "")="", "", IFERROR(INDEX('Hotel Database'!$D$11:$D$510, MATCH($CY22, 'Hotel Database'!$EB$11:$EB$510, 0)), ""))</f>
        <v>Falkensteiner Schlosshotel Velden</v>
      </c>
      <c r="Q22" s="102"/>
      <c r="R22" s="102"/>
      <c r="S22" s="102"/>
      <c r="T22" s="102"/>
      <c r="U22" s="102"/>
      <c r="V22" s="102"/>
      <c r="W22" s="102"/>
      <c r="X22" s="102"/>
      <c r="Y22" s="102"/>
      <c r="Z22" s="102" t="str">
        <f>IF(IFERROR(INDEX('Hotel Database'!$I$11:$I$510, MATCH($CY22, 'Hotel Database'!$EB$11:$EB$510, 0)), "")="", "", IFERROR(INDEX('Hotel Database'!$I$11:$I$510, MATCH($CY22, 'Hotel Database'!$EB$11:$EB$510, 0)), ""))</f>
        <v/>
      </c>
      <c r="AA22" s="102"/>
      <c r="AB22" s="102"/>
      <c r="AC22" s="102"/>
      <c r="AD22" s="103">
        <f>IF(IFERROR(INDEX('Hotel Database'!$E$11:$E$510, MATCH($CY22, 'Hotel Database'!$EB$11:$EB$510, 0)), "")="", "", IFERROR(INDEX('Hotel Database'!$E$11:$E$510, MATCH($CY22, 'Hotel Database'!$EB$11:$EB$510, 0)), ""))</f>
        <v>105</v>
      </c>
      <c r="AE22" s="103"/>
      <c r="AF22" s="103"/>
      <c r="AG22" s="103"/>
      <c r="AH22" s="103">
        <f>IF(IFERROR(INDEX('Hotel Database'!$H$11:$H$510, MATCH($CY22, 'Hotel Database'!$EB$11:$EB$510, 0)), "")="", "", IFERROR(INDEX('Hotel Database'!$H$11:$H$510, MATCH($CY22, 'Hotel Database'!$EB$11:$EB$510, 0)), ""))</f>
        <v>5</v>
      </c>
      <c r="AI22" s="103"/>
      <c r="AJ22" s="103"/>
      <c r="AK22" s="103"/>
      <c r="AL22" s="103">
        <f>IF(IFERROR(INDEX('Hotel Database'!$K$11:$K$510, MATCH($CY22, 'Hotel Database'!$EB$11:$EB$510, 0)), "")="", "", IFERROR(INDEX('Hotel Database'!$K$11:$K$510, MATCH($CY22, 'Hotel Database'!$EB$11:$EB$510, 0)), ""))</f>
        <v>400</v>
      </c>
      <c r="AM22" s="103"/>
      <c r="AN22" s="103"/>
      <c r="AO22" s="103"/>
      <c r="AP22" s="103">
        <f>IF(IFERROR(INDEX('Hotel Database'!$Q$11:$Q$510, MATCH($CY22, 'Hotel Database'!$EB$11:$EB$510, 0)), "")="", "", IFERROR(INDEX('Hotel Database'!$Q$11:$Q$510, MATCH($CY22, 'Hotel Database'!$EB$11:$EB$510, 0)), ""))</f>
        <v>200</v>
      </c>
      <c r="AQ22" s="103"/>
      <c r="AR22" s="103"/>
      <c r="AS22" s="103"/>
      <c r="AT22" s="104" t="str">
        <f t="shared" si="0"/>
        <v>https://lhw.com/falkensteinervelden</v>
      </c>
      <c r="AU22" s="104"/>
      <c r="AV22" s="104"/>
      <c r="AW22" s="104"/>
      <c r="AX22" s="104"/>
      <c r="AY22" s="104"/>
      <c r="AZ22" s="104"/>
      <c r="BA22" s="104"/>
      <c r="BB22" s="104"/>
      <c r="BC22" s="104"/>
      <c r="BD22" s="104"/>
      <c r="BE22" s="104"/>
      <c r="BF22" s="104"/>
      <c r="BG22" s="104"/>
      <c r="BH22" s="104"/>
      <c r="BI22" s="104"/>
      <c r="BJ22" s="104"/>
      <c r="BK22" s="104"/>
      <c r="BL22" s="105"/>
      <c r="BM22" s="2"/>
      <c r="BN22" s="25"/>
      <c r="BO22" s="145"/>
      <c r="BP22" s="146"/>
      <c r="BQ22" s="146"/>
      <c r="BR22" s="146"/>
      <c r="BS22" s="146"/>
      <c r="BT22" s="146"/>
      <c r="BU22" s="146"/>
      <c r="BV22" s="146"/>
      <c r="BW22" s="146"/>
      <c r="BX22" s="147"/>
      <c r="BY22" s="25"/>
      <c r="BZ22" s="25"/>
      <c r="CA22" s="145"/>
      <c r="CB22" s="146"/>
      <c r="CC22" s="146"/>
      <c r="CD22" s="146"/>
      <c r="CE22" s="146"/>
      <c r="CF22" s="146"/>
      <c r="CG22" s="146"/>
      <c r="CH22" s="146"/>
      <c r="CI22" s="146"/>
      <c r="CJ22" s="147"/>
      <c r="CK22" s="25"/>
      <c r="CO22" s="10" t="str">
        <f t="shared" si="4"/>
        <v/>
      </c>
      <c r="CP22" s="10" t="str">
        <f t="shared" si="5"/>
        <v/>
      </c>
      <c r="CR22" s="5" t="str">
        <f t="shared" si="2"/>
        <v/>
      </c>
      <c r="CS22" s="5" t="str">
        <f t="shared" si="3"/>
        <v/>
      </c>
      <c r="CU22" s="10" t="str">
        <f>'Hotel Database'!$EJ29</f>
        <v>Egypt</v>
      </c>
      <c r="CW22" s="10" t="str">
        <f>'Hotel Database'!$EN29</f>
        <v>Barcelona</v>
      </c>
      <c r="CY22" s="8">
        <v>12</v>
      </c>
      <c r="DA22" s="10" t="str">
        <f>IFERROR(INDEX('Hotel Database'!$ED$11:$ED$510, MATCH($CY22, 'Hotel Database'!$EB$11:$EB$510, 0)), "")</f>
        <v>12. Falkensteiner Schlosshotel Velden</v>
      </c>
      <c r="DC22" s="10" t="str">
        <f>IF(IFERROR(INDEX('Hotel Database'!$AD$11:$AD$510, MATCH($CY22, 'Hotel Database'!$EB$11:$EB$510, 0)), "")="", "", IFERROR(INDEX('Hotel Database'!$AD$11:$AD$510, MATCH($CY22, 'Hotel Database'!$EB$11:$EB$510, 0)), ""))</f>
        <v>www.lhw.com/falkensteinervelden</v>
      </c>
      <c r="DE22" s="10" t="str">
        <f t="shared" si="1"/>
        <v>https://lhw.com/falkensteinervelden</v>
      </c>
    </row>
    <row r="23" spans="1:109" x14ac:dyDescent="0.35">
      <c r="A23" s="2"/>
      <c r="B23" s="101" t="str">
        <f>IF(IFERROR(INDEX('Hotel Database'!$B$11:$B$510, MATCH($CY23, 'Hotel Database'!$EB$11:$EB$510, 0)), "")="", "", IFERROR(INDEX('Hotel Database'!$B$11:$B$510, MATCH($CY23, 'Hotel Database'!$EB$11:$EB$510, 0)), ""))</f>
        <v>Austria</v>
      </c>
      <c r="C23" s="102"/>
      <c r="D23" s="102"/>
      <c r="E23" s="102"/>
      <c r="F23" s="102"/>
      <c r="G23" s="102"/>
      <c r="H23" s="102"/>
      <c r="I23" s="102" t="str">
        <f>IF(IFERROR(INDEX('Hotel Database'!$C$11:$C$510, MATCH($CY23, 'Hotel Database'!$EB$11:$EB$510, 0)), "")="", "", IFERROR(INDEX('Hotel Database'!$C$11:$C$510, MATCH($CY23, 'Hotel Database'!$EB$11:$EB$510, 0)), ""))</f>
        <v>Vienna</v>
      </c>
      <c r="J23" s="102"/>
      <c r="K23" s="102"/>
      <c r="L23" s="102"/>
      <c r="M23" s="102"/>
      <c r="N23" s="102"/>
      <c r="O23" s="102"/>
      <c r="P23" s="102" t="str">
        <f>IF(IFERROR(INDEX('Hotel Database'!$D$11:$D$510, MATCH($CY23, 'Hotel Database'!$EB$11:$EB$510, 0)), "")="", "", IFERROR(INDEX('Hotel Database'!$D$11:$D$510, MATCH($CY23, 'Hotel Database'!$EB$11:$EB$510, 0)), ""))</f>
        <v>Palais Coburg Residenz</v>
      </c>
      <c r="Q23" s="102"/>
      <c r="R23" s="102"/>
      <c r="S23" s="102"/>
      <c r="T23" s="102"/>
      <c r="U23" s="102"/>
      <c r="V23" s="102"/>
      <c r="W23" s="102"/>
      <c r="X23" s="102"/>
      <c r="Y23" s="102"/>
      <c r="Z23" s="102" t="str">
        <f>IF(IFERROR(INDEX('Hotel Database'!$I$11:$I$510, MATCH($CY23, 'Hotel Database'!$EB$11:$EB$510, 0)), "")="", "", IFERROR(INDEX('Hotel Database'!$I$11:$I$510, MATCH($CY23, 'Hotel Database'!$EB$11:$EB$510, 0)), ""))</f>
        <v/>
      </c>
      <c r="AA23" s="102"/>
      <c r="AB23" s="102"/>
      <c r="AC23" s="102"/>
      <c r="AD23" s="103">
        <f>IF(IFERROR(INDEX('Hotel Database'!$E$11:$E$510, MATCH($CY23, 'Hotel Database'!$EB$11:$EB$510, 0)), "")="", "", IFERROR(INDEX('Hotel Database'!$E$11:$E$510, MATCH($CY23, 'Hotel Database'!$EB$11:$EB$510, 0)), ""))</f>
        <v>36</v>
      </c>
      <c r="AE23" s="103"/>
      <c r="AF23" s="103"/>
      <c r="AG23" s="103"/>
      <c r="AH23" s="103">
        <f>IF(IFERROR(INDEX('Hotel Database'!$H$11:$H$510, MATCH($CY23, 'Hotel Database'!$EB$11:$EB$510, 0)), "")="", "", IFERROR(INDEX('Hotel Database'!$H$11:$H$510, MATCH($CY23, 'Hotel Database'!$EB$11:$EB$510, 0)), ""))</f>
        <v>16</v>
      </c>
      <c r="AI23" s="103"/>
      <c r="AJ23" s="103"/>
      <c r="AK23" s="103"/>
      <c r="AL23" s="103">
        <f>IF(IFERROR(INDEX('Hotel Database'!$K$11:$K$510, MATCH($CY23, 'Hotel Database'!$EB$11:$EB$510, 0)), "")="", "", IFERROR(INDEX('Hotel Database'!$K$11:$K$510, MATCH($CY23, 'Hotel Database'!$EB$11:$EB$510, 0)), ""))</f>
        <v>230</v>
      </c>
      <c r="AM23" s="103"/>
      <c r="AN23" s="103"/>
      <c r="AO23" s="103"/>
      <c r="AP23" s="103">
        <f>IF(IFERROR(INDEX('Hotel Database'!$Q$11:$Q$510, MATCH($CY23, 'Hotel Database'!$EB$11:$EB$510, 0)), "")="", "", IFERROR(INDEX('Hotel Database'!$Q$11:$Q$510, MATCH($CY23, 'Hotel Database'!$EB$11:$EB$510, 0)), ""))</f>
        <v>200</v>
      </c>
      <c r="AQ23" s="103"/>
      <c r="AR23" s="103"/>
      <c r="AS23" s="103"/>
      <c r="AT23" s="104" t="str">
        <f t="shared" si="0"/>
        <v>https://lhw.com/coburgresidenz</v>
      </c>
      <c r="AU23" s="104"/>
      <c r="AV23" s="104"/>
      <c r="AW23" s="104"/>
      <c r="AX23" s="104"/>
      <c r="AY23" s="104"/>
      <c r="AZ23" s="104"/>
      <c r="BA23" s="104"/>
      <c r="BB23" s="104"/>
      <c r="BC23" s="104"/>
      <c r="BD23" s="104"/>
      <c r="BE23" s="104"/>
      <c r="BF23" s="104"/>
      <c r="BG23" s="104"/>
      <c r="BH23" s="104"/>
      <c r="BI23" s="104"/>
      <c r="BJ23" s="104"/>
      <c r="BK23" s="104"/>
      <c r="BL23" s="105"/>
      <c r="BM23" s="2"/>
      <c r="BN23" s="25"/>
      <c r="BO23" s="145"/>
      <c r="BP23" s="146"/>
      <c r="BQ23" s="146"/>
      <c r="BR23" s="146"/>
      <c r="BS23" s="146"/>
      <c r="BT23" s="146"/>
      <c r="BU23" s="146"/>
      <c r="BV23" s="146"/>
      <c r="BW23" s="146"/>
      <c r="BX23" s="147"/>
      <c r="BY23" s="25"/>
      <c r="BZ23" s="25"/>
      <c r="CA23" s="145"/>
      <c r="CB23" s="146"/>
      <c r="CC23" s="146"/>
      <c r="CD23" s="146"/>
      <c r="CE23" s="146"/>
      <c r="CF23" s="146"/>
      <c r="CG23" s="146"/>
      <c r="CH23" s="146"/>
      <c r="CI23" s="146"/>
      <c r="CJ23" s="147"/>
      <c r="CK23" s="25"/>
      <c r="CO23" s="10" t="str">
        <f t="shared" si="4"/>
        <v/>
      </c>
      <c r="CP23" s="10" t="str">
        <f t="shared" si="5"/>
        <v/>
      </c>
      <c r="CR23" s="5" t="str">
        <f t="shared" si="2"/>
        <v/>
      </c>
      <c r="CS23" s="5" t="str">
        <f t="shared" si="3"/>
        <v/>
      </c>
      <c r="CU23" s="10" t="str">
        <f>'Hotel Database'!$EJ30</f>
        <v>Finland</v>
      </c>
      <c r="CW23" s="10" t="str">
        <f>'Hotel Database'!$EN30</f>
        <v>Basel</v>
      </c>
      <c r="CY23" s="8">
        <v>13</v>
      </c>
      <c r="DA23" s="10" t="str">
        <f>IFERROR(INDEX('Hotel Database'!$ED$11:$ED$510, MATCH($CY23, 'Hotel Database'!$EB$11:$EB$510, 0)), "")</f>
        <v>13. Palais Coburg Residenz</v>
      </c>
      <c r="DC23" s="10" t="str">
        <f>IF(IFERROR(INDEX('Hotel Database'!$AD$11:$AD$510, MATCH($CY23, 'Hotel Database'!$EB$11:$EB$510, 0)), "")="", "", IFERROR(INDEX('Hotel Database'!$AD$11:$AD$510, MATCH($CY23, 'Hotel Database'!$EB$11:$EB$510, 0)), ""))</f>
        <v>www.lhw.com/coburgresidenz</v>
      </c>
      <c r="DE23" s="10" t="str">
        <f t="shared" si="1"/>
        <v>https://lhw.com/coburgresidenz</v>
      </c>
    </row>
    <row r="24" spans="1:109" x14ac:dyDescent="0.35">
      <c r="A24" s="2"/>
      <c r="B24" s="101" t="str">
        <f>IF(IFERROR(INDEX('Hotel Database'!$B$11:$B$510, MATCH($CY24, 'Hotel Database'!$EB$11:$EB$510, 0)), "")="", "", IFERROR(INDEX('Hotel Database'!$B$11:$B$510, MATCH($CY24, 'Hotel Database'!$EB$11:$EB$510, 0)), ""))</f>
        <v>Austria</v>
      </c>
      <c r="C24" s="102"/>
      <c r="D24" s="102"/>
      <c r="E24" s="102"/>
      <c r="F24" s="102"/>
      <c r="G24" s="102"/>
      <c r="H24" s="102"/>
      <c r="I24" s="102" t="str">
        <f>IF(IFERROR(INDEX('Hotel Database'!$C$11:$C$510, MATCH($CY24, 'Hotel Database'!$EB$11:$EB$510, 0)), "")="", "", IFERROR(INDEX('Hotel Database'!$C$11:$C$510, MATCH($CY24, 'Hotel Database'!$EB$11:$EB$510, 0)), ""))</f>
        <v>Zürs</v>
      </c>
      <c r="J24" s="102"/>
      <c r="K24" s="102"/>
      <c r="L24" s="102"/>
      <c r="M24" s="102"/>
      <c r="N24" s="102"/>
      <c r="O24" s="102"/>
      <c r="P24" s="102" t="str">
        <f>IF(IFERROR(INDEX('Hotel Database'!$D$11:$D$510, MATCH($CY24, 'Hotel Database'!$EB$11:$EB$510, 0)), "")="", "", IFERROR(INDEX('Hotel Database'!$D$11:$D$510, MATCH($CY24, 'Hotel Database'!$EB$11:$EB$510, 0)), ""))</f>
        <v>Grand Resort Zürserhof</v>
      </c>
      <c r="Q24" s="102"/>
      <c r="R24" s="102"/>
      <c r="S24" s="102"/>
      <c r="T24" s="102"/>
      <c r="U24" s="102"/>
      <c r="V24" s="102"/>
      <c r="W24" s="102"/>
      <c r="X24" s="102"/>
      <c r="Y24" s="102"/>
      <c r="Z24" s="102" t="str">
        <f>IF(IFERROR(INDEX('Hotel Database'!$I$11:$I$510, MATCH($CY24, 'Hotel Database'!$EB$11:$EB$510, 0)), "")="", "", IFERROR(INDEX('Hotel Database'!$I$11:$I$510, MATCH($CY24, 'Hotel Database'!$EB$11:$EB$510, 0)), ""))</f>
        <v/>
      </c>
      <c r="AA24" s="102"/>
      <c r="AB24" s="102"/>
      <c r="AC24" s="102"/>
      <c r="AD24" s="103">
        <f>IF(IFERROR(INDEX('Hotel Database'!$E$11:$E$510, MATCH($CY24, 'Hotel Database'!$EB$11:$EB$510, 0)), "")="", "", IFERROR(INDEX('Hotel Database'!$E$11:$E$510, MATCH($CY24, 'Hotel Database'!$EB$11:$EB$510, 0)), ""))</f>
        <v>99</v>
      </c>
      <c r="AE24" s="103"/>
      <c r="AF24" s="103"/>
      <c r="AG24" s="103"/>
      <c r="AH24" s="103">
        <f>IF(IFERROR(INDEX('Hotel Database'!$H$11:$H$510, MATCH($CY24, 'Hotel Database'!$EB$11:$EB$510, 0)), "")="", "", IFERROR(INDEX('Hotel Database'!$H$11:$H$510, MATCH($CY24, 'Hotel Database'!$EB$11:$EB$510, 0)), ""))</f>
        <v>0</v>
      </c>
      <c r="AI24" s="103"/>
      <c r="AJ24" s="103"/>
      <c r="AK24" s="103"/>
      <c r="AL24" s="103" t="str">
        <f>IF(IFERROR(INDEX('Hotel Database'!$K$11:$K$510, MATCH($CY24, 'Hotel Database'!$EB$11:$EB$510, 0)), "")="", "", IFERROR(INDEX('Hotel Database'!$K$11:$K$510, MATCH($CY24, 'Hotel Database'!$EB$11:$EB$510, 0)), ""))</f>
        <v/>
      </c>
      <c r="AM24" s="103"/>
      <c r="AN24" s="103"/>
      <c r="AO24" s="103"/>
      <c r="AP24" s="103" t="str">
        <f>IF(IFERROR(INDEX('Hotel Database'!$Q$11:$Q$510, MATCH($CY24, 'Hotel Database'!$EB$11:$EB$510, 0)), "")="", "", IFERROR(INDEX('Hotel Database'!$Q$11:$Q$510, MATCH($CY24, 'Hotel Database'!$EB$11:$EB$510, 0)), ""))</f>
        <v/>
      </c>
      <c r="AQ24" s="103"/>
      <c r="AR24" s="103"/>
      <c r="AS24" s="103"/>
      <c r="AT24" s="104" t="str">
        <f t="shared" si="0"/>
        <v>https://lhw.com/zurserhof</v>
      </c>
      <c r="AU24" s="104"/>
      <c r="AV24" s="104"/>
      <c r="AW24" s="104"/>
      <c r="AX24" s="104"/>
      <c r="AY24" s="104"/>
      <c r="AZ24" s="104"/>
      <c r="BA24" s="104"/>
      <c r="BB24" s="104"/>
      <c r="BC24" s="104"/>
      <c r="BD24" s="104"/>
      <c r="BE24" s="104"/>
      <c r="BF24" s="104"/>
      <c r="BG24" s="104"/>
      <c r="BH24" s="104"/>
      <c r="BI24" s="104"/>
      <c r="BJ24" s="104"/>
      <c r="BK24" s="104"/>
      <c r="BL24" s="105"/>
      <c r="BM24" s="2"/>
      <c r="BN24" s="25"/>
      <c r="BO24" s="145"/>
      <c r="BP24" s="146"/>
      <c r="BQ24" s="146"/>
      <c r="BR24" s="146"/>
      <c r="BS24" s="146"/>
      <c r="BT24" s="146"/>
      <c r="BU24" s="146"/>
      <c r="BV24" s="146"/>
      <c r="BW24" s="146"/>
      <c r="BX24" s="147"/>
      <c r="BY24" s="25"/>
      <c r="BZ24" s="25"/>
      <c r="CA24" s="145"/>
      <c r="CB24" s="146"/>
      <c r="CC24" s="146"/>
      <c r="CD24" s="146"/>
      <c r="CE24" s="146"/>
      <c r="CF24" s="146"/>
      <c r="CG24" s="146"/>
      <c r="CH24" s="146"/>
      <c r="CI24" s="146"/>
      <c r="CJ24" s="147"/>
      <c r="CK24" s="25"/>
      <c r="CO24" s="10" t="str">
        <f t="shared" si="4"/>
        <v/>
      </c>
      <c r="CP24" s="10" t="str">
        <f t="shared" si="5"/>
        <v/>
      </c>
      <c r="CR24" s="5" t="str">
        <f t="shared" si="2"/>
        <v/>
      </c>
      <c r="CS24" s="5" t="str">
        <f t="shared" si="3"/>
        <v/>
      </c>
      <c r="CU24" s="10" t="str">
        <f>'Hotel Database'!$EJ31</f>
        <v>France</v>
      </c>
      <c r="CW24" s="10" t="str">
        <f>'Hotel Database'!$EN31</f>
        <v>Beaulieu sur Mer</v>
      </c>
      <c r="CY24" s="8">
        <v>14</v>
      </c>
      <c r="DA24" s="10" t="str">
        <f>IFERROR(INDEX('Hotel Database'!$ED$11:$ED$510, MATCH($CY24, 'Hotel Database'!$EB$11:$EB$510, 0)), "")</f>
        <v>14. Grand Resort Zürserhof</v>
      </c>
      <c r="DC24" s="10" t="str">
        <f>IF(IFERROR(INDEX('Hotel Database'!$AD$11:$AD$510, MATCH($CY24, 'Hotel Database'!$EB$11:$EB$510, 0)), "")="", "", IFERROR(INDEX('Hotel Database'!$AD$11:$AD$510, MATCH($CY24, 'Hotel Database'!$EB$11:$EB$510, 0)), ""))</f>
        <v>www.lhw.com/zurserhof</v>
      </c>
      <c r="DE24" s="10" t="str">
        <f t="shared" si="1"/>
        <v>https://lhw.com/zurserhof</v>
      </c>
    </row>
    <row r="25" spans="1:109" x14ac:dyDescent="0.35">
      <c r="A25" s="2"/>
      <c r="B25" s="101" t="str">
        <f>IF(IFERROR(INDEX('Hotel Database'!$B$11:$B$510, MATCH($CY25, 'Hotel Database'!$EB$11:$EB$510, 0)), "")="", "", IFERROR(INDEX('Hotel Database'!$B$11:$B$510, MATCH($CY25, 'Hotel Database'!$EB$11:$EB$510, 0)), ""))</f>
        <v>Austria</v>
      </c>
      <c r="C25" s="102"/>
      <c r="D25" s="102"/>
      <c r="E25" s="102"/>
      <c r="F25" s="102"/>
      <c r="G25" s="102"/>
      <c r="H25" s="102"/>
      <c r="I25" s="102" t="str">
        <f>IF(IFERROR(INDEX('Hotel Database'!$C$11:$C$510, MATCH($CY25, 'Hotel Database'!$EB$11:$EB$510, 0)), "")="", "", IFERROR(INDEX('Hotel Database'!$C$11:$C$510, MATCH($CY25, 'Hotel Database'!$EB$11:$EB$510, 0)), ""))</f>
        <v>Vienna</v>
      </c>
      <c r="J25" s="102"/>
      <c r="K25" s="102"/>
      <c r="L25" s="102"/>
      <c r="M25" s="102"/>
      <c r="N25" s="102"/>
      <c r="O25" s="102"/>
      <c r="P25" s="102" t="str">
        <f>IF(IFERROR(INDEX('Hotel Database'!$D$11:$D$510, MATCH($CY25, 'Hotel Database'!$EB$11:$EB$510, 0)), "")="", "", IFERROR(INDEX('Hotel Database'!$D$11:$D$510, MATCH($CY25, 'Hotel Database'!$EB$11:$EB$510, 0)), ""))</f>
        <v>Anantara Palais Hansen Vienna Hotel</v>
      </c>
      <c r="Q25" s="102"/>
      <c r="R25" s="102"/>
      <c r="S25" s="102"/>
      <c r="T25" s="102"/>
      <c r="U25" s="102"/>
      <c r="V25" s="102"/>
      <c r="W25" s="102"/>
      <c r="X25" s="102"/>
      <c r="Y25" s="102"/>
      <c r="Z25" s="102" t="str">
        <f>IF(IFERROR(INDEX('Hotel Database'!$I$11:$I$510, MATCH($CY25, 'Hotel Database'!$EB$11:$EB$510, 0)), "")="", "", IFERROR(INDEX('Hotel Database'!$I$11:$I$510, MATCH($CY25, 'Hotel Database'!$EB$11:$EB$510, 0)), ""))</f>
        <v/>
      </c>
      <c r="AA25" s="102"/>
      <c r="AB25" s="102"/>
      <c r="AC25" s="102"/>
      <c r="AD25" s="103">
        <f>IF(IFERROR(INDEX('Hotel Database'!$E$11:$E$510, MATCH($CY25, 'Hotel Database'!$EB$11:$EB$510, 0)), "")="", "", IFERROR(INDEX('Hotel Database'!$E$11:$E$510, MATCH($CY25, 'Hotel Database'!$EB$11:$EB$510, 0)), ""))</f>
        <v>152</v>
      </c>
      <c r="AE25" s="103"/>
      <c r="AF25" s="103"/>
      <c r="AG25" s="103"/>
      <c r="AH25" s="103">
        <f>IF(IFERROR(INDEX('Hotel Database'!$H$11:$H$510, MATCH($CY25, 'Hotel Database'!$EB$11:$EB$510, 0)), "")="", "", IFERROR(INDEX('Hotel Database'!$H$11:$H$510, MATCH($CY25, 'Hotel Database'!$EB$11:$EB$510, 0)), ""))</f>
        <v>0</v>
      </c>
      <c r="AI25" s="103"/>
      <c r="AJ25" s="103"/>
      <c r="AK25" s="103"/>
      <c r="AL25" s="103" t="str">
        <f>IF(IFERROR(INDEX('Hotel Database'!$K$11:$K$510, MATCH($CY25, 'Hotel Database'!$EB$11:$EB$510, 0)), "")="", "", IFERROR(INDEX('Hotel Database'!$K$11:$K$510, MATCH($CY25, 'Hotel Database'!$EB$11:$EB$510, 0)), ""))</f>
        <v/>
      </c>
      <c r="AM25" s="103"/>
      <c r="AN25" s="103"/>
      <c r="AO25" s="103"/>
      <c r="AP25" s="103" t="str">
        <f>IF(IFERROR(INDEX('Hotel Database'!$Q$11:$Q$510, MATCH($CY25, 'Hotel Database'!$EB$11:$EB$510, 0)), "")="", "", IFERROR(INDEX('Hotel Database'!$Q$11:$Q$510, MATCH($CY25, 'Hotel Database'!$EB$11:$EB$510, 0)), ""))</f>
        <v/>
      </c>
      <c r="AQ25" s="103"/>
      <c r="AR25" s="103"/>
      <c r="AS25" s="103"/>
      <c r="AT25" s="104" t="str">
        <f t="shared" si="0"/>
        <v/>
      </c>
      <c r="AU25" s="104"/>
      <c r="AV25" s="104"/>
      <c r="AW25" s="104"/>
      <c r="AX25" s="104"/>
      <c r="AY25" s="104"/>
      <c r="AZ25" s="104"/>
      <c r="BA25" s="104"/>
      <c r="BB25" s="104"/>
      <c r="BC25" s="104"/>
      <c r="BD25" s="104"/>
      <c r="BE25" s="104"/>
      <c r="BF25" s="104"/>
      <c r="BG25" s="104"/>
      <c r="BH25" s="104"/>
      <c r="BI25" s="104"/>
      <c r="BJ25" s="104"/>
      <c r="BK25" s="104"/>
      <c r="BL25" s="105"/>
      <c r="BM25" s="2"/>
      <c r="BN25" s="25"/>
      <c r="BO25" s="148"/>
      <c r="BP25" s="149"/>
      <c r="BQ25" s="149"/>
      <c r="BR25" s="149"/>
      <c r="BS25" s="149"/>
      <c r="BT25" s="149"/>
      <c r="BU25" s="149"/>
      <c r="BV25" s="149"/>
      <c r="BW25" s="149"/>
      <c r="BX25" s="150"/>
      <c r="BY25" s="25"/>
      <c r="BZ25" s="25"/>
      <c r="CA25" s="148"/>
      <c r="CB25" s="149"/>
      <c r="CC25" s="149"/>
      <c r="CD25" s="149"/>
      <c r="CE25" s="149"/>
      <c r="CF25" s="149"/>
      <c r="CG25" s="149"/>
      <c r="CH25" s="149"/>
      <c r="CI25" s="149"/>
      <c r="CJ25" s="150"/>
      <c r="CK25" s="25"/>
      <c r="CO25" s="11" t="str">
        <f t="shared" si="4"/>
        <v/>
      </c>
      <c r="CP25" s="11" t="str">
        <f t="shared" si="5"/>
        <v/>
      </c>
      <c r="CR25" s="5" t="str">
        <f t="shared" si="2"/>
        <v/>
      </c>
      <c r="CS25" s="5" t="str">
        <f t="shared" si="3"/>
        <v/>
      </c>
      <c r="CU25" s="10" t="str">
        <f>'Hotel Database'!$EJ32</f>
        <v>Georgia</v>
      </c>
      <c r="CW25" s="10" t="str">
        <f>'Hotel Database'!$EN32</f>
        <v>Beijing</v>
      </c>
      <c r="CY25" s="8">
        <v>15</v>
      </c>
      <c r="DA25" s="10" t="str">
        <f>IFERROR(INDEX('Hotel Database'!$ED$11:$ED$510, MATCH($CY25, 'Hotel Database'!$EB$11:$EB$510, 0)), "")</f>
        <v>15. Anantara Palais Hansen Vienna Hotel</v>
      </c>
      <c r="DC25" s="10" t="str">
        <f>IF(IFERROR(INDEX('Hotel Database'!$AD$11:$AD$510, MATCH($CY25, 'Hotel Database'!$EB$11:$EB$510, 0)), "")="", "", IFERROR(INDEX('Hotel Database'!$AD$11:$AD$510, MATCH($CY25, 'Hotel Database'!$EB$11:$EB$510, 0)), ""))</f>
        <v/>
      </c>
      <c r="DE25" s="10" t="str">
        <f t="shared" si="1"/>
        <v/>
      </c>
    </row>
    <row r="26" spans="1:109" x14ac:dyDescent="0.35">
      <c r="A26" s="2"/>
      <c r="B26" s="101" t="str">
        <f>IF(IFERROR(INDEX('Hotel Database'!$B$11:$B$510, MATCH($CY26, 'Hotel Database'!$EB$11:$EB$510, 0)), "")="", "", IFERROR(INDEX('Hotel Database'!$B$11:$B$510, MATCH($CY26, 'Hotel Database'!$EB$11:$EB$510, 0)), ""))</f>
        <v>Barbados</v>
      </c>
      <c r="C26" s="102"/>
      <c r="D26" s="102"/>
      <c r="E26" s="102"/>
      <c r="F26" s="102"/>
      <c r="G26" s="102"/>
      <c r="H26" s="102"/>
      <c r="I26" s="102" t="str">
        <f>IF(IFERROR(INDEX('Hotel Database'!$C$11:$C$510, MATCH($CY26, 'Hotel Database'!$EB$11:$EB$510, 0)), "")="", "", IFERROR(INDEX('Hotel Database'!$C$11:$C$510, MATCH($CY26, 'Hotel Database'!$EB$11:$EB$510, 0)), ""))</f>
        <v>St. James</v>
      </c>
      <c r="J26" s="102"/>
      <c r="K26" s="102"/>
      <c r="L26" s="102"/>
      <c r="M26" s="102"/>
      <c r="N26" s="102"/>
      <c r="O26" s="102"/>
      <c r="P26" s="102" t="str">
        <f>IF(IFERROR(INDEX('Hotel Database'!$D$11:$D$510, MATCH($CY26, 'Hotel Database'!$EB$11:$EB$510, 0)), "")="", "", IFERROR(INDEX('Hotel Database'!$D$11:$D$510, MATCH($CY26, 'Hotel Database'!$EB$11:$EB$510, 0)), ""))</f>
        <v>Sandy Lane</v>
      </c>
      <c r="Q26" s="102"/>
      <c r="R26" s="102"/>
      <c r="S26" s="102"/>
      <c r="T26" s="102"/>
      <c r="U26" s="102"/>
      <c r="V26" s="102"/>
      <c r="W26" s="102"/>
      <c r="X26" s="102"/>
      <c r="Y26" s="102"/>
      <c r="Z26" s="102" t="str">
        <f>IF(IFERROR(INDEX('Hotel Database'!$I$11:$I$510, MATCH($CY26, 'Hotel Database'!$EB$11:$EB$510, 0)), "")="", "", IFERROR(INDEX('Hotel Database'!$I$11:$I$510, MATCH($CY26, 'Hotel Database'!$EB$11:$EB$510, 0)), ""))</f>
        <v/>
      </c>
      <c r="AA26" s="102"/>
      <c r="AB26" s="102"/>
      <c r="AC26" s="102"/>
      <c r="AD26" s="103">
        <f>IF(IFERROR(INDEX('Hotel Database'!$E$11:$E$510, MATCH($CY26, 'Hotel Database'!$EB$11:$EB$510, 0)), "")="", "", IFERROR(INDEX('Hotel Database'!$E$11:$E$510, MATCH($CY26, 'Hotel Database'!$EB$11:$EB$510, 0)), ""))</f>
        <v>113</v>
      </c>
      <c r="AE26" s="103"/>
      <c r="AF26" s="103"/>
      <c r="AG26" s="103"/>
      <c r="AH26" s="103">
        <f>IF(IFERROR(INDEX('Hotel Database'!$H$11:$H$510, MATCH($CY26, 'Hotel Database'!$EB$11:$EB$510, 0)), "")="", "", IFERROR(INDEX('Hotel Database'!$H$11:$H$510, MATCH($CY26, 'Hotel Database'!$EB$11:$EB$510, 0)), ""))</f>
        <v>5</v>
      </c>
      <c r="AI26" s="103"/>
      <c r="AJ26" s="103"/>
      <c r="AK26" s="103"/>
      <c r="AL26" s="103">
        <f>IF(IFERROR(INDEX('Hotel Database'!$K$11:$K$510, MATCH($CY26, 'Hotel Database'!$EB$11:$EB$510, 0)), "")="", "", IFERROR(INDEX('Hotel Database'!$K$11:$K$510, MATCH($CY26, 'Hotel Database'!$EB$11:$EB$510, 0)), ""))</f>
        <v>55</v>
      </c>
      <c r="AM26" s="103"/>
      <c r="AN26" s="103"/>
      <c r="AO26" s="103"/>
      <c r="AP26" s="103">
        <f>IF(IFERROR(INDEX('Hotel Database'!$Q$11:$Q$510, MATCH($CY26, 'Hotel Database'!$EB$11:$EB$510, 0)), "")="", "", IFERROR(INDEX('Hotel Database'!$Q$11:$Q$510, MATCH($CY26, 'Hotel Database'!$EB$11:$EB$510, 0)), ""))</f>
        <v>90</v>
      </c>
      <c r="AQ26" s="103"/>
      <c r="AR26" s="103"/>
      <c r="AS26" s="103"/>
      <c r="AT26" s="104" t="str">
        <f t="shared" si="0"/>
        <v>https://lhw.com/sandylane</v>
      </c>
      <c r="AU26" s="104"/>
      <c r="AV26" s="104"/>
      <c r="AW26" s="104"/>
      <c r="AX26" s="104"/>
      <c r="AY26" s="104"/>
      <c r="AZ26" s="104"/>
      <c r="BA26" s="104"/>
      <c r="BB26" s="104"/>
      <c r="BC26" s="104"/>
      <c r="BD26" s="104"/>
      <c r="BE26" s="104"/>
      <c r="BF26" s="104"/>
      <c r="BG26" s="104"/>
      <c r="BH26" s="104"/>
      <c r="BI26" s="104"/>
      <c r="BJ26" s="104"/>
      <c r="BK26" s="104"/>
      <c r="BL26" s="105"/>
      <c r="BM26" s="2"/>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U26" s="10" t="str">
        <f>'Hotel Database'!$EJ33</f>
        <v>Germany</v>
      </c>
      <c r="CW26" s="10" t="str">
        <f>'Hotel Database'!$EN33</f>
        <v>Beirut</v>
      </c>
      <c r="CY26" s="8">
        <v>16</v>
      </c>
      <c r="DA26" s="10" t="str">
        <f>IFERROR(INDEX('Hotel Database'!$ED$11:$ED$510, MATCH($CY26, 'Hotel Database'!$EB$11:$EB$510, 0)), "")</f>
        <v>16. Sandy Lane</v>
      </c>
      <c r="DC26" s="10" t="str">
        <f>IF(IFERROR(INDEX('Hotel Database'!$AD$11:$AD$510, MATCH($CY26, 'Hotel Database'!$EB$11:$EB$510, 0)), "")="", "", IFERROR(INDEX('Hotel Database'!$AD$11:$AD$510, MATCH($CY26, 'Hotel Database'!$EB$11:$EB$510, 0)), ""))</f>
        <v>www.lhw.com/sandylane</v>
      </c>
      <c r="DE26" s="10" t="str">
        <f t="shared" si="1"/>
        <v>https://lhw.com/sandylane</v>
      </c>
    </row>
    <row r="27" spans="1:109" x14ac:dyDescent="0.35">
      <c r="A27" s="2"/>
      <c r="B27" s="101" t="str">
        <f>IF(IFERROR(INDEX('Hotel Database'!$B$11:$B$510, MATCH($CY27, 'Hotel Database'!$EB$11:$EB$510, 0)), "")="", "", IFERROR(INDEX('Hotel Database'!$B$11:$B$510, MATCH($CY27, 'Hotel Database'!$EB$11:$EB$510, 0)), ""))</f>
        <v>Barbados</v>
      </c>
      <c r="C27" s="102"/>
      <c r="D27" s="102"/>
      <c r="E27" s="102"/>
      <c r="F27" s="102"/>
      <c r="G27" s="102"/>
      <c r="H27" s="102"/>
      <c r="I27" s="102" t="str">
        <f>IF(IFERROR(INDEX('Hotel Database'!$C$11:$C$510, MATCH($CY27, 'Hotel Database'!$EB$11:$EB$510, 0)), "")="", "", IFERROR(INDEX('Hotel Database'!$C$11:$C$510, MATCH($CY27, 'Hotel Database'!$EB$11:$EB$510, 0)), ""))</f>
        <v>St. James</v>
      </c>
      <c r="J27" s="102"/>
      <c r="K27" s="102"/>
      <c r="L27" s="102"/>
      <c r="M27" s="102"/>
      <c r="N27" s="102"/>
      <c r="O27" s="102"/>
      <c r="P27" s="102" t="str">
        <f>IF(IFERROR(INDEX('Hotel Database'!$D$11:$D$510, MATCH($CY27, 'Hotel Database'!$EB$11:$EB$510, 0)), "")="", "", IFERROR(INDEX('Hotel Database'!$D$11:$D$510, MATCH($CY27, 'Hotel Database'!$EB$11:$EB$510, 0)), ""))</f>
        <v>Blue Monkey Hotel &amp; Beach Club</v>
      </c>
      <c r="Q27" s="102"/>
      <c r="R27" s="102"/>
      <c r="S27" s="102"/>
      <c r="T27" s="102"/>
      <c r="U27" s="102"/>
      <c r="V27" s="102"/>
      <c r="W27" s="102"/>
      <c r="X27" s="102"/>
      <c r="Y27" s="102"/>
      <c r="Z27" s="102" t="str">
        <f>IF(IFERROR(INDEX('Hotel Database'!$I$11:$I$510, MATCH($CY27, 'Hotel Database'!$EB$11:$EB$510, 0)), "")="", "", IFERROR(INDEX('Hotel Database'!$I$11:$I$510, MATCH($CY27, 'Hotel Database'!$EB$11:$EB$510, 0)), ""))</f>
        <v/>
      </c>
      <c r="AA27" s="102"/>
      <c r="AB27" s="102"/>
      <c r="AC27" s="102"/>
      <c r="AD27" s="103">
        <f>IF(IFERROR(INDEX('Hotel Database'!$E$11:$E$510, MATCH($CY27, 'Hotel Database'!$EB$11:$EB$510, 0)), "")="", "", IFERROR(INDEX('Hotel Database'!$E$11:$E$510, MATCH($CY27, 'Hotel Database'!$EB$11:$EB$510, 0)), ""))</f>
        <v>28</v>
      </c>
      <c r="AE27" s="103"/>
      <c r="AF27" s="103"/>
      <c r="AG27" s="103"/>
      <c r="AH27" s="103">
        <f>IF(IFERROR(INDEX('Hotel Database'!$H$11:$H$510, MATCH($CY27, 'Hotel Database'!$EB$11:$EB$510, 0)), "")="", "", IFERROR(INDEX('Hotel Database'!$H$11:$H$510, MATCH($CY27, 'Hotel Database'!$EB$11:$EB$510, 0)), ""))</f>
        <v>0</v>
      </c>
      <c r="AI27" s="103"/>
      <c r="AJ27" s="103"/>
      <c r="AK27" s="103"/>
      <c r="AL27" s="103" t="str">
        <f>IF(IFERROR(INDEX('Hotel Database'!$K$11:$K$510, MATCH($CY27, 'Hotel Database'!$EB$11:$EB$510, 0)), "")="", "", IFERROR(INDEX('Hotel Database'!$K$11:$K$510, MATCH($CY27, 'Hotel Database'!$EB$11:$EB$510, 0)), ""))</f>
        <v/>
      </c>
      <c r="AM27" s="103"/>
      <c r="AN27" s="103"/>
      <c r="AO27" s="103"/>
      <c r="AP27" s="103" t="str">
        <f>IF(IFERROR(INDEX('Hotel Database'!$Q$11:$Q$510, MATCH($CY27, 'Hotel Database'!$EB$11:$EB$510, 0)), "")="", "", IFERROR(INDEX('Hotel Database'!$Q$11:$Q$510, MATCH($CY27, 'Hotel Database'!$EB$11:$EB$510, 0)), ""))</f>
        <v/>
      </c>
      <c r="AQ27" s="103"/>
      <c r="AR27" s="103"/>
      <c r="AS27" s="103"/>
      <c r="AT27" s="104" t="str">
        <f t="shared" si="0"/>
        <v/>
      </c>
      <c r="AU27" s="104"/>
      <c r="AV27" s="104"/>
      <c r="AW27" s="104"/>
      <c r="AX27" s="104"/>
      <c r="AY27" s="104"/>
      <c r="AZ27" s="104"/>
      <c r="BA27" s="104"/>
      <c r="BB27" s="104"/>
      <c r="BC27" s="104"/>
      <c r="BD27" s="104"/>
      <c r="BE27" s="104"/>
      <c r="BF27" s="104"/>
      <c r="BG27" s="104"/>
      <c r="BH27" s="104"/>
      <c r="BI27" s="104"/>
      <c r="BJ27" s="104"/>
      <c r="BK27" s="104"/>
      <c r="BL27" s="105"/>
      <c r="BM27" s="2"/>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U27" s="10" t="str">
        <f>'Hotel Database'!$EJ34</f>
        <v>Greece</v>
      </c>
      <c r="CW27" s="10" t="str">
        <f>'Hotel Database'!$EN34</f>
        <v>Belgrade</v>
      </c>
      <c r="CY27" s="8">
        <v>17</v>
      </c>
      <c r="DA27" s="10" t="str">
        <f>IFERROR(INDEX('Hotel Database'!$ED$11:$ED$510, MATCH($CY27, 'Hotel Database'!$EB$11:$EB$510, 0)), "")</f>
        <v>17. Blue Monkey Hotel &amp; Beach Club</v>
      </c>
      <c r="DC27" s="10" t="str">
        <f>IF(IFERROR(INDEX('Hotel Database'!$AD$11:$AD$510, MATCH($CY27, 'Hotel Database'!$EB$11:$EB$510, 0)), "")="", "", IFERROR(INDEX('Hotel Database'!$AD$11:$AD$510, MATCH($CY27, 'Hotel Database'!$EB$11:$EB$510, 0)), ""))</f>
        <v/>
      </c>
      <c r="DE27" s="10" t="str">
        <f t="shared" si="1"/>
        <v/>
      </c>
    </row>
    <row r="28" spans="1:109" x14ac:dyDescent="0.35">
      <c r="A28" s="2"/>
      <c r="B28" s="101" t="str">
        <f>IF(IFERROR(INDEX('Hotel Database'!$B$11:$B$510, MATCH($CY28, 'Hotel Database'!$EB$11:$EB$510, 0)), "")="", "", IFERROR(INDEX('Hotel Database'!$B$11:$B$510, MATCH($CY28, 'Hotel Database'!$EB$11:$EB$510, 0)), ""))</f>
        <v>Belgium</v>
      </c>
      <c r="C28" s="102"/>
      <c r="D28" s="102"/>
      <c r="E28" s="102"/>
      <c r="F28" s="102"/>
      <c r="G28" s="102"/>
      <c r="H28" s="102"/>
      <c r="I28" s="102" t="str">
        <f>IF(IFERROR(INDEX('Hotel Database'!$C$11:$C$510, MATCH($CY28, 'Hotel Database'!$EB$11:$EB$510, 0)), "")="", "", IFERROR(INDEX('Hotel Database'!$C$11:$C$510, MATCH($CY28, 'Hotel Database'!$EB$11:$EB$510, 0)), ""))</f>
        <v>Antwerp</v>
      </c>
      <c r="J28" s="102"/>
      <c r="K28" s="102"/>
      <c r="L28" s="102"/>
      <c r="M28" s="102"/>
      <c r="N28" s="102"/>
      <c r="O28" s="102"/>
      <c r="P28" s="102" t="str">
        <f>IF(IFERROR(INDEX('Hotel Database'!$D$11:$D$510, MATCH($CY28, 'Hotel Database'!$EB$11:$EB$510, 0)), "")="", "", IFERROR(INDEX('Hotel Database'!$D$11:$D$510, MATCH($CY28, 'Hotel Database'!$EB$11:$EB$510, 0)), ""))</f>
        <v>Botanic Sanctuary Antwerp</v>
      </c>
      <c r="Q28" s="102"/>
      <c r="R28" s="102"/>
      <c r="S28" s="102"/>
      <c r="T28" s="102"/>
      <c r="U28" s="102"/>
      <c r="V28" s="102"/>
      <c r="W28" s="102"/>
      <c r="X28" s="102"/>
      <c r="Y28" s="102"/>
      <c r="Z28" s="102" t="str">
        <f>IF(IFERROR(INDEX('Hotel Database'!$I$11:$I$510, MATCH($CY28, 'Hotel Database'!$EB$11:$EB$510, 0)), "")="", "", IFERROR(INDEX('Hotel Database'!$I$11:$I$510, MATCH($CY28, 'Hotel Database'!$EB$11:$EB$510, 0)), ""))</f>
        <v/>
      </c>
      <c r="AA28" s="102"/>
      <c r="AB28" s="102"/>
      <c r="AC28" s="102"/>
      <c r="AD28" s="103">
        <f>IF(IFERROR(INDEX('Hotel Database'!$E$11:$E$510, MATCH($CY28, 'Hotel Database'!$EB$11:$EB$510, 0)), "")="", "", IFERROR(INDEX('Hotel Database'!$E$11:$E$510, MATCH($CY28, 'Hotel Database'!$EB$11:$EB$510, 0)), ""))</f>
        <v>108</v>
      </c>
      <c r="AE28" s="103"/>
      <c r="AF28" s="103"/>
      <c r="AG28" s="103"/>
      <c r="AH28" s="103">
        <f>IF(IFERROR(INDEX('Hotel Database'!$H$11:$H$510, MATCH($CY28, 'Hotel Database'!$EB$11:$EB$510, 0)), "")="", "", IFERROR(INDEX('Hotel Database'!$H$11:$H$510, MATCH($CY28, 'Hotel Database'!$EB$11:$EB$510, 0)), ""))</f>
        <v>12</v>
      </c>
      <c r="AI28" s="103"/>
      <c r="AJ28" s="103"/>
      <c r="AK28" s="103"/>
      <c r="AL28" s="103" t="str">
        <f>IF(IFERROR(INDEX('Hotel Database'!$K$11:$K$510, MATCH($CY28, 'Hotel Database'!$EB$11:$EB$510, 0)), "")="", "", IFERROR(INDEX('Hotel Database'!$K$11:$K$510, MATCH($CY28, 'Hotel Database'!$EB$11:$EB$510, 0)), ""))</f>
        <v/>
      </c>
      <c r="AM28" s="103"/>
      <c r="AN28" s="103"/>
      <c r="AO28" s="103"/>
      <c r="AP28" s="103">
        <f>IF(IFERROR(INDEX('Hotel Database'!$Q$11:$Q$510, MATCH($CY28, 'Hotel Database'!$EB$11:$EB$510, 0)), "")="", "", IFERROR(INDEX('Hotel Database'!$Q$11:$Q$510, MATCH($CY28, 'Hotel Database'!$EB$11:$EB$510, 0)), ""))</f>
        <v>150</v>
      </c>
      <c r="AQ28" s="103"/>
      <c r="AR28" s="103"/>
      <c r="AS28" s="103"/>
      <c r="AT28" s="104" t="str">
        <f t="shared" si="0"/>
        <v>https://lhw.com/botanicsanctuary</v>
      </c>
      <c r="AU28" s="104"/>
      <c r="AV28" s="104"/>
      <c r="AW28" s="104"/>
      <c r="AX28" s="104"/>
      <c r="AY28" s="104"/>
      <c r="AZ28" s="104"/>
      <c r="BA28" s="104"/>
      <c r="BB28" s="104"/>
      <c r="BC28" s="104"/>
      <c r="BD28" s="104"/>
      <c r="BE28" s="104"/>
      <c r="BF28" s="104"/>
      <c r="BG28" s="104"/>
      <c r="BH28" s="104"/>
      <c r="BI28" s="104"/>
      <c r="BJ28" s="104"/>
      <c r="BK28" s="104"/>
      <c r="BL28" s="105"/>
      <c r="BM28" s="2"/>
      <c r="BN28" s="25"/>
      <c r="BO28" s="75" t="s">
        <v>71</v>
      </c>
      <c r="BP28" s="76"/>
      <c r="BQ28" s="76"/>
      <c r="BR28" s="76"/>
      <c r="BS28" s="76"/>
      <c r="BT28" s="76"/>
      <c r="BU28" s="76"/>
      <c r="BV28" s="77"/>
      <c r="BW28" s="118" t="str">
        <f>IF(COUNTIF($BW$31:$BW$36, "")=6, $CM$4, $CM$5)</f>
        <v>✓</v>
      </c>
      <c r="BX28" s="119"/>
      <c r="BY28" s="25"/>
      <c r="BZ28" s="25"/>
      <c r="CA28" s="75" t="s">
        <v>78</v>
      </c>
      <c r="CB28" s="76"/>
      <c r="CC28" s="76"/>
      <c r="CD28" s="76"/>
      <c r="CE28" s="76"/>
      <c r="CF28" s="76"/>
      <c r="CG28" s="76"/>
      <c r="CH28" s="77"/>
      <c r="CI28" s="118" t="str">
        <f>IF(COUNTIF($CI$31:$CI$34, "")=4, $CM$4, $CM$5)</f>
        <v>✓</v>
      </c>
      <c r="CJ28" s="119"/>
      <c r="CK28" s="25"/>
      <c r="CU28" s="10" t="str">
        <f>'Hotel Database'!$EJ35</f>
        <v>Grenada</v>
      </c>
      <c r="CW28" s="10" t="str">
        <f>'Hotel Database'!$EN35</f>
        <v>Bellevue</v>
      </c>
      <c r="CY28" s="8">
        <v>18</v>
      </c>
      <c r="DA28" s="10" t="str">
        <f>IFERROR(INDEX('Hotel Database'!$ED$11:$ED$510, MATCH($CY28, 'Hotel Database'!$EB$11:$EB$510, 0)), "")</f>
        <v>18. Botanic Sanctuary Antwerp</v>
      </c>
      <c r="DC28" s="10" t="str">
        <f>IF(IFERROR(INDEX('Hotel Database'!$AD$11:$AD$510, MATCH($CY28, 'Hotel Database'!$EB$11:$EB$510, 0)), "")="", "", IFERROR(INDEX('Hotel Database'!$AD$11:$AD$510, MATCH($CY28, 'Hotel Database'!$EB$11:$EB$510, 0)), ""))</f>
        <v>www.lhw.com/botanicsanctuary</v>
      </c>
      <c r="DE28" s="10" t="str">
        <f t="shared" si="1"/>
        <v>https://lhw.com/botanicsanctuary</v>
      </c>
    </row>
    <row r="29" spans="1:109" x14ac:dyDescent="0.35">
      <c r="A29" s="2"/>
      <c r="B29" s="101" t="str">
        <f>IF(IFERROR(INDEX('Hotel Database'!$B$11:$B$510, MATCH($CY29, 'Hotel Database'!$EB$11:$EB$510, 0)), "")="", "", IFERROR(INDEX('Hotel Database'!$B$11:$B$510, MATCH($CY29, 'Hotel Database'!$EB$11:$EB$510, 0)), ""))</f>
        <v>Belgium</v>
      </c>
      <c r="C29" s="102"/>
      <c r="D29" s="102"/>
      <c r="E29" s="102"/>
      <c r="F29" s="102"/>
      <c r="G29" s="102"/>
      <c r="H29" s="102"/>
      <c r="I29" s="102" t="str">
        <f>IF(IFERROR(INDEX('Hotel Database'!$C$11:$C$510, MATCH($CY29, 'Hotel Database'!$EB$11:$EB$510, 0)), "")="", "", IFERROR(INDEX('Hotel Database'!$C$11:$C$510, MATCH($CY29, 'Hotel Database'!$EB$11:$EB$510, 0)), ""))</f>
        <v>Brussels</v>
      </c>
      <c r="J29" s="102"/>
      <c r="K29" s="102"/>
      <c r="L29" s="102"/>
      <c r="M29" s="102"/>
      <c r="N29" s="102"/>
      <c r="O29" s="102"/>
      <c r="P29" s="102" t="str">
        <f>IF(IFERROR(INDEX('Hotel Database'!$D$11:$D$510, MATCH($CY29, 'Hotel Database'!$EB$11:$EB$510, 0)), "")="", "", IFERROR(INDEX('Hotel Database'!$D$11:$D$510, MATCH($CY29, 'Hotel Database'!$EB$11:$EB$510, 0)), ""))</f>
        <v>Hotel Amigo, a Rocco Forte Hotel</v>
      </c>
      <c r="Q29" s="102"/>
      <c r="R29" s="102"/>
      <c r="S29" s="102"/>
      <c r="T29" s="102"/>
      <c r="U29" s="102"/>
      <c r="V29" s="102"/>
      <c r="W29" s="102"/>
      <c r="X29" s="102"/>
      <c r="Y29" s="102"/>
      <c r="Z29" s="102" t="str">
        <f>IF(IFERROR(INDEX('Hotel Database'!$I$11:$I$510, MATCH($CY29, 'Hotel Database'!$EB$11:$EB$510, 0)), "")="", "", IFERROR(INDEX('Hotel Database'!$I$11:$I$510, MATCH($CY29, 'Hotel Database'!$EB$11:$EB$510, 0)), ""))</f>
        <v/>
      </c>
      <c r="AA29" s="102"/>
      <c r="AB29" s="102"/>
      <c r="AC29" s="102"/>
      <c r="AD29" s="103">
        <f>IF(IFERROR(INDEX('Hotel Database'!$E$11:$E$510, MATCH($CY29, 'Hotel Database'!$EB$11:$EB$510, 0)), "")="", "", IFERROR(INDEX('Hotel Database'!$E$11:$E$510, MATCH($CY29, 'Hotel Database'!$EB$11:$EB$510, 0)), ""))</f>
        <v>173</v>
      </c>
      <c r="AE29" s="103"/>
      <c r="AF29" s="103"/>
      <c r="AG29" s="103"/>
      <c r="AH29" s="103">
        <f>IF(IFERROR(INDEX('Hotel Database'!$H$11:$H$510, MATCH($CY29, 'Hotel Database'!$EB$11:$EB$510, 0)), "")="", "", IFERROR(INDEX('Hotel Database'!$H$11:$H$510, MATCH($CY29, 'Hotel Database'!$EB$11:$EB$510, 0)), ""))</f>
        <v>6</v>
      </c>
      <c r="AI29" s="103"/>
      <c r="AJ29" s="103"/>
      <c r="AK29" s="103"/>
      <c r="AL29" s="103">
        <f>IF(IFERROR(INDEX('Hotel Database'!$K$11:$K$510, MATCH($CY29, 'Hotel Database'!$EB$11:$EB$510, 0)), "")="", "", IFERROR(INDEX('Hotel Database'!$K$11:$K$510, MATCH($CY29, 'Hotel Database'!$EB$11:$EB$510, 0)), ""))</f>
        <v>150</v>
      </c>
      <c r="AM29" s="103"/>
      <c r="AN29" s="103"/>
      <c r="AO29" s="103"/>
      <c r="AP29" s="103">
        <f>IF(IFERROR(INDEX('Hotel Database'!$Q$11:$Q$510, MATCH($CY29, 'Hotel Database'!$EB$11:$EB$510, 0)), "")="", "", IFERROR(INDEX('Hotel Database'!$Q$11:$Q$510, MATCH($CY29, 'Hotel Database'!$EB$11:$EB$510, 0)), ""))</f>
        <v>120</v>
      </c>
      <c r="AQ29" s="103"/>
      <c r="AR29" s="103"/>
      <c r="AS29" s="103"/>
      <c r="AT29" s="104" t="str">
        <f t="shared" si="0"/>
        <v>https://lhw.com/rfamigo</v>
      </c>
      <c r="AU29" s="104"/>
      <c r="AV29" s="104"/>
      <c r="AW29" s="104"/>
      <c r="AX29" s="104"/>
      <c r="AY29" s="104"/>
      <c r="AZ29" s="104"/>
      <c r="BA29" s="104"/>
      <c r="BB29" s="104"/>
      <c r="BC29" s="104"/>
      <c r="BD29" s="104"/>
      <c r="BE29" s="104"/>
      <c r="BF29" s="104"/>
      <c r="BG29" s="104"/>
      <c r="BH29" s="104"/>
      <c r="BI29" s="104"/>
      <c r="BJ29" s="104"/>
      <c r="BK29" s="104"/>
      <c r="BL29" s="105"/>
      <c r="BM29" s="2"/>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U29" s="10" t="str">
        <f>'Hotel Database'!$EJ36</f>
        <v>Guatemala</v>
      </c>
      <c r="CW29" s="10" t="str">
        <f>'Hotel Database'!$EN36</f>
        <v>Berlin</v>
      </c>
      <c r="CY29" s="8">
        <v>19</v>
      </c>
      <c r="DA29" s="10" t="str">
        <f>IFERROR(INDEX('Hotel Database'!$ED$11:$ED$510, MATCH($CY29, 'Hotel Database'!$EB$11:$EB$510, 0)), "")</f>
        <v>19. Hotel Amigo, a Rocco Forte Hotel</v>
      </c>
      <c r="DC29" s="10" t="str">
        <f>IF(IFERROR(INDEX('Hotel Database'!$AD$11:$AD$510, MATCH($CY29, 'Hotel Database'!$EB$11:$EB$510, 0)), "")="", "", IFERROR(INDEX('Hotel Database'!$AD$11:$AD$510, MATCH($CY29, 'Hotel Database'!$EB$11:$EB$510, 0)), ""))</f>
        <v>www.lhw.com/rfamigo</v>
      </c>
      <c r="DE29" s="10" t="str">
        <f t="shared" si="1"/>
        <v>https://lhw.com/rfamigo</v>
      </c>
    </row>
    <row r="30" spans="1:109" x14ac:dyDescent="0.35">
      <c r="A30" s="2"/>
      <c r="B30" s="101" t="str">
        <f>IF(IFERROR(INDEX('Hotel Database'!$B$11:$B$510, MATCH($CY30, 'Hotel Database'!$EB$11:$EB$510, 0)), "")="", "", IFERROR(INDEX('Hotel Database'!$B$11:$B$510, MATCH($CY30, 'Hotel Database'!$EB$11:$EB$510, 0)), ""))</f>
        <v>Belgium</v>
      </c>
      <c r="C30" s="102"/>
      <c r="D30" s="102"/>
      <c r="E30" s="102"/>
      <c r="F30" s="102"/>
      <c r="G30" s="102"/>
      <c r="H30" s="102"/>
      <c r="I30" s="102" t="str">
        <f>IF(IFERROR(INDEX('Hotel Database'!$C$11:$C$510, MATCH($CY30, 'Hotel Database'!$EB$11:$EB$510, 0)), "")="", "", IFERROR(INDEX('Hotel Database'!$C$11:$C$510, MATCH($CY30, 'Hotel Database'!$EB$11:$EB$510, 0)), ""))</f>
        <v>Brussels</v>
      </c>
      <c r="J30" s="102"/>
      <c r="K30" s="102"/>
      <c r="L30" s="102"/>
      <c r="M30" s="102"/>
      <c r="N30" s="102"/>
      <c r="O30" s="102"/>
      <c r="P30" s="102" t="str">
        <f>IF(IFERROR(INDEX('Hotel Database'!$D$11:$D$510, MATCH($CY30, 'Hotel Database'!$EB$11:$EB$510, 0)), "")="", "", IFERROR(INDEX('Hotel Database'!$D$11:$D$510, MATCH($CY30, 'Hotel Database'!$EB$11:$EB$510, 0)), ""))</f>
        <v>Faubourg 21</v>
      </c>
      <c r="Q30" s="102"/>
      <c r="R30" s="102"/>
      <c r="S30" s="102"/>
      <c r="T30" s="102"/>
      <c r="U30" s="102"/>
      <c r="V30" s="102"/>
      <c r="W30" s="102"/>
      <c r="X30" s="102"/>
      <c r="Y30" s="102"/>
      <c r="Z30" s="102" t="str">
        <f>IF(IFERROR(INDEX('Hotel Database'!$I$11:$I$510, MATCH($CY30, 'Hotel Database'!$EB$11:$EB$510, 0)), "")="", "", IFERROR(INDEX('Hotel Database'!$I$11:$I$510, MATCH($CY30, 'Hotel Database'!$EB$11:$EB$510, 0)), ""))</f>
        <v/>
      </c>
      <c r="AA30" s="102"/>
      <c r="AB30" s="102"/>
      <c r="AC30" s="102"/>
      <c r="AD30" s="103">
        <f>IF(IFERROR(INDEX('Hotel Database'!$E$11:$E$510, MATCH($CY30, 'Hotel Database'!$EB$11:$EB$510, 0)), "")="", "", IFERROR(INDEX('Hotel Database'!$E$11:$E$510, MATCH($CY30, 'Hotel Database'!$EB$11:$EB$510, 0)), ""))</f>
        <v>30</v>
      </c>
      <c r="AE30" s="103"/>
      <c r="AF30" s="103"/>
      <c r="AG30" s="103"/>
      <c r="AH30" s="103">
        <f>IF(IFERROR(INDEX('Hotel Database'!$H$11:$H$510, MATCH($CY30, 'Hotel Database'!$EB$11:$EB$510, 0)), "")="", "", IFERROR(INDEX('Hotel Database'!$H$11:$H$510, MATCH($CY30, 'Hotel Database'!$EB$11:$EB$510, 0)), ""))</f>
        <v>0</v>
      </c>
      <c r="AI30" s="103"/>
      <c r="AJ30" s="103"/>
      <c r="AK30" s="103"/>
      <c r="AL30" s="103" t="str">
        <f>IF(IFERROR(INDEX('Hotel Database'!$K$11:$K$510, MATCH($CY30, 'Hotel Database'!$EB$11:$EB$510, 0)), "")="", "", IFERROR(INDEX('Hotel Database'!$K$11:$K$510, MATCH($CY30, 'Hotel Database'!$EB$11:$EB$510, 0)), ""))</f>
        <v/>
      </c>
      <c r="AM30" s="103"/>
      <c r="AN30" s="103"/>
      <c r="AO30" s="103"/>
      <c r="AP30" s="103" t="str">
        <f>IF(IFERROR(INDEX('Hotel Database'!$Q$11:$Q$510, MATCH($CY30, 'Hotel Database'!$EB$11:$EB$510, 0)), "")="", "", IFERROR(INDEX('Hotel Database'!$Q$11:$Q$510, MATCH($CY30, 'Hotel Database'!$EB$11:$EB$510, 0)), ""))</f>
        <v/>
      </c>
      <c r="AQ30" s="103"/>
      <c r="AR30" s="103"/>
      <c r="AS30" s="103"/>
      <c r="AT30" s="104" t="str">
        <f t="shared" si="0"/>
        <v/>
      </c>
      <c r="AU30" s="104"/>
      <c r="AV30" s="104"/>
      <c r="AW30" s="104"/>
      <c r="AX30" s="104"/>
      <c r="AY30" s="104"/>
      <c r="AZ30" s="104"/>
      <c r="BA30" s="104"/>
      <c r="BB30" s="104"/>
      <c r="BC30" s="104"/>
      <c r="BD30" s="104"/>
      <c r="BE30" s="104"/>
      <c r="BF30" s="104"/>
      <c r="BG30" s="104"/>
      <c r="BH30" s="104"/>
      <c r="BI30" s="104"/>
      <c r="BJ30" s="104"/>
      <c r="BK30" s="104"/>
      <c r="BL30" s="105"/>
      <c r="BM30" s="2"/>
      <c r="BN30" s="25"/>
      <c r="BO30" s="111" t="s">
        <v>69</v>
      </c>
      <c r="BP30" s="112"/>
      <c r="BQ30" s="112"/>
      <c r="BR30" s="112"/>
      <c r="BS30" s="112"/>
      <c r="BT30" s="112"/>
      <c r="BU30" s="112"/>
      <c r="BV30" s="113"/>
      <c r="BW30" s="122" t="s">
        <v>70</v>
      </c>
      <c r="BX30" s="124"/>
      <c r="BY30" s="25"/>
      <c r="BZ30" s="25"/>
      <c r="CA30" s="111" t="s">
        <v>72</v>
      </c>
      <c r="CB30" s="112"/>
      <c r="CC30" s="112"/>
      <c r="CD30" s="112"/>
      <c r="CE30" s="112"/>
      <c r="CF30" s="112"/>
      <c r="CG30" s="112"/>
      <c r="CH30" s="113"/>
      <c r="CI30" s="122" t="s">
        <v>70</v>
      </c>
      <c r="CJ30" s="124"/>
      <c r="CK30" s="25"/>
      <c r="CO30" s="4" t="s">
        <v>58</v>
      </c>
      <c r="CP30" s="4" t="s">
        <v>79</v>
      </c>
      <c r="CU30" s="10" t="str">
        <f>'Hotel Database'!$EJ37</f>
        <v>Hungary</v>
      </c>
      <c r="CW30" s="10" t="str">
        <f>'Hotel Database'!$EN37</f>
        <v>Bern</v>
      </c>
      <c r="CY30" s="8">
        <v>20</v>
      </c>
      <c r="DA30" s="10" t="str">
        <f>IFERROR(INDEX('Hotel Database'!$ED$11:$ED$510, MATCH($CY30, 'Hotel Database'!$EB$11:$EB$510, 0)), "")</f>
        <v>20. Faubourg 21</v>
      </c>
      <c r="DC30" s="10" t="str">
        <f>IF(IFERROR(INDEX('Hotel Database'!$AD$11:$AD$510, MATCH($CY30, 'Hotel Database'!$EB$11:$EB$510, 0)), "")="", "", IFERROR(INDEX('Hotel Database'!$AD$11:$AD$510, MATCH($CY30, 'Hotel Database'!$EB$11:$EB$510, 0)), ""))</f>
        <v/>
      </c>
      <c r="DE30" s="10" t="str">
        <f t="shared" si="1"/>
        <v/>
      </c>
    </row>
    <row r="31" spans="1:109" x14ac:dyDescent="0.35">
      <c r="A31" s="2"/>
      <c r="B31" s="101" t="str">
        <f>IF(IFERROR(INDEX('Hotel Database'!$B$11:$B$510, MATCH($CY31, 'Hotel Database'!$EB$11:$EB$510, 0)), "")="", "", IFERROR(INDEX('Hotel Database'!$B$11:$B$510, MATCH($CY31, 'Hotel Database'!$EB$11:$EB$510, 0)), ""))</f>
        <v>Brazil</v>
      </c>
      <c r="C31" s="102"/>
      <c r="D31" s="102"/>
      <c r="E31" s="102"/>
      <c r="F31" s="102"/>
      <c r="G31" s="102"/>
      <c r="H31" s="102"/>
      <c r="I31" s="102" t="str">
        <f>IF(IFERROR(INDEX('Hotel Database'!$C$11:$C$510, MATCH($CY31, 'Hotel Database'!$EB$11:$EB$510, 0)), "")="", "", IFERROR(INDEX('Hotel Database'!$C$11:$C$510, MATCH($CY31, 'Hotel Database'!$EB$11:$EB$510, 0)), ""))</f>
        <v>Sao Paulo</v>
      </c>
      <c r="J31" s="102"/>
      <c r="K31" s="102"/>
      <c r="L31" s="102"/>
      <c r="M31" s="102"/>
      <c r="N31" s="102"/>
      <c r="O31" s="102"/>
      <c r="P31" s="102" t="str">
        <f>IF(IFERROR(INDEX('Hotel Database'!$D$11:$D$510, MATCH($CY31, 'Hotel Database'!$EB$11:$EB$510, 0)), "")="", "", IFERROR(INDEX('Hotel Database'!$D$11:$D$510, MATCH($CY31, 'Hotel Database'!$EB$11:$EB$510, 0)), ""))</f>
        <v>Tivoli Mofarrej Sao Paulo</v>
      </c>
      <c r="Q31" s="102"/>
      <c r="R31" s="102"/>
      <c r="S31" s="102"/>
      <c r="T31" s="102"/>
      <c r="U31" s="102"/>
      <c r="V31" s="102"/>
      <c r="W31" s="102"/>
      <c r="X31" s="102"/>
      <c r="Y31" s="102"/>
      <c r="Z31" s="102" t="str">
        <f>IF(IFERROR(INDEX('Hotel Database'!$I$11:$I$510, MATCH($CY31, 'Hotel Database'!$EB$11:$EB$510, 0)), "")="", "", IFERROR(INDEX('Hotel Database'!$I$11:$I$510, MATCH($CY31, 'Hotel Database'!$EB$11:$EB$510, 0)), ""))</f>
        <v/>
      </c>
      <c r="AA31" s="102"/>
      <c r="AB31" s="102"/>
      <c r="AC31" s="102"/>
      <c r="AD31" s="103">
        <f>IF(IFERROR(INDEX('Hotel Database'!$E$11:$E$510, MATCH($CY31, 'Hotel Database'!$EB$11:$EB$510, 0)), "")="", "", IFERROR(INDEX('Hotel Database'!$E$11:$E$510, MATCH($CY31, 'Hotel Database'!$EB$11:$EB$510, 0)), ""))</f>
        <v>217</v>
      </c>
      <c r="AE31" s="103"/>
      <c r="AF31" s="103"/>
      <c r="AG31" s="103"/>
      <c r="AH31" s="103">
        <f>IF(IFERROR(INDEX('Hotel Database'!$H$11:$H$510, MATCH($CY31, 'Hotel Database'!$EB$11:$EB$510, 0)), "")="", "", IFERROR(INDEX('Hotel Database'!$H$11:$H$510, MATCH($CY31, 'Hotel Database'!$EB$11:$EB$510, 0)), ""))</f>
        <v>8</v>
      </c>
      <c r="AI31" s="103"/>
      <c r="AJ31" s="103"/>
      <c r="AK31" s="103"/>
      <c r="AL31" s="103">
        <f>IF(IFERROR(INDEX('Hotel Database'!$K$11:$K$510, MATCH($CY31, 'Hotel Database'!$EB$11:$EB$510, 0)), "")="", "", IFERROR(INDEX('Hotel Database'!$K$11:$K$510, MATCH($CY31, 'Hotel Database'!$EB$11:$EB$510, 0)), ""))</f>
        <v>600</v>
      </c>
      <c r="AM31" s="103"/>
      <c r="AN31" s="103"/>
      <c r="AO31" s="103"/>
      <c r="AP31" s="103">
        <f>IF(IFERROR(INDEX('Hotel Database'!$Q$11:$Q$510, MATCH($CY31, 'Hotel Database'!$EB$11:$EB$510, 0)), "")="", "", IFERROR(INDEX('Hotel Database'!$Q$11:$Q$510, MATCH($CY31, 'Hotel Database'!$EB$11:$EB$510, 0)), ""))</f>
        <v>350</v>
      </c>
      <c r="AQ31" s="103"/>
      <c r="AR31" s="103"/>
      <c r="AS31" s="103"/>
      <c r="AT31" s="104" t="str">
        <f t="shared" si="0"/>
        <v>https://lhw.com/tivolisaopaulo</v>
      </c>
      <c r="AU31" s="104"/>
      <c r="AV31" s="104"/>
      <c r="AW31" s="104"/>
      <c r="AX31" s="104"/>
      <c r="AY31" s="104"/>
      <c r="AZ31" s="104"/>
      <c r="BA31" s="104"/>
      <c r="BB31" s="104"/>
      <c r="BC31" s="104"/>
      <c r="BD31" s="104"/>
      <c r="BE31" s="104"/>
      <c r="BF31" s="104"/>
      <c r="BG31" s="104"/>
      <c r="BH31" s="104"/>
      <c r="BI31" s="104"/>
      <c r="BJ31" s="104"/>
      <c r="BK31" s="104"/>
      <c r="BL31" s="105"/>
      <c r="BM31" s="2"/>
      <c r="BN31" s="25"/>
      <c r="BO31" s="108" t="str">
        <f>IF(Settings!$B7="", "", Settings!$B7)</f>
        <v>City</v>
      </c>
      <c r="BP31" s="109"/>
      <c r="BQ31" s="109"/>
      <c r="BR31" s="109"/>
      <c r="BS31" s="109"/>
      <c r="BT31" s="109"/>
      <c r="BU31" s="109"/>
      <c r="BV31" s="109"/>
      <c r="BW31" s="125"/>
      <c r="BX31" s="126"/>
      <c r="BY31" s="25"/>
      <c r="BZ31" s="25"/>
      <c r="CA31" s="108" t="s">
        <v>73</v>
      </c>
      <c r="CB31" s="109"/>
      <c r="CC31" s="109"/>
      <c r="CD31" s="109"/>
      <c r="CE31" s="109"/>
      <c r="CF31" s="109"/>
      <c r="CG31" s="109"/>
      <c r="CH31" s="109"/>
      <c r="CI31" s="125"/>
      <c r="CJ31" s="126"/>
      <c r="CK31" s="25"/>
      <c r="CO31" s="9" t="str">
        <f t="shared" ref="CO31:CO36" si="6">IF($BO31="", "", IF(OR($BW31=$CM$4, $BW$28=$CM$4), $BO31, ""))</f>
        <v>City</v>
      </c>
      <c r="CP31" s="9" t="str">
        <f>IF($CA31="", "", IF(OR($CI31=$CM$4, $CI$28=$CM$4), $CA31, ""))</f>
        <v>Venue Outdoor</v>
      </c>
      <c r="CR31" s="5" t="str">
        <f t="shared" ref="CR31:CR36" si="7">IF($BW31="", "", IF($BW31=$CM$4, $CR$3, $CR$2))</f>
        <v/>
      </c>
      <c r="CS31" s="5" t="str">
        <f>IF($CI31="", "", IF($CI31=$CM$4, $CR$3, $CR$2))</f>
        <v/>
      </c>
      <c r="CU31" s="10" t="str">
        <f>'Hotel Database'!$EJ38</f>
        <v>India</v>
      </c>
      <c r="CW31" s="10" t="str">
        <f>'Hotel Database'!$EN38</f>
        <v>Bilbao</v>
      </c>
      <c r="CY31" s="8">
        <v>21</v>
      </c>
      <c r="DA31" s="10" t="str">
        <f>IFERROR(INDEX('Hotel Database'!$ED$11:$ED$510, MATCH($CY31, 'Hotel Database'!$EB$11:$EB$510, 0)), "")</f>
        <v>21. Tivoli Mofarrej Sao Paulo</v>
      </c>
      <c r="DC31" s="10" t="str">
        <f>IF(IFERROR(INDEX('Hotel Database'!$AD$11:$AD$510, MATCH($CY31, 'Hotel Database'!$EB$11:$EB$510, 0)), "")="", "", IFERROR(INDEX('Hotel Database'!$AD$11:$AD$510, MATCH($CY31, 'Hotel Database'!$EB$11:$EB$510, 0)), ""))</f>
        <v>www.lhw.com/tivolisaopaulo</v>
      </c>
      <c r="DE31" s="10" t="str">
        <f t="shared" si="1"/>
        <v>https://lhw.com/tivolisaopaulo</v>
      </c>
    </row>
    <row r="32" spans="1:109" x14ac:dyDescent="0.35">
      <c r="A32" s="2"/>
      <c r="B32" s="101" t="str">
        <f>IF(IFERROR(INDEX('Hotel Database'!$B$11:$B$510, MATCH($CY32, 'Hotel Database'!$EB$11:$EB$510, 0)), "")="", "", IFERROR(INDEX('Hotel Database'!$B$11:$B$510, MATCH($CY32, 'Hotel Database'!$EB$11:$EB$510, 0)), ""))</f>
        <v>Canada</v>
      </c>
      <c r="C32" s="102"/>
      <c r="D32" s="102"/>
      <c r="E32" s="102"/>
      <c r="F32" s="102"/>
      <c r="G32" s="102"/>
      <c r="H32" s="102"/>
      <c r="I32" s="102" t="str">
        <f>IF(IFERROR(INDEX('Hotel Database'!$C$11:$C$510, MATCH($CY32, 'Hotel Database'!$EB$11:$EB$510, 0)), "")="", "", IFERROR(INDEX('Hotel Database'!$C$11:$C$510, MATCH($CY32, 'Hotel Database'!$EB$11:$EB$510, 0)), ""))</f>
        <v>Toronto</v>
      </c>
      <c r="J32" s="102"/>
      <c r="K32" s="102"/>
      <c r="L32" s="102"/>
      <c r="M32" s="102"/>
      <c r="N32" s="102"/>
      <c r="O32" s="102"/>
      <c r="P32" s="102" t="str">
        <f>IF(IFERROR(INDEX('Hotel Database'!$D$11:$D$510, MATCH($CY32, 'Hotel Database'!$EB$11:$EB$510, 0)), "")="", "", IFERROR(INDEX('Hotel Database'!$D$11:$D$510, MATCH($CY32, 'Hotel Database'!$EB$11:$EB$510, 0)), ""))</f>
        <v>The Hazelton Hotel</v>
      </c>
      <c r="Q32" s="102"/>
      <c r="R32" s="102"/>
      <c r="S32" s="102"/>
      <c r="T32" s="102"/>
      <c r="U32" s="102"/>
      <c r="V32" s="102"/>
      <c r="W32" s="102"/>
      <c r="X32" s="102"/>
      <c r="Y32" s="102"/>
      <c r="Z32" s="102" t="str">
        <f>IF(IFERROR(INDEX('Hotel Database'!$I$11:$I$510, MATCH($CY32, 'Hotel Database'!$EB$11:$EB$510, 0)), "")="", "", IFERROR(INDEX('Hotel Database'!$I$11:$I$510, MATCH($CY32, 'Hotel Database'!$EB$11:$EB$510, 0)), ""))</f>
        <v/>
      </c>
      <c r="AA32" s="102"/>
      <c r="AB32" s="102"/>
      <c r="AC32" s="102"/>
      <c r="AD32" s="103">
        <f>IF(IFERROR(INDEX('Hotel Database'!$E$11:$E$510, MATCH($CY32, 'Hotel Database'!$EB$11:$EB$510, 0)), "")="", "", IFERROR(INDEX('Hotel Database'!$E$11:$E$510, MATCH($CY32, 'Hotel Database'!$EB$11:$EB$510, 0)), ""))</f>
        <v>77</v>
      </c>
      <c r="AE32" s="103"/>
      <c r="AF32" s="103"/>
      <c r="AG32" s="103"/>
      <c r="AH32" s="103">
        <f>IF(IFERROR(INDEX('Hotel Database'!$H$11:$H$510, MATCH($CY32, 'Hotel Database'!$EB$11:$EB$510, 0)), "")="", "", IFERROR(INDEX('Hotel Database'!$H$11:$H$510, MATCH($CY32, 'Hotel Database'!$EB$11:$EB$510, 0)), ""))</f>
        <v>4</v>
      </c>
      <c r="AI32" s="103"/>
      <c r="AJ32" s="103"/>
      <c r="AK32" s="103"/>
      <c r="AL32" s="103">
        <f>IF(IFERROR(INDEX('Hotel Database'!$K$11:$K$510, MATCH($CY32, 'Hotel Database'!$EB$11:$EB$510, 0)), "")="", "", IFERROR(INDEX('Hotel Database'!$K$11:$K$510, MATCH($CY32, 'Hotel Database'!$EB$11:$EB$510, 0)), ""))</f>
        <v>77</v>
      </c>
      <c r="AM32" s="103"/>
      <c r="AN32" s="103"/>
      <c r="AO32" s="103"/>
      <c r="AP32" s="103">
        <f>IF(IFERROR(INDEX('Hotel Database'!$Q$11:$Q$510, MATCH($CY32, 'Hotel Database'!$EB$11:$EB$510, 0)), "")="", "", IFERROR(INDEX('Hotel Database'!$Q$11:$Q$510, MATCH($CY32, 'Hotel Database'!$EB$11:$EB$510, 0)), ""))</f>
        <v>66</v>
      </c>
      <c r="AQ32" s="103"/>
      <c r="AR32" s="103"/>
      <c r="AS32" s="103"/>
      <c r="AT32" s="104" t="str">
        <f t="shared" si="0"/>
        <v>https://lhw.com/thehazelton</v>
      </c>
      <c r="AU32" s="104"/>
      <c r="AV32" s="104"/>
      <c r="AW32" s="104"/>
      <c r="AX32" s="104"/>
      <c r="AY32" s="104"/>
      <c r="AZ32" s="104"/>
      <c r="BA32" s="104"/>
      <c r="BB32" s="104"/>
      <c r="BC32" s="104"/>
      <c r="BD32" s="104"/>
      <c r="BE32" s="104"/>
      <c r="BF32" s="104"/>
      <c r="BG32" s="104"/>
      <c r="BH32" s="104"/>
      <c r="BI32" s="104"/>
      <c r="BJ32" s="104"/>
      <c r="BK32" s="104"/>
      <c r="BL32" s="105"/>
      <c r="BM32" s="2"/>
      <c r="BN32" s="25"/>
      <c r="BO32" s="101" t="str">
        <f>IF(Settings!$B8="", "", Settings!$B8)</f>
        <v>Beach</v>
      </c>
      <c r="BP32" s="102"/>
      <c r="BQ32" s="102"/>
      <c r="BR32" s="102"/>
      <c r="BS32" s="102"/>
      <c r="BT32" s="102"/>
      <c r="BU32" s="102"/>
      <c r="BV32" s="102"/>
      <c r="BW32" s="114"/>
      <c r="BX32" s="115"/>
      <c r="BY32" s="25"/>
      <c r="BZ32" s="25"/>
      <c r="CA32" s="101" t="s">
        <v>74</v>
      </c>
      <c r="CB32" s="102"/>
      <c r="CC32" s="102"/>
      <c r="CD32" s="102"/>
      <c r="CE32" s="102"/>
      <c r="CF32" s="102"/>
      <c r="CG32" s="102"/>
      <c r="CH32" s="102"/>
      <c r="CI32" s="114"/>
      <c r="CJ32" s="115"/>
      <c r="CK32" s="25"/>
      <c r="CO32" s="10" t="str">
        <f t="shared" si="6"/>
        <v>Beach</v>
      </c>
      <c r="CP32" s="10" t="str">
        <f>IF($CA32="", "", IF(OR($CI32=$CM$4, $CI$28=$CM$4), $CA32, ""))</f>
        <v>Natural Daylight</v>
      </c>
      <c r="CR32" s="5" t="str">
        <f t="shared" si="7"/>
        <v/>
      </c>
      <c r="CS32" s="5" t="str">
        <f>IF($CI32="", "", IF($CI32=$CM$4, $CR$3, $CR$2))</f>
        <v/>
      </c>
      <c r="CU32" s="10" t="str">
        <f>'Hotel Database'!$EJ39</f>
        <v>Indonesia</v>
      </c>
      <c r="CW32" s="10" t="str">
        <f>'Hotel Database'!$EN39</f>
        <v>Boca Raton</v>
      </c>
      <c r="CY32" s="8">
        <v>22</v>
      </c>
      <c r="DA32" s="10" t="str">
        <f>IFERROR(INDEX('Hotel Database'!$ED$11:$ED$510, MATCH($CY32, 'Hotel Database'!$EB$11:$EB$510, 0)), "")</f>
        <v>22. The Hazelton Hotel</v>
      </c>
      <c r="DC32" s="10" t="str">
        <f>IF(IFERROR(INDEX('Hotel Database'!$AD$11:$AD$510, MATCH($CY32, 'Hotel Database'!$EB$11:$EB$510, 0)), "")="", "", IFERROR(INDEX('Hotel Database'!$AD$11:$AD$510, MATCH($CY32, 'Hotel Database'!$EB$11:$EB$510, 0)), ""))</f>
        <v>www.lhw.com/thehazelton</v>
      </c>
      <c r="DE32" s="10" t="str">
        <f t="shared" si="1"/>
        <v>https://lhw.com/thehazelton</v>
      </c>
    </row>
    <row r="33" spans="1:109" x14ac:dyDescent="0.35">
      <c r="A33" s="2"/>
      <c r="B33" s="101" t="str">
        <f>IF(IFERROR(INDEX('Hotel Database'!$B$11:$B$510, MATCH($CY33, 'Hotel Database'!$EB$11:$EB$510, 0)), "")="", "", IFERROR(INDEX('Hotel Database'!$B$11:$B$510, MATCH($CY33, 'Hotel Database'!$EB$11:$EB$510, 0)), ""))</f>
        <v>Canada</v>
      </c>
      <c r="C33" s="102"/>
      <c r="D33" s="102"/>
      <c r="E33" s="102"/>
      <c r="F33" s="102"/>
      <c r="G33" s="102"/>
      <c r="H33" s="102"/>
      <c r="I33" s="102" t="str">
        <f>IF(IFERROR(INDEX('Hotel Database'!$C$11:$C$510, MATCH($CY33, 'Hotel Database'!$EB$11:$EB$510, 0)), "")="", "", IFERROR(INDEX('Hotel Database'!$C$11:$C$510, MATCH($CY33, 'Hotel Database'!$EB$11:$EB$510, 0)), ""))</f>
        <v>Vancouver</v>
      </c>
      <c r="J33" s="102"/>
      <c r="K33" s="102"/>
      <c r="L33" s="102"/>
      <c r="M33" s="102"/>
      <c r="N33" s="102"/>
      <c r="O33" s="102"/>
      <c r="P33" s="102" t="str">
        <f>IF(IFERROR(INDEX('Hotel Database'!$D$11:$D$510, MATCH($CY33, 'Hotel Database'!$EB$11:$EB$510, 0)), "")="", "", IFERROR(INDEX('Hotel Database'!$D$11:$D$510, MATCH($CY33, 'Hotel Database'!$EB$11:$EB$510, 0)), ""))</f>
        <v>AZUR Legacy Collection Hotel</v>
      </c>
      <c r="Q33" s="102"/>
      <c r="R33" s="102"/>
      <c r="S33" s="102"/>
      <c r="T33" s="102"/>
      <c r="U33" s="102"/>
      <c r="V33" s="102"/>
      <c r="W33" s="102"/>
      <c r="X33" s="102"/>
      <c r="Y33" s="102"/>
      <c r="Z33" s="102" t="str">
        <f>IF(IFERROR(INDEX('Hotel Database'!$I$11:$I$510, MATCH($CY33, 'Hotel Database'!$EB$11:$EB$510, 0)), "")="", "", IFERROR(INDEX('Hotel Database'!$I$11:$I$510, MATCH($CY33, 'Hotel Database'!$EB$11:$EB$510, 0)), ""))</f>
        <v/>
      </c>
      <c r="AA33" s="102"/>
      <c r="AB33" s="102"/>
      <c r="AC33" s="102"/>
      <c r="AD33" s="103">
        <f>IF(IFERROR(INDEX('Hotel Database'!$E$11:$E$510, MATCH($CY33, 'Hotel Database'!$EB$11:$EB$510, 0)), "")="", "", IFERROR(INDEX('Hotel Database'!$E$11:$E$510, MATCH($CY33, 'Hotel Database'!$EB$11:$EB$510, 0)), ""))</f>
        <v>104</v>
      </c>
      <c r="AE33" s="103"/>
      <c r="AF33" s="103"/>
      <c r="AG33" s="103"/>
      <c r="AH33" s="103">
        <f>IF(IFERROR(INDEX('Hotel Database'!$H$11:$H$510, MATCH($CY33, 'Hotel Database'!$EB$11:$EB$510, 0)), "")="", "", IFERROR(INDEX('Hotel Database'!$H$11:$H$510, MATCH($CY33, 'Hotel Database'!$EB$11:$EB$510, 0)), ""))</f>
        <v>0</v>
      </c>
      <c r="AI33" s="103"/>
      <c r="AJ33" s="103"/>
      <c r="AK33" s="103"/>
      <c r="AL33" s="103" t="str">
        <f>IF(IFERROR(INDEX('Hotel Database'!$K$11:$K$510, MATCH($CY33, 'Hotel Database'!$EB$11:$EB$510, 0)), "")="", "", IFERROR(INDEX('Hotel Database'!$K$11:$K$510, MATCH($CY33, 'Hotel Database'!$EB$11:$EB$510, 0)), ""))</f>
        <v/>
      </c>
      <c r="AM33" s="103"/>
      <c r="AN33" s="103"/>
      <c r="AO33" s="103"/>
      <c r="AP33" s="103" t="str">
        <f>IF(IFERROR(INDEX('Hotel Database'!$Q$11:$Q$510, MATCH($CY33, 'Hotel Database'!$EB$11:$EB$510, 0)), "")="", "", IFERROR(INDEX('Hotel Database'!$Q$11:$Q$510, MATCH($CY33, 'Hotel Database'!$EB$11:$EB$510, 0)), ""))</f>
        <v/>
      </c>
      <c r="AQ33" s="103"/>
      <c r="AR33" s="103"/>
      <c r="AS33" s="103"/>
      <c r="AT33" s="104" t="str">
        <f t="shared" si="0"/>
        <v>https://lhw.com/azurlegacy</v>
      </c>
      <c r="AU33" s="104"/>
      <c r="AV33" s="104"/>
      <c r="AW33" s="104"/>
      <c r="AX33" s="104"/>
      <c r="AY33" s="104"/>
      <c r="AZ33" s="104"/>
      <c r="BA33" s="104"/>
      <c r="BB33" s="104"/>
      <c r="BC33" s="104"/>
      <c r="BD33" s="104"/>
      <c r="BE33" s="104"/>
      <c r="BF33" s="104"/>
      <c r="BG33" s="104"/>
      <c r="BH33" s="104"/>
      <c r="BI33" s="104"/>
      <c r="BJ33" s="104"/>
      <c r="BK33" s="104"/>
      <c r="BL33" s="105"/>
      <c r="BM33" s="2"/>
      <c r="BN33" s="25"/>
      <c r="BO33" s="101" t="str">
        <f>IF(Settings!$B9="", "", Settings!$B9)</f>
        <v>Mountain</v>
      </c>
      <c r="BP33" s="102"/>
      <c r="BQ33" s="102"/>
      <c r="BR33" s="102"/>
      <c r="BS33" s="102"/>
      <c r="BT33" s="102"/>
      <c r="BU33" s="102"/>
      <c r="BV33" s="102"/>
      <c r="BW33" s="114"/>
      <c r="BX33" s="115"/>
      <c r="BY33" s="25"/>
      <c r="BZ33" s="25"/>
      <c r="CA33" s="101" t="s">
        <v>75</v>
      </c>
      <c r="CB33" s="102"/>
      <c r="CC33" s="102"/>
      <c r="CD33" s="102"/>
      <c r="CE33" s="102"/>
      <c r="CF33" s="102"/>
      <c r="CG33" s="102"/>
      <c r="CH33" s="102"/>
      <c r="CI33" s="114"/>
      <c r="CJ33" s="115"/>
      <c r="CK33" s="25"/>
      <c r="CO33" s="10" t="str">
        <f t="shared" si="6"/>
        <v>Mountain</v>
      </c>
      <c r="CP33" s="10" t="str">
        <f>IF($CA33="", "", IF(OR($CI33=$CM$4, $CI$28=$CM$4), $CA33, ""))</f>
        <v>Complimentary Internet</v>
      </c>
      <c r="CR33" s="5" t="str">
        <f t="shared" si="7"/>
        <v/>
      </c>
      <c r="CS33" s="5" t="str">
        <f>IF($CI33="", "", IF($CI33=$CM$4, $CR$3, $CR$2))</f>
        <v/>
      </c>
      <c r="CU33" s="10" t="str">
        <f>'Hotel Database'!$EJ40</f>
        <v>Ireland</v>
      </c>
      <c r="CW33" s="10" t="str">
        <f>'Hotel Database'!$EN40</f>
        <v>Bocas Del Toro</v>
      </c>
      <c r="CY33" s="8">
        <v>23</v>
      </c>
      <c r="DA33" s="10" t="str">
        <f>IFERROR(INDEX('Hotel Database'!$ED$11:$ED$510, MATCH($CY33, 'Hotel Database'!$EB$11:$EB$510, 0)), "")</f>
        <v>23. AZUR Legacy Collection Hotel</v>
      </c>
      <c r="DC33" s="10" t="str">
        <f>IF(IFERROR(INDEX('Hotel Database'!$AD$11:$AD$510, MATCH($CY33, 'Hotel Database'!$EB$11:$EB$510, 0)), "")="", "", IFERROR(INDEX('Hotel Database'!$AD$11:$AD$510, MATCH($CY33, 'Hotel Database'!$EB$11:$EB$510, 0)), ""))</f>
        <v>www.lhw.com/azurlegacy</v>
      </c>
      <c r="DE33" s="10" t="str">
        <f t="shared" si="1"/>
        <v>https://lhw.com/azurlegacy</v>
      </c>
    </row>
    <row r="34" spans="1:109" x14ac:dyDescent="0.35">
      <c r="A34" s="2"/>
      <c r="B34" s="101" t="str">
        <f>IF(IFERROR(INDEX('Hotel Database'!$B$11:$B$510, MATCH($CY34, 'Hotel Database'!$EB$11:$EB$510, 0)), "")="", "", IFERROR(INDEX('Hotel Database'!$B$11:$B$510, MATCH($CY34, 'Hotel Database'!$EB$11:$EB$510, 0)), ""))</f>
        <v>Canada</v>
      </c>
      <c r="C34" s="102"/>
      <c r="D34" s="102"/>
      <c r="E34" s="102"/>
      <c r="F34" s="102"/>
      <c r="G34" s="102"/>
      <c r="H34" s="102"/>
      <c r="I34" s="102" t="str">
        <f>IF(IFERROR(INDEX('Hotel Database'!$C$11:$C$510, MATCH($CY34, 'Hotel Database'!$EB$11:$EB$510, 0)), "")="", "", IFERROR(INDEX('Hotel Database'!$C$11:$C$510, MATCH($CY34, 'Hotel Database'!$EB$11:$EB$510, 0)), ""))</f>
        <v>Montreal</v>
      </c>
      <c r="J34" s="102"/>
      <c r="K34" s="102"/>
      <c r="L34" s="102"/>
      <c r="M34" s="102"/>
      <c r="N34" s="102"/>
      <c r="O34" s="102"/>
      <c r="P34" s="102" t="str">
        <f>IF(IFERROR(INDEX('Hotel Database'!$D$11:$D$510, MATCH($CY34, 'Hotel Database'!$EB$11:$EB$510, 0)), "")="", "", IFERROR(INDEX('Hotel Database'!$D$11:$D$510, MATCH($CY34, 'Hotel Database'!$EB$11:$EB$510, 0)), ""))</f>
        <v>Le Mount Stephen</v>
      </c>
      <c r="Q34" s="102"/>
      <c r="R34" s="102"/>
      <c r="S34" s="102"/>
      <c r="T34" s="102"/>
      <c r="U34" s="102"/>
      <c r="V34" s="102"/>
      <c r="W34" s="102"/>
      <c r="X34" s="102"/>
      <c r="Y34" s="102"/>
      <c r="Z34" s="102" t="str">
        <f>IF(IFERROR(INDEX('Hotel Database'!$I$11:$I$510, MATCH($CY34, 'Hotel Database'!$EB$11:$EB$510, 0)), "")="", "", IFERROR(INDEX('Hotel Database'!$I$11:$I$510, MATCH($CY34, 'Hotel Database'!$EB$11:$EB$510, 0)), ""))</f>
        <v/>
      </c>
      <c r="AA34" s="102"/>
      <c r="AB34" s="102"/>
      <c r="AC34" s="102"/>
      <c r="AD34" s="103">
        <f>IF(IFERROR(INDEX('Hotel Database'!$E$11:$E$510, MATCH($CY34, 'Hotel Database'!$EB$11:$EB$510, 0)), "")="", "", IFERROR(INDEX('Hotel Database'!$E$11:$E$510, MATCH($CY34, 'Hotel Database'!$EB$11:$EB$510, 0)), ""))</f>
        <v>90</v>
      </c>
      <c r="AE34" s="103"/>
      <c r="AF34" s="103"/>
      <c r="AG34" s="103"/>
      <c r="AH34" s="103">
        <f>IF(IFERROR(INDEX('Hotel Database'!$H$11:$H$510, MATCH($CY34, 'Hotel Database'!$EB$11:$EB$510, 0)), "")="", "", IFERROR(INDEX('Hotel Database'!$H$11:$H$510, MATCH($CY34, 'Hotel Database'!$EB$11:$EB$510, 0)), ""))</f>
        <v>7</v>
      </c>
      <c r="AI34" s="103"/>
      <c r="AJ34" s="103"/>
      <c r="AK34" s="103"/>
      <c r="AL34" s="103">
        <f>IF(IFERROR(INDEX('Hotel Database'!$K$11:$K$510, MATCH($CY34, 'Hotel Database'!$EB$11:$EB$510, 0)), "")="", "", IFERROR(INDEX('Hotel Database'!$K$11:$K$510, MATCH($CY34, 'Hotel Database'!$EB$11:$EB$510, 0)), ""))</f>
        <v>450</v>
      </c>
      <c r="AM34" s="103"/>
      <c r="AN34" s="103"/>
      <c r="AO34" s="103"/>
      <c r="AP34" s="103">
        <f>IF(IFERROR(INDEX('Hotel Database'!$Q$11:$Q$510, MATCH($CY34, 'Hotel Database'!$EB$11:$EB$510, 0)), "")="", "", IFERROR(INDEX('Hotel Database'!$Q$11:$Q$510, MATCH($CY34, 'Hotel Database'!$EB$11:$EB$510, 0)), ""))</f>
        <v>300</v>
      </c>
      <c r="AQ34" s="103"/>
      <c r="AR34" s="103"/>
      <c r="AS34" s="103"/>
      <c r="AT34" s="104" t="str">
        <f t="shared" si="0"/>
        <v>https://lhw.com/mountstephen</v>
      </c>
      <c r="AU34" s="104"/>
      <c r="AV34" s="104"/>
      <c r="AW34" s="104"/>
      <c r="AX34" s="104"/>
      <c r="AY34" s="104"/>
      <c r="AZ34" s="104"/>
      <c r="BA34" s="104"/>
      <c r="BB34" s="104"/>
      <c r="BC34" s="104"/>
      <c r="BD34" s="104"/>
      <c r="BE34" s="104"/>
      <c r="BF34" s="104"/>
      <c r="BG34" s="104"/>
      <c r="BH34" s="104"/>
      <c r="BI34" s="104"/>
      <c r="BJ34" s="104"/>
      <c r="BK34" s="104"/>
      <c r="BL34" s="105"/>
      <c r="BM34" s="2"/>
      <c r="BN34" s="25"/>
      <c r="BO34" s="101" t="str">
        <f>IF(Settings!$B10="", "", Settings!$B10)</f>
        <v>Countryside</v>
      </c>
      <c r="BP34" s="102"/>
      <c r="BQ34" s="102"/>
      <c r="BR34" s="102"/>
      <c r="BS34" s="102"/>
      <c r="BT34" s="102"/>
      <c r="BU34" s="102"/>
      <c r="BV34" s="102"/>
      <c r="BW34" s="114"/>
      <c r="BX34" s="115"/>
      <c r="BY34" s="25"/>
      <c r="BZ34" s="25"/>
      <c r="CA34" s="96" t="s">
        <v>76</v>
      </c>
      <c r="CB34" s="97"/>
      <c r="CC34" s="97"/>
      <c r="CD34" s="97"/>
      <c r="CE34" s="97"/>
      <c r="CF34" s="97"/>
      <c r="CG34" s="97"/>
      <c r="CH34" s="97"/>
      <c r="CI34" s="116"/>
      <c r="CJ34" s="117"/>
      <c r="CK34" s="25"/>
      <c r="CO34" s="10" t="str">
        <f t="shared" si="6"/>
        <v>Countryside</v>
      </c>
      <c r="CP34" s="11" t="str">
        <f>IF($CA34="", "", IF(OR($CI34=$CM$4, $CI$28=$CM$4), $CA34, ""))</f>
        <v>Spa on Site</v>
      </c>
      <c r="CR34" s="5" t="str">
        <f t="shared" si="7"/>
        <v/>
      </c>
      <c r="CS34" s="5" t="str">
        <f>IF($CI34="", "", IF($CI34=$CM$4, $CR$3, $CR$2))</f>
        <v/>
      </c>
      <c r="CU34" s="10" t="str">
        <f>'Hotel Database'!$EJ41</f>
        <v>Israel</v>
      </c>
      <c r="CW34" s="10" t="str">
        <f>'Hotel Database'!$EN41</f>
        <v>Bodrum</v>
      </c>
      <c r="CY34" s="8">
        <v>24</v>
      </c>
      <c r="DA34" s="10" t="str">
        <f>IFERROR(INDEX('Hotel Database'!$ED$11:$ED$510, MATCH($CY34, 'Hotel Database'!$EB$11:$EB$510, 0)), "")</f>
        <v>24. Le Mount Stephen</v>
      </c>
      <c r="DC34" s="10" t="str">
        <f>IF(IFERROR(INDEX('Hotel Database'!$AD$11:$AD$510, MATCH($CY34, 'Hotel Database'!$EB$11:$EB$510, 0)), "")="", "", IFERROR(INDEX('Hotel Database'!$AD$11:$AD$510, MATCH($CY34, 'Hotel Database'!$EB$11:$EB$510, 0)), ""))</f>
        <v>www.lhw.com/mountstephen</v>
      </c>
      <c r="DE34" s="10" t="str">
        <f t="shared" si="1"/>
        <v>https://lhw.com/mountstephen</v>
      </c>
    </row>
    <row r="35" spans="1:109" x14ac:dyDescent="0.35">
      <c r="A35" s="2"/>
      <c r="B35" s="101" t="str">
        <f>IF(IFERROR(INDEX('Hotel Database'!$B$11:$B$510, MATCH($CY35, 'Hotel Database'!$EB$11:$EB$510, 0)), "")="", "", IFERROR(INDEX('Hotel Database'!$B$11:$B$510, MATCH($CY35, 'Hotel Database'!$EB$11:$EB$510, 0)), ""))</f>
        <v>Chile</v>
      </c>
      <c r="C35" s="102"/>
      <c r="D35" s="102"/>
      <c r="E35" s="102"/>
      <c r="F35" s="102"/>
      <c r="G35" s="102"/>
      <c r="H35" s="102"/>
      <c r="I35" s="102" t="str">
        <f>IF(IFERROR(INDEX('Hotel Database'!$C$11:$C$510, MATCH($CY35, 'Hotel Database'!$EB$11:$EB$510, 0)), "")="", "", IFERROR(INDEX('Hotel Database'!$C$11:$C$510, MATCH($CY35, 'Hotel Database'!$EB$11:$EB$510, 0)), ""))</f>
        <v>San Pedro de Atacama</v>
      </c>
      <c r="J35" s="102"/>
      <c r="K35" s="102"/>
      <c r="L35" s="102"/>
      <c r="M35" s="102"/>
      <c r="N35" s="102"/>
      <c r="O35" s="102"/>
      <c r="P35" s="102" t="str">
        <f>IF(IFERROR(INDEX('Hotel Database'!$D$11:$D$510, MATCH($CY35, 'Hotel Database'!$EB$11:$EB$510, 0)), "")="", "", IFERROR(INDEX('Hotel Database'!$D$11:$D$510, MATCH($CY35, 'Hotel Database'!$EB$11:$EB$510, 0)), ""))</f>
        <v>Nayara Alto Atacama</v>
      </c>
      <c r="Q35" s="102"/>
      <c r="R35" s="102"/>
      <c r="S35" s="102"/>
      <c r="T35" s="102"/>
      <c r="U35" s="102"/>
      <c r="V35" s="102"/>
      <c r="W35" s="102"/>
      <c r="X35" s="102"/>
      <c r="Y35" s="102"/>
      <c r="Z35" s="102" t="str">
        <f>IF(IFERROR(INDEX('Hotel Database'!$I$11:$I$510, MATCH($CY35, 'Hotel Database'!$EB$11:$EB$510, 0)), "")="", "", IFERROR(INDEX('Hotel Database'!$I$11:$I$510, MATCH($CY35, 'Hotel Database'!$EB$11:$EB$510, 0)), ""))</f>
        <v/>
      </c>
      <c r="AA35" s="102"/>
      <c r="AB35" s="102"/>
      <c r="AC35" s="102"/>
      <c r="AD35" s="103">
        <f>IF(IFERROR(INDEX('Hotel Database'!$E$11:$E$510, MATCH($CY35, 'Hotel Database'!$EB$11:$EB$510, 0)), "")="", "", IFERROR(INDEX('Hotel Database'!$E$11:$E$510, MATCH($CY35, 'Hotel Database'!$EB$11:$EB$510, 0)), ""))</f>
        <v>42</v>
      </c>
      <c r="AE35" s="103"/>
      <c r="AF35" s="103"/>
      <c r="AG35" s="103"/>
      <c r="AH35" s="103">
        <f>IF(IFERROR(INDEX('Hotel Database'!$H$11:$H$510, MATCH($CY35, 'Hotel Database'!$EB$11:$EB$510, 0)), "")="", "", IFERROR(INDEX('Hotel Database'!$H$11:$H$510, MATCH($CY35, 'Hotel Database'!$EB$11:$EB$510, 0)), ""))</f>
        <v>1</v>
      </c>
      <c r="AI35" s="103"/>
      <c r="AJ35" s="103"/>
      <c r="AK35" s="103"/>
      <c r="AL35" s="103">
        <f>IF(IFERROR(INDEX('Hotel Database'!$K$11:$K$510, MATCH($CY35, 'Hotel Database'!$EB$11:$EB$510, 0)), "")="", "", IFERROR(INDEX('Hotel Database'!$K$11:$K$510, MATCH($CY35, 'Hotel Database'!$EB$11:$EB$510, 0)), ""))</f>
        <v>42</v>
      </c>
      <c r="AM35" s="103"/>
      <c r="AN35" s="103"/>
      <c r="AO35" s="103"/>
      <c r="AP35" s="103">
        <f>IF(IFERROR(INDEX('Hotel Database'!$Q$11:$Q$510, MATCH($CY35, 'Hotel Database'!$EB$11:$EB$510, 0)), "")="", "", IFERROR(INDEX('Hotel Database'!$Q$11:$Q$510, MATCH($CY35, 'Hotel Database'!$EB$11:$EB$510, 0)), ""))</f>
        <v>60</v>
      </c>
      <c r="AQ35" s="103"/>
      <c r="AR35" s="103"/>
      <c r="AS35" s="103"/>
      <c r="AT35" s="104" t="str">
        <f t="shared" si="0"/>
        <v>https://lhw.com/nayaraaltoatacama</v>
      </c>
      <c r="AU35" s="104"/>
      <c r="AV35" s="104"/>
      <c r="AW35" s="104"/>
      <c r="AX35" s="104"/>
      <c r="AY35" s="104"/>
      <c r="AZ35" s="104"/>
      <c r="BA35" s="104"/>
      <c r="BB35" s="104"/>
      <c r="BC35" s="104"/>
      <c r="BD35" s="104"/>
      <c r="BE35" s="104"/>
      <c r="BF35" s="104"/>
      <c r="BG35" s="104"/>
      <c r="BH35" s="104"/>
      <c r="BI35" s="104"/>
      <c r="BJ35" s="104"/>
      <c r="BK35" s="104"/>
      <c r="BL35" s="105"/>
      <c r="BM35" s="2"/>
      <c r="BN35" s="25"/>
      <c r="BO35" s="101" t="str">
        <f>IF(Settings!$B11="", "", Settings!$B11)</f>
        <v/>
      </c>
      <c r="BP35" s="102"/>
      <c r="BQ35" s="102"/>
      <c r="BR35" s="102"/>
      <c r="BS35" s="102"/>
      <c r="BT35" s="102"/>
      <c r="BU35" s="102"/>
      <c r="BV35" s="102"/>
      <c r="BW35" s="114"/>
      <c r="BX35" s="115"/>
      <c r="BY35" s="25"/>
      <c r="BZ35" s="25"/>
      <c r="CA35" s="25"/>
      <c r="CB35" s="25"/>
      <c r="CC35" s="25"/>
      <c r="CD35" s="25"/>
      <c r="CE35" s="25"/>
      <c r="CF35" s="25"/>
      <c r="CG35" s="25"/>
      <c r="CH35" s="25"/>
      <c r="CI35" s="25"/>
      <c r="CJ35" s="25"/>
      <c r="CK35" s="25"/>
      <c r="CO35" s="10" t="str">
        <f t="shared" si="6"/>
        <v/>
      </c>
      <c r="CR35" s="5" t="str">
        <f t="shared" si="7"/>
        <v/>
      </c>
      <c r="CU35" s="10" t="str">
        <f>'Hotel Database'!$EJ42</f>
        <v>Italy</v>
      </c>
      <c r="CW35" s="10" t="str">
        <f>'Hotel Database'!$EN42</f>
        <v>Bologna</v>
      </c>
      <c r="CY35" s="8">
        <v>25</v>
      </c>
      <c r="DA35" s="10" t="str">
        <f>IFERROR(INDEX('Hotel Database'!$ED$11:$ED$510, MATCH($CY35, 'Hotel Database'!$EB$11:$EB$510, 0)), "")</f>
        <v>25. Nayara Alto Atacama</v>
      </c>
      <c r="DC35" s="10" t="str">
        <f>IF(IFERROR(INDEX('Hotel Database'!$AD$11:$AD$510, MATCH($CY35, 'Hotel Database'!$EB$11:$EB$510, 0)), "")="", "", IFERROR(INDEX('Hotel Database'!$AD$11:$AD$510, MATCH($CY35, 'Hotel Database'!$EB$11:$EB$510, 0)), ""))</f>
        <v>www.lhw.com/nayaraaltoatacama</v>
      </c>
      <c r="DE35" s="10" t="str">
        <f t="shared" si="1"/>
        <v>https://lhw.com/nayaraaltoatacama</v>
      </c>
    </row>
    <row r="36" spans="1:109" x14ac:dyDescent="0.35">
      <c r="A36" s="2"/>
      <c r="B36" s="101" t="str">
        <f>IF(IFERROR(INDEX('Hotel Database'!$B$11:$B$510, MATCH($CY36, 'Hotel Database'!$EB$11:$EB$510, 0)), "")="", "", IFERROR(INDEX('Hotel Database'!$B$11:$B$510, MATCH($CY36, 'Hotel Database'!$EB$11:$EB$510, 0)), ""))</f>
        <v>Chile</v>
      </c>
      <c r="C36" s="102"/>
      <c r="D36" s="102"/>
      <c r="E36" s="102"/>
      <c r="F36" s="102"/>
      <c r="G36" s="102"/>
      <c r="H36" s="102"/>
      <c r="I36" s="102" t="str">
        <f>IF(IFERROR(INDEX('Hotel Database'!$C$11:$C$510, MATCH($CY36, 'Hotel Database'!$EB$11:$EB$510, 0)), "")="", "", IFERROR(INDEX('Hotel Database'!$C$11:$C$510, MATCH($CY36, 'Hotel Database'!$EB$11:$EB$510, 0)), ""))</f>
        <v>Isla de Pacua</v>
      </c>
      <c r="J36" s="102"/>
      <c r="K36" s="102"/>
      <c r="L36" s="102"/>
      <c r="M36" s="102"/>
      <c r="N36" s="102"/>
      <c r="O36" s="102"/>
      <c r="P36" s="102" t="str">
        <f>IF(IFERROR(INDEX('Hotel Database'!$D$11:$D$510, MATCH($CY36, 'Hotel Database'!$EB$11:$EB$510, 0)), "")="", "", IFERROR(INDEX('Hotel Database'!$D$11:$D$510, MATCH($CY36, 'Hotel Database'!$EB$11:$EB$510, 0)), ""))</f>
        <v>Nayara Hangaroa</v>
      </c>
      <c r="Q36" s="102"/>
      <c r="R36" s="102"/>
      <c r="S36" s="102"/>
      <c r="T36" s="102"/>
      <c r="U36" s="102"/>
      <c r="V36" s="102"/>
      <c r="W36" s="102"/>
      <c r="X36" s="102"/>
      <c r="Y36" s="102"/>
      <c r="Z36" s="102" t="str">
        <f>IF(IFERROR(INDEX('Hotel Database'!$I$11:$I$510, MATCH($CY36, 'Hotel Database'!$EB$11:$EB$510, 0)), "")="", "", IFERROR(INDEX('Hotel Database'!$I$11:$I$510, MATCH($CY36, 'Hotel Database'!$EB$11:$EB$510, 0)), ""))</f>
        <v/>
      </c>
      <c r="AA36" s="102"/>
      <c r="AB36" s="102"/>
      <c r="AC36" s="102"/>
      <c r="AD36" s="103">
        <f>IF(IFERROR(INDEX('Hotel Database'!$E$11:$E$510, MATCH($CY36, 'Hotel Database'!$EB$11:$EB$510, 0)), "")="", "", IFERROR(INDEX('Hotel Database'!$E$11:$E$510, MATCH($CY36, 'Hotel Database'!$EB$11:$EB$510, 0)), ""))</f>
        <v>75</v>
      </c>
      <c r="AE36" s="103"/>
      <c r="AF36" s="103"/>
      <c r="AG36" s="103"/>
      <c r="AH36" s="103" t="str">
        <f>IF(IFERROR(INDEX('Hotel Database'!$H$11:$H$510, MATCH($CY36, 'Hotel Database'!$EB$11:$EB$510, 0)), "")="", "", IFERROR(INDEX('Hotel Database'!$H$11:$H$510, MATCH($CY36, 'Hotel Database'!$EB$11:$EB$510, 0)), ""))</f>
        <v/>
      </c>
      <c r="AI36" s="103"/>
      <c r="AJ36" s="103"/>
      <c r="AK36" s="103"/>
      <c r="AL36" s="103" t="str">
        <f>IF(IFERROR(INDEX('Hotel Database'!$K$11:$K$510, MATCH($CY36, 'Hotel Database'!$EB$11:$EB$510, 0)), "")="", "", IFERROR(INDEX('Hotel Database'!$K$11:$K$510, MATCH($CY36, 'Hotel Database'!$EB$11:$EB$510, 0)), ""))</f>
        <v/>
      </c>
      <c r="AM36" s="103"/>
      <c r="AN36" s="103"/>
      <c r="AO36" s="103"/>
      <c r="AP36" s="103" t="str">
        <f>IF(IFERROR(INDEX('Hotel Database'!$Q$11:$Q$510, MATCH($CY36, 'Hotel Database'!$EB$11:$EB$510, 0)), "")="", "", IFERROR(INDEX('Hotel Database'!$Q$11:$Q$510, MATCH($CY36, 'Hotel Database'!$EB$11:$EB$510, 0)), ""))</f>
        <v/>
      </c>
      <c r="AQ36" s="103"/>
      <c r="AR36" s="103"/>
      <c r="AS36" s="103"/>
      <c r="AT36" s="104" t="str">
        <f t="shared" si="0"/>
        <v>https://lhw.com/nayarahangaroa</v>
      </c>
      <c r="AU36" s="104"/>
      <c r="AV36" s="104"/>
      <c r="AW36" s="104"/>
      <c r="AX36" s="104"/>
      <c r="AY36" s="104"/>
      <c r="AZ36" s="104"/>
      <c r="BA36" s="104"/>
      <c r="BB36" s="104"/>
      <c r="BC36" s="104"/>
      <c r="BD36" s="104"/>
      <c r="BE36" s="104"/>
      <c r="BF36" s="104"/>
      <c r="BG36" s="104"/>
      <c r="BH36" s="104"/>
      <c r="BI36" s="104"/>
      <c r="BJ36" s="104"/>
      <c r="BK36" s="104"/>
      <c r="BL36" s="105"/>
      <c r="BM36" s="2"/>
      <c r="BN36" s="25"/>
      <c r="BO36" s="96" t="str">
        <f>IF(Settings!$B12="", "", Settings!$B12)</f>
        <v/>
      </c>
      <c r="BP36" s="97"/>
      <c r="BQ36" s="97"/>
      <c r="BR36" s="97"/>
      <c r="BS36" s="97"/>
      <c r="BT36" s="97"/>
      <c r="BU36" s="97"/>
      <c r="BV36" s="97"/>
      <c r="BW36" s="116"/>
      <c r="BX36" s="117"/>
      <c r="BY36" s="25"/>
      <c r="BZ36" s="25"/>
      <c r="CA36" s="25"/>
      <c r="CB36" s="25"/>
      <c r="CC36" s="25"/>
      <c r="CD36" s="25"/>
      <c r="CE36" s="25"/>
      <c r="CF36" s="25"/>
      <c r="CG36" s="25"/>
      <c r="CH36" s="25"/>
      <c r="CI36" s="25"/>
      <c r="CJ36" s="25"/>
      <c r="CK36" s="25"/>
      <c r="CO36" s="11" t="str">
        <f t="shared" si="6"/>
        <v/>
      </c>
      <c r="CR36" s="5" t="str">
        <f t="shared" si="7"/>
        <v/>
      </c>
      <c r="CU36" s="10" t="str">
        <f>'Hotel Database'!$EJ43</f>
        <v>Japan</v>
      </c>
      <c r="CW36" s="10" t="str">
        <f>'Hotel Database'!$EN43</f>
        <v>Boston</v>
      </c>
      <c r="CY36" s="8">
        <v>26</v>
      </c>
      <c r="DA36" s="10" t="str">
        <f>IFERROR(INDEX('Hotel Database'!$ED$11:$ED$510, MATCH($CY36, 'Hotel Database'!$EB$11:$EB$510, 0)), "")</f>
        <v>26. Nayara Hangaroa</v>
      </c>
      <c r="DC36" s="10" t="str">
        <f>IF(IFERROR(INDEX('Hotel Database'!$AD$11:$AD$510, MATCH($CY36, 'Hotel Database'!$EB$11:$EB$510, 0)), "")="", "", IFERROR(INDEX('Hotel Database'!$AD$11:$AD$510, MATCH($CY36, 'Hotel Database'!$EB$11:$EB$510, 0)), ""))</f>
        <v>www.lhw.com/nayarahangaroa</v>
      </c>
      <c r="DE36" s="10" t="str">
        <f t="shared" si="1"/>
        <v>https://lhw.com/nayarahangaroa</v>
      </c>
    </row>
    <row r="37" spans="1:109" x14ac:dyDescent="0.35">
      <c r="A37" s="2"/>
      <c r="B37" s="101" t="str">
        <f>IF(IFERROR(INDEX('Hotel Database'!$B$11:$B$510, MATCH($CY37, 'Hotel Database'!$EB$11:$EB$510, 0)), "")="", "", IFERROR(INDEX('Hotel Database'!$B$11:$B$510, MATCH($CY37, 'Hotel Database'!$EB$11:$EB$510, 0)), ""))</f>
        <v>Chile</v>
      </c>
      <c r="C37" s="102"/>
      <c r="D37" s="102"/>
      <c r="E37" s="102"/>
      <c r="F37" s="102"/>
      <c r="G37" s="102"/>
      <c r="H37" s="102"/>
      <c r="I37" s="102" t="str">
        <f>IF(IFERROR(INDEX('Hotel Database'!$C$11:$C$510, MATCH($CY37, 'Hotel Database'!$EB$11:$EB$510, 0)), "")="", "", IFERROR(INDEX('Hotel Database'!$C$11:$C$510, MATCH($CY37, 'Hotel Database'!$EB$11:$EB$510, 0)), ""))</f>
        <v>Los Muermos</v>
      </c>
      <c r="J37" s="102"/>
      <c r="K37" s="102"/>
      <c r="L37" s="102"/>
      <c r="M37" s="102"/>
      <c r="N37" s="102"/>
      <c r="O37" s="102"/>
      <c r="P37" s="102" t="str">
        <f>IF(IFERROR(INDEX('Hotel Database'!$D$11:$D$510, MATCH($CY37, 'Hotel Database'!$EB$11:$EB$510, 0)), "")="", "", IFERROR(INDEX('Hotel Database'!$D$11:$D$510, MATCH($CY37, 'Hotel Database'!$EB$11:$EB$510, 0)), ""))</f>
        <v>Mari Mari Natural Reserve</v>
      </c>
      <c r="Q37" s="102"/>
      <c r="R37" s="102"/>
      <c r="S37" s="102"/>
      <c r="T37" s="102"/>
      <c r="U37" s="102"/>
      <c r="V37" s="102"/>
      <c r="W37" s="102"/>
      <c r="X37" s="102"/>
      <c r="Y37" s="102"/>
      <c r="Z37" s="102" t="str">
        <f>IF(IFERROR(INDEX('Hotel Database'!$I$11:$I$510, MATCH($CY37, 'Hotel Database'!$EB$11:$EB$510, 0)), "")="", "", IFERROR(INDEX('Hotel Database'!$I$11:$I$510, MATCH($CY37, 'Hotel Database'!$EB$11:$EB$510, 0)), ""))</f>
        <v/>
      </c>
      <c r="AA37" s="102"/>
      <c r="AB37" s="102"/>
      <c r="AC37" s="102"/>
      <c r="AD37" s="103">
        <f>IF(IFERROR(INDEX('Hotel Database'!$E$11:$E$510, MATCH($CY37, 'Hotel Database'!$EB$11:$EB$510, 0)), "")="", "", IFERROR(INDEX('Hotel Database'!$E$11:$E$510, MATCH($CY37, 'Hotel Database'!$EB$11:$EB$510, 0)), ""))</f>
        <v>6</v>
      </c>
      <c r="AE37" s="103"/>
      <c r="AF37" s="103"/>
      <c r="AG37" s="103"/>
      <c r="AH37" s="103" t="str">
        <f>IF(IFERROR(INDEX('Hotel Database'!$H$11:$H$510, MATCH($CY37, 'Hotel Database'!$EB$11:$EB$510, 0)), "")="", "", IFERROR(INDEX('Hotel Database'!$H$11:$H$510, MATCH($CY37, 'Hotel Database'!$EB$11:$EB$510, 0)), ""))</f>
        <v/>
      </c>
      <c r="AI37" s="103"/>
      <c r="AJ37" s="103"/>
      <c r="AK37" s="103"/>
      <c r="AL37" s="103" t="str">
        <f>IF(IFERROR(INDEX('Hotel Database'!$K$11:$K$510, MATCH($CY37, 'Hotel Database'!$EB$11:$EB$510, 0)), "")="", "", IFERROR(INDEX('Hotel Database'!$K$11:$K$510, MATCH($CY37, 'Hotel Database'!$EB$11:$EB$510, 0)), ""))</f>
        <v/>
      </c>
      <c r="AM37" s="103"/>
      <c r="AN37" s="103"/>
      <c r="AO37" s="103"/>
      <c r="AP37" s="103" t="str">
        <f>IF(IFERROR(INDEX('Hotel Database'!$Q$11:$Q$510, MATCH($CY37, 'Hotel Database'!$EB$11:$EB$510, 0)), "")="", "", IFERROR(INDEX('Hotel Database'!$Q$11:$Q$510, MATCH($CY37, 'Hotel Database'!$EB$11:$EB$510, 0)), ""))</f>
        <v/>
      </c>
      <c r="AQ37" s="103"/>
      <c r="AR37" s="103"/>
      <c r="AS37" s="103"/>
      <c r="AT37" s="104" t="str">
        <f t="shared" si="0"/>
        <v>https://lhw.com/marimari</v>
      </c>
      <c r="AU37" s="104"/>
      <c r="AV37" s="104"/>
      <c r="AW37" s="104"/>
      <c r="AX37" s="104"/>
      <c r="AY37" s="104"/>
      <c r="AZ37" s="104"/>
      <c r="BA37" s="104"/>
      <c r="BB37" s="104"/>
      <c r="BC37" s="104"/>
      <c r="BD37" s="104"/>
      <c r="BE37" s="104"/>
      <c r="BF37" s="104"/>
      <c r="BG37" s="104"/>
      <c r="BH37" s="104"/>
      <c r="BI37" s="104"/>
      <c r="BJ37" s="104"/>
      <c r="BK37" s="104"/>
      <c r="BL37" s="105"/>
      <c r="BM37" s="2"/>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U37" s="10" t="str">
        <f>'Hotel Database'!$EJ44</f>
        <v>Korea, Republic of</v>
      </c>
      <c r="CW37" s="10" t="str">
        <f>'Hotel Database'!$EN44</f>
        <v>Brussels</v>
      </c>
      <c r="CY37" s="8">
        <v>27</v>
      </c>
      <c r="DA37" s="10" t="str">
        <f>IFERROR(INDEX('Hotel Database'!$ED$11:$ED$510, MATCH($CY37, 'Hotel Database'!$EB$11:$EB$510, 0)), "")</f>
        <v>27. Mari Mari Natural Reserve</v>
      </c>
      <c r="DC37" s="10" t="str">
        <f>IF(IFERROR(INDEX('Hotel Database'!$AD$11:$AD$510, MATCH($CY37, 'Hotel Database'!$EB$11:$EB$510, 0)), "")="", "", IFERROR(INDEX('Hotel Database'!$AD$11:$AD$510, MATCH($CY37, 'Hotel Database'!$EB$11:$EB$510, 0)), ""))</f>
        <v>www.lhw.com/marimari</v>
      </c>
      <c r="DE37" s="10" t="str">
        <f t="shared" si="1"/>
        <v>https://lhw.com/marimari</v>
      </c>
    </row>
    <row r="38" spans="1:109" x14ac:dyDescent="0.35">
      <c r="A38" s="2"/>
      <c r="B38" s="101" t="str">
        <f>IF(IFERROR(INDEX('Hotel Database'!$B$11:$B$510, MATCH($CY38, 'Hotel Database'!$EB$11:$EB$510, 0)), "")="", "", IFERROR(INDEX('Hotel Database'!$B$11:$B$510, MATCH($CY38, 'Hotel Database'!$EB$11:$EB$510, 0)), ""))</f>
        <v>Chile</v>
      </c>
      <c r="C38" s="102"/>
      <c r="D38" s="102"/>
      <c r="E38" s="102"/>
      <c r="F38" s="102"/>
      <c r="G38" s="102"/>
      <c r="H38" s="102"/>
      <c r="I38" s="102" t="str">
        <f>IF(IFERROR(INDEX('Hotel Database'!$C$11:$C$510, MATCH($CY38, 'Hotel Database'!$EB$11:$EB$510, 0)), "")="", "", IFERROR(INDEX('Hotel Database'!$C$11:$C$510, MATCH($CY38, 'Hotel Database'!$EB$11:$EB$510, 0)), ""))</f>
        <v>Pirque</v>
      </c>
      <c r="J38" s="102"/>
      <c r="K38" s="102"/>
      <c r="L38" s="102"/>
      <c r="M38" s="102"/>
      <c r="N38" s="102"/>
      <c r="O38" s="102"/>
      <c r="P38" s="102" t="str">
        <f>IF(IFERROR(INDEX('Hotel Database'!$D$11:$D$510, MATCH($CY38, 'Hotel Database'!$EB$11:$EB$510, 0)), "")="", "", IFERROR(INDEX('Hotel Database'!$D$11:$D$510, MATCH($CY38, 'Hotel Database'!$EB$11:$EB$510, 0)), ""))</f>
        <v>Las Majadas</v>
      </c>
      <c r="Q38" s="102"/>
      <c r="R38" s="102"/>
      <c r="S38" s="102"/>
      <c r="T38" s="102"/>
      <c r="U38" s="102"/>
      <c r="V38" s="102"/>
      <c r="W38" s="102"/>
      <c r="X38" s="102"/>
      <c r="Y38" s="102"/>
      <c r="Z38" s="102" t="str">
        <f>IF(IFERROR(INDEX('Hotel Database'!$I$11:$I$510, MATCH($CY38, 'Hotel Database'!$EB$11:$EB$510, 0)), "")="", "", IFERROR(INDEX('Hotel Database'!$I$11:$I$510, MATCH($CY38, 'Hotel Database'!$EB$11:$EB$510, 0)), ""))</f>
        <v/>
      </c>
      <c r="AA38" s="102"/>
      <c r="AB38" s="102"/>
      <c r="AC38" s="102"/>
      <c r="AD38" s="103">
        <f>IF(IFERROR(INDEX('Hotel Database'!$E$11:$E$510, MATCH($CY38, 'Hotel Database'!$EB$11:$EB$510, 0)), "")="", "", IFERROR(INDEX('Hotel Database'!$E$11:$E$510, MATCH($CY38, 'Hotel Database'!$EB$11:$EB$510, 0)), ""))</f>
        <v>50</v>
      </c>
      <c r="AE38" s="103"/>
      <c r="AF38" s="103"/>
      <c r="AG38" s="103"/>
      <c r="AH38" s="103" t="str">
        <f>IF(IFERROR(INDEX('Hotel Database'!$H$11:$H$510, MATCH($CY38, 'Hotel Database'!$EB$11:$EB$510, 0)), "")="", "", IFERROR(INDEX('Hotel Database'!$H$11:$H$510, MATCH($CY38, 'Hotel Database'!$EB$11:$EB$510, 0)), ""))</f>
        <v/>
      </c>
      <c r="AI38" s="103"/>
      <c r="AJ38" s="103"/>
      <c r="AK38" s="103"/>
      <c r="AL38" s="103" t="str">
        <f>IF(IFERROR(INDEX('Hotel Database'!$K$11:$K$510, MATCH($CY38, 'Hotel Database'!$EB$11:$EB$510, 0)), "")="", "", IFERROR(INDEX('Hotel Database'!$K$11:$K$510, MATCH($CY38, 'Hotel Database'!$EB$11:$EB$510, 0)), ""))</f>
        <v/>
      </c>
      <c r="AM38" s="103"/>
      <c r="AN38" s="103"/>
      <c r="AO38" s="103"/>
      <c r="AP38" s="103" t="str">
        <f>IF(IFERROR(INDEX('Hotel Database'!$Q$11:$Q$510, MATCH($CY38, 'Hotel Database'!$EB$11:$EB$510, 0)), "")="", "", IFERROR(INDEX('Hotel Database'!$Q$11:$Q$510, MATCH($CY38, 'Hotel Database'!$EB$11:$EB$510, 0)), ""))</f>
        <v/>
      </c>
      <c r="AQ38" s="103"/>
      <c r="AR38" s="103"/>
      <c r="AS38" s="103"/>
      <c r="AT38" s="104" t="str">
        <f t="shared" si="0"/>
        <v>https://lhw.com/lasmajadas</v>
      </c>
      <c r="AU38" s="104"/>
      <c r="AV38" s="104"/>
      <c r="AW38" s="104"/>
      <c r="AX38" s="104"/>
      <c r="AY38" s="104"/>
      <c r="AZ38" s="104"/>
      <c r="BA38" s="104"/>
      <c r="BB38" s="104"/>
      <c r="BC38" s="104"/>
      <c r="BD38" s="104"/>
      <c r="BE38" s="104"/>
      <c r="BF38" s="104"/>
      <c r="BG38" s="104"/>
      <c r="BH38" s="104"/>
      <c r="BI38" s="104"/>
      <c r="BJ38" s="104"/>
      <c r="BK38" s="104"/>
      <c r="BL38" s="105"/>
      <c r="BM38" s="2"/>
      <c r="BN38" s="25"/>
      <c r="BO38" s="135" t="s">
        <v>67</v>
      </c>
      <c r="BP38" s="135"/>
      <c r="BQ38" s="135"/>
      <c r="BR38" s="135"/>
      <c r="BS38" s="135"/>
      <c r="BT38" s="135"/>
      <c r="BU38" s="135"/>
      <c r="BV38" s="135"/>
      <c r="BW38" s="135"/>
      <c r="BX38" s="135"/>
      <c r="BY38" s="135"/>
      <c r="BZ38" s="135"/>
      <c r="CA38" s="135"/>
      <c r="CB38" s="135"/>
      <c r="CC38" s="135"/>
      <c r="CD38" s="135"/>
      <c r="CE38" s="135"/>
      <c r="CF38" s="135"/>
      <c r="CG38" s="135"/>
      <c r="CH38" s="135"/>
      <c r="CI38" s="135"/>
      <c r="CJ38" s="135"/>
      <c r="CK38" s="25"/>
      <c r="CU38" s="10" t="str">
        <f>'Hotel Database'!$EJ45</f>
        <v>Lebanon</v>
      </c>
      <c r="CW38" s="10" t="str">
        <f>'Hotel Database'!$EN45</f>
        <v>Budapest</v>
      </c>
      <c r="CY38" s="8">
        <v>28</v>
      </c>
      <c r="DA38" s="10" t="str">
        <f>IFERROR(INDEX('Hotel Database'!$ED$11:$ED$510, MATCH($CY38, 'Hotel Database'!$EB$11:$EB$510, 0)), "")</f>
        <v>28. Las Majadas</v>
      </c>
      <c r="DC38" s="10" t="str">
        <f>IF(IFERROR(INDEX('Hotel Database'!$AD$11:$AD$510, MATCH($CY38, 'Hotel Database'!$EB$11:$EB$510, 0)), "")="", "", IFERROR(INDEX('Hotel Database'!$AD$11:$AD$510, MATCH($CY38, 'Hotel Database'!$EB$11:$EB$510, 0)), ""))</f>
        <v>www.lhw.com/lasmajadas</v>
      </c>
      <c r="DE38" s="10" t="str">
        <f t="shared" si="1"/>
        <v>https://lhw.com/lasmajadas</v>
      </c>
    </row>
    <row r="39" spans="1:109" x14ac:dyDescent="0.35">
      <c r="A39" s="2"/>
      <c r="B39" s="101" t="str">
        <f>IF(IFERROR(INDEX('Hotel Database'!$B$11:$B$510, MATCH($CY39, 'Hotel Database'!$EB$11:$EB$510, 0)), "")="", "", IFERROR(INDEX('Hotel Database'!$B$11:$B$510, MATCH($CY39, 'Hotel Database'!$EB$11:$EB$510, 0)), ""))</f>
        <v>Chile</v>
      </c>
      <c r="C39" s="102"/>
      <c r="D39" s="102"/>
      <c r="E39" s="102"/>
      <c r="F39" s="102"/>
      <c r="G39" s="102"/>
      <c r="H39" s="102"/>
      <c r="I39" s="102" t="str">
        <f>IF(IFERROR(INDEX('Hotel Database'!$C$11:$C$510, MATCH($CY39, 'Hotel Database'!$EB$11:$EB$510, 0)), "")="", "", IFERROR(INDEX('Hotel Database'!$C$11:$C$510, MATCH($CY39, 'Hotel Database'!$EB$11:$EB$510, 0)), ""))</f>
        <v>Santiago</v>
      </c>
      <c r="J39" s="102"/>
      <c r="K39" s="102"/>
      <c r="L39" s="102"/>
      <c r="M39" s="102"/>
      <c r="N39" s="102"/>
      <c r="O39" s="102"/>
      <c r="P39" s="102" t="str">
        <f>IF(IFERROR(INDEX('Hotel Database'!$D$11:$D$510, MATCH($CY39, 'Hotel Database'!$EB$11:$EB$510, 0)), "")="", "", IFERROR(INDEX('Hotel Database'!$D$11:$D$510, MATCH($CY39, 'Hotel Database'!$EB$11:$EB$510, 0)), ""))</f>
        <v>The Singular Santiago, Lastarria Hotel</v>
      </c>
      <c r="Q39" s="102"/>
      <c r="R39" s="102"/>
      <c r="S39" s="102"/>
      <c r="T39" s="102"/>
      <c r="U39" s="102"/>
      <c r="V39" s="102"/>
      <c r="W39" s="102"/>
      <c r="X39" s="102"/>
      <c r="Y39" s="102"/>
      <c r="Z39" s="102" t="str">
        <f>IF(IFERROR(INDEX('Hotel Database'!$I$11:$I$510, MATCH($CY39, 'Hotel Database'!$EB$11:$EB$510, 0)), "")="", "", IFERROR(INDEX('Hotel Database'!$I$11:$I$510, MATCH($CY39, 'Hotel Database'!$EB$11:$EB$510, 0)), ""))</f>
        <v/>
      </c>
      <c r="AA39" s="102"/>
      <c r="AB39" s="102"/>
      <c r="AC39" s="102"/>
      <c r="AD39" s="103">
        <f>IF(IFERROR(INDEX('Hotel Database'!$E$11:$E$510, MATCH($CY39, 'Hotel Database'!$EB$11:$EB$510, 0)), "")="", "", IFERROR(INDEX('Hotel Database'!$E$11:$E$510, MATCH($CY39, 'Hotel Database'!$EB$11:$EB$510, 0)), ""))</f>
        <v>62</v>
      </c>
      <c r="AE39" s="103"/>
      <c r="AF39" s="103"/>
      <c r="AG39" s="103"/>
      <c r="AH39" s="103">
        <f>IF(IFERROR(INDEX('Hotel Database'!$H$11:$H$510, MATCH($CY39, 'Hotel Database'!$EB$11:$EB$510, 0)), "")="", "", IFERROR(INDEX('Hotel Database'!$H$11:$H$510, MATCH($CY39, 'Hotel Database'!$EB$11:$EB$510, 0)), ""))</f>
        <v>4</v>
      </c>
      <c r="AI39" s="103"/>
      <c r="AJ39" s="103"/>
      <c r="AK39" s="103"/>
      <c r="AL39" s="103">
        <f>IF(IFERROR(INDEX('Hotel Database'!$K$11:$K$510, MATCH($CY39, 'Hotel Database'!$EB$11:$EB$510, 0)), "")="", "", IFERROR(INDEX('Hotel Database'!$K$11:$K$510, MATCH($CY39, 'Hotel Database'!$EB$11:$EB$510, 0)), ""))</f>
        <v>62</v>
      </c>
      <c r="AM39" s="103"/>
      <c r="AN39" s="103"/>
      <c r="AO39" s="103"/>
      <c r="AP39" s="103">
        <f>IF(IFERROR(INDEX('Hotel Database'!$Q$11:$Q$510, MATCH($CY39, 'Hotel Database'!$EB$11:$EB$510, 0)), "")="", "", IFERROR(INDEX('Hotel Database'!$Q$11:$Q$510, MATCH($CY39, 'Hotel Database'!$EB$11:$EB$510, 0)), ""))</f>
        <v>24</v>
      </c>
      <c r="AQ39" s="103"/>
      <c r="AR39" s="103"/>
      <c r="AS39" s="103"/>
      <c r="AT39" s="104" t="str">
        <f t="shared" si="0"/>
        <v>https://lhw.com/singularsantiago</v>
      </c>
      <c r="AU39" s="104"/>
      <c r="AV39" s="104"/>
      <c r="AW39" s="104"/>
      <c r="AX39" s="104"/>
      <c r="AY39" s="104"/>
      <c r="AZ39" s="104"/>
      <c r="BA39" s="104"/>
      <c r="BB39" s="104"/>
      <c r="BC39" s="104"/>
      <c r="BD39" s="104"/>
      <c r="BE39" s="104"/>
      <c r="BF39" s="104"/>
      <c r="BG39" s="104"/>
      <c r="BH39" s="104"/>
      <c r="BI39" s="104"/>
      <c r="BJ39" s="104"/>
      <c r="BK39" s="104"/>
      <c r="BL39" s="105"/>
      <c r="BM39" s="2"/>
      <c r="BN39" s="25"/>
      <c r="BO39" s="132" t="s">
        <v>80</v>
      </c>
      <c r="BP39" s="133"/>
      <c r="BQ39" s="133"/>
      <c r="BR39" s="133"/>
      <c r="BS39" s="133"/>
      <c r="BT39" s="133"/>
      <c r="BU39" s="133"/>
      <c r="BV39" s="133"/>
      <c r="BW39" s="133"/>
      <c r="BX39" s="134"/>
      <c r="BY39" s="81" t="s">
        <v>65</v>
      </c>
      <c r="BZ39" s="82"/>
      <c r="CA39" s="83"/>
      <c r="CB39" s="84"/>
      <c r="CC39" s="85"/>
      <c r="CD39" s="86"/>
      <c r="CE39" s="82" t="s">
        <v>66</v>
      </c>
      <c r="CF39" s="82"/>
      <c r="CG39" s="83"/>
      <c r="CH39" s="84"/>
      <c r="CI39" s="85"/>
      <c r="CJ39" s="86"/>
      <c r="CK39" s="25"/>
      <c r="CO39" s="6">
        <v>1</v>
      </c>
      <c r="CR39" s="5" t="str">
        <f t="shared" ref="CR39:CR56" si="8">IF($CB39="", "", IF(ISNUMBER($CB39)=FALSE, $CR$2, $CR$3))</f>
        <v/>
      </c>
      <c r="CS39" s="5" t="str">
        <f t="shared" ref="CS39:CS56" si="9">IF($CH39="", "", IF(OR(ISNUMBER($CH39)=FALSE, $CH39&lt;$CB39), $CR$2, $CR$3))</f>
        <v/>
      </c>
      <c r="CU39" s="10" t="str">
        <f>'Hotel Database'!$EJ46</f>
        <v>Luxembourg</v>
      </c>
      <c r="CW39" s="10" t="str">
        <f>'Hotel Database'!$EN46</f>
        <v>Buenos Aires</v>
      </c>
      <c r="CY39" s="8">
        <v>29</v>
      </c>
      <c r="DA39" s="10" t="str">
        <f>IFERROR(INDEX('Hotel Database'!$ED$11:$ED$510, MATCH($CY39, 'Hotel Database'!$EB$11:$EB$510, 0)), "")</f>
        <v>29. The Singular Santiago, Lastarria Hotel</v>
      </c>
      <c r="DC39" s="10" t="str">
        <f>IF(IFERROR(INDEX('Hotel Database'!$AD$11:$AD$510, MATCH($CY39, 'Hotel Database'!$EB$11:$EB$510, 0)), "")="", "", IFERROR(INDEX('Hotel Database'!$AD$11:$AD$510, MATCH($CY39, 'Hotel Database'!$EB$11:$EB$510, 0)), ""))</f>
        <v>www.lhw.com/singularsantiago</v>
      </c>
      <c r="DE39" s="10" t="str">
        <f t="shared" si="1"/>
        <v>https://lhw.com/singularsantiago</v>
      </c>
    </row>
    <row r="40" spans="1:109" x14ac:dyDescent="0.35">
      <c r="A40" s="2"/>
      <c r="B40" s="101" t="str">
        <f>IF(IFERROR(INDEX('Hotel Database'!$B$11:$B$510, MATCH($CY40, 'Hotel Database'!$EB$11:$EB$510, 0)), "")="", "", IFERROR(INDEX('Hotel Database'!$B$11:$B$510, MATCH($CY40, 'Hotel Database'!$EB$11:$EB$510, 0)), ""))</f>
        <v>Chile</v>
      </c>
      <c r="C40" s="102"/>
      <c r="D40" s="102"/>
      <c r="E40" s="102"/>
      <c r="F40" s="102"/>
      <c r="G40" s="102"/>
      <c r="H40" s="102"/>
      <c r="I40" s="102" t="str">
        <f>IF(IFERROR(INDEX('Hotel Database'!$C$11:$C$510, MATCH($CY40, 'Hotel Database'!$EB$11:$EB$510, 0)), "")="", "", IFERROR(INDEX('Hotel Database'!$C$11:$C$510, MATCH($CY40, 'Hotel Database'!$EB$11:$EB$510, 0)), ""))</f>
        <v>Puerto Natales</v>
      </c>
      <c r="J40" s="102"/>
      <c r="K40" s="102"/>
      <c r="L40" s="102"/>
      <c r="M40" s="102"/>
      <c r="N40" s="102"/>
      <c r="O40" s="102"/>
      <c r="P40" s="102" t="str">
        <f>IF(IFERROR(INDEX('Hotel Database'!$D$11:$D$510, MATCH($CY40, 'Hotel Database'!$EB$11:$EB$510, 0)), "")="", "", IFERROR(INDEX('Hotel Database'!$D$11:$D$510, MATCH($CY40, 'Hotel Database'!$EB$11:$EB$510, 0)), ""))</f>
        <v>The Singular Patagonia, Puerto Bories Hotel</v>
      </c>
      <c r="Q40" s="102"/>
      <c r="R40" s="102"/>
      <c r="S40" s="102"/>
      <c r="T40" s="102"/>
      <c r="U40" s="102"/>
      <c r="V40" s="102"/>
      <c r="W40" s="102"/>
      <c r="X40" s="102"/>
      <c r="Y40" s="102"/>
      <c r="Z40" s="102" t="str">
        <f>IF(IFERROR(INDEX('Hotel Database'!$I$11:$I$510, MATCH($CY40, 'Hotel Database'!$EB$11:$EB$510, 0)), "")="", "", IFERROR(INDEX('Hotel Database'!$I$11:$I$510, MATCH($CY40, 'Hotel Database'!$EB$11:$EB$510, 0)), ""))</f>
        <v/>
      </c>
      <c r="AA40" s="102"/>
      <c r="AB40" s="102"/>
      <c r="AC40" s="102"/>
      <c r="AD40" s="103">
        <f>IF(IFERROR(INDEX('Hotel Database'!$E$11:$E$510, MATCH($CY40, 'Hotel Database'!$EB$11:$EB$510, 0)), "")="", "", IFERROR(INDEX('Hotel Database'!$E$11:$E$510, MATCH($CY40, 'Hotel Database'!$EB$11:$EB$510, 0)), ""))</f>
        <v>57</v>
      </c>
      <c r="AE40" s="103"/>
      <c r="AF40" s="103"/>
      <c r="AG40" s="103"/>
      <c r="AH40" s="103">
        <f>IF(IFERROR(INDEX('Hotel Database'!$H$11:$H$510, MATCH($CY40, 'Hotel Database'!$EB$11:$EB$510, 0)), "")="", "", IFERROR(INDEX('Hotel Database'!$H$11:$H$510, MATCH($CY40, 'Hotel Database'!$EB$11:$EB$510, 0)), ""))</f>
        <v>1</v>
      </c>
      <c r="AI40" s="103"/>
      <c r="AJ40" s="103"/>
      <c r="AK40" s="103"/>
      <c r="AL40" s="103">
        <f>IF(IFERROR(INDEX('Hotel Database'!$K$11:$K$510, MATCH($CY40, 'Hotel Database'!$EB$11:$EB$510, 0)), "")="", "", IFERROR(INDEX('Hotel Database'!$K$11:$K$510, MATCH($CY40, 'Hotel Database'!$EB$11:$EB$510, 0)), ""))</f>
        <v>57</v>
      </c>
      <c r="AM40" s="103"/>
      <c r="AN40" s="103"/>
      <c r="AO40" s="103"/>
      <c r="AP40" s="103">
        <f>IF(IFERROR(INDEX('Hotel Database'!$Q$11:$Q$510, MATCH($CY40, 'Hotel Database'!$EB$11:$EB$510, 0)), "")="", "", IFERROR(INDEX('Hotel Database'!$Q$11:$Q$510, MATCH($CY40, 'Hotel Database'!$EB$11:$EB$510, 0)), ""))</f>
        <v>30</v>
      </c>
      <c r="AQ40" s="103"/>
      <c r="AR40" s="103"/>
      <c r="AS40" s="103"/>
      <c r="AT40" s="104" t="str">
        <f t="shared" si="0"/>
        <v>https://lhw.com/singularpatagonia</v>
      </c>
      <c r="AU40" s="104"/>
      <c r="AV40" s="104"/>
      <c r="AW40" s="104"/>
      <c r="AX40" s="104"/>
      <c r="AY40" s="104"/>
      <c r="AZ40" s="104"/>
      <c r="BA40" s="104"/>
      <c r="BB40" s="104"/>
      <c r="BC40" s="104"/>
      <c r="BD40" s="104"/>
      <c r="BE40" s="104"/>
      <c r="BF40" s="104"/>
      <c r="BG40" s="104"/>
      <c r="BH40" s="104"/>
      <c r="BI40" s="104"/>
      <c r="BJ40" s="104"/>
      <c r="BK40" s="104"/>
      <c r="BL40" s="105"/>
      <c r="BM40" s="2"/>
      <c r="BN40" s="25"/>
      <c r="BO40" s="132" t="s">
        <v>81</v>
      </c>
      <c r="BP40" s="133"/>
      <c r="BQ40" s="133"/>
      <c r="BR40" s="133"/>
      <c r="BS40" s="133"/>
      <c r="BT40" s="133"/>
      <c r="BU40" s="133"/>
      <c r="BV40" s="133"/>
      <c r="BW40" s="133"/>
      <c r="BX40" s="134"/>
      <c r="BY40" s="81" t="s">
        <v>65</v>
      </c>
      <c r="BZ40" s="82"/>
      <c r="CA40" s="83"/>
      <c r="CB40" s="84"/>
      <c r="CC40" s="85"/>
      <c r="CD40" s="86"/>
      <c r="CE40" s="82" t="s">
        <v>66</v>
      </c>
      <c r="CF40" s="82"/>
      <c r="CG40" s="83"/>
      <c r="CH40" s="84"/>
      <c r="CI40" s="85"/>
      <c r="CJ40" s="86"/>
      <c r="CK40" s="25"/>
      <c r="CO40" s="8">
        <v>2</v>
      </c>
      <c r="CR40" s="5" t="str">
        <f t="shared" si="8"/>
        <v/>
      </c>
      <c r="CS40" s="5" t="str">
        <f t="shared" si="9"/>
        <v/>
      </c>
      <c r="CU40" s="10" t="str">
        <f>'Hotel Database'!$EJ47</f>
        <v>Malaysia</v>
      </c>
      <c r="CW40" s="10" t="str">
        <f>'Hotel Database'!$EN47</f>
        <v>Cagliari</v>
      </c>
      <c r="CY40" s="8">
        <v>30</v>
      </c>
      <c r="DA40" s="10" t="str">
        <f>IFERROR(INDEX('Hotel Database'!$ED$11:$ED$510, MATCH($CY40, 'Hotel Database'!$EB$11:$EB$510, 0)), "")</f>
        <v>30. The Singular Patagonia, Puerto Bories Hotel</v>
      </c>
      <c r="DC40" s="10" t="str">
        <f>IF(IFERROR(INDEX('Hotel Database'!$AD$11:$AD$510, MATCH($CY40, 'Hotel Database'!$EB$11:$EB$510, 0)), "")="", "", IFERROR(INDEX('Hotel Database'!$AD$11:$AD$510, MATCH($CY40, 'Hotel Database'!$EB$11:$EB$510, 0)), ""))</f>
        <v>www.lhw.com/singularpatagonia</v>
      </c>
      <c r="DE40" s="10" t="str">
        <f t="shared" si="1"/>
        <v>https://lhw.com/singularpatagonia</v>
      </c>
    </row>
    <row r="41" spans="1:109" x14ac:dyDescent="0.35">
      <c r="A41" s="2"/>
      <c r="B41" s="101" t="str">
        <f>IF(IFERROR(INDEX('Hotel Database'!$B$11:$B$510, MATCH($CY41, 'Hotel Database'!$EB$11:$EB$510, 0)), "")="", "", IFERROR(INDEX('Hotel Database'!$B$11:$B$510, MATCH($CY41, 'Hotel Database'!$EB$11:$EB$510, 0)), ""))</f>
        <v>Chile</v>
      </c>
      <c r="C41" s="102"/>
      <c r="D41" s="102"/>
      <c r="E41" s="102"/>
      <c r="F41" s="102"/>
      <c r="G41" s="102"/>
      <c r="H41" s="102"/>
      <c r="I41" s="102" t="str">
        <f>IF(IFERROR(INDEX('Hotel Database'!$C$11:$C$510, MATCH($CY41, 'Hotel Database'!$EB$11:$EB$510, 0)), "")="", "", IFERROR(INDEX('Hotel Database'!$C$11:$C$510, MATCH($CY41, 'Hotel Database'!$EB$11:$EB$510, 0)), ""))</f>
        <v>Puerto Varas</v>
      </c>
      <c r="J41" s="102"/>
      <c r="K41" s="102"/>
      <c r="L41" s="102"/>
      <c r="M41" s="102"/>
      <c r="N41" s="102"/>
      <c r="O41" s="102"/>
      <c r="P41" s="102" t="str">
        <f>IF(IFERROR(INDEX('Hotel Database'!$D$11:$D$510, MATCH($CY41, 'Hotel Database'!$EB$11:$EB$510, 0)), "")="", "", IFERROR(INDEX('Hotel Database'!$D$11:$D$510, MATCH($CY41, 'Hotel Database'!$EB$11:$EB$510, 0)), ""))</f>
        <v>Hotel AWA</v>
      </c>
      <c r="Q41" s="102"/>
      <c r="R41" s="102"/>
      <c r="S41" s="102"/>
      <c r="T41" s="102"/>
      <c r="U41" s="102"/>
      <c r="V41" s="102"/>
      <c r="W41" s="102"/>
      <c r="X41" s="102"/>
      <c r="Y41" s="102"/>
      <c r="Z41" s="102" t="str">
        <f>IF(IFERROR(INDEX('Hotel Database'!$I$11:$I$510, MATCH($CY41, 'Hotel Database'!$EB$11:$EB$510, 0)), "")="", "", IFERROR(INDEX('Hotel Database'!$I$11:$I$510, MATCH($CY41, 'Hotel Database'!$EB$11:$EB$510, 0)), ""))</f>
        <v/>
      </c>
      <c r="AA41" s="102"/>
      <c r="AB41" s="102"/>
      <c r="AC41" s="102"/>
      <c r="AD41" s="103">
        <f>IF(IFERROR(INDEX('Hotel Database'!$E$11:$E$510, MATCH($CY41, 'Hotel Database'!$EB$11:$EB$510, 0)), "")="", "", IFERROR(INDEX('Hotel Database'!$E$11:$E$510, MATCH($CY41, 'Hotel Database'!$EB$11:$EB$510, 0)), ""))</f>
        <v>25</v>
      </c>
      <c r="AE41" s="103"/>
      <c r="AF41" s="103"/>
      <c r="AG41" s="103"/>
      <c r="AH41" s="103">
        <f>IF(IFERROR(INDEX('Hotel Database'!$H$11:$H$510, MATCH($CY41, 'Hotel Database'!$EB$11:$EB$510, 0)), "")="", "", IFERROR(INDEX('Hotel Database'!$H$11:$H$510, MATCH($CY41, 'Hotel Database'!$EB$11:$EB$510, 0)), ""))</f>
        <v>0</v>
      </c>
      <c r="AI41" s="103"/>
      <c r="AJ41" s="103"/>
      <c r="AK41" s="103"/>
      <c r="AL41" s="103" t="str">
        <f>IF(IFERROR(INDEX('Hotel Database'!$K$11:$K$510, MATCH($CY41, 'Hotel Database'!$EB$11:$EB$510, 0)), "")="", "", IFERROR(INDEX('Hotel Database'!$K$11:$K$510, MATCH($CY41, 'Hotel Database'!$EB$11:$EB$510, 0)), ""))</f>
        <v/>
      </c>
      <c r="AM41" s="103"/>
      <c r="AN41" s="103"/>
      <c r="AO41" s="103"/>
      <c r="AP41" s="103" t="str">
        <f>IF(IFERROR(INDEX('Hotel Database'!$Q$11:$Q$510, MATCH($CY41, 'Hotel Database'!$EB$11:$EB$510, 0)), "")="", "", IFERROR(INDEX('Hotel Database'!$Q$11:$Q$510, MATCH($CY41, 'Hotel Database'!$EB$11:$EB$510, 0)), ""))</f>
        <v/>
      </c>
      <c r="AQ41" s="103"/>
      <c r="AR41" s="103"/>
      <c r="AS41" s="103"/>
      <c r="AT41" s="104" t="str">
        <f t="shared" si="0"/>
        <v>https://lhw.com/hotelawa</v>
      </c>
      <c r="AU41" s="104"/>
      <c r="AV41" s="104"/>
      <c r="AW41" s="104"/>
      <c r="AX41" s="104"/>
      <c r="AY41" s="104"/>
      <c r="AZ41" s="104"/>
      <c r="BA41" s="104"/>
      <c r="BB41" s="104"/>
      <c r="BC41" s="104"/>
      <c r="BD41" s="104"/>
      <c r="BE41" s="104"/>
      <c r="BF41" s="104"/>
      <c r="BG41" s="104"/>
      <c r="BH41" s="104"/>
      <c r="BI41" s="104"/>
      <c r="BJ41" s="104"/>
      <c r="BK41" s="104"/>
      <c r="BL41" s="105"/>
      <c r="BM41" s="2"/>
      <c r="BN41" s="25"/>
      <c r="BO41" s="132" t="s">
        <v>130</v>
      </c>
      <c r="BP41" s="133"/>
      <c r="BQ41" s="133"/>
      <c r="BR41" s="133"/>
      <c r="BS41" s="133"/>
      <c r="BT41" s="133"/>
      <c r="BU41" s="133"/>
      <c r="BV41" s="133"/>
      <c r="BW41" s="133"/>
      <c r="BX41" s="134"/>
      <c r="BY41" s="81" t="s">
        <v>65</v>
      </c>
      <c r="BZ41" s="82"/>
      <c r="CA41" s="83"/>
      <c r="CB41" s="84"/>
      <c r="CC41" s="85"/>
      <c r="CD41" s="86"/>
      <c r="CE41" s="82" t="s">
        <v>66</v>
      </c>
      <c r="CF41" s="82"/>
      <c r="CG41" s="83"/>
      <c r="CH41" s="84"/>
      <c r="CI41" s="85"/>
      <c r="CJ41" s="86"/>
      <c r="CK41" s="25"/>
      <c r="CO41" s="8">
        <v>3</v>
      </c>
      <c r="CR41" s="5" t="str">
        <f t="shared" si="8"/>
        <v/>
      </c>
      <c r="CS41" s="5" t="str">
        <f t="shared" si="9"/>
        <v/>
      </c>
      <c r="CU41" s="10" t="str">
        <f>'Hotel Database'!$EJ48</f>
        <v>Maldives</v>
      </c>
      <c r="CW41" s="10" t="str">
        <f>'Hotel Database'!$EN48</f>
        <v>Calvia - Mallorca (PMI)</v>
      </c>
      <c r="CY41" s="8">
        <v>31</v>
      </c>
      <c r="DA41" s="10" t="str">
        <f>IFERROR(INDEX('Hotel Database'!$ED$11:$ED$510, MATCH($CY41, 'Hotel Database'!$EB$11:$EB$510, 0)), "")</f>
        <v>31. Hotel AWA</v>
      </c>
      <c r="DC41" s="10" t="str">
        <f>IF(IFERROR(INDEX('Hotel Database'!$AD$11:$AD$510, MATCH($CY41, 'Hotel Database'!$EB$11:$EB$510, 0)), "")="", "", IFERROR(INDEX('Hotel Database'!$AD$11:$AD$510, MATCH($CY41, 'Hotel Database'!$EB$11:$EB$510, 0)), ""))</f>
        <v>www.lhw.com/hotelawa</v>
      </c>
      <c r="DE41" s="10" t="str">
        <f t="shared" si="1"/>
        <v>https://lhw.com/hotelawa</v>
      </c>
    </row>
    <row r="42" spans="1:109" x14ac:dyDescent="0.35">
      <c r="A42" s="2"/>
      <c r="B42" s="101" t="str">
        <f>IF(IFERROR(INDEX('Hotel Database'!$B$11:$B$510, MATCH($CY42, 'Hotel Database'!$EB$11:$EB$510, 0)), "")="", "", IFERROR(INDEX('Hotel Database'!$B$11:$B$510, MATCH($CY42, 'Hotel Database'!$EB$11:$EB$510, 0)), ""))</f>
        <v>China</v>
      </c>
      <c r="C42" s="102"/>
      <c r="D42" s="102"/>
      <c r="E42" s="102"/>
      <c r="F42" s="102"/>
      <c r="G42" s="102"/>
      <c r="H42" s="102"/>
      <c r="I42" s="102" t="str">
        <f>IF(IFERROR(INDEX('Hotel Database'!$C$11:$C$510, MATCH($CY42, 'Hotel Database'!$EB$11:$EB$510, 0)), "")="", "", IFERROR(INDEX('Hotel Database'!$C$11:$C$510, MATCH($CY42, 'Hotel Database'!$EB$11:$EB$510, 0)), ""))</f>
        <v>Xiamen, Fujian</v>
      </c>
      <c r="J42" s="102"/>
      <c r="K42" s="102"/>
      <c r="L42" s="102"/>
      <c r="M42" s="102"/>
      <c r="N42" s="102"/>
      <c r="O42" s="102"/>
      <c r="P42" s="102" t="str">
        <f>IF(IFERROR(INDEX('Hotel Database'!$D$11:$D$510, MATCH($CY42, 'Hotel Database'!$EB$11:$EB$510, 0)), "")="", "", IFERROR(INDEX('Hotel Database'!$D$11:$D$510, MATCH($CY42, 'Hotel Database'!$EB$11:$EB$510, 0)), ""))</f>
        <v>Lohkah Hotel and Spa</v>
      </c>
      <c r="Q42" s="102"/>
      <c r="R42" s="102"/>
      <c r="S42" s="102"/>
      <c r="T42" s="102"/>
      <c r="U42" s="102"/>
      <c r="V42" s="102"/>
      <c r="W42" s="102"/>
      <c r="X42" s="102"/>
      <c r="Y42" s="102"/>
      <c r="Z42" s="102" t="str">
        <f>IF(IFERROR(INDEX('Hotel Database'!$I$11:$I$510, MATCH($CY42, 'Hotel Database'!$EB$11:$EB$510, 0)), "")="", "", IFERROR(INDEX('Hotel Database'!$I$11:$I$510, MATCH($CY42, 'Hotel Database'!$EB$11:$EB$510, 0)), ""))</f>
        <v/>
      </c>
      <c r="AA42" s="102"/>
      <c r="AB42" s="102"/>
      <c r="AC42" s="102"/>
      <c r="AD42" s="103">
        <f>IF(IFERROR(INDEX('Hotel Database'!$E$11:$E$510, MATCH($CY42, 'Hotel Database'!$EB$11:$EB$510, 0)), "")="", "", IFERROR(INDEX('Hotel Database'!$E$11:$E$510, MATCH($CY42, 'Hotel Database'!$EB$11:$EB$510, 0)), ""))</f>
        <v>188</v>
      </c>
      <c r="AE42" s="103"/>
      <c r="AF42" s="103"/>
      <c r="AG42" s="103"/>
      <c r="AH42" s="103">
        <f>IF(IFERROR(INDEX('Hotel Database'!$H$11:$H$510, MATCH($CY42, 'Hotel Database'!$EB$11:$EB$510, 0)), "")="", "", IFERROR(INDEX('Hotel Database'!$H$11:$H$510, MATCH($CY42, 'Hotel Database'!$EB$11:$EB$510, 0)), ""))</f>
        <v>10</v>
      </c>
      <c r="AI42" s="103"/>
      <c r="AJ42" s="103"/>
      <c r="AK42" s="103"/>
      <c r="AL42" s="103">
        <f>IF(IFERROR(INDEX('Hotel Database'!$K$11:$K$510, MATCH($CY42, 'Hotel Database'!$EB$11:$EB$510, 0)), "")="", "", IFERROR(INDEX('Hotel Database'!$K$11:$K$510, MATCH($CY42, 'Hotel Database'!$EB$11:$EB$510, 0)), ""))</f>
        <v>700</v>
      </c>
      <c r="AM42" s="103"/>
      <c r="AN42" s="103"/>
      <c r="AO42" s="103"/>
      <c r="AP42" s="103">
        <f>IF(IFERROR(INDEX('Hotel Database'!$Q$11:$Q$510, MATCH($CY42, 'Hotel Database'!$EB$11:$EB$510, 0)), "")="", "", IFERROR(INDEX('Hotel Database'!$Q$11:$Q$510, MATCH($CY42, 'Hotel Database'!$EB$11:$EB$510, 0)), ""))</f>
        <v>350</v>
      </c>
      <c r="AQ42" s="103"/>
      <c r="AR42" s="103"/>
      <c r="AS42" s="103"/>
      <c r="AT42" s="104" t="str">
        <f t="shared" si="0"/>
        <v>https://lhw.com/lohkahxiamen</v>
      </c>
      <c r="AU42" s="104"/>
      <c r="AV42" s="104"/>
      <c r="AW42" s="104"/>
      <c r="AX42" s="104"/>
      <c r="AY42" s="104"/>
      <c r="AZ42" s="104"/>
      <c r="BA42" s="104"/>
      <c r="BB42" s="104"/>
      <c r="BC42" s="104"/>
      <c r="BD42" s="104"/>
      <c r="BE42" s="104"/>
      <c r="BF42" s="104"/>
      <c r="BG42" s="104"/>
      <c r="BH42" s="104"/>
      <c r="BI42" s="104"/>
      <c r="BJ42" s="104"/>
      <c r="BK42" s="104"/>
      <c r="BL42" s="105"/>
      <c r="BM42" s="2"/>
      <c r="BN42" s="25"/>
      <c r="BO42" s="132" t="s">
        <v>82</v>
      </c>
      <c r="BP42" s="133"/>
      <c r="BQ42" s="133"/>
      <c r="BR42" s="133"/>
      <c r="BS42" s="133"/>
      <c r="BT42" s="133"/>
      <c r="BU42" s="133"/>
      <c r="BV42" s="133"/>
      <c r="BW42" s="133"/>
      <c r="BX42" s="134"/>
      <c r="BY42" s="81" t="s">
        <v>65</v>
      </c>
      <c r="BZ42" s="82"/>
      <c r="CA42" s="83"/>
      <c r="CB42" s="84"/>
      <c r="CC42" s="85"/>
      <c r="CD42" s="86"/>
      <c r="CE42" s="82" t="s">
        <v>66</v>
      </c>
      <c r="CF42" s="82"/>
      <c r="CG42" s="83"/>
      <c r="CH42" s="84"/>
      <c r="CI42" s="85"/>
      <c r="CJ42" s="86"/>
      <c r="CK42" s="25"/>
      <c r="CO42" s="8">
        <v>4</v>
      </c>
      <c r="CR42" s="5" t="str">
        <f t="shared" si="8"/>
        <v/>
      </c>
      <c r="CS42" s="5" t="str">
        <f t="shared" si="9"/>
        <v/>
      </c>
      <c r="CU42" s="10" t="str">
        <f>'Hotel Database'!$EJ49</f>
        <v>Malta</v>
      </c>
      <c r="CW42" s="10" t="str">
        <f>'Hotel Database'!$EN49</f>
        <v>Candeli (Florence)</v>
      </c>
      <c r="CY42" s="8">
        <v>32</v>
      </c>
      <c r="DA42" s="10" t="str">
        <f>IFERROR(INDEX('Hotel Database'!$ED$11:$ED$510, MATCH($CY42, 'Hotel Database'!$EB$11:$EB$510, 0)), "")</f>
        <v>32. Lohkah Hotel and Spa</v>
      </c>
      <c r="DC42" s="10" t="str">
        <f>IF(IFERROR(INDEX('Hotel Database'!$AD$11:$AD$510, MATCH($CY42, 'Hotel Database'!$EB$11:$EB$510, 0)), "")="", "", IFERROR(INDEX('Hotel Database'!$AD$11:$AD$510, MATCH($CY42, 'Hotel Database'!$EB$11:$EB$510, 0)), ""))</f>
        <v>www.lhw.com/lohkahxiamen</v>
      </c>
      <c r="DE42" s="10" t="str">
        <f t="shared" si="1"/>
        <v>https://lhw.com/lohkahxiamen</v>
      </c>
    </row>
    <row r="43" spans="1:109" x14ac:dyDescent="0.35">
      <c r="A43" s="2"/>
      <c r="B43" s="101" t="str">
        <f>IF(IFERROR(INDEX('Hotel Database'!$B$11:$B$510, MATCH($CY43, 'Hotel Database'!$EB$11:$EB$510, 0)), "")="", "", IFERROR(INDEX('Hotel Database'!$B$11:$B$510, MATCH($CY43, 'Hotel Database'!$EB$11:$EB$510, 0)), ""))</f>
        <v>China</v>
      </c>
      <c r="C43" s="102"/>
      <c r="D43" s="102"/>
      <c r="E43" s="102"/>
      <c r="F43" s="102"/>
      <c r="G43" s="102"/>
      <c r="H43" s="102"/>
      <c r="I43" s="102" t="str">
        <f>IF(IFERROR(INDEX('Hotel Database'!$C$11:$C$510, MATCH($CY43, 'Hotel Database'!$EB$11:$EB$510, 0)), "")="", "", IFERROR(INDEX('Hotel Database'!$C$11:$C$510, MATCH($CY43, 'Hotel Database'!$EB$11:$EB$510, 0)), ""))</f>
        <v>Shanghai</v>
      </c>
      <c r="J43" s="102"/>
      <c r="K43" s="102"/>
      <c r="L43" s="102"/>
      <c r="M43" s="102"/>
      <c r="N43" s="102"/>
      <c r="O43" s="102"/>
      <c r="P43" s="102" t="str">
        <f>IF(IFERROR(INDEX('Hotel Database'!$D$11:$D$510, MATCH($CY43, 'Hotel Database'!$EB$11:$EB$510, 0)), "")="", "", IFERROR(INDEX('Hotel Database'!$D$11:$D$510, MATCH($CY43, 'Hotel Database'!$EB$11:$EB$510, 0)), ""))</f>
        <v>J Hotel Shanghai Tower</v>
      </c>
      <c r="Q43" s="102"/>
      <c r="R43" s="102"/>
      <c r="S43" s="102"/>
      <c r="T43" s="102"/>
      <c r="U43" s="102"/>
      <c r="V43" s="102"/>
      <c r="W43" s="102"/>
      <c r="X43" s="102"/>
      <c r="Y43" s="102"/>
      <c r="Z43" s="102" t="str">
        <f>IF(IFERROR(INDEX('Hotel Database'!$I$11:$I$510, MATCH($CY43, 'Hotel Database'!$EB$11:$EB$510, 0)), "")="", "", IFERROR(INDEX('Hotel Database'!$I$11:$I$510, MATCH($CY43, 'Hotel Database'!$EB$11:$EB$510, 0)), ""))</f>
        <v/>
      </c>
      <c r="AA43" s="102"/>
      <c r="AB43" s="102"/>
      <c r="AC43" s="102"/>
      <c r="AD43" s="103">
        <f>IF(IFERROR(INDEX('Hotel Database'!$E$11:$E$510, MATCH($CY43, 'Hotel Database'!$EB$11:$EB$510, 0)), "")="", "", IFERROR(INDEX('Hotel Database'!$E$11:$E$510, MATCH($CY43, 'Hotel Database'!$EB$11:$EB$510, 0)), ""))</f>
        <v>165</v>
      </c>
      <c r="AE43" s="103"/>
      <c r="AF43" s="103"/>
      <c r="AG43" s="103"/>
      <c r="AH43" s="103">
        <f>IF(IFERROR(INDEX('Hotel Database'!$H$11:$H$510, MATCH($CY43, 'Hotel Database'!$EB$11:$EB$510, 0)), "")="", "", IFERROR(INDEX('Hotel Database'!$H$11:$H$510, MATCH($CY43, 'Hotel Database'!$EB$11:$EB$510, 0)), ""))</f>
        <v>6</v>
      </c>
      <c r="AI43" s="103"/>
      <c r="AJ43" s="103"/>
      <c r="AK43" s="103"/>
      <c r="AL43" s="103">
        <f>IF(IFERROR(INDEX('Hotel Database'!$K$11:$K$510, MATCH($CY43, 'Hotel Database'!$EB$11:$EB$510, 0)), "")="", "", IFERROR(INDEX('Hotel Database'!$K$11:$K$510, MATCH($CY43, 'Hotel Database'!$EB$11:$EB$510, 0)), ""))</f>
        <v>120</v>
      </c>
      <c r="AM43" s="103"/>
      <c r="AN43" s="103"/>
      <c r="AO43" s="103"/>
      <c r="AP43" s="103">
        <f>IF(IFERROR(INDEX('Hotel Database'!$Q$11:$Q$510, MATCH($CY43, 'Hotel Database'!$EB$11:$EB$510, 0)), "")="", "", IFERROR(INDEX('Hotel Database'!$Q$11:$Q$510, MATCH($CY43, 'Hotel Database'!$EB$11:$EB$510, 0)), ""))</f>
        <v>100</v>
      </c>
      <c r="AQ43" s="103"/>
      <c r="AR43" s="103"/>
      <c r="AS43" s="103"/>
      <c r="AT43" s="104" t="str">
        <f t="shared" si="0"/>
        <v>https://lhw.com/jhotelshanghai</v>
      </c>
      <c r="AU43" s="104"/>
      <c r="AV43" s="104"/>
      <c r="AW43" s="104"/>
      <c r="AX43" s="104"/>
      <c r="AY43" s="104"/>
      <c r="AZ43" s="104"/>
      <c r="BA43" s="104"/>
      <c r="BB43" s="104"/>
      <c r="BC43" s="104"/>
      <c r="BD43" s="104"/>
      <c r="BE43" s="104"/>
      <c r="BF43" s="104"/>
      <c r="BG43" s="104"/>
      <c r="BH43" s="104"/>
      <c r="BI43" s="104"/>
      <c r="BJ43" s="104"/>
      <c r="BK43" s="104"/>
      <c r="BL43" s="105"/>
      <c r="BM43" s="2"/>
      <c r="BN43" s="25"/>
      <c r="BO43" s="132" t="s">
        <v>83</v>
      </c>
      <c r="BP43" s="133"/>
      <c r="BQ43" s="133"/>
      <c r="BR43" s="133"/>
      <c r="BS43" s="133"/>
      <c r="BT43" s="133"/>
      <c r="BU43" s="133"/>
      <c r="BV43" s="133"/>
      <c r="BW43" s="133"/>
      <c r="BX43" s="134"/>
      <c r="BY43" s="81" t="s">
        <v>65</v>
      </c>
      <c r="BZ43" s="82"/>
      <c r="CA43" s="83"/>
      <c r="CB43" s="84"/>
      <c r="CC43" s="85"/>
      <c r="CD43" s="86"/>
      <c r="CE43" s="82" t="s">
        <v>66</v>
      </c>
      <c r="CF43" s="82"/>
      <c r="CG43" s="83"/>
      <c r="CH43" s="84"/>
      <c r="CI43" s="85"/>
      <c r="CJ43" s="86"/>
      <c r="CK43" s="25"/>
      <c r="CO43" s="8">
        <v>5</v>
      </c>
      <c r="CR43" s="5" t="str">
        <f t="shared" si="8"/>
        <v/>
      </c>
      <c r="CS43" s="5" t="str">
        <f t="shared" si="9"/>
        <v/>
      </c>
      <c r="CU43" s="10" t="str">
        <f>'Hotel Database'!$EJ50</f>
        <v>Mauritius</v>
      </c>
      <c r="CW43" s="10" t="str">
        <f>'Hotel Database'!$EN50</f>
        <v>Cannes</v>
      </c>
      <c r="CY43" s="8">
        <v>33</v>
      </c>
      <c r="DA43" s="10" t="str">
        <f>IFERROR(INDEX('Hotel Database'!$ED$11:$ED$510, MATCH($CY43, 'Hotel Database'!$EB$11:$EB$510, 0)), "")</f>
        <v>33. J Hotel Shanghai Tower</v>
      </c>
      <c r="DC43" s="10" t="str">
        <f>IF(IFERROR(INDEX('Hotel Database'!$AD$11:$AD$510, MATCH($CY43, 'Hotel Database'!$EB$11:$EB$510, 0)), "")="", "", IFERROR(INDEX('Hotel Database'!$AD$11:$AD$510, MATCH($CY43, 'Hotel Database'!$EB$11:$EB$510, 0)), ""))</f>
        <v>www.lhw.com/jhotelshanghai</v>
      </c>
      <c r="DE43" s="10" t="str">
        <f t="shared" si="1"/>
        <v>https://lhw.com/jhotelshanghai</v>
      </c>
    </row>
    <row r="44" spans="1:109" x14ac:dyDescent="0.35">
      <c r="A44" s="2"/>
      <c r="B44" s="101" t="str">
        <f>IF(IFERROR(INDEX('Hotel Database'!$B$11:$B$510, MATCH($CY44, 'Hotel Database'!$EB$11:$EB$510, 0)), "")="", "", IFERROR(INDEX('Hotel Database'!$B$11:$B$510, MATCH($CY44, 'Hotel Database'!$EB$11:$EB$510, 0)), ""))</f>
        <v>China</v>
      </c>
      <c r="C44" s="102"/>
      <c r="D44" s="102"/>
      <c r="E44" s="102"/>
      <c r="F44" s="102"/>
      <c r="G44" s="102"/>
      <c r="H44" s="102"/>
      <c r="I44" s="102" t="str">
        <f>IF(IFERROR(INDEX('Hotel Database'!$C$11:$C$510, MATCH($CY44, 'Hotel Database'!$EB$11:$EB$510, 0)), "")="", "", IFERROR(INDEX('Hotel Database'!$C$11:$C$510, MATCH($CY44, 'Hotel Database'!$EB$11:$EB$510, 0)), ""))</f>
        <v>Hong Kong</v>
      </c>
      <c r="J44" s="102"/>
      <c r="K44" s="102"/>
      <c r="L44" s="102"/>
      <c r="M44" s="102"/>
      <c r="N44" s="102"/>
      <c r="O44" s="102"/>
      <c r="P44" s="102" t="str">
        <f>IF(IFERROR(INDEX('Hotel Database'!$D$11:$D$510, MATCH($CY44, 'Hotel Database'!$EB$11:$EB$510, 0)), "")="", "", IFERROR(INDEX('Hotel Database'!$D$11:$D$510, MATCH($CY44, 'Hotel Database'!$EB$11:$EB$510, 0)), ""))</f>
        <v>The Murray Hong Kong, a Niccolo Hotel</v>
      </c>
      <c r="Q44" s="102"/>
      <c r="R44" s="102"/>
      <c r="S44" s="102"/>
      <c r="T44" s="102"/>
      <c r="U44" s="102"/>
      <c r="V44" s="102"/>
      <c r="W44" s="102"/>
      <c r="X44" s="102"/>
      <c r="Y44" s="102"/>
      <c r="Z44" s="102" t="str">
        <f>IF(IFERROR(INDEX('Hotel Database'!$I$11:$I$510, MATCH($CY44, 'Hotel Database'!$EB$11:$EB$510, 0)), "")="", "", IFERROR(INDEX('Hotel Database'!$I$11:$I$510, MATCH($CY44, 'Hotel Database'!$EB$11:$EB$510, 0)), ""))</f>
        <v/>
      </c>
      <c r="AA44" s="102"/>
      <c r="AB44" s="102"/>
      <c r="AC44" s="102"/>
      <c r="AD44" s="103">
        <f>IF(IFERROR(INDEX('Hotel Database'!$E$11:$E$510, MATCH($CY44, 'Hotel Database'!$EB$11:$EB$510, 0)), "")="", "", IFERROR(INDEX('Hotel Database'!$E$11:$E$510, MATCH($CY44, 'Hotel Database'!$EB$11:$EB$510, 0)), ""))</f>
        <v>336</v>
      </c>
      <c r="AE44" s="103"/>
      <c r="AF44" s="103"/>
      <c r="AG44" s="103"/>
      <c r="AH44" s="103">
        <f>IF(IFERROR(INDEX('Hotel Database'!$H$11:$H$510, MATCH($CY44, 'Hotel Database'!$EB$11:$EB$510, 0)), "")="", "", IFERROR(INDEX('Hotel Database'!$H$11:$H$510, MATCH($CY44, 'Hotel Database'!$EB$11:$EB$510, 0)), ""))</f>
        <v>9</v>
      </c>
      <c r="AI44" s="103"/>
      <c r="AJ44" s="103"/>
      <c r="AK44" s="103"/>
      <c r="AL44" s="103">
        <f>IF(IFERROR(INDEX('Hotel Database'!$K$11:$K$510, MATCH($CY44, 'Hotel Database'!$EB$11:$EB$510, 0)), "")="", "", IFERROR(INDEX('Hotel Database'!$K$11:$K$510, MATCH($CY44, 'Hotel Database'!$EB$11:$EB$510, 0)), ""))</f>
        <v>150</v>
      </c>
      <c r="AM44" s="103"/>
      <c r="AN44" s="103"/>
      <c r="AO44" s="103"/>
      <c r="AP44" s="103">
        <f>IF(IFERROR(INDEX('Hotel Database'!$Q$11:$Q$510, MATCH($CY44, 'Hotel Database'!$EB$11:$EB$510, 0)), "")="", "", IFERROR(INDEX('Hotel Database'!$Q$11:$Q$510, MATCH($CY44, 'Hotel Database'!$EB$11:$EB$510, 0)), ""))</f>
        <v>240</v>
      </c>
      <c r="AQ44" s="103"/>
      <c r="AR44" s="103"/>
      <c r="AS44" s="103"/>
      <c r="AT44" s="104" t="str">
        <f t="shared" si="0"/>
        <v>https://lhw.com/murrayhongkong</v>
      </c>
      <c r="AU44" s="104"/>
      <c r="AV44" s="104"/>
      <c r="AW44" s="104"/>
      <c r="AX44" s="104"/>
      <c r="AY44" s="104"/>
      <c r="AZ44" s="104"/>
      <c r="BA44" s="104"/>
      <c r="BB44" s="104"/>
      <c r="BC44" s="104"/>
      <c r="BD44" s="104"/>
      <c r="BE44" s="104"/>
      <c r="BF44" s="104"/>
      <c r="BG44" s="104"/>
      <c r="BH44" s="104"/>
      <c r="BI44" s="104"/>
      <c r="BJ44" s="104"/>
      <c r="BK44" s="104"/>
      <c r="BL44" s="105"/>
      <c r="BM44" s="2"/>
      <c r="BN44" s="25"/>
      <c r="BO44" s="132" t="str">
        <f>CONCATENATE("Total Sq ", $CM$44)</f>
        <v>Total Sq Meters</v>
      </c>
      <c r="BP44" s="133"/>
      <c r="BQ44" s="133"/>
      <c r="BR44" s="133"/>
      <c r="BS44" s="133"/>
      <c r="BT44" s="133"/>
      <c r="BU44" s="133"/>
      <c r="BV44" s="133"/>
      <c r="BW44" s="133"/>
      <c r="BX44" s="134"/>
      <c r="BY44" s="81" t="s">
        <v>65</v>
      </c>
      <c r="BZ44" s="82"/>
      <c r="CA44" s="83"/>
      <c r="CB44" s="84"/>
      <c r="CC44" s="85"/>
      <c r="CD44" s="86"/>
      <c r="CE44" s="82" t="s">
        <v>66</v>
      </c>
      <c r="CF44" s="82"/>
      <c r="CG44" s="83"/>
      <c r="CH44" s="84"/>
      <c r="CI44" s="85"/>
      <c r="CJ44" s="86"/>
      <c r="CK44" s="25"/>
      <c r="CM44" s="5" t="str">
        <f>'Intro &amp; Setup'!$AV$15</f>
        <v>Meters</v>
      </c>
      <c r="CO44" s="8">
        <v>6</v>
      </c>
      <c r="CR44" s="5" t="str">
        <f t="shared" si="8"/>
        <v/>
      </c>
      <c r="CS44" s="5" t="str">
        <f t="shared" si="9"/>
        <v/>
      </c>
      <c r="CU44" s="10" t="str">
        <f>'Hotel Database'!$EJ51</f>
        <v>Mexico</v>
      </c>
      <c r="CW44" s="10" t="str">
        <f>'Hotel Database'!$EN51</f>
        <v>Canouan Island</v>
      </c>
      <c r="CY44" s="8">
        <v>34</v>
      </c>
      <c r="DA44" s="10" t="str">
        <f>IFERROR(INDEX('Hotel Database'!$ED$11:$ED$510, MATCH($CY44, 'Hotel Database'!$EB$11:$EB$510, 0)), "")</f>
        <v>34. The Murray Hong Kong, a Niccolo Hotel</v>
      </c>
      <c r="DC44" s="10" t="str">
        <f>IF(IFERROR(INDEX('Hotel Database'!$AD$11:$AD$510, MATCH($CY44, 'Hotel Database'!$EB$11:$EB$510, 0)), "")="", "", IFERROR(INDEX('Hotel Database'!$AD$11:$AD$510, MATCH($CY44, 'Hotel Database'!$EB$11:$EB$510, 0)), ""))</f>
        <v>www.lhw.com/murrayhongkong</v>
      </c>
      <c r="DE44" s="10" t="str">
        <f t="shared" si="1"/>
        <v>https://lhw.com/murrayhongkong</v>
      </c>
    </row>
    <row r="45" spans="1:109" x14ac:dyDescent="0.35">
      <c r="A45" s="2"/>
      <c r="B45" s="101" t="str">
        <f>IF(IFERROR(INDEX('Hotel Database'!$B$11:$B$510, MATCH($CY45, 'Hotel Database'!$EB$11:$EB$510, 0)), "")="", "", IFERROR(INDEX('Hotel Database'!$B$11:$B$510, MATCH($CY45, 'Hotel Database'!$EB$11:$EB$510, 0)), ""))</f>
        <v>China</v>
      </c>
      <c r="C45" s="102"/>
      <c r="D45" s="102"/>
      <c r="E45" s="102"/>
      <c r="F45" s="102"/>
      <c r="G45" s="102"/>
      <c r="H45" s="102"/>
      <c r="I45" s="102" t="str">
        <f>IF(IFERROR(INDEX('Hotel Database'!$C$11:$C$510, MATCH($CY45, 'Hotel Database'!$EB$11:$EB$510, 0)), "")="", "", IFERROR(INDEX('Hotel Database'!$C$11:$C$510, MATCH($CY45, 'Hotel Database'!$EB$11:$EB$510, 0)), ""))</f>
        <v>Shanghai</v>
      </c>
      <c r="J45" s="102"/>
      <c r="K45" s="102"/>
      <c r="L45" s="102"/>
      <c r="M45" s="102"/>
      <c r="N45" s="102"/>
      <c r="O45" s="102"/>
      <c r="P45" s="102" t="str">
        <f>IF(IFERROR(INDEX('Hotel Database'!$D$11:$D$510, MATCH($CY45, 'Hotel Database'!$EB$11:$EB$510, 0)), "")="", "", IFERROR(INDEX('Hotel Database'!$D$11:$D$510, MATCH($CY45, 'Hotel Database'!$EB$11:$EB$510, 0)), ""))</f>
        <v>The Anandi Hotel and Spa</v>
      </c>
      <c r="Q45" s="102"/>
      <c r="R45" s="102"/>
      <c r="S45" s="102"/>
      <c r="T45" s="102"/>
      <c r="U45" s="102"/>
      <c r="V45" s="102"/>
      <c r="W45" s="102"/>
      <c r="X45" s="102"/>
      <c r="Y45" s="102"/>
      <c r="Z45" s="102" t="str">
        <f>IF(IFERROR(INDEX('Hotel Database'!$I$11:$I$510, MATCH($CY45, 'Hotel Database'!$EB$11:$EB$510, 0)), "")="", "", IFERROR(INDEX('Hotel Database'!$I$11:$I$510, MATCH($CY45, 'Hotel Database'!$EB$11:$EB$510, 0)), ""))</f>
        <v/>
      </c>
      <c r="AA45" s="102"/>
      <c r="AB45" s="102"/>
      <c r="AC45" s="102"/>
      <c r="AD45" s="103">
        <f>IF(IFERROR(INDEX('Hotel Database'!$E$11:$E$510, MATCH($CY45, 'Hotel Database'!$EB$11:$EB$510, 0)), "")="", "", IFERROR(INDEX('Hotel Database'!$E$11:$E$510, MATCH($CY45, 'Hotel Database'!$EB$11:$EB$510, 0)), ""))</f>
        <v>325</v>
      </c>
      <c r="AE45" s="103"/>
      <c r="AF45" s="103"/>
      <c r="AG45" s="103"/>
      <c r="AH45" s="103">
        <f>IF(IFERROR(INDEX('Hotel Database'!$H$11:$H$510, MATCH($CY45, 'Hotel Database'!$EB$11:$EB$510, 0)), "")="", "", IFERROR(INDEX('Hotel Database'!$H$11:$H$510, MATCH($CY45, 'Hotel Database'!$EB$11:$EB$510, 0)), ""))</f>
        <v>19</v>
      </c>
      <c r="AI45" s="103"/>
      <c r="AJ45" s="103"/>
      <c r="AK45" s="103"/>
      <c r="AL45" s="103">
        <f>IF(IFERROR(INDEX('Hotel Database'!$K$11:$K$510, MATCH($CY45, 'Hotel Database'!$EB$11:$EB$510, 0)), "")="", "", IFERROR(INDEX('Hotel Database'!$K$11:$K$510, MATCH($CY45, 'Hotel Database'!$EB$11:$EB$510, 0)), ""))</f>
        <v>325</v>
      </c>
      <c r="AM45" s="103"/>
      <c r="AN45" s="103"/>
      <c r="AO45" s="103"/>
      <c r="AP45" s="103">
        <f>IF(IFERROR(INDEX('Hotel Database'!$Q$11:$Q$510, MATCH($CY45, 'Hotel Database'!$EB$11:$EB$510, 0)), "")="", "", IFERROR(INDEX('Hotel Database'!$Q$11:$Q$510, MATCH($CY45, 'Hotel Database'!$EB$11:$EB$510, 0)), ""))</f>
        <v>600</v>
      </c>
      <c r="AQ45" s="103"/>
      <c r="AR45" s="103"/>
      <c r="AS45" s="103"/>
      <c r="AT45" s="104" t="str">
        <f t="shared" si="0"/>
        <v>https://lhw.com/anandishanghai</v>
      </c>
      <c r="AU45" s="104"/>
      <c r="AV45" s="104"/>
      <c r="AW45" s="104"/>
      <c r="AX45" s="104"/>
      <c r="AY45" s="104"/>
      <c r="AZ45" s="104"/>
      <c r="BA45" s="104"/>
      <c r="BB45" s="104"/>
      <c r="BC45" s="104"/>
      <c r="BD45" s="104"/>
      <c r="BE45" s="104"/>
      <c r="BF45" s="104"/>
      <c r="BG45" s="104"/>
      <c r="BH45" s="104"/>
      <c r="BI45" s="104"/>
      <c r="BJ45" s="104"/>
      <c r="BK45" s="104"/>
      <c r="BL45" s="105"/>
      <c r="BM45" s="2"/>
      <c r="BN45" s="25"/>
      <c r="BO45" s="132" t="s">
        <v>84</v>
      </c>
      <c r="BP45" s="133"/>
      <c r="BQ45" s="133"/>
      <c r="BR45" s="133"/>
      <c r="BS45" s="133"/>
      <c r="BT45" s="133"/>
      <c r="BU45" s="133"/>
      <c r="BV45" s="133"/>
      <c r="BW45" s="133"/>
      <c r="BX45" s="134"/>
      <c r="BY45" s="81" t="s">
        <v>65</v>
      </c>
      <c r="BZ45" s="82"/>
      <c r="CA45" s="83"/>
      <c r="CB45" s="84"/>
      <c r="CC45" s="85"/>
      <c r="CD45" s="86"/>
      <c r="CE45" s="82" t="s">
        <v>66</v>
      </c>
      <c r="CF45" s="82"/>
      <c r="CG45" s="83"/>
      <c r="CH45" s="84"/>
      <c r="CI45" s="85"/>
      <c r="CJ45" s="86"/>
      <c r="CK45" s="25"/>
      <c r="CO45" s="8">
        <v>7</v>
      </c>
      <c r="CR45" s="5" t="str">
        <f t="shared" si="8"/>
        <v/>
      </c>
      <c r="CS45" s="5" t="str">
        <f t="shared" si="9"/>
        <v/>
      </c>
      <c r="CU45" s="10" t="str">
        <f>'Hotel Database'!$EJ52</f>
        <v>Monaco</v>
      </c>
      <c r="CW45" s="10" t="str">
        <f>'Hotel Database'!$EN52</f>
        <v>Canyamel</v>
      </c>
      <c r="CY45" s="8">
        <v>35</v>
      </c>
      <c r="DA45" s="10" t="str">
        <f>IFERROR(INDEX('Hotel Database'!$ED$11:$ED$510, MATCH($CY45, 'Hotel Database'!$EB$11:$EB$510, 0)), "")</f>
        <v>35. The Anandi Hotel and Spa</v>
      </c>
      <c r="DC45" s="10" t="str">
        <f>IF(IFERROR(INDEX('Hotel Database'!$AD$11:$AD$510, MATCH($CY45, 'Hotel Database'!$EB$11:$EB$510, 0)), "")="", "", IFERROR(INDEX('Hotel Database'!$AD$11:$AD$510, MATCH($CY45, 'Hotel Database'!$EB$11:$EB$510, 0)), ""))</f>
        <v>www.lhw.com/anandishanghai</v>
      </c>
      <c r="DE45" s="10" t="str">
        <f t="shared" si="1"/>
        <v>https://lhw.com/anandishanghai</v>
      </c>
    </row>
    <row r="46" spans="1:109" x14ac:dyDescent="0.35">
      <c r="A46" s="2"/>
      <c r="B46" s="101" t="str">
        <f>IF(IFERROR(INDEX('Hotel Database'!$B$11:$B$510, MATCH($CY46, 'Hotel Database'!$EB$11:$EB$510, 0)), "")="", "", IFERROR(INDEX('Hotel Database'!$B$11:$B$510, MATCH($CY46, 'Hotel Database'!$EB$11:$EB$510, 0)), ""))</f>
        <v>China</v>
      </c>
      <c r="C46" s="102"/>
      <c r="D46" s="102"/>
      <c r="E46" s="102"/>
      <c r="F46" s="102"/>
      <c r="G46" s="102"/>
      <c r="H46" s="102"/>
      <c r="I46" s="102" t="str">
        <f>IF(IFERROR(INDEX('Hotel Database'!$C$11:$C$510, MATCH($CY46, 'Hotel Database'!$EB$11:$EB$510, 0)), "")="", "", IFERROR(INDEX('Hotel Database'!$C$11:$C$510, MATCH($CY46, 'Hotel Database'!$EB$11:$EB$510, 0)), ""))</f>
        <v>Shanghai</v>
      </c>
      <c r="J46" s="102"/>
      <c r="K46" s="102"/>
      <c r="L46" s="102"/>
      <c r="M46" s="102"/>
      <c r="N46" s="102"/>
      <c r="O46" s="102"/>
      <c r="P46" s="102" t="str">
        <f>IF(IFERROR(INDEX('Hotel Database'!$D$11:$D$510, MATCH($CY46, 'Hotel Database'!$EB$11:$EB$510, 0)), "")="", "", IFERROR(INDEX('Hotel Database'!$D$11:$D$510, MATCH($CY46, 'Hotel Database'!$EB$11:$EB$510, 0)), ""))</f>
        <v>The PuLi Shanghai</v>
      </c>
      <c r="Q46" s="102"/>
      <c r="R46" s="102"/>
      <c r="S46" s="102"/>
      <c r="T46" s="102"/>
      <c r="U46" s="102"/>
      <c r="V46" s="102"/>
      <c r="W46" s="102"/>
      <c r="X46" s="102"/>
      <c r="Y46" s="102"/>
      <c r="Z46" s="102" t="str">
        <f>IF(IFERROR(INDEX('Hotel Database'!$I$11:$I$510, MATCH($CY46, 'Hotel Database'!$EB$11:$EB$510, 0)), "")="", "", IFERROR(INDEX('Hotel Database'!$I$11:$I$510, MATCH($CY46, 'Hotel Database'!$EB$11:$EB$510, 0)), ""))</f>
        <v/>
      </c>
      <c r="AA46" s="102"/>
      <c r="AB46" s="102"/>
      <c r="AC46" s="102"/>
      <c r="AD46" s="103">
        <f>IF(IFERROR(INDEX('Hotel Database'!$E$11:$E$510, MATCH($CY46, 'Hotel Database'!$EB$11:$EB$510, 0)), "")="", "", IFERROR(INDEX('Hotel Database'!$E$11:$E$510, MATCH($CY46, 'Hotel Database'!$EB$11:$EB$510, 0)), ""))</f>
        <v>229</v>
      </c>
      <c r="AE46" s="103"/>
      <c r="AF46" s="103"/>
      <c r="AG46" s="103"/>
      <c r="AH46" s="103">
        <f>IF(IFERROR(INDEX('Hotel Database'!$H$11:$H$510, MATCH($CY46, 'Hotel Database'!$EB$11:$EB$510, 0)), "")="", "", IFERROR(INDEX('Hotel Database'!$H$11:$H$510, MATCH($CY46, 'Hotel Database'!$EB$11:$EB$510, 0)), ""))</f>
        <v>2</v>
      </c>
      <c r="AI46" s="103"/>
      <c r="AJ46" s="103"/>
      <c r="AK46" s="103"/>
      <c r="AL46" s="103">
        <f>IF(IFERROR(INDEX('Hotel Database'!$K$11:$K$510, MATCH($CY46, 'Hotel Database'!$EB$11:$EB$510, 0)), "")="", "", IFERROR(INDEX('Hotel Database'!$K$11:$K$510, MATCH($CY46, 'Hotel Database'!$EB$11:$EB$510, 0)), ""))</f>
        <v>150</v>
      </c>
      <c r="AM46" s="103"/>
      <c r="AN46" s="103"/>
      <c r="AO46" s="103"/>
      <c r="AP46" s="103">
        <f>IF(IFERROR(INDEX('Hotel Database'!$Q$11:$Q$510, MATCH($CY46, 'Hotel Database'!$EB$11:$EB$510, 0)), "")="", "", IFERROR(INDEX('Hotel Database'!$Q$11:$Q$510, MATCH($CY46, 'Hotel Database'!$EB$11:$EB$510, 0)), ""))</f>
        <v>16</v>
      </c>
      <c r="AQ46" s="103"/>
      <c r="AR46" s="103"/>
      <c r="AS46" s="103"/>
      <c r="AT46" s="104" t="str">
        <f t="shared" si="0"/>
        <v>https://lhw.com/pulihotel</v>
      </c>
      <c r="AU46" s="104"/>
      <c r="AV46" s="104"/>
      <c r="AW46" s="104"/>
      <c r="AX46" s="104"/>
      <c r="AY46" s="104"/>
      <c r="AZ46" s="104"/>
      <c r="BA46" s="104"/>
      <c r="BB46" s="104"/>
      <c r="BC46" s="104"/>
      <c r="BD46" s="104"/>
      <c r="BE46" s="104"/>
      <c r="BF46" s="104"/>
      <c r="BG46" s="104"/>
      <c r="BH46" s="104"/>
      <c r="BI46" s="104"/>
      <c r="BJ46" s="104"/>
      <c r="BK46" s="104"/>
      <c r="BL46" s="105"/>
      <c r="BM46" s="2"/>
      <c r="BN46" s="25"/>
      <c r="BO46" s="132" t="s">
        <v>85</v>
      </c>
      <c r="BP46" s="133"/>
      <c r="BQ46" s="133"/>
      <c r="BR46" s="133"/>
      <c r="BS46" s="133"/>
      <c r="BT46" s="133"/>
      <c r="BU46" s="133"/>
      <c r="BV46" s="133"/>
      <c r="BW46" s="133"/>
      <c r="BX46" s="134"/>
      <c r="BY46" s="81" t="s">
        <v>65</v>
      </c>
      <c r="BZ46" s="82"/>
      <c r="CA46" s="83"/>
      <c r="CB46" s="84"/>
      <c r="CC46" s="85"/>
      <c r="CD46" s="86"/>
      <c r="CE46" s="82" t="s">
        <v>66</v>
      </c>
      <c r="CF46" s="82"/>
      <c r="CG46" s="83"/>
      <c r="CH46" s="84"/>
      <c r="CI46" s="85"/>
      <c r="CJ46" s="86"/>
      <c r="CK46" s="25"/>
      <c r="CO46" s="8">
        <v>8</v>
      </c>
      <c r="CR46" s="5" t="str">
        <f t="shared" si="8"/>
        <v/>
      </c>
      <c r="CS46" s="5" t="str">
        <f t="shared" si="9"/>
        <v/>
      </c>
      <c r="CU46" s="10" t="str">
        <f>'Hotel Database'!$EJ53</f>
        <v>Mongolia</v>
      </c>
      <c r="CW46" s="10" t="str">
        <f>'Hotel Database'!$EN53</f>
        <v>Capadoccia</v>
      </c>
      <c r="CY46" s="8">
        <v>36</v>
      </c>
      <c r="DA46" s="10" t="str">
        <f>IFERROR(INDEX('Hotel Database'!$ED$11:$ED$510, MATCH($CY46, 'Hotel Database'!$EB$11:$EB$510, 0)), "")</f>
        <v>36. The PuLi Shanghai</v>
      </c>
      <c r="DC46" s="10" t="str">
        <f>IF(IFERROR(INDEX('Hotel Database'!$AD$11:$AD$510, MATCH($CY46, 'Hotel Database'!$EB$11:$EB$510, 0)), "")="", "", IFERROR(INDEX('Hotel Database'!$AD$11:$AD$510, MATCH($CY46, 'Hotel Database'!$EB$11:$EB$510, 0)), ""))</f>
        <v>www.lhw.com/pulihotel</v>
      </c>
      <c r="DE46" s="10" t="str">
        <f t="shared" si="1"/>
        <v>https://lhw.com/pulihotel</v>
      </c>
    </row>
    <row r="47" spans="1:109" x14ac:dyDescent="0.35">
      <c r="A47" s="2"/>
      <c r="B47" s="101" t="str">
        <f>IF(IFERROR(INDEX('Hotel Database'!$B$11:$B$510, MATCH($CY47, 'Hotel Database'!$EB$11:$EB$510, 0)), "")="", "", IFERROR(INDEX('Hotel Database'!$B$11:$B$510, MATCH($CY47, 'Hotel Database'!$EB$11:$EB$510, 0)), ""))</f>
        <v>China</v>
      </c>
      <c r="C47" s="102"/>
      <c r="D47" s="102"/>
      <c r="E47" s="102"/>
      <c r="F47" s="102"/>
      <c r="G47" s="102"/>
      <c r="H47" s="102"/>
      <c r="I47" s="102" t="str">
        <f>IF(IFERROR(INDEX('Hotel Database'!$C$11:$C$510, MATCH($CY47, 'Hotel Database'!$EB$11:$EB$510, 0)), "")="", "", IFERROR(INDEX('Hotel Database'!$C$11:$C$510, MATCH($CY47, 'Hotel Database'!$EB$11:$EB$510, 0)), ""))</f>
        <v>Lijiang</v>
      </c>
      <c r="J47" s="102"/>
      <c r="K47" s="102"/>
      <c r="L47" s="102"/>
      <c r="M47" s="102"/>
      <c r="N47" s="102"/>
      <c r="O47" s="102"/>
      <c r="P47" s="102" t="str">
        <f>IF(IFERROR(INDEX('Hotel Database'!$D$11:$D$510, MATCH($CY47, 'Hotel Database'!$EB$11:$EB$510, 0)), "")="", "", IFERROR(INDEX('Hotel Database'!$D$11:$D$510, MATCH($CY47, 'Hotel Database'!$EB$11:$EB$510, 0)), ""))</f>
        <v>Hylla Vintage Hotel</v>
      </c>
      <c r="Q47" s="102"/>
      <c r="R47" s="102"/>
      <c r="S47" s="102"/>
      <c r="T47" s="102"/>
      <c r="U47" s="102"/>
      <c r="V47" s="102"/>
      <c r="W47" s="102"/>
      <c r="X47" s="102"/>
      <c r="Y47" s="102"/>
      <c r="Z47" s="102" t="str">
        <f>IF(IFERROR(INDEX('Hotel Database'!$I$11:$I$510, MATCH($CY47, 'Hotel Database'!$EB$11:$EB$510, 0)), "")="", "", IFERROR(INDEX('Hotel Database'!$I$11:$I$510, MATCH($CY47, 'Hotel Database'!$EB$11:$EB$510, 0)), ""))</f>
        <v/>
      </c>
      <c r="AA47" s="102"/>
      <c r="AB47" s="102"/>
      <c r="AC47" s="102"/>
      <c r="AD47" s="103">
        <f>IF(IFERROR(INDEX('Hotel Database'!$E$11:$E$510, MATCH($CY47, 'Hotel Database'!$EB$11:$EB$510, 0)), "")="", "", IFERROR(INDEX('Hotel Database'!$E$11:$E$510, MATCH($CY47, 'Hotel Database'!$EB$11:$EB$510, 0)), ""))</f>
        <v>28</v>
      </c>
      <c r="AE47" s="103"/>
      <c r="AF47" s="103"/>
      <c r="AG47" s="103"/>
      <c r="AH47" s="103">
        <f>IF(IFERROR(INDEX('Hotel Database'!$H$11:$H$510, MATCH($CY47, 'Hotel Database'!$EB$11:$EB$510, 0)), "")="", "", IFERROR(INDEX('Hotel Database'!$H$11:$H$510, MATCH($CY47, 'Hotel Database'!$EB$11:$EB$510, 0)), ""))</f>
        <v>0</v>
      </c>
      <c r="AI47" s="103"/>
      <c r="AJ47" s="103"/>
      <c r="AK47" s="103"/>
      <c r="AL47" s="103" t="str">
        <f>IF(IFERROR(INDEX('Hotel Database'!$K$11:$K$510, MATCH($CY47, 'Hotel Database'!$EB$11:$EB$510, 0)), "")="", "", IFERROR(INDEX('Hotel Database'!$K$11:$K$510, MATCH($CY47, 'Hotel Database'!$EB$11:$EB$510, 0)), ""))</f>
        <v/>
      </c>
      <c r="AM47" s="103"/>
      <c r="AN47" s="103"/>
      <c r="AO47" s="103"/>
      <c r="AP47" s="103" t="str">
        <f>IF(IFERROR(INDEX('Hotel Database'!$Q$11:$Q$510, MATCH($CY47, 'Hotel Database'!$EB$11:$EB$510, 0)), "")="", "", IFERROR(INDEX('Hotel Database'!$Q$11:$Q$510, MATCH($CY47, 'Hotel Database'!$EB$11:$EB$510, 0)), ""))</f>
        <v/>
      </c>
      <c r="AQ47" s="103"/>
      <c r="AR47" s="103"/>
      <c r="AS47" s="103"/>
      <c r="AT47" s="104" t="str">
        <f t="shared" si="0"/>
        <v>https://lhw.com/hyllavintage</v>
      </c>
      <c r="AU47" s="104"/>
      <c r="AV47" s="104"/>
      <c r="AW47" s="104"/>
      <c r="AX47" s="104"/>
      <c r="AY47" s="104"/>
      <c r="AZ47" s="104"/>
      <c r="BA47" s="104"/>
      <c r="BB47" s="104"/>
      <c r="BC47" s="104"/>
      <c r="BD47" s="104"/>
      <c r="BE47" s="104"/>
      <c r="BF47" s="104"/>
      <c r="BG47" s="104"/>
      <c r="BH47" s="104"/>
      <c r="BI47" s="104"/>
      <c r="BJ47" s="104"/>
      <c r="BK47" s="104"/>
      <c r="BL47" s="105"/>
      <c r="BM47" s="2"/>
      <c r="BN47" s="25"/>
      <c r="BO47" s="132" t="s">
        <v>86</v>
      </c>
      <c r="BP47" s="133"/>
      <c r="BQ47" s="133"/>
      <c r="BR47" s="133"/>
      <c r="BS47" s="133"/>
      <c r="BT47" s="133"/>
      <c r="BU47" s="133"/>
      <c r="BV47" s="133"/>
      <c r="BW47" s="133"/>
      <c r="BX47" s="134"/>
      <c r="BY47" s="81" t="s">
        <v>65</v>
      </c>
      <c r="BZ47" s="82"/>
      <c r="CA47" s="83"/>
      <c r="CB47" s="84"/>
      <c r="CC47" s="85"/>
      <c r="CD47" s="86"/>
      <c r="CE47" s="82" t="s">
        <v>66</v>
      </c>
      <c r="CF47" s="82"/>
      <c r="CG47" s="83"/>
      <c r="CH47" s="84"/>
      <c r="CI47" s="85"/>
      <c r="CJ47" s="86"/>
      <c r="CK47" s="25"/>
      <c r="CO47" s="8">
        <v>9</v>
      </c>
      <c r="CR47" s="5" t="str">
        <f t="shared" si="8"/>
        <v/>
      </c>
      <c r="CS47" s="5" t="str">
        <f t="shared" si="9"/>
        <v/>
      </c>
      <c r="CU47" s="10" t="str">
        <f>'Hotel Database'!$EJ54</f>
        <v>Montenegro</v>
      </c>
      <c r="CW47" s="10" t="str">
        <f>'Hotel Database'!$EN54</f>
        <v>Cape Town</v>
      </c>
      <c r="CY47" s="8">
        <v>37</v>
      </c>
      <c r="DA47" s="10" t="str">
        <f>IFERROR(INDEX('Hotel Database'!$ED$11:$ED$510, MATCH($CY47, 'Hotel Database'!$EB$11:$EB$510, 0)), "")</f>
        <v>37. Hylla Vintage Hotel</v>
      </c>
      <c r="DC47" s="10" t="str">
        <f>IF(IFERROR(INDEX('Hotel Database'!$AD$11:$AD$510, MATCH($CY47, 'Hotel Database'!$EB$11:$EB$510, 0)), "")="", "", IFERROR(INDEX('Hotel Database'!$AD$11:$AD$510, MATCH($CY47, 'Hotel Database'!$EB$11:$EB$510, 0)), ""))</f>
        <v>www.lhw.com/hyllavintage</v>
      </c>
      <c r="DE47" s="10" t="str">
        <f t="shared" si="1"/>
        <v>https://lhw.com/hyllavintage</v>
      </c>
    </row>
    <row r="48" spans="1:109" x14ac:dyDescent="0.35">
      <c r="A48" s="2"/>
      <c r="B48" s="101" t="str">
        <f>IF(IFERROR(INDEX('Hotel Database'!$B$11:$B$510, MATCH($CY48, 'Hotel Database'!$EB$11:$EB$510, 0)), "")="", "", IFERROR(INDEX('Hotel Database'!$B$11:$B$510, MATCH($CY48, 'Hotel Database'!$EB$11:$EB$510, 0)), ""))</f>
        <v>China</v>
      </c>
      <c r="C48" s="102"/>
      <c r="D48" s="102"/>
      <c r="E48" s="102"/>
      <c r="F48" s="102"/>
      <c r="G48" s="102"/>
      <c r="H48" s="102"/>
      <c r="I48" s="102" t="str">
        <f>IF(IFERROR(INDEX('Hotel Database'!$C$11:$C$510, MATCH($CY48, 'Hotel Database'!$EB$11:$EB$510, 0)), "")="", "", IFERROR(INDEX('Hotel Database'!$C$11:$C$510, MATCH($CY48, 'Hotel Database'!$EB$11:$EB$510, 0)), ""))</f>
        <v>Shanghai</v>
      </c>
      <c r="J48" s="102"/>
      <c r="K48" s="102"/>
      <c r="L48" s="102"/>
      <c r="M48" s="102"/>
      <c r="N48" s="102"/>
      <c r="O48" s="102"/>
      <c r="P48" s="102" t="str">
        <f>IF(IFERROR(INDEX('Hotel Database'!$D$11:$D$510, MATCH($CY48, 'Hotel Database'!$EB$11:$EB$510, 0)), "")="", "", IFERROR(INDEX('Hotel Database'!$D$11:$D$510, MATCH($CY48, 'Hotel Database'!$EB$11:$EB$510, 0)), ""))</f>
        <v>Capella Shanghai, Jian Ye Li</v>
      </c>
      <c r="Q48" s="102"/>
      <c r="R48" s="102"/>
      <c r="S48" s="102"/>
      <c r="T48" s="102"/>
      <c r="U48" s="102"/>
      <c r="V48" s="102"/>
      <c r="W48" s="102"/>
      <c r="X48" s="102"/>
      <c r="Y48" s="102"/>
      <c r="Z48" s="102" t="str">
        <f>IF(IFERROR(INDEX('Hotel Database'!$I$11:$I$510, MATCH($CY48, 'Hotel Database'!$EB$11:$EB$510, 0)), "")="", "", IFERROR(INDEX('Hotel Database'!$I$11:$I$510, MATCH($CY48, 'Hotel Database'!$EB$11:$EB$510, 0)), ""))</f>
        <v/>
      </c>
      <c r="AA48" s="102"/>
      <c r="AB48" s="102"/>
      <c r="AC48" s="102"/>
      <c r="AD48" s="103">
        <f>IF(IFERROR(INDEX('Hotel Database'!$E$11:$E$510, MATCH($CY48, 'Hotel Database'!$EB$11:$EB$510, 0)), "")="", "", IFERROR(INDEX('Hotel Database'!$E$11:$E$510, MATCH($CY48, 'Hotel Database'!$EB$11:$EB$510, 0)), ""))</f>
        <v>55</v>
      </c>
      <c r="AE48" s="103"/>
      <c r="AF48" s="103"/>
      <c r="AG48" s="103"/>
      <c r="AH48" s="103">
        <f>IF(IFERROR(INDEX('Hotel Database'!$H$11:$H$510, MATCH($CY48, 'Hotel Database'!$EB$11:$EB$510, 0)), "")="", "", IFERROR(INDEX('Hotel Database'!$H$11:$H$510, MATCH($CY48, 'Hotel Database'!$EB$11:$EB$510, 0)), ""))</f>
        <v>4</v>
      </c>
      <c r="AI48" s="103"/>
      <c r="AJ48" s="103"/>
      <c r="AK48" s="103"/>
      <c r="AL48" s="103">
        <f>IF(IFERROR(INDEX('Hotel Database'!$K$11:$K$510, MATCH($CY48, 'Hotel Database'!$EB$11:$EB$510, 0)), "")="", "", IFERROR(INDEX('Hotel Database'!$K$11:$K$510, MATCH($CY48, 'Hotel Database'!$EB$11:$EB$510, 0)), ""))</f>
        <v>40</v>
      </c>
      <c r="AM48" s="103"/>
      <c r="AN48" s="103"/>
      <c r="AO48" s="103"/>
      <c r="AP48" s="103">
        <f>IF(IFERROR(INDEX('Hotel Database'!$Q$11:$Q$510, MATCH($CY48, 'Hotel Database'!$EB$11:$EB$510, 0)), "")="", "", IFERROR(INDEX('Hotel Database'!$Q$11:$Q$510, MATCH($CY48, 'Hotel Database'!$EB$11:$EB$510, 0)), ""))</f>
        <v>40</v>
      </c>
      <c r="AQ48" s="103"/>
      <c r="AR48" s="103"/>
      <c r="AS48" s="103"/>
      <c r="AT48" s="104" t="str">
        <f t="shared" si="0"/>
        <v>https://lhw.com/capellashanghai</v>
      </c>
      <c r="AU48" s="104"/>
      <c r="AV48" s="104"/>
      <c r="AW48" s="104"/>
      <c r="AX48" s="104"/>
      <c r="AY48" s="104"/>
      <c r="AZ48" s="104"/>
      <c r="BA48" s="104"/>
      <c r="BB48" s="104"/>
      <c r="BC48" s="104"/>
      <c r="BD48" s="104"/>
      <c r="BE48" s="104"/>
      <c r="BF48" s="104"/>
      <c r="BG48" s="104"/>
      <c r="BH48" s="104"/>
      <c r="BI48" s="104"/>
      <c r="BJ48" s="104"/>
      <c r="BK48" s="104"/>
      <c r="BL48" s="105"/>
      <c r="BM48" s="2"/>
      <c r="BN48" s="25"/>
      <c r="BO48" s="132" t="s">
        <v>87</v>
      </c>
      <c r="BP48" s="133"/>
      <c r="BQ48" s="133"/>
      <c r="BR48" s="133"/>
      <c r="BS48" s="133"/>
      <c r="BT48" s="133"/>
      <c r="BU48" s="133"/>
      <c r="BV48" s="133"/>
      <c r="BW48" s="133"/>
      <c r="BX48" s="134"/>
      <c r="BY48" s="81" t="s">
        <v>65</v>
      </c>
      <c r="BZ48" s="82"/>
      <c r="CA48" s="83"/>
      <c r="CB48" s="84"/>
      <c r="CC48" s="85"/>
      <c r="CD48" s="86"/>
      <c r="CE48" s="82" t="s">
        <v>66</v>
      </c>
      <c r="CF48" s="82"/>
      <c r="CG48" s="83"/>
      <c r="CH48" s="84"/>
      <c r="CI48" s="85"/>
      <c r="CJ48" s="86"/>
      <c r="CK48" s="25"/>
      <c r="CO48" s="8">
        <v>10</v>
      </c>
      <c r="CR48" s="5" t="str">
        <f t="shared" si="8"/>
        <v/>
      </c>
      <c r="CS48" s="5" t="str">
        <f t="shared" si="9"/>
        <v/>
      </c>
      <c r="CU48" s="10" t="str">
        <f>'Hotel Database'!$EJ55</f>
        <v>Morocco</v>
      </c>
      <c r="CW48" s="10" t="str">
        <f>'Hotel Database'!$EN55</f>
        <v>Capri</v>
      </c>
      <c r="CY48" s="8">
        <v>38</v>
      </c>
      <c r="DA48" s="10" t="str">
        <f>IFERROR(INDEX('Hotel Database'!$ED$11:$ED$510, MATCH($CY48, 'Hotel Database'!$EB$11:$EB$510, 0)), "")</f>
        <v>38. Capella Shanghai, Jian Ye Li</v>
      </c>
      <c r="DC48" s="10" t="str">
        <f>IF(IFERROR(INDEX('Hotel Database'!$AD$11:$AD$510, MATCH($CY48, 'Hotel Database'!$EB$11:$EB$510, 0)), "")="", "", IFERROR(INDEX('Hotel Database'!$AD$11:$AD$510, MATCH($CY48, 'Hotel Database'!$EB$11:$EB$510, 0)), ""))</f>
        <v>www.lhw.com/capellashanghai</v>
      </c>
      <c r="DE48" s="10" t="str">
        <f t="shared" si="1"/>
        <v>https://lhw.com/capellashanghai</v>
      </c>
    </row>
    <row r="49" spans="1:109" x14ac:dyDescent="0.35">
      <c r="A49" s="2"/>
      <c r="B49" s="101" t="str">
        <f>IF(IFERROR(INDEX('Hotel Database'!$B$11:$B$510, MATCH($CY49, 'Hotel Database'!$EB$11:$EB$510, 0)), "")="", "", IFERROR(INDEX('Hotel Database'!$B$11:$B$510, MATCH($CY49, 'Hotel Database'!$EB$11:$EB$510, 0)), ""))</f>
        <v>China</v>
      </c>
      <c r="C49" s="102"/>
      <c r="D49" s="102"/>
      <c r="E49" s="102"/>
      <c r="F49" s="102"/>
      <c r="G49" s="102"/>
      <c r="H49" s="102"/>
      <c r="I49" s="102" t="str">
        <f>IF(IFERROR(INDEX('Hotel Database'!$C$11:$C$510, MATCH($CY49, 'Hotel Database'!$EB$11:$EB$510, 0)), "")="", "", IFERROR(INDEX('Hotel Database'!$C$11:$C$510, MATCH($CY49, 'Hotel Database'!$EB$11:$EB$510, 0)), ""))</f>
        <v>Beijing</v>
      </c>
      <c r="J49" s="102"/>
      <c r="K49" s="102"/>
      <c r="L49" s="102"/>
      <c r="M49" s="102"/>
      <c r="N49" s="102"/>
      <c r="O49" s="102"/>
      <c r="P49" s="102" t="str">
        <f>IF(IFERROR(INDEX('Hotel Database'!$D$11:$D$510, MATCH($CY49, 'Hotel Database'!$EB$11:$EB$510, 0)), "")="", "", IFERROR(INDEX('Hotel Database'!$D$11:$D$510, MATCH($CY49, 'Hotel Database'!$EB$11:$EB$510, 0)), ""))</f>
        <v>The PuXuan Hotel and Spa</v>
      </c>
      <c r="Q49" s="102"/>
      <c r="R49" s="102"/>
      <c r="S49" s="102"/>
      <c r="T49" s="102"/>
      <c r="U49" s="102"/>
      <c r="V49" s="102"/>
      <c r="W49" s="102"/>
      <c r="X49" s="102"/>
      <c r="Y49" s="102"/>
      <c r="Z49" s="102" t="str">
        <f>IF(IFERROR(INDEX('Hotel Database'!$I$11:$I$510, MATCH($CY49, 'Hotel Database'!$EB$11:$EB$510, 0)), "")="", "", IFERROR(INDEX('Hotel Database'!$I$11:$I$510, MATCH($CY49, 'Hotel Database'!$EB$11:$EB$510, 0)), ""))</f>
        <v/>
      </c>
      <c r="AA49" s="102"/>
      <c r="AB49" s="102"/>
      <c r="AC49" s="102"/>
      <c r="AD49" s="103">
        <f>IF(IFERROR(INDEX('Hotel Database'!$E$11:$E$510, MATCH($CY49, 'Hotel Database'!$EB$11:$EB$510, 0)), "")="", "", IFERROR(INDEX('Hotel Database'!$E$11:$E$510, MATCH($CY49, 'Hotel Database'!$EB$11:$EB$510, 0)), ""))</f>
        <v>116</v>
      </c>
      <c r="AE49" s="103"/>
      <c r="AF49" s="103"/>
      <c r="AG49" s="103"/>
      <c r="AH49" s="103">
        <f>IF(IFERROR(INDEX('Hotel Database'!$H$11:$H$510, MATCH($CY49, 'Hotel Database'!$EB$11:$EB$510, 0)), "")="", "", IFERROR(INDEX('Hotel Database'!$H$11:$H$510, MATCH($CY49, 'Hotel Database'!$EB$11:$EB$510, 0)), ""))</f>
        <v>4</v>
      </c>
      <c r="AI49" s="103"/>
      <c r="AJ49" s="103"/>
      <c r="AK49" s="103"/>
      <c r="AL49" s="103">
        <f>IF(IFERROR(INDEX('Hotel Database'!$K$11:$K$510, MATCH($CY49, 'Hotel Database'!$EB$11:$EB$510, 0)), "")="", "", IFERROR(INDEX('Hotel Database'!$K$11:$K$510, MATCH($CY49, 'Hotel Database'!$EB$11:$EB$510, 0)), ""))</f>
        <v>90</v>
      </c>
      <c r="AM49" s="103"/>
      <c r="AN49" s="103"/>
      <c r="AO49" s="103"/>
      <c r="AP49" s="103">
        <f>IF(IFERROR(INDEX('Hotel Database'!$Q$11:$Q$510, MATCH($CY49, 'Hotel Database'!$EB$11:$EB$510, 0)), "")="", "", IFERROR(INDEX('Hotel Database'!$Q$11:$Q$510, MATCH($CY49, 'Hotel Database'!$EB$11:$EB$510, 0)), ""))</f>
        <v>60</v>
      </c>
      <c r="AQ49" s="103"/>
      <c r="AR49" s="103"/>
      <c r="AS49" s="103"/>
      <c r="AT49" s="104" t="str">
        <f t="shared" si="0"/>
        <v>https://lhw.com/puxuanbeijing</v>
      </c>
      <c r="AU49" s="104"/>
      <c r="AV49" s="104"/>
      <c r="AW49" s="104"/>
      <c r="AX49" s="104"/>
      <c r="AY49" s="104"/>
      <c r="AZ49" s="104"/>
      <c r="BA49" s="104"/>
      <c r="BB49" s="104"/>
      <c r="BC49" s="104"/>
      <c r="BD49" s="104"/>
      <c r="BE49" s="104"/>
      <c r="BF49" s="104"/>
      <c r="BG49" s="104"/>
      <c r="BH49" s="104"/>
      <c r="BI49" s="104"/>
      <c r="BJ49" s="104"/>
      <c r="BK49" s="104"/>
      <c r="BL49" s="105"/>
      <c r="BM49" s="2"/>
      <c r="BN49" s="25"/>
      <c r="BO49" s="132" t="s">
        <v>88</v>
      </c>
      <c r="BP49" s="133"/>
      <c r="BQ49" s="133"/>
      <c r="BR49" s="133"/>
      <c r="BS49" s="133"/>
      <c r="BT49" s="133"/>
      <c r="BU49" s="133"/>
      <c r="BV49" s="133"/>
      <c r="BW49" s="133"/>
      <c r="BX49" s="134"/>
      <c r="BY49" s="81" t="s">
        <v>65</v>
      </c>
      <c r="BZ49" s="82"/>
      <c r="CA49" s="83"/>
      <c r="CB49" s="84"/>
      <c r="CC49" s="85"/>
      <c r="CD49" s="86"/>
      <c r="CE49" s="82" t="s">
        <v>66</v>
      </c>
      <c r="CF49" s="82"/>
      <c r="CG49" s="83"/>
      <c r="CH49" s="84"/>
      <c r="CI49" s="85"/>
      <c r="CJ49" s="86"/>
      <c r="CK49" s="25"/>
      <c r="CO49" s="8">
        <v>11</v>
      </c>
      <c r="CR49" s="5" t="str">
        <f t="shared" si="8"/>
        <v/>
      </c>
      <c r="CS49" s="5" t="str">
        <f t="shared" si="9"/>
        <v/>
      </c>
      <c r="CU49" s="10" t="str">
        <f>'Hotel Database'!$EJ56</f>
        <v>Netherlands</v>
      </c>
      <c r="CW49" s="10" t="str">
        <f>'Hotel Database'!$EN56</f>
        <v>Caracas</v>
      </c>
      <c r="CY49" s="8">
        <v>39</v>
      </c>
      <c r="DA49" s="10" t="str">
        <f>IFERROR(INDEX('Hotel Database'!$ED$11:$ED$510, MATCH($CY49, 'Hotel Database'!$EB$11:$EB$510, 0)), "")</f>
        <v>39. The PuXuan Hotel and Spa</v>
      </c>
      <c r="DC49" s="10" t="str">
        <f>IF(IFERROR(INDEX('Hotel Database'!$AD$11:$AD$510, MATCH($CY49, 'Hotel Database'!$EB$11:$EB$510, 0)), "")="", "", IFERROR(INDEX('Hotel Database'!$AD$11:$AD$510, MATCH($CY49, 'Hotel Database'!$EB$11:$EB$510, 0)), ""))</f>
        <v>www.lhw.com/puxuanbeijing</v>
      </c>
      <c r="DE49" s="10" t="str">
        <f t="shared" si="1"/>
        <v>https://lhw.com/puxuanbeijing</v>
      </c>
    </row>
    <row r="50" spans="1:109" x14ac:dyDescent="0.35">
      <c r="A50" s="2"/>
      <c r="B50" s="101" t="str">
        <f>IF(IFERROR(INDEX('Hotel Database'!$B$11:$B$510, MATCH($CY50, 'Hotel Database'!$EB$11:$EB$510, 0)), "")="", "", IFERROR(INDEX('Hotel Database'!$B$11:$B$510, MATCH($CY50, 'Hotel Database'!$EB$11:$EB$510, 0)), ""))</f>
        <v>China</v>
      </c>
      <c r="C50" s="102"/>
      <c r="D50" s="102"/>
      <c r="E50" s="102"/>
      <c r="F50" s="102"/>
      <c r="G50" s="102"/>
      <c r="H50" s="102"/>
      <c r="I50" s="102" t="str">
        <f>IF(IFERROR(INDEX('Hotel Database'!$C$11:$C$510, MATCH($CY50, 'Hotel Database'!$EB$11:$EB$510, 0)), "")="", "", IFERROR(INDEX('Hotel Database'!$C$11:$C$510, MATCH($CY50, 'Hotel Database'!$EB$11:$EB$510, 0)), ""))</f>
        <v>Sanquan Town, Nanchuan District</v>
      </c>
      <c r="J50" s="102"/>
      <c r="K50" s="102"/>
      <c r="L50" s="102"/>
      <c r="M50" s="102"/>
      <c r="N50" s="102"/>
      <c r="O50" s="102"/>
      <c r="P50" s="102" t="str">
        <f>IF(IFERROR(INDEX('Hotel Database'!$D$11:$D$510, MATCH($CY50, 'Hotel Database'!$EB$11:$EB$510, 0)), "")="", "", IFERROR(INDEX('Hotel Database'!$D$11:$D$510, MATCH($CY50, 'Hotel Database'!$EB$11:$EB$510, 0)), ""))</f>
        <v>Pushine Jinfoshan Resort Hotel</v>
      </c>
      <c r="Q50" s="102"/>
      <c r="R50" s="102"/>
      <c r="S50" s="102"/>
      <c r="T50" s="102"/>
      <c r="U50" s="102"/>
      <c r="V50" s="102"/>
      <c r="W50" s="102"/>
      <c r="X50" s="102"/>
      <c r="Y50" s="102"/>
      <c r="Z50" s="102" t="str">
        <f>IF(IFERROR(INDEX('Hotel Database'!$I$11:$I$510, MATCH($CY50, 'Hotel Database'!$EB$11:$EB$510, 0)), "")="", "", IFERROR(INDEX('Hotel Database'!$I$11:$I$510, MATCH($CY50, 'Hotel Database'!$EB$11:$EB$510, 0)), ""))</f>
        <v/>
      </c>
      <c r="AA50" s="102"/>
      <c r="AB50" s="102"/>
      <c r="AC50" s="102"/>
      <c r="AD50" s="103">
        <f>IF(IFERROR(INDEX('Hotel Database'!$E$11:$E$510, MATCH($CY50, 'Hotel Database'!$EB$11:$EB$510, 0)), "")="", "", IFERROR(INDEX('Hotel Database'!$E$11:$E$510, MATCH($CY50, 'Hotel Database'!$EB$11:$EB$510, 0)), ""))</f>
        <v>18</v>
      </c>
      <c r="AE50" s="103"/>
      <c r="AF50" s="103"/>
      <c r="AG50" s="103"/>
      <c r="AH50" s="103">
        <f>IF(IFERROR(INDEX('Hotel Database'!$H$11:$H$510, MATCH($CY50, 'Hotel Database'!$EB$11:$EB$510, 0)), "")="", "", IFERROR(INDEX('Hotel Database'!$H$11:$H$510, MATCH($CY50, 'Hotel Database'!$EB$11:$EB$510, 0)), ""))</f>
        <v>0</v>
      </c>
      <c r="AI50" s="103"/>
      <c r="AJ50" s="103"/>
      <c r="AK50" s="103"/>
      <c r="AL50" s="103" t="str">
        <f>IF(IFERROR(INDEX('Hotel Database'!$K$11:$K$510, MATCH($CY50, 'Hotel Database'!$EB$11:$EB$510, 0)), "")="", "", IFERROR(INDEX('Hotel Database'!$K$11:$K$510, MATCH($CY50, 'Hotel Database'!$EB$11:$EB$510, 0)), ""))</f>
        <v/>
      </c>
      <c r="AM50" s="103"/>
      <c r="AN50" s="103"/>
      <c r="AO50" s="103"/>
      <c r="AP50" s="103" t="str">
        <f>IF(IFERROR(INDEX('Hotel Database'!$Q$11:$Q$510, MATCH($CY50, 'Hotel Database'!$EB$11:$EB$510, 0)), "")="", "", IFERROR(INDEX('Hotel Database'!$Q$11:$Q$510, MATCH($CY50, 'Hotel Database'!$EB$11:$EB$510, 0)), ""))</f>
        <v/>
      </c>
      <c r="AQ50" s="103"/>
      <c r="AR50" s="103"/>
      <c r="AS50" s="103"/>
      <c r="AT50" s="104" t="str">
        <f t="shared" si="0"/>
        <v>https://lhw.com/pushineresort</v>
      </c>
      <c r="AU50" s="104"/>
      <c r="AV50" s="104"/>
      <c r="AW50" s="104"/>
      <c r="AX50" s="104"/>
      <c r="AY50" s="104"/>
      <c r="AZ50" s="104"/>
      <c r="BA50" s="104"/>
      <c r="BB50" s="104"/>
      <c r="BC50" s="104"/>
      <c r="BD50" s="104"/>
      <c r="BE50" s="104"/>
      <c r="BF50" s="104"/>
      <c r="BG50" s="104"/>
      <c r="BH50" s="104"/>
      <c r="BI50" s="104"/>
      <c r="BJ50" s="104"/>
      <c r="BK50" s="104"/>
      <c r="BL50" s="105"/>
      <c r="BM50" s="2"/>
      <c r="BN50" s="25"/>
      <c r="BO50" s="132" t="s">
        <v>89</v>
      </c>
      <c r="BP50" s="133"/>
      <c r="BQ50" s="133"/>
      <c r="BR50" s="133"/>
      <c r="BS50" s="133"/>
      <c r="BT50" s="133"/>
      <c r="BU50" s="133"/>
      <c r="BV50" s="133"/>
      <c r="BW50" s="133"/>
      <c r="BX50" s="134"/>
      <c r="BY50" s="81" t="s">
        <v>65</v>
      </c>
      <c r="BZ50" s="82"/>
      <c r="CA50" s="83"/>
      <c r="CB50" s="84"/>
      <c r="CC50" s="85"/>
      <c r="CD50" s="86"/>
      <c r="CE50" s="82" t="s">
        <v>66</v>
      </c>
      <c r="CF50" s="82"/>
      <c r="CG50" s="83"/>
      <c r="CH50" s="84"/>
      <c r="CI50" s="85"/>
      <c r="CJ50" s="86"/>
      <c r="CK50" s="25"/>
      <c r="CO50" s="8">
        <v>12</v>
      </c>
      <c r="CR50" s="5" t="str">
        <f t="shared" si="8"/>
        <v/>
      </c>
      <c r="CS50" s="5" t="str">
        <f t="shared" si="9"/>
        <v/>
      </c>
      <c r="CU50" s="10" t="str">
        <f>'Hotel Database'!$EJ57</f>
        <v>Norway</v>
      </c>
      <c r="CW50" s="10" t="str">
        <f>'Hotel Database'!$EN57</f>
        <v>Carmel By the Sea</v>
      </c>
      <c r="CY50" s="8">
        <v>40</v>
      </c>
      <c r="DA50" s="10" t="str">
        <f>IFERROR(INDEX('Hotel Database'!$ED$11:$ED$510, MATCH($CY50, 'Hotel Database'!$EB$11:$EB$510, 0)), "")</f>
        <v>40. Pushine Jinfoshan Resort Hotel</v>
      </c>
      <c r="DC50" s="10" t="str">
        <f>IF(IFERROR(INDEX('Hotel Database'!$AD$11:$AD$510, MATCH($CY50, 'Hotel Database'!$EB$11:$EB$510, 0)), "")="", "", IFERROR(INDEX('Hotel Database'!$AD$11:$AD$510, MATCH($CY50, 'Hotel Database'!$EB$11:$EB$510, 0)), ""))</f>
        <v>www.lhw.com/pushineresort</v>
      </c>
      <c r="DE50" s="10" t="str">
        <f t="shared" si="1"/>
        <v>https://lhw.com/pushineresort</v>
      </c>
    </row>
    <row r="51" spans="1:109" x14ac:dyDescent="0.35">
      <c r="A51" s="2"/>
      <c r="B51" s="101" t="str">
        <f>IF(IFERROR(INDEX('Hotel Database'!$B$11:$B$510, MATCH($CY51, 'Hotel Database'!$EB$11:$EB$510, 0)), "")="", "", IFERROR(INDEX('Hotel Database'!$B$11:$B$510, MATCH($CY51, 'Hotel Database'!$EB$11:$EB$510, 0)), ""))</f>
        <v>China</v>
      </c>
      <c r="C51" s="102"/>
      <c r="D51" s="102"/>
      <c r="E51" s="102"/>
      <c r="F51" s="102"/>
      <c r="G51" s="102"/>
      <c r="H51" s="102"/>
      <c r="I51" s="102" t="str">
        <f>IF(IFERROR(INDEX('Hotel Database'!$C$11:$C$510, MATCH($CY51, 'Hotel Database'!$EB$11:$EB$510, 0)), "")="", "", IFERROR(INDEX('Hotel Database'!$C$11:$C$510, MATCH($CY51, 'Hotel Database'!$EB$11:$EB$510, 0)), ""))</f>
        <v>Shanghai</v>
      </c>
      <c r="J51" s="102"/>
      <c r="K51" s="102"/>
      <c r="L51" s="102"/>
      <c r="M51" s="102"/>
      <c r="N51" s="102"/>
      <c r="O51" s="102"/>
      <c r="P51" s="102" t="str">
        <f>IF(IFERROR(INDEX('Hotel Database'!$D$11:$D$510, MATCH($CY51, 'Hotel Database'!$EB$11:$EB$510, 0)), "")="", "", IFERROR(INDEX('Hotel Database'!$D$11:$D$510, MATCH($CY51, 'Hotel Database'!$EB$11:$EB$510, 0)), ""))</f>
        <v>Yan Garden, Shanghai</v>
      </c>
      <c r="Q51" s="102"/>
      <c r="R51" s="102"/>
      <c r="S51" s="102"/>
      <c r="T51" s="102"/>
      <c r="U51" s="102"/>
      <c r="V51" s="102"/>
      <c r="W51" s="102"/>
      <c r="X51" s="102"/>
      <c r="Y51" s="102"/>
      <c r="Z51" s="102" t="str">
        <f>IF(IFERROR(INDEX('Hotel Database'!$I$11:$I$510, MATCH($CY51, 'Hotel Database'!$EB$11:$EB$510, 0)), "")="", "", IFERROR(INDEX('Hotel Database'!$I$11:$I$510, MATCH($CY51, 'Hotel Database'!$EB$11:$EB$510, 0)), ""))</f>
        <v/>
      </c>
      <c r="AA51" s="102"/>
      <c r="AB51" s="102"/>
      <c r="AC51" s="102"/>
      <c r="AD51" s="103">
        <f>IF(IFERROR(INDEX('Hotel Database'!$E$11:$E$510, MATCH($CY51, 'Hotel Database'!$EB$11:$EB$510, 0)), "")="", "", IFERROR(INDEX('Hotel Database'!$E$11:$E$510, MATCH($CY51, 'Hotel Database'!$EB$11:$EB$510, 0)), ""))</f>
        <v>88</v>
      </c>
      <c r="AE51" s="103"/>
      <c r="AF51" s="103"/>
      <c r="AG51" s="103"/>
      <c r="AH51" s="103">
        <f>IF(IFERROR(INDEX('Hotel Database'!$H$11:$H$510, MATCH($CY51, 'Hotel Database'!$EB$11:$EB$510, 0)), "")="", "", IFERROR(INDEX('Hotel Database'!$H$11:$H$510, MATCH($CY51, 'Hotel Database'!$EB$11:$EB$510, 0)), ""))</f>
        <v>0</v>
      </c>
      <c r="AI51" s="103"/>
      <c r="AJ51" s="103"/>
      <c r="AK51" s="103"/>
      <c r="AL51" s="103" t="str">
        <f>IF(IFERROR(INDEX('Hotel Database'!$K$11:$K$510, MATCH($CY51, 'Hotel Database'!$EB$11:$EB$510, 0)), "")="", "", IFERROR(INDEX('Hotel Database'!$K$11:$K$510, MATCH($CY51, 'Hotel Database'!$EB$11:$EB$510, 0)), ""))</f>
        <v/>
      </c>
      <c r="AM51" s="103"/>
      <c r="AN51" s="103"/>
      <c r="AO51" s="103"/>
      <c r="AP51" s="103" t="str">
        <f>IF(IFERROR(INDEX('Hotel Database'!$Q$11:$Q$510, MATCH($CY51, 'Hotel Database'!$EB$11:$EB$510, 0)), "")="", "", IFERROR(INDEX('Hotel Database'!$Q$11:$Q$510, MATCH($CY51, 'Hotel Database'!$EB$11:$EB$510, 0)), ""))</f>
        <v/>
      </c>
      <c r="AQ51" s="103"/>
      <c r="AR51" s="103"/>
      <c r="AS51" s="103"/>
      <c r="AT51" s="104" t="str">
        <f t="shared" si="0"/>
        <v/>
      </c>
      <c r="AU51" s="104"/>
      <c r="AV51" s="104"/>
      <c r="AW51" s="104"/>
      <c r="AX51" s="104"/>
      <c r="AY51" s="104"/>
      <c r="AZ51" s="104"/>
      <c r="BA51" s="104"/>
      <c r="BB51" s="104"/>
      <c r="BC51" s="104"/>
      <c r="BD51" s="104"/>
      <c r="BE51" s="104"/>
      <c r="BF51" s="104"/>
      <c r="BG51" s="104"/>
      <c r="BH51" s="104"/>
      <c r="BI51" s="104"/>
      <c r="BJ51" s="104"/>
      <c r="BK51" s="104"/>
      <c r="BL51" s="105"/>
      <c r="BM51" s="2"/>
      <c r="BN51" s="25"/>
      <c r="BO51" s="132" t="str">
        <f>CONCATENATE("Dim (", $CM51, ") Length")</f>
        <v>Dim (Meters) Length</v>
      </c>
      <c r="BP51" s="133"/>
      <c r="BQ51" s="133"/>
      <c r="BR51" s="133"/>
      <c r="BS51" s="133"/>
      <c r="BT51" s="133"/>
      <c r="BU51" s="133"/>
      <c r="BV51" s="133"/>
      <c r="BW51" s="133"/>
      <c r="BX51" s="134"/>
      <c r="BY51" s="81" t="s">
        <v>65</v>
      </c>
      <c r="BZ51" s="82"/>
      <c r="CA51" s="83"/>
      <c r="CB51" s="84"/>
      <c r="CC51" s="85"/>
      <c r="CD51" s="86"/>
      <c r="CE51" s="82" t="s">
        <v>66</v>
      </c>
      <c r="CF51" s="82"/>
      <c r="CG51" s="83"/>
      <c r="CH51" s="84"/>
      <c r="CI51" s="85"/>
      <c r="CJ51" s="86"/>
      <c r="CK51" s="25"/>
      <c r="CM51" s="5" t="str">
        <f>'Intro &amp; Setup'!$AV$15</f>
        <v>Meters</v>
      </c>
      <c r="CO51" s="8">
        <v>13</v>
      </c>
      <c r="CR51" s="5" t="str">
        <f t="shared" si="8"/>
        <v/>
      </c>
      <c r="CS51" s="5" t="str">
        <f t="shared" si="9"/>
        <v/>
      </c>
      <c r="CU51" s="10" t="str">
        <f>'Hotel Database'!$EJ58</f>
        <v>Oman</v>
      </c>
      <c r="CW51" s="10" t="str">
        <f>'Hotel Database'!$EN58</f>
        <v>Cartagena</v>
      </c>
      <c r="CY51" s="8">
        <v>41</v>
      </c>
      <c r="DA51" s="10" t="str">
        <f>IFERROR(INDEX('Hotel Database'!$ED$11:$ED$510, MATCH($CY51, 'Hotel Database'!$EB$11:$EB$510, 0)), "")</f>
        <v>41. Yan Garden, Shanghai</v>
      </c>
      <c r="DC51" s="10" t="str">
        <f>IF(IFERROR(INDEX('Hotel Database'!$AD$11:$AD$510, MATCH($CY51, 'Hotel Database'!$EB$11:$EB$510, 0)), "")="", "", IFERROR(INDEX('Hotel Database'!$AD$11:$AD$510, MATCH($CY51, 'Hotel Database'!$EB$11:$EB$510, 0)), ""))</f>
        <v/>
      </c>
      <c r="DE51" s="10" t="str">
        <f t="shared" si="1"/>
        <v/>
      </c>
    </row>
    <row r="52" spans="1:109" x14ac:dyDescent="0.35">
      <c r="A52" s="2"/>
      <c r="B52" s="101" t="str">
        <f>IF(IFERROR(INDEX('Hotel Database'!$B$11:$B$510, MATCH($CY52, 'Hotel Database'!$EB$11:$EB$510, 0)), "")="", "", IFERROR(INDEX('Hotel Database'!$B$11:$B$510, MATCH($CY52, 'Hotel Database'!$EB$11:$EB$510, 0)), ""))</f>
        <v>China</v>
      </c>
      <c r="C52" s="102"/>
      <c r="D52" s="102"/>
      <c r="E52" s="102"/>
      <c r="F52" s="102"/>
      <c r="G52" s="102"/>
      <c r="H52" s="102"/>
      <c r="I52" s="102" t="str">
        <f>IF(IFERROR(INDEX('Hotel Database'!$C$11:$C$510, MATCH($CY52, 'Hotel Database'!$EB$11:$EB$510, 0)), "")="", "", IFERROR(INDEX('Hotel Database'!$C$11:$C$510, MATCH($CY52, 'Hotel Database'!$EB$11:$EB$510, 0)), ""))</f>
        <v>Guiyang</v>
      </c>
      <c r="J52" s="102"/>
      <c r="K52" s="102"/>
      <c r="L52" s="102"/>
      <c r="M52" s="102"/>
      <c r="N52" s="102"/>
      <c r="O52" s="102"/>
      <c r="P52" s="102" t="str">
        <f>IF(IFERROR(INDEX('Hotel Database'!$D$11:$D$510, MATCH($CY52, 'Hotel Database'!$EB$11:$EB$510, 0)), "")="", "", IFERROR(INDEX('Hotel Database'!$D$11:$D$510, MATCH($CY52, 'Hotel Database'!$EB$11:$EB$510, 0)), ""))</f>
        <v>Pearl Gallery Hotel</v>
      </c>
      <c r="Q52" s="102"/>
      <c r="R52" s="102"/>
      <c r="S52" s="102"/>
      <c r="T52" s="102"/>
      <c r="U52" s="102"/>
      <c r="V52" s="102"/>
      <c r="W52" s="102"/>
      <c r="X52" s="102"/>
      <c r="Y52" s="102"/>
      <c r="Z52" s="102" t="str">
        <f>IF(IFERROR(INDEX('Hotel Database'!$I$11:$I$510, MATCH($CY52, 'Hotel Database'!$EB$11:$EB$510, 0)), "")="", "", IFERROR(INDEX('Hotel Database'!$I$11:$I$510, MATCH($CY52, 'Hotel Database'!$EB$11:$EB$510, 0)), ""))</f>
        <v/>
      </c>
      <c r="AA52" s="102"/>
      <c r="AB52" s="102"/>
      <c r="AC52" s="102"/>
      <c r="AD52" s="103">
        <f>IF(IFERROR(INDEX('Hotel Database'!$E$11:$E$510, MATCH($CY52, 'Hotel Database'!$EB$11:$EB$510, 0)), "")="", "", IFERROR(INDEX('Hotel Database'!$E$11:$E$510, MATCH($CY52, 'Hotel Database'!$EB$11:$EB$510, 0)), ""))</f>
        <v>88</v>
      </c>
      <c r="AE52" s="103"/>
      <c r="AF52" s="103"/>
      <c r="AG52" s="103"/>
      <c r="AH52" s="103">
        <f>IF(IFERROR(INDEX('Hotel Database'!$H$11:$H$510, MATCH($CY52, 'Hotel Database'!$EB$11:$EB$510, 0)), "")="", "", IFERROR(INDEX('Hotel Database'!$H$11:$H$510, MATCH($CY52, 'Hotel Database'!$EB$11:$EB$510, 0)), ""))</f>
        <v>0</v>
      </c>
      <c r="AI52" s="103"/>
      <c r="AJ52" s="103"/>
      <c r="AK52" s="103"/>
      <c r="AL52" s="103" t="str">
        <f>IF(IFERROR(INDEX('Hotel Database'!$K$11:$K$510, MATCH($CY52, 'Hotel Database'!$EB$11:$EB$510, 0)), "")="", "", IFERROR(INDEX('Hotel Database'!$K$11:$K$510, MATCH($CY52, 'Hotel Database'!$EB$11:$EB$510, 0)), ""))</f>
        <v/>
      </c>
      <c r="AM52" s="103"/>
      <c r="AN52" s="103"/>
      <c r="AO52" s="103"/>
      <c r="AP52" s="103" t="str">
        <f>IF(IFERROR(INDEX('Hotel Database'!$Q$11:$Q$510, MATCH($CY52, 'Hotel Database'!$EB$11:$EB$510, 0)), "")="", "", IFERROR(INDEX('Hotel Database'!$Q$11:$Q$510, MATCH($CY52, 'Hotel Database'!$EB$11:$EB$510, 0)), ""))</f>
        <v/>
      </c>
      <c r="AQ52" s="103"/>
      <c r="AR52" s="103"/>
      <c r="AS52" s="103"/>
      <c r="AT52" s="104" t="str">
        <f t="shared" si="0"/>
        <v>https://lhw.com/pearlgallery</v>
      </c>
      <c r="AU52" s="104"/>
      <c r="AV52" s="104"/>
      <c r="AW52" s="104"/>
      <c r="AX52" s="104"/>
      <c r="AY52" s="104"/>
      <c r="AZ52" s="104"/>
      <c r="BA52" s="104"/>
      <c r="BB52" s="104"/>
      <c r="BC52" s="104"/>
      <c r="BD52" s="104"/>
      <c r="BE52" s="104"/>
      <c r="BF52" s="104"/>
      <c r="BG52" s="104"/>
      <c r="BH52" s="104"/>
      <c r="BI52" s="104"/>
      <c r="BJ52" s="104"/>
      <c r="BK52" s="104"/>
      <c r="BL52" s="105"/>
      <c r="BM52" s="2"/>
      <c r="BN52" s="25"/>
      <c r="BO52" s="132" t="str">
        <f>CONCATENATE("Dim (", $CM52, ") Width")</f>
        <v>Dim (Meters) Width</v>
      </c>
      <c r="BP52" s="133"/>
      <c r="BQ52" s="133"/>
      <c r="BR52" s="133"/>
      <c r="BS52" s="133"/>
      <c r="BT52" s="133"/>
      <c r="BU52" s="133"/>
      <c r="BV52" s="133"/>
      <c r="BW52" s="133"/>
      <c r="BX52" s="134"/>
      <c r="BY52" s="81" t="s">
        <v>65</v>
      </c>
      <c r="BZ52" s="82"/>
      <c r="CA52" s="83"/>
      <c r="CB52" s="84"/>
      <c r="CC52" s="85"/>
      <c r="CD52" s="86"/>
      <c r="CE52" s="82" t="s">
        <v>66</v>
      </c>
      <c r="CF52" s="82"/>
      <c r="CG52" s="83"/>
      <c r="CH52" s="84"/>
      <c r="CI52" s="85"/>
      <c r="CJ52" s="86"/>
      <c r="CK52" s="25"/>
      <c r="CM52" s="5" t="str">
        <f>'Intro &amp; Setup'!$AV$15</f>
        <v>Meters</v>
      </c>
      <c r="CO52" s="8">
        <v>14</v>
      </c>
      <c r="CR52" s="5" t="str">
        <f t="shared" si="8"/>
        <v/>
      </c>
      <c r="CS52" s="5" t="str">
        <f t="shared" si="9"/>
        <v/>
      </c>
      <c r="CU52" s="10" t="str">
        <f>'Hotel Database'!$EJ59</f>
        <v>Pakistan</v>
      </c>
      <c r="CW52" s="10" t="str">
        <f>'Hotel Database'!$EN59</f>
        <v>Cartagena de Indias</v>
      </c>
      <c r="CY52" s="8">
        <v>42</v>
      </c>
      <c r="DA52" s="10" t="str">
        <f>IFERROR(INDEX('Hotel Database'!$ED$11:$ED$510, MATCH($CY52, 'Hotel Database'!$EB$11:$EB$510, 0)), "")</f>
        <v>42. Pearl Gallery Hotel</v>
      </c>
      <c r="DC52" s="10" t="str">
        <f>IF(IFERROR(INDEX('Hotel Database'!$AD$11:$AD$510, MATCH($CY52, 'Hotel Database'!$EB$11:$EB$510, 0)), "")="", "", IFERROR(INDEX('Hotel Database'!$AD$11:$AD$510, MATCH($CY52, 'Hotel Database'!$EB$11:$EB$510, 0)), ""))</f>
        <v>www.lhw.com/pearlgallery</v>
      </c>
      <c r="DE52" s="10" t="str">
        <f t="shared" si="1"/>
        <v>https://lhw.com/pearlgallery</v>
      </c>
    </row>
    <row r="53" spans="1:109" x14ac:dyDescent="0.35">
      <c r="A53" s="2"/>
      <c r="B53" s="101" t="str">
        <f>IF(IFERROR(INDEX('Hotel Database'!$B$11:$B$510, MATCH($CY53, 'Hotel Database'!$EB$11:$EB$510, 0)), "")="", "", IFERROR(INDEX('Hotel Database'!$B$11:$B$510, MATCH($CY53, 'Hotel Database'!$EB$11:$EB$510, 0)), ""))</f>
        <v>China</v>
      </c>
      <c r="C53" s="102"/>
      <c r="D53" s="102"/>
      <c r="E53" s="102"/>
      <c r="F53" s="102"/>
      <c r="G53" s="102"/>
      <c r="H53" s="102"/>
      <c r="I53" s="102" t="str">
        <f>IF(IFERROR(INDEX('Hotel Database'!$C$11:$C$510, MATCH($CY53, 'Hotel Database'!$EB$11:$EB$510, 0)), "")="", "", IFERROR(INDEX('Hotel Database'!$C$11:$C$510, MATCH($CY53, 'Hotel Database'!$EB$11:$EB$510, 0)), ""))</f>
        <v>Chengdu</v>
      </c>
      <c r="J53" s="102"/>
      <c r="K53" s="102"/>
      <c r="L53" s="102"/>
      <c r="M53" s="102"/>
      <c r="N53" s="102"/>
      <c r="O53" s="102"/>
      <c r="P53" s="102" t="str">
        <f>IF(IFERROR(INDEX('Hotel Database'!$D$11:$D$510, MATCH($CY53, 'Hotel Database'!$EB$11:$EB$510, 0)), "")="", "", IFERROR(INDEX('Hotel Database'!$D$11:$D$510, MATCH($CY53, 'Hotel Database'!$EB$11:$EB$510, 0)), ""))</f>
        <v>Guanyin Yiyuntai Hotel Chengdu</v>
      </c>
      <c r="Q53" s="102"/>
      <c r="R53" s="102"/>
      <c r="S53" s="102"/>
      <c r="T53" s="102"/>
      <c r="U53" s="102"/>
      <c r="V53" s="102"/>
      <c r="W53" s="102"/>
      <c r="X53" s="102"/>
      <c r="Y53" s="102"/>
      <c r="Z53" s="102" t="str">
        <f>IF(IFERROR(INDEX('Hotel Database'!$I$11:$I$510, MATCH($CY53, 'Hotel Database'!$EB$11:$EB$510, 0)), "")="", "", IFERROR(INDEX('Hotel Database'!$I$11:$I$510, MATCH($CY53, 'Hotel Database'!$EB$11:$EB$510, 0)), ""))</f>
        <v/>
      </c>
      <c r="AA53" s="102"/>
      <c r="AB53" s="102"/>
      <c r="AC53" s="102"/>
      <c r="AD53" s="103">
        <f>IF(IFERROR(INDEX('Hotel Database'!$E$11:$E$510, MATCH($CY53, 'Hotel Database'!$EB$11:$EB$510, 0)), "")="", "", IFERROR(INDEX('Hotel Database'!$E$11:$E$510, MATCH($CY53, 'Hotel Database'!$EB$11:$EB$510, 0)), ""))</f>
        <v>41</v>
      </c>
      <c r="AE53" s="103"/>
      <c r="AF53" s="103"/>
      <c r="AG53" s="103"/>
      <c r="AH53" s="103">
        <f>IF(IFERROR(INDEX('Hotel Database'!$H$11:$H$510, MATCH($CY53, 'Hotel Database'!$EB$11:$EB$510, 0)), "")="", "", IFERROR(INDEX('Hotel Database'!$H$11:$H$510, MATCH($CY53, 'Hotel Database'!$EB$11:$EB$510, 0)), ""))</f>
        <v>0</v>
      </c>
      <c r="AI53" s="103"/>
      <c r="AJ53" s="103"/>
      <c r="AK53" s="103"/>
      <c r="AL53" s="103" t="str">
        <f>IF(IFERROR(INDEX('Hotel Database'!$K$11:$K$510, MATCH($CY53, 'Hotel Database'!$EB$11:$EB$510, 0)), "")="", "", IFERROR(INDEX('Hotel Database'!$K$11:$K$510, MATCH($CY53, 'Hotel Database'!$EB$11:$EB$510, 0)), ""))</f>
        <v/>
      </c>
      <c r="AM53" s="103"/>
      <c r="AN53" s="103"/>
      <c r="AO53" s="103"/>
      <c r="AP53" s="103" t="str">
        <f>IF(IFERROR(INDEX('Hotel Database'!$Q$11:$Q$510, MATCH($CY53, 'Hotel Database'!$EB$11:$EB$510, 0)), "")="", "", IFERROR(INDEX('Hotel Database'!$Q$11:$Q$510, MATCH($CY53, 'Hotel Database'!$EB$11:$EB$510, 0)), ""))</f>
        <v/>
      </c>
      <c r="AQ53" s="103"/>
      <c r="AR53" s="103"/>
      <c r="AS53" s="103"/>
      <c r="AT53" s="104" t="str">
        <f t="shared" si="0"/>
        <v/>
      </c>
      <c r="AU53" s="104"/>
      <c r="AV53" s="104"/>
      <c r="AW53" s="104"/>
      <c r="AX53" s="104"/>
      <c r="AY53" s="104"/>
      <c r="AZ53" s="104"/>
      <c r="BA53" s="104"/>
      <c r="BB53" s="104"/>
      <c r="BC53" s="104"/>
      <c r="BD53" s="104"/>
      <c r="BE53" s="104"/>
      <c r="BF53" s="104"/>
      <c r="BG53" s="104"/>
      <c r="BH53" s="104"/>
      <c r="BI53" s="104"/>
      <c r="BJ53" s="104"/>
      <c r="BK53" s="104"/>
      <c r="BL53" s="105"/>
      <c r="BM53" s="2"/>
      <c r="BN53" s="25"/>
      <c r="BO53" s="132" t="str">
        <f>CONCATENATE("Dim (", $CM53, ") Height")</f>
        <v>Dim (Meters) Height</v>
      </c>
      <c r="BP53" s="133"/>
      <c r="BQ53" s="133"/>
      <c r="BR53" s="133"/>
      <c r="BS53" s="133"/>
      <c r="BT53" s="133"/>
      <c r="BU53" s="133"/>
      <c r="BV53" s="133"/>
      <c r="BW53" s="133"/>
      <c r="BX53" s="134"/>
      <c r="BY53" s="81" t="s">
        <v>65</v>
      </c>
      <c r="BZ53" s="82"/>
      <c r="CA53" s="83"/>
      <c r="CB53" s="84"/>
      <c r="CC53" s="85"/>
      <c r="CD53" s="86"/>
      <c r="CE53" s="82" t="s">
        <v>66</v>
      </c>
      <c r="CF53" s="82"/>
      <c r="CG53" s="83"/>
      <c r="CH53" s="84"/>
      <c r="CI53" s="85"/>
      <c r="CJ53" s="86"/>
      <c r="CK53" s="25"/>
      <c r="CM53" s="5" t="str">
        <f>'Intro &amp; Setup'!$AV$15</f>
        <v>Meters</v>
      </c>
      <c r="CO53" s="8">
        <v>15</v>
      </c>
      <c r="CR53" s="5" t="str">
        <f t="shared" si="8"/>
        <v/>
      </c>
      <c r="CS53" s="5" t="str">
        <f t="shared" si="9"/>
        <v/>
      </c>
      <c r="CU53" s="10" t="str">
        <f>'Hotel Database'!$EJ60</f>
        <v>Panama</v>
      </c>
      <c r="CW53" s="10" t="str">
        <f>'Hotel Database'!$EN60</f>
        <v>Casablanca</v>
      </c>
      <c r="CY53" s="8">
        <v>43</v>
      </c>
      <c r="DA53" s="10" t="str">
        <f>IFERROR(INDEX('Hotel Database'!$ED$11:$ED$510, MATCH($CY53, 'Hotel Database'!$EB$11:$EB$510, 0)), "")</f>
        <v>43. Guanyin Yiyuntai Hotel Chengdu</v>
      </c>
      <c r="DC53" s="10" t="str">
        <f>IF(IFERROR(INDEX('Hotel Database'!$AD$11:$AD$510, MATCH($CY53, 'Hotel Database'!$EB$11:$EB$510, 0)), "")="", "", IFERROR(INDEX('Hotel Database'!$AD$11:$AD$510, MATCH($CY53, 'Hotel Database'!$EB$11:$EB$510, 0)), ""))</f>
        <v/>
      </c>
      <c r="DE53" s="10" t="str">
        <f t="shared" si="1"/>
        <v/>
      </c>
    </row>
    <row r="54" spans="1:109" x14ac:dyDescent="0.35">
      <c r="A54" s="2"/>
      <c r="B54" s="101" t="str">
        <f>IF(IFERROR(INDEX('Hotel Database'!$B$11:$B$510, MATCH($CY54, 'Hotel Database'!$EB$11:$EB$510, 0)), "")="", "", IFERROR(INDEX('Hotel Database'!$B$11:$B$510, MATCH($CY54, 'Hotel Database'!$EB$11:$EB$510, 0)), ""))</f>
        <v>China</v>
      </c>
      <c r="C54" s="102"/>
      <c r="D54" s="102"/>
      <c r="E54" s="102"/>
      <c r="F54" s="102"/>
      <c r="G54" s="102"/>
      <c r="H54" s="102"/>
      <c r="I54" s="102" t="str">
        <f>IF(IFERROR(INDEX('Hotel Database'!$C$11:$C$510, MATCH($CY54, 'Hotel Database'!$EB$11:$EB$510, 0)), "")="", "", IFERROR(INDEX('Hotel Database'!$C$11:$C$510, MATCH($CY54, 'Hotel Database'!$EB$11:$EB$510, 0)), ""))</f>
        <v>Chongzuo</v>
      </c>
      <c r="J54" s="102"/>
      <c r="K54" s="102"/>
      <c r="L54" s="102"/>
      <c r="M54" s="102"/>
      <c r="N54" s="102"/>
      <c r="O54" s="102"/>
      <c r="P54" s="102" t="str">
        <f>IF(IFERROR(INDEX('Hotel Database'!$D$11:$D$510, MATCH($CY54, 'Hotel Database'!$EB$11:$EB$510, 0)), "")="", "", IFERROR(INDEX('Hotel Database'!$D$11:$D$510, MATCH($CY54, 'Hotel Database'!$EB$11:$EB$510, 0)), ""))</f>
        <v>Legend of AVARA, Chongzuo</v>
      </c>
      <c r="Q54" s="102"/>
      <c r="R54" s="102"/>
      <c r="S54" s="102"/>
      <c r="T54" s="102"/>
      <c r="U54" s="102"/>
      <c r="V54" s="102"/>
      <c r="W54" s="102"/>
      <c r="X54" s="102"/>
      <c r="Y54" s="102"/>
      <c r="Z54" s="102" t="str">
        <f>IF(IFERROR(INDEX('Hotel Database'!$I$11:$I$510, MATCH($CY54, 'Hotel Database'!$EB$11:$EB$510, 0)), "")="", "", IFERROR(INDEX('Hotel Database'!$I$11:$I$510, MATCH($CY54, 'Hotel Database'!$EB$11:$EB$510, 0)), ""))</f>
        <v/>
      </c>
      <c r="AA54" s="102"/>
      <c r="AB54" s="102"/>
      <c r="AC54" s="102"/>
      <c r="AD54" s="103">
        <f>IF(IFERROR(INDEX('Hotel Database'!$E$11:$E$510, MATCH($CY54, 'Hotel Database'!$EB$11:$EB$510, 0)), "")="", "", IFERROR(INDEX('Hotel Database'!$E$11:$E$510, MATCH($CY54, 'Hotel Database'!$EB$11:$EB$510, 0)), ""))</f>
        <v>32</v>
      </c>
      <c r="AE54" s="103"/>
      <c r="AF54" s="103"/>
      <c r="AG54" s="103"/>
      <c r="AH54" s="103">
        <f>IF(IFERROR(INDEX('Hotel Database'!$H$11:$H$510, MATCH($CY54, 'Hotel Database'!$EB$11:$EB$510, 0)), "")="", "", IFERROR(INDEX('Hotel Database'!$H$11:$H$510, MATCH($CY54, 'Hotel Database'!$EB$11:$EB$510, 0)), ""))</f>
        <v>0</v>
      </c>
      <c r="AI54" s="103"/>
      <c r="AJ54" s="103"/>
      <c r="AK54" s="103"/>
      <c r="AL54" s="103" t="str">
        <f>IF(IFERROR(INDEX('Hotel Database'!$K$11:$K$510, MATCH($CY54, 'Hotel Database'!$EB$11:$EB$510, 0)), "")="", "", IFERROR(INDEX('Hotel Database'!$K$11:$K$510, MATCH($CY54, 'Hotel Database'!$EB$11:$EB$510, 0)), ""))</f>
        <v/>
      </c>
      <c r="AM54" s="103"/>
      <c r="AN54" s="103"/>
      <c r="AO54" s="103"/>
      <c r="AP54" s="103" t="str">
        <f>IF(IFERROR(INDEX('Hotel Database'!$Q$11:$Q$510, MATCH($CY54, 'Hotel Database'!$EB$11:$EB$510, 0)), "")="", "", IFERROR(INDEX('Hotel Database'!$Q$11:$Q$510, MATCH($CY54, 'Hotel Database'!$EB$11:$EB$510, 0)), ""))</f>
        <v/>
      </c>
      <c r="AQ54" s="103"/>
      <c r="AR54" s="103"/>
      <c r="AS54" s="103"/>
      <c r="AT54" s="104" t="str">
        <f t="shared" si="0"/>
        <v/>
      </c>
      <c r="AU54" s="104"/>
      <c r="AV54" s="104"/>
      <c r="AW54" s="104"/>
      <c r="AX54" s="104"/>
      <c r="AY54" s="104"/>
      <c r="AZ54" s="104"/>
      <c r="BA54" s="104"/>
      <c r="BB54" s="104"/>
      <c r="BC54" s="104"/>
      <c r="BD54" s="104"/>
      <c r="BE54" s="104"/>
      <c r="BF54" s="104"/>
      <c r="BG54" s="104"/>
      <c r="BH54" s="104"/>
      <c r="BI54" s="104"/>
      <c r="BJ54" s="104"/>
      <c r="BK54" s="104"/>
      <c r="BL54" s="105"/>
      <c r="BM54" s="2"/>
      <c r="BN54" s="25"/>
      <c r="BO54" s="132" t="s">
        <v>90</v>
      </c>
      <c r="BP54" s="133"/>
      <c r="BQ54" s="133"/>
      <c r="BR54" s="133"/>
      <c r="BS54" s="133"/>
      <c r="BT54" s="133"/>
      <c r="BU54" s="133"/>
      <c r="BV54" s="133"/>
      <c r="BW54" s="133"/>
      <c r="BX54" s="134"/>
      <c r="BY54" s="81" t="s">
        <v>65</v>
      </c>
      <c r="BZ54" s="82"/>
      <c r="CA54" s="83"/>
      <c r="CB54" s="84"/>
      <c r="CC54" s="85"/>
      <c r="CD54" s="86"/>
      <c r="CE54" s="82" t="s">
        <v>66</v>
      </c>
      <c r="CF54" s="82"/>
      <c r="CG54" s="83"/>
      <c r="CH54" s="84"/>
      <c r="CI54" s="85"/>
      <c r="CJ54" s="86"/>
      <c r="CK54" s="25"/>
      <c r="CO54" s="8">
        <v>16</v>
      </c>
      <c r="CR54" s="5" t="str">
        <f t="shared" si="8"/>
        <v/>
      </c>
      <c r="CS54" s="5" t="str">
        <f t="shared" si="9"/>
        <v/>
      </c>
      <c r="CU54" s="10" t="str">
        <f>'Hotel Database'!$EJ61</f>
        <v>Peru</v>
      </c>
      <c r="CW54" s="10" t="str">
        <f>'Hotel Database'!$EN61</f>
        <v>Cascais</v>
      </c>
      <c r="CY54" s="8">
        <v>44</v>
      </c>
      <c r="DA54" s="10" t="str">
        <f>IFERROR(INDEX('Hotel Database'!$ED$11:$ED$510, MATCH($CY54, 'Hotel Database'!$EB$11:$EB$510, 0)), "")</f>
        <v>44. Legend of AVARA, Chongzuo</v>
      </c>
      <c r="DC54" s="10" t="str">
        <f>IF(IFERROR(INDEX('Hotel Database'!$AD$11:$AD$510, MATCH($CY54, 'Hotel Database'!$EB$11:$EB$510, 0)), "")="", "", IFERROR(INDEX('Hotel Database'!$AD$11:$AD$510, MATCH($CY54, 'Hotel Database'!$EB$11:$EB$510, 0)), ""))</f>
        <v/>
      </c>
      <c r="DE54" s="10" t="str">
        <f t="shared" si="1"/>
        <v/>
      </c>
    </row>
    <row r="55" spans="1:109" x14ac:dyDescent="0.35">
      <c r="A55" s="2"/>
      <c r="B55" s="101" t="str">
        <f>IF(IFERROR(INDEX('Hotel Database'!$B$11:$B$510, MATCH($CY55, 'Hotel Database'!$EB$11:$EB$510, 0)), "")="", "", IFERROR(INDEX('Hotel Database'!$B$11:$B$510, MATCH($CY55, 'Hotel Database'!$EB$11:$EB$510, 0)), ""))</f>
        <v>Colombia</v>
      </c>
      <c r="C55" s="102"/>
      <c r="D55" s="102"/>
      <c r="E55" s="102"/>
      <c r="F55" s="102"/>
      <c r="G55" s="102"/>
      <c r="H55" s="102"/>
      <c r="I55" s="102" t="str">
        <f>IF(IFERROR(INDEX('Hotel Database'!$C$11:$C$510, MATCH($CY55, 'Hotel Database'!$EB$11:$EB$510, 0)), "")="", "", IFERROR(INDEX('Hotel Database'!$C$11:$C$510, MATCH($CY55, 'Hotel Database'!$EB$11:$EB$510, 0)), ""))</f>
        <v>Cartagena</v>
      </c>
      <c r="J55" s="102"/>
      <c r="K55" s="102"/>
      <c r="L55" s="102"/>
      <c r="M55" s="102"/>
      <c r="N55" s="102"/>
      <c r="O55" s="102"/>
      <c r="P55" s="102" t="str">
        <f>IF(IFERROR(INDEX('Hotel Database'!$D$11:$D$510, MATCH($CY55, 'Hotel Database'!$EB$11:$EB$510, 0)), "")="", "", IFERROR(INDEX('Hotel Database'!$D$11:$D$510, MATCH($CY55, 'Hotel Database'!$EB$11:$EB$510, 0)), ""))</f>
        <v>Hotel Santos de Piedra</v>
      </c>
      <c r="Q55" s="102"/>
      <c r="R55" s="102"/>
      <c r="S55" s="102"/>
      <c r="T55" s="102"/>
      <c r="U55" s="102"/>
      <c r="V55" s="102"/>
      <c r="W55" s="102"/>
      <c r="X55" s="102"/>
      <c r="Y55" s="102"/>
      <c r="Z55" s="102" t="str">
        <f>IF(IFERROR(INDEX('Hotel Database'!$I$11:$I$510, MATCH($CY55, 'Hotel Database'!$EB$11:$EB$510, 0)), "")="", "", IFERROR(INDEX('Hotel Database'!$I$11:$I$510, MATCH($CY55, 'Hotel Database'!$EB$11:$EB$510, 0)), ""))</f>
        <v/>
      </c>
      <c r="AA55" s="102"/>
      <c r="AB55" s="102"/>
      <c r="AC55" s="102"/>
      <c r="AD55" s="103">
        <f>IF(IFERROR(INDEX('Hotel Database'!$E$11:$E$510, MATCH($CY55, 'Hotel Database'!$EB$11:$EB$510, 0)), "")="", "", IFERROR(INDEX('Hotel Database'!$E$11:$E$510, MATCH($CY55, 'Hotel Database'!$EB$11:$EB$510, 0)), ""))</f>
        <v>18</v>
      </c>
      <c r="AE55" s="103"/>
      <c r="AF55" s="103"/>
      <c r="AG55" s="103"/>
      <c r="AH55" s="103" t="str">
        <f>IF(IFERROR(INDEX('Hotel Database'!$H$11:$H$510, MATCH($CY55, 'Hotel Database'!$EB$11:$EB$510, 0)), "")="", "", IFERROR(INDEX('Hotel Database'!$H$11:$H$510, MATCH($CY55, 'Hotel Database'!$EB$11:$EB$510, 0)), ""))</f>
        <v/>
      </c>
      <c r="AI55" s="103"/>
      <c r="AJ55" s="103"/>
      <c r="AK55" s="103"/>
      <c r="AL55" s="103" t="str">
        <f>IF(IFERROR(INDEX('Hotel Database'!$K$11:$K$510, MATCH($CY55, 'Hotel Database'!$EB$11:$EB$510, 0)), "")="", "", IFERROR(INDEX('Hotel Database'!$K$11:$K$510, MATCH($CY55, 'Hotel Database'!$EB$11:$EB$510, 0)), ""))</f>
        <v/>
      </c>
      <c r="AM55" s="103"/>
      <c r="AN55" s="103"/>
      <c r="AO55" s="103"/>
      <c r="AP55" s="103" t="str">
        <f>IF(IFERROR(INDEX('Hotel Database'!$Q$11:$Q$510, MATCH($CY55, 'Hotel Database'!$EB$11:$EB$510, 0)), "")="", "", IFERROR(INDEX('Hotel Database'!$Q$11:$Q$510, MATCH($CY55, 'Hotel Database'!$EB$11:$EB$510, 0)), ""))</f>
        <v/>
      </c>
      <c r="AQ55" s="103"/>
      <c r="AR55" s="103"/>
      <c r="AS55" s="103"/>
      <c r="AT55" s="104" t="str">
        <f t="shared" si="0"/>
        <v/>
      </c>
      <c r="AU55" s="104"/>
      <c r="AV55" s="104"/>
      <c r="AW55" s="104"/>
      <c r="AX55" s="104"/>
      <c r="AY55" s="104"/>
      <c r="AZ55" s="104"/>
      <c r="BA55" s="104"/>
      <c r="BB55" s="104"/>
      <c r="BC55" s="104"/>
      <c r="BD55" s="104"/>
      <c r="BE55" s="104"/>
      <c r="BF55" s="104"/>
      <c r="BG55" s="104"/>
      <c r="BH55" s="104"/>
      <c r="BI55" s="104"/>
      <c r="BJ55" s="104"/>
      <c r="BK55" s="104"/>
      <c r="BL55" s="105"/>
      <c r="BM55" s="2"/>
      <c r="BN55" s="25"/>
      <c r="BO55" s="132" t="str">
        <f>CONCATENATE("Distance to Golf Course (", $CM$55, ")")</f>
        <v>Distance to Golf Course (Miles)</v>
      </c>
      <c r="BP55" s="133"/>
      <c r="BQ55" s="133"/>
      <c r="BR55" s="133"/>
      <c r="BS55" s="133"/>
      <c r="BT55" s="133"/>
      <c r="BU55" s="133"/>
      <c r="BV55" s="133"/>
      <c r="BW55" s="133"/>
      <c r="BX55" s="134"/>
      <c r="BY55" s="81" t="s">
        <v>65</v>
      </c>
      <c r="BZ55" s="82"/>
      <c r="CA55" s="83"/>
      <c r="CB55" s="84"/>
      <c r="CC55" s="85"/>
      <c r="CD55" s="86"/>
      <c r="CE55" s="82" t="s">
        <v>66</v>
      </c>
      <c r="CF55" s="82"/>
      <c r="CG55" s="83"/>
      <c r="CH55" s="84"/>
      <c r="CI55" s="85"/>
      <c r="CJ55" s="86"/>
      <c r="CK55" s="25"/>
      <c r="CM55" s="5" t="str">
        <f>IF('Intro &amp; Setup'!$AV$8='Intro &amp; Setup'!$AV$5, 'Intro &amp; Setup'!$AV$2, 'Intro &amp; Setup'!$AV$8)</f>
        <v>Miles</v>
      </c>
      <c r="CO55" s="8">
        <v>17</v>
      </c>
      <c r="CR55" s="5" t="str">
        <f t="shared" si="8"/>
        <v/>
      </c>
      <c r="CS55" s="5" t="str">
        <f t="shared" si="9"/>
        <v/>
      </c>
      <c r="CU55" s="10" t="str">
        <f>'Hotel Database'!$EJ62</f>
        <v>Portugal</v>
      </c>
      <c r="CW55" s="10" t="str">
        <f>'Hotel Database'!$EN62</f>
        <v>Castelnuovo Berardenga, Siena</v>
      </c>
      <c r="CY55" s="8">
        <v>45</v>
      </c>
      <c r="DA55" s="10" t="str">
        <f>IFERROR(INDEX('Hotel Database'!$ED$11:$ED$510, MATCH($CY55, 'Hotel Database'!$EB$11:$EB$510, 0)), "")</f>
        <v>45. Hotel Santos de Piedra</v>
      </c>
      <c r="DC55" s="10" t="str">
        <f>IF(IFERROR(INDEX('Hotel Database'!$AD$11:$AD$510, MATCH($CY55, 'Hotel Database'!$EB$11:$EB$510, 0)), "")="", "", IFERROR(INDEX('Hotel Database'!$AD$11:$AD$510, MATCH($CY55, 'Hotel Database'!$EB$11:$EB$510, 0)), ""))</f>
        <v/>
      </c>
      <c r="DE55" s="10" t="str">
        <f t="shared" si="1"/>
        <v/>
      </c>
    </row>
    <row r="56" spans="1:109" x14ac:dyDescent="0.35">
      <c r="A56" s="2"/>
      <c r="B56" s="101" t="str">
        <f>IF(IFERROR(INDEX('Hotel Database'!$B$11:$B$510, MATCH($CY56, 'Hotel Database'!$EB$11:$EB$510, 0)), "")="", "", IFERROR(INDEX('Hotel Database'!$B$11:$B$510, MATCH($CY56, 'Hotel Database'!$EB$11:$EB$510, 0)), ""))</f>
        <v>Colombia</v>
      </c>
      <c r="C56" s="102"/>
      <c r="D56" s="102"/>
      <c r="E56" s="102"/>
      <c r="F56" s="102"/>
      <c r="G56" s="102"/>
      <c r="H56" s="102"/>
      <c r="I56" s="102" t="str">
        <f>IF(IFERROR(INDEX('Hotel Database'!$C$11:$C$510, MATCH($CY56, 'Hotel Database'!$EB$11:$EB$510, 0)), "")="", "", IFERROR(INDEX('Hotel Database'!$C$11:$C$510, MATCH($CY56, 'Hotel Database'!$EB$11:$EB$510, 0)), ""))</f>
        <v>Cartagena de Indias</v>
      </c>
      <c r="J56" s="102"/>
      <c r="K56" s="102"/>
      <c r="L56" s="102"/>
      <c r="M56" s="102"/>
      <c r="N56" s="102"/>
      <c r="O56" s="102"/>
      <c r="P56" s="102" t="str">
        <f>IF(IFERROR(INDEX('Hotel Database'!$D$11:$D$510, MATCH($CY56, 'Hotel Database'!$EB$11:$EB$510, 0)), "")="", "", IFERROR(INDEX('Hotel Database'!$D$11:$D$510, MATCH($CY56, 'Hotel Database'!$EB$11:$EB$510, 0)), ""))</f>
        <v>Hotel Casa San Agustin</v>
      </c>
      <c r="Q56" s="102"/>
      <c r="R56" s="102"/>
      <c r="S56" s="102"/>
      <c r="T56" s="102"/>
      <c r="U56" s="102"/>
      <c r="V56" s="102"/>
      <c r="W56" s="102"/>
      <c r="X56" s="102"/>
      <c r="Y56" s="102"/>
      <c r="Z56" s="102" t="str">
        <f>IF(IFERROR(INDEX('Hotel Database'!$I$11:$I$510, MATCH($CY56, 'Hotel Database'!$EB$11:$EB$510, 0)), "")="", "", IFERROR(INDEX('Hotel Database'!$I$11:$I$510, MATCH($CY56, 'Hotel Database'!$EB$11:$EB$510, 0)), ""))</f>
        <v/>
      </c>
      <c r="AA56" s="102"/>
      <c r="AB56" s="102"/>
      <c r="AC56" s="102"/>
      <c r="AD56" s="103">
        <f>IF(IFERROR(INDEX('Hotel Database'!$E$11:$E$510, MATCH($CY56, 'Hotel Database'!$EB$11:$EB$510, 0)), "")="", "", IFERROR(INDEX('Hotel Database'!$E$11:$E$510, MATCH($CY56, 'Hotel Database'!$EB$11:$EB$510, 0)), ""))</f>
        <v>31</v>
      </c>
      <c r="AE56" s="103"/>
      <c r="AF56" s="103"/>
      <c r="AG56" s="103"/>
      <c r="AH56" s="103">
        <f>IF(IFERROR(INDEX('Hotel Database'!$H$11:$H$510, MATCH($CY56, 'Hotel Database'!$EB$11:$EB$510, 0)), "")="", "", IFERROR(INDEX('Hotel Database'!$H$11:$H$510, MATCH($CY56, 'Hotel Database'!$EB$11:$EB$510, 0)), ""))</f>
        <v>1</v>
      </c>
      <c r="AI56" s="103"/>
      <c r="AJ56" s="103"/>
      <c r="AK56" s="103"/>
      <c r="AL56" s="103">
        <f>IF(IFERROR(INDEX('Hotel Database'!$K$11:$K$510, MATCH($CY56, 'Hotel Database'!$EB$11:$EB$510, 0)), "")="", "", IFERROR(INDEX('Hotel Database'!$K$11:$K$510, MATCH($CY56, 'Hotel Database'!$EB$11:$EB$510, 0)), ""))</f>
        <v>50</v>
      </c>
      <c r="AM56" s="103"/>
      <c r="AN56" s="103"/>
      <c r="AO56" s="103"/>
      <c r="AP56" s="103">
        <f>IF(IFERROR(INDEX('Hotel Database'!$Q$11:$Q$510, MATCH($CY56, 'Hotel Database'!$EB$11:$EB$510, 0)), "")="", "", IFERROR(INDEX('Hotel Database'!$Q$11:$Q$510, MATCH($CY56, 'Hotel Database'!$EB$11:$EB$510, 0)), ""))</f>
        <v>40</v>
      </c>
      <c r="AQ56" s="103"/>
      <c r="AR56" s="103"/>
      <c r="AS56" s="103"/>
      <c r="AT56" s="104" t="str">
        <f t="shared" si="0"/>
        <v>https://lhw.com/casasanagustin</v>
      </c>
      <c r="AU56" s="104"/>
      <c r="AV56" s="104"/>
      <c r="AW56" s="104"/>
      <c r="AX56" s="104"/>
      <c r="AY56" s="104"/>
      <c r="AZ56" s="104"/>
      <c r="BA56" s="104"/>
      <c r="BB56" s="104"/>
      <c r="BC56" s="104"/>
      <c r="BD56" s="104"/>
      <c r="BE56" s="104"/>
      <c r="BF56" s="104"/>
      <c r="BG56" s="104"/>
      <c r="BH56" s="104"/>
      <c r="BI56" s="104"/>
      <c r="BJ56" s="104"/>
      <c r="BK56" s="104"/>
      <c r="BL56" s="105"/>
      <c r="BM56" s="2"/>
      <c r="BN56" s="25"/>
      <c r="BO56" s="132" t="str">
        <f>CONCATENATE("Distance to Airport (", $CM$55, ")")</f>
        <v>Distance to Airport (Miles)</v>
      </c>
      <c r="BP56" s="133"/>
      <c r="BQ56" s="133"/>
      <c r="BR56" s="133"/>
      <c r="BS56" s="133"/>
      <c r="BT56" s="133"/>
      <c r="BU56" s="133"/>
      <c r="BV56" s="133"/>
      <c r="BW56" s="133"/>
      <c r="BX56" s="134"/>
      <c r="BY56" s="81" t="s">
        <v>65</v>
      </c>
      <c r="BZ56" s="82"/>
      <c r="CA56" s="83"/>
      <c r="CB56" s="84"/>
      <c r="CC56" s="85"/>
      <c r="CD56" s="86"/>
      <c r="CE56" s="82" t="s">
        <v>66</v>
      </c>
      <c r="CF56" s="82"/>
      <c r="CG56" s="83"/>
      <c r="CH56" s="84"/>
      <c r="CI56" s="85"/>
      <c r="CJ56" s="86"/>
      <c r="CK56" s="25"/>
      <c r="CM56" s="5" t="str">
        <f>IF('Intro &amp; Setup'!$AV$8='Intro &amp; Setup'!$AV$5, 'Intro &amp; Setup'!$AV$2, 'Intro &amp; Setup'!$AV$8)</f>
        <v>Miles</v>
      </c>
      <c r="CO56" s="7">
        <v>18</v>
      </c>
      <c r="CR56" s="5" t="str">
        <f t="shared" si="8"/>
        <v/>
      </c>
      <c r="CS56" s="5" t="str">
        <f t="shared" si="9"/>
        <v/>
      </c>
      <c r="CU56" s="10" t="str">
        <f>'Hotel Database'!$EJ63</f>
        <v>Puerto Rico</v>
      </c>
      <c r="CW56" s="10" t="str">
        <f>'Hotel Database'!$EN63</f>
        <v>Castelrotto</v>
      </c>
      <c r="CY56" s="8">
        <v>46</v>
      </c>
      <c r="DA56" s="10" t="str">
        <f>IFERROR(INDEX('Hotel Database'!$ED$11:$ED$510, MATCH($CY56, 'Hotel Database'!$EB$11:$EB$510, 0)), "")</f>
        <v>46. Hotel Casa San Agustin</v>
      </c>
      <c r="DC56" s="10" t="str">
        <f>IF(IFERROR(INDEX('Hotel Database'!$AD$11:$AD$510, MATCH($CY56, 'Hotel Database'!$EB$11:$EB$510, 0)), "")="", "", IFERROR(INDEX('Hotel Database'!$AD$11:$AD$510, MATCH($CY56, 'Hotel Database'!$EB$11:$EB$510, 0)), ""))</f>
        <v>www.lhw.com/casasanagustin</v>
      </c>
      <c r="DE56" s="10" t="str">
        <f t="shared" si="1"/>
        <v>https://lhw.com/casasanagustin</v>
      </c>
    </row>
    <row r="57" spans="1:109" x14ac:dyDescent="0.35">
      <c r="A57" s="2"/>
      <c r="B57" s="101" t="str">
        <f>IF(IFERROR(INDEX('Hotel Database'!$B$11:$B$510, MATCH($CY57, 'Hotel Database'!$EB$11:$EB$510, 0)), "")="", "", IFERROR(INDEX('Hotel Database'!$B$11:$B$510, MATCH($CY57, 'Hotel Database'!$EB$11:$EB$510, 0)), ""))</f>
        <v>Costa Rica</v>
      </c>
      <c r="C57" s="102"/>
      <c r="D57" s="102"/>
      <c r="E57" s="102"/>
      <c r="F57" s="102"/>
      <c r="G57" s="102"/>
      <c r="H57" s="102"/>
      <c r="I57" s="102" t="str">
        <f>IF(IFERROR(INDEX('Hotel Database'!$C$11:$C$510, MATCH($CY57, 'Hotel Database'!$EB$11:$EB$510, 0)), "")="", "", IFERROR(INDEX('Hotel Database'!$C$11:$C$510, MATCH($CY57, 'Hotel Database'!$EB$11:$EB$510, 0)), ""))</f>
        <v>La Fortuna de San Carlos</v>
      </c>
      <c r="J57" s="102"/>
      <c r="K57" s="102"/>
      <c r="L57" s="102"/>
      <c r="M57" s="102"/>
      <c r="N57" s="102"/>
      <c r="O57" s="102"/>
      <c r="P57" s="102" t="str">
        <f>IF(IFERROR(INDEX('Hotel Database'!$D$11:$D$510, MATCH($CY57, 'Hotel Database'!$EB$11:$EB$510, 0)), "")="", "", IFERROR(INDEX('Hotel Database'!$D$11:$D$510, MATCH($CY57, 'Hotel Database'!$EB$11:$EB$510, 0)), ""))</f>
        <v>Nayara Tented Camp</v>
      </c>
      <c r="Q57" s="102"/>
      <c r="R57" s="102"/>
      <c r="S57" s="102"/>
      <c r="T57" s="102"/>
      <c r="U57" s="102"/>
      <c r="V57" s="102"/>
      <c r="W57" s="102"/>
      <c r="X57" s="102"/>
      <c r="Y57" s="102"/>
      <c r="Z57" s="102" t="str">
        <f>IF(IFERROR(INDEX('Hotel Database'!$I$11:$I$510, MATCH($CY57, 'Hotel Database'!$EB$11:$EB$510, 0)), "")="", "", IFERROR(INDEX('Hotel Database'!$I$11:$I$510, MATCH($CY57, 'Hotel Database'!$EB$11:$EB$510, 0)), ""))</f>
        <v/>
      </c>
      <c r="AA57" s="102"/>
      <c r="AB57" s="102"/>
      <c r="AC57" s="102"/>
      <c r="AD57" s="103">
        <f>IF(IFERROR(INDEX('Hotel Database'!$E$11:$E$510, MATCH($CY57, 'Hotel Database'!$EB$11:$EB$510, 0)), "")="", "", IFERROR(INDEX('Hotel Database'!$E$11:$E$510, MATCH($CY57, 'Hotel Database'!$EB$11:$EB$510, 0)), ""))</f>
        <v>32</v>
      </c>
      <c r="AE57" s="103"/>
      <c r="AF57" s="103"/>
      <c r="AG57" s="103"/>
      <c r="AH57" s="103" t="str">
        <f>IF(IFERROR(INDEX('Hotel Database'!$H$11:$H$510, MATCH($CY57, 'Hotel Database'!$EB$11:$EB$510, 0)), "")="", "", IFERROR(INDEX('Hotel Database'!$H$11:$H$510, MATCH($CY57, 'Hotel Database'!$EB$11:$EB$510, 0)), ""))</f>
        <v/>
      </c>
      <c r="AI57" s="103"/>
      <c r="AJ57" s="103"/>
      <c r="AK57" s="103"/>
      <c r="AL57" s="103" t="str">
        <f>IF(IFERROR(INDEX('Hotel Database'!$K$11:$K$510, MATCH($CY57, 'Hotel Database'!$EB$11:$EB$510, 0)), "")="", "", IFERROR(INDEX('Hotel Database'!$K$11:$K$510, MATCH($CY57, 'Hotel Database'!$EB$11:$EB$510, 0)), ""))</f>
        <v/>
      </c>
      <c r="AM57" s="103"/>
      <c r="AN57" s="103"/>
      <c r="AO57" s="103"/>
      <c r="AP57" s="103" t="str">
        <f>IF(IFERROR(INDEX('Hotel Database'!$Q$11:$Q$510, MATCH($CY57, 'Hotel Database'!$EB$11:$EB$510, 0)), "")="", "", IFERROR(INDEX('Hotel Database'!$Q$11:$Q$510, MATCH($CY57, 'Hotel Database'!$EB$11:$EB$510, 0)), ""))</f>
        <v/>
      </c>
      <c r="AQ57" s="103"/>
      <c r="AR57" s="103"/>
      <c r="AS57" s="103"/>
      <c r="AT57" s="104" t="str">
        <f t="shared" si="0"/>
        <v>https://lhw.com/nayaratentedcamps</v>
      </c>
      <c r="AU57" s="104"/>
      <c r="AV57" s="104"/>
      <c r="AW57" s="104"/>
      <c r="AX57" s="104"/>
      <c r="AY57" s="104"/>
      <c r="AZ57" s="104"/>
      <c r="BA57" s="104"/>
      <c r="BB57" s="104"/>
      <c r="BC57" s="104"/>
      <c r="BD57" s="104"/>
      <c r="BE57" s="104"/>
      <c r="BF57" s="104"/>
      <c r="BG57" s="104"/>
      <c r="BH57" s="104"/>
      <c r="BI57" s="104"/>
      <c r="BJ57" s="104"/>
      <c r="BK57" s="104"/>
      <c r="BL57" s="105"/>
      <c r="BM57" s="2"/>
      <c r="BN57" s="25"/>
      <c r="BO57" s="25"/>
      <c r="BP57" s="25"/>
      <c r="BQ57" s="25"/>
      <c r="BR57" s="25"/>
      <c r="BS57" s="25"/>
      <c r="BT57" s="25"/>
      <c r="BU57" s="25"/>
      <c r="BV57" s="25"/>
      <c r="BW57" s="25"/>
      <c r="BX57" s="25"/>
      <c r="BY57" s="25"/>
      <c r="BZ57" s="25"/>
      <c r="CA57" s="25"/>
      <c r="CB57" s="25"/>
      <c r="CC57" s="25"/>
      <c r="CD57" s="25"/>
      <c r="CE57" s="25"/>
      <c r="CF57" s="25"/>
      <c r="CG57" s="25"/>
      <c r="CH57" s="25"/>
      <c r="CI57" s="25"/>
      <c r="CJ57" s="25"/>
      <c r="CK57" s="25"/>
      <c r="CU57" s="10" t="str">
        <f>'Hotel Database'!$EJ64</f>
        <v>Qatar</v>
      </c>
      <c r="CW57" s="10" t="str">
        <f>'Hotel Database'!$EN64</f>
        <v>Castiglione Della Pescaia, GRO</v>
      </c>
      <c r="CY57" s="8">
        <v>47</v>
      </c>
      <c r="DA57" s="10" t="str">
        <f>IFERROR(INDEX('Hotel Database'!$ED$11:$ED$510, MATCH($CY57, 'Hotel Database'!$EB$11:$EB$510, 0)), "")</f>
        <v>47. Nayara Tented Camp</v>
      </c>
      <c r="DC57" s="10" t="str">
        <f>IF(IFERROR(INDEX('Hotel Database'!$AD$11:$AD$510, MATCH($CY57, 'Hotel Database'!$EB$11:$EB$510, 0)), "")="", "", IFERROR(INDEX('Hotel Database'!$AD$11:$AD$510, MATCH($CY57, 'Hotel Database'!$EB$11:$EB$510, 0)), ""))</f>
        <v>www.lhw.com/nayaratentedcamps</v>
      </c>
      <c r="DE57" s="10" t="str">
        <f t="shared" si="1"/>
        <v>https://lhw.com/nayaratentedcamps</v>
      </c>
    </row>
    <row r="58" spans="1:109" x14ac:dyDescent="0.35">
      <c r="A58" s="2"/>
      <c r="B58" s="101" t="str">
        <f>IF(IFERROR(INDEX('Hotel Database'!$B$11:$B$510, MATCH($CY58, 'Hotel Database'!$EB$11:$EB$510, 0)), "")="", "", IFERROR(INDEX('Hotel Database'!$B$11:$B$510, MATCH($CY58, 'Hotel Database'!$EB$11:$EB$510, 0)), ""))</f>
        <v>Costa Rica</v>
      </c>
      <c r="C58" s="102"/>
      <c r="D58" s="102"/>
      <c r="E58" s="102"/>
      <c r="F58" s="102"/>
      <c r="G58" s="102"/>
      <c r="H58" s="102"/>
      <c r="I58" s="102" t="str">
        <f>IF(IFERROR(INDEX('Hotel Database'!$C$11:$C$510, MATCH($CY58, 'Hotel Database'!$EB$11:$EB$510, 0)), "")="", "", IFERROR(INDEX('Hotel Database'!$C$11:$C$510, MATCH($CY58, 'Hotel Database'!$EB$11:$EB$510, 0)), ""))</f>
        <v>La Fortuna San Carlos</v>
      </c>
      <c r="J58" s="102"/>
      <c r="K58" s="102"/>
      <c r="L58" s="102"/>
      <c r="M58" s="102"/>
      <c r="N58" s="102"/>
      <c r="O58" s="102"/>
      <c r="P58" s="102" t="str">
        <f>IF(IFERROR(INDEX('Hotel Database'!$D$11:$D$510, MATCH($CY58, 'Hotel Database'!$EB$11:$EB$510, 0)), "")="", "", IFERROR(INDEX('Hotel Database'!$D$11:$D$510, MATCH($CY58, 'Hotel Database'!$EB$11:$EB$510, 0)), ""))</f>
        <v>Nayara Gardens</v>
      </c>
      <c r="Q58" s="102"/>
      <c r="R58" s="102"/>
      <c r="S58" s="102"/>
      <c r="T58" s="102"/>
      <c r="U58" s="102"/>
      <c r="V58" s="102"/>
      <c r="W58" s="102"/>
      <c r="X58" s="102"/>
      <c r="Y58" s="102"/>
      <c r="Z58" s="102" t="str">
        <f>IF(IFERROR(INDEX('Hotel Database'!$I$11:$I$510, MATCH($CY58, 'Hotel Database'!$EB$11:$EB$510, 0)), "")="", "", IFERROR(INDEX('Hotel Database'!$I$11:$I$510, MATCH($CY58, 'Hotel Database'!$EB$11:$EB$510, 0)), ""))</f>
        <v/>
      </c>
      <c r="AA58" s="102"/>
      <c r="AB58" s="102"/>
      <c r="AC58" s="102"/>
      <c r="AD58" s="103">
        <f>IF(IFERROR(INDEX('Hotel Database'!$E$11:$E$510, MATCH($CY58, 'Hotel Database'!$EB$11:$EB$510, 0)), "")="", "", IFERROR(INDEX('Hotel Database'!$E$11:$E$510, MATCH($CY58, 'Hotel Database'!$EB$11:$EB$510, 0)), ""))</f>
        <v>50</v>
      </c>
      <c r="AE58" s="103"/>
      <c r="AF58" s="103"/>
      <c r="AG58" s="103"/>
      <c r="AH58" s="103">
        <f>IF(IFERROR(INDEX('Hotel Database'!$H$11:$H$510, MATCH($CY58, 'Hotel Database'!$EB$11:$EB$510, 0)), "")="", "", IFERROR(INDEX('Hotel Database'!$H$11:$H$510, MATCH($CY58, 'Hotel Database'!$EB$11:$EB$510, 0)), ""))</f>
        <v>0</v>
      </c>
      <c r="AI58" s="103"/>
      <c r="AJ58" s="103"/>
      <c r="AK58" s="103"/>
      <c r="AL58" s="103">
        <f>IF(IFERROR(INDEX('Hotel Database'!$K$11:$K$510, MATCH($CY58, 'Hotel Database'!$EB$11:$EB$510, 0)), "")="", "", IFERROR(INDEX('Hotel Database'!$K$11:$K$510, MATCH($CY58, 'Hotel Database'!$EB$11:$EB$510, 0)), ""))</f>
        <v>15</v>
      </c>
      <c r="AM58" s="103"/>
      <c r="AN58" s="103"/>
      <c r="AO58" s="103"/>
      <c r="AP58" s="103">
        <f>IF(IFERROR(INDEX('Hotel Database'!$Q$11:$Q$510, MATCH($CY58, 'Hotel Database'!$EB$11:$EB$510, 0)), "")="", "", IFERROR(INDEX('Hotel Database'!$Q$11:$Q$510, MATCH($CY58, 'Hotel Database'!$EB$11:$EB$510, 0)), ""))</f>
        <v>0</v>
      </c>
      <c r="AQ58" s="103"/>
      <c r="AR58" s="103"/>
      <c r="AS58" s="103"/>
      <c r="AT58" s="104" t="str">
        <f t="shared" si="0"/>
        <v>https://lhw.com/nayaragardens</v>
      </c>
      <c r="AU58" s="104"/>
      <c r="AV58" s="104"/>
      <c r="AW58" s="104"/>
      <c r="AX58" s="104"/>
      <c r="AY58" s="104"/>
      <c r="AZ58" s="104"/>
      <c r="BA58" s="104"/>
      <c r="BB58" s="104"/>
      <c r="BC58" s="104"/>
      <c r="BD58" s="104"/>
      <c r="BE58" s="104"/>
      <c r="BF58" s="104"/>
      <c r="BG58" s="104"/>
      <c r="BH58" s="104"/>
      <c r="BI58" s="104"/>
      <c r="BJ58" s="104"/>
      <c r="BK58" s="104"/>
      <c r="BL58" s="105"/>
      <c r="BM58" s="2"/>
      <c r="BN58" s="25"/>
      <c r="BO58" s="25"/>
      <c r="BP58" s="25"/>
      <c r="BQ58" s="25"/>
      <c r="BR58" s="25"/>
      <c r="BS58" s="25"/>
      <c r="BT58" s="25"/>
      <c r="BU58" s="25"/>
      <c r="BV58" s="25"/>
      <c r="BW58" s="25"/>
      <c r="BX58" s="25"/>
      <c r="BY58" s="25"/>
      <c r="BZ58" s="25"/>
      <c r="CA58" s="25"/>
      <c r="CB58" s="25"/>
      <c r="CC58" s="25"/>
      <c r="CD58" s="25"/>
      <c r="CE58" s="25"/>
      <c r="CF58" s="25"/>
      <c r="CG58" s="25"/>
      <c r="CH58" s="25"/>
      <c r="CI58" s="25"/>
      <c r="CJ58" s="25"/>
      <c r="CK58" s="25"/>
      <c r="CU58" s="10" t="str">
        <f>'Hotel Database'!$EJ65</f>
        <v>Russian Federation</v>
      </c>
      <c r="CW58" s="10" t="str">
        <f>'Hotel Database'!$EN65</f>
        <v>Castries</v>
      </c>
      <c r="CY58" s="8">
        <v>48</v>
      </c>
      <c r="DA58" s="10" t="str">
        <f>IFERROR(INDEX('Hotel Database'!$ED$11:$ED$510, MATCH($CY58, 'Hotel Database'!$EB$11:$EB$510, 0)), "")</f>
        <v>48. Nayara Gardens</v>
      </c>
      <c r="DC58" s="10" t="str">
        <f>IF(IFERROR(INDEX('Hotel Database'!$AD$11:$AD$510, MATCH($CY58, 'Hotel Database'!$EB$11:$EB$510, 0)), "")="", "", IFERROR(INDEX('Hotel Database'!$AD$11:$AD$510, MATCH($CY58, 'Hotel Database'!$EB$11:$EB$510, 0)), ""))</f>
        <v>www.lhw.com/nayaragardens</v>
      </c>
      <c r="DE58" s="10" t="str">
        <f t="shared" si="1"/>
        <v>https://lhw.com/nayaragardens</v>
      </c>
    </row>
    <row r="59" spans="1:109" x14ac:dyDescent="0.35">
      <c r="A59" s="2"/>
      <c r="B59" s="101" t="str">
        <f>IF(IFERROR(INDEX('Hotel Database'!$B$11:$B$510, MATCH($CY59, 'Hotel Database'!$EB$11:$EB$510, 0)), "")="", "", IFERROR(INDEX('Hotel Database'!$B$11:$B$510, MATCH($CY59, 'Hotel Database'!$EB$11:$EB$510, 0)), ""))</f>
        <v>Croatia</v>
      </c>
      <c r="C59" s="102"/>
      <c r="D59" s="102"/>
      <c r="E59" s="102"/>
      <c r="F59" s="102"/>
      <c r="G59" s="102"/>
      <c r="H59" s="102"/>
      <c r="I59" s="102" t="str">
        <f>IF(IFERROR(INDEX('Hotel Database'!$C$11:$C$510, MATCH($CY59, 'Hotel Database'!$EB$11:$EB$510, 0)), "")="", "", IFERROR(INDEX('Hotel Database'!$C$11:$C$510, MATCH($CY59, 'Hotel Database'!$EB$11:$EB$510, 0)), ""))</f>
        <v>Hvar</v>
      </c>
      <c r="J59" s="102"/>
      <c r="K59" s="102"/>
      <c r="L59" s="102"/>
      <c r="M59" s="102"/>
      <c r="N59" s="102"/>
      <c r="O59" s="102"/>
      <c r="P59" s="102" t="str">
        <f>IF(IFERROR(INDEX('Hotel Database'!$D$11:$D$510, MATCH($CY59, 'Hotel Database'!$EB$11:$EB$510, 0)), "")="", "", IFERROR(INDEX('Hotel Database'!$D$11:$D$510, MATCH($CY59, 'Hotel Database'!$EB$11:$EB$510, 0)), ""))</f>
        <v>Palace Elisabeth, HVAR Heritage Hotel</v>
      </c>
      <c r="Q59" s="102"/>
      <c r="R59" s="102"/>
      <c r="S59" s="102"/>
      <c r="T59" s="102"/>
      <c r="U59" s="102"/>
      <c r="V59" s="102"/>
      <c r="W59" s="102"/>
      <c r="X59" s="102"/>
      <c r="Y59" s="102"/>
      <c r="Z59" s="102" t="str">
        <f>IF(IFERROR(INDEX('Hotel Database'!$I$11:$I$510, MATCH($CY59, 'Hotel Database'!$EB$11:$EB$510, 0)), "")="", "", IFERROR(INDEX('Hotel Database'!$I$11:$I$510, MATCH($CY59, 'Hotel Database'!$EB$11:$EB$510, 0)), ""))</f>
        <v/>
      </c>
      <c r="AA59" s="102"/>
      <c r="AB59" s="102"/>
      <c r="AC59" s="102"/>
      <c r="AD59" s="103">
        <f>IF(IFERROR(INDEX('Hotel Database'!$E$11:$E$510, MATCH($CY59, 'Hotel Database'!$EB$11:$EB$510, 0)), "")="", "", IFERROR(INDEX('Hotel Database'!$E$11:$E$510, MATCH($CY59, 'Hotel Database'!$EB$11:$EB$510, 0)), ""))</f>
        <v>44</v>
      </c>
      <c r="AE59" s="103"/>
      <c r="AF59" s="103"/>
      <c r="AG59" s="103"/>
      <c r="AH59" s="103">
        <f>IF(IFERROR(INDEX('Hotel Database'!$H$11:$H$510, MATCH($CY59, 'Hotel Database'!$EB$11:$EB$510, 0)), "")="", "", IFERROR(INDEX('Hotel Database'!$H$11:$H$510, MATCH($CY59, 'Hotel Database'!$EB$11:$EB$510, 0)), ""))</f>
        <v>0</v>
      </c>
      <c r="AI59" s="103"/>
      <c r="AJ59" s="103"/>
      <c r="AK59" s="103"/>
      <c r="AL59" s="103" t="str">
        <f>IF(IFERROR(INDEX('Hotel Database'!$K$11:$K$510, MATCH($CY59, 'Hotel Database'!$EB$11:$EB$510, 0)), "")="", "", IFERROR(INDEX('Hotel Database'!$K$11:$K$510, MATCH($CY59, 'Hotel Database'!$EB$11:$EB$510, 0)), ""))</f>
        <v/>
      </c>
      <c r="AM59" s="103"/>
      <c r="AN59" s="103"/>
      <c r="AO59" s="103"/>
      <c r="AP59" s="103" t="str">
        <f>IF(IFERROR(INDEX('Hotel Database'!$Q$11:$Q$510, MATCH($CY59, 'Hotel Database'!$EB$11:$EB$510, 0)), "")="", "", IFERROR(INDEX('Hotel Database'!$Q$11:$Q$510, MATCH($CY59, 'Hotel Database'!$EB$11:$EB$510, 0)), ""))</f>
        <v/>
      </c>
      <c r="AQ59" s="103"/>
      <c r="AR59" s="103"/>
      <c r="AS59" s="103"/>
      <c r="AT59" s="104" t="str">
        <f t="shared" si="0"/>
        <v>https://lhw.com/palaceelisabethhvar</v>
      </c>
      <c r="AU59" s="104"/>
      <c r="AV59" s="104"/>
      <c r="AW59" s="104"/>
      <c r="AX59" s="104"/>
      <c r="AY59" s="104"/>
      <c r="AZ59" s="104"/>
      <c r="BA59" s="104"/>
      <c r="BB59" s="104"/>
      <c r="BC59" s="104"/>
      <c r="BD59" s="104"/>
      <c r="BE59" s="104"/>
      <c r="BF59" s="104"/>
      <c r="BG59" s="104"/>
      <c r="BH59" s="104"/>
      <c r="BI59" s="104"/>
      <c r="BJ59" s="104"/>
      <c r="BK59" s="104"/>
      <c r="BL59" s="105"/>
      <c r="BM59" s="2"/>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U59" s="10" t="str">
        <f>'Hotel Database'!$EJ66</f>
        <v>Saint Barthélemy</v>
      </c>
      <c r="CW59" s="10" t="str">
        <f>'Hotel Database'!$EN66</f>
        <v>Cay Bay</v>
      </c>
      <c r="CY59" s="8">
        <v>49</v>
      </c>
      <c r="DA59" s="10" t="str">
        <f>IFERROR(INDEX('Hotel Database'!$ED$11:$ED$510, MATCH($CY59, 'Hotel Database'!$EB$11:$EB$510, 0)), "")</f>
        <v>49. Palace Elisabeth, HVAR Heritage Hotel</v>
      </c>
      <c r="DC59" s="10" t="str">
        <f>IF(IFERROR(INDEX('Hotel Database'!$AD$11:$AD$510, MATCH($CY59, 'Hotel Database'!$EB$11:$EB$510, 0)), "")="", "", IFERROR(INDEX('Hotel Database'!$AD$11:$AD$510, MATCH($CY59, 'Hotel Database'!$EB$11:$EB$510, 0)), ""))</f>
        <v>www.lhw.com/palaceelisabethhvar</v>
      </c>
      <c r="DE59" s="10" t="str">
        <f t="shared" si="1"/>
        <v>https://lhw.com/palaceelisabethhvar</v>
      </c>
    </row>
    <row r="60" spans="1:109" x14ac:dyDescent="0.35">
      <c r="A60" s="2"/>
      <c r="B60" s="101" t="str">
        <f>IF(IFERROR(INDEX('Hotel Database'!$B$11:$B$510, MATCH($CY60, 'Hotel Database'!$EB$11:$EB$510, 0)), "")="", "", IFERROR(INDEX('Hotel Database'!$B$11:$B$510, MATCH($CY60, 'Hotel Database'!$EB$11:$EB$510, 0)), ""))</f>
        <v>Croatia</v>
      </c>
      <c r="C60" s="102"/>
      <c r="D60" s="102"/>
      <c r="E60" s="102"/>
      <c r="F60" s="102"/>
      <c r="G60" s="102"/>
      <c r="H60" s="102"/>
      <c r="I60" s="102" t="str">
        <f>IF(IFERROR(INDEX('Hotel Database'!$C$11:$C$510, MATCH($CY60, 'Hotel Database'!$EB$11:$EB$510, 0)), "")="", "", IFERROR(INDEX('Hotel Database'!$C$11:$C$510, MATCH($CY60, 'Hotel Database'!$EB$11:$EB$510, 0)), ""))</f>
        <v>Rovinj</v>
      </c>
      <c r="J60" s="102"/>
      <c r="K60" s="102"/>
      <c r="L60" s="102"/>
      <c r="M60" s="102"/>
      <c r="N60" s="102"/>
      <c r="O60" s="102"/>
      <c r="P60" s="102" t="str">
        <f>IF(IFERROR(INDEX('Hotel Database'!$D$11:$D$510, MATCH($CY60, 'Hotel Database'!$EB$11:$EB$510, 0)), "")="", "", IFERROR(INDEX('Hotel Database'!$D$11:$D$510, MATCH($CY60, 'Hotel Database'!$EB$11:$EB$510, 0)), ""))</f>
        <v>Grand Park Hotel Rovinj</v>
      </c>
      <c r="Q60" s="102"/>
      <c r="R60" s="102"/>
      <c r="S60" s="102"/>
      <c r="T60" s="102"/>
      <c r="U60" s="102"/>
      <c r="V60" s="102"/>
      <c r="W60" s="102"/>
      <c r="X60" s="102"/>
      <c r="Y60" s="102"/>
      <c r="Z60" s="102" t="str">
        <f>IF(IFERROR(INDEX('Hotel Database'!$I$11:$I$510, MATCH($CY60, 'Hotel Database'!$EB$11:$EB$510, 0)), "")="", "", IFERROR(INDEX('Hotel Database'!$I$11:$I$510, MATCH($CY60, 'Hotel Database'!$EB$11:$EB$510, 0)), ""))</f>
        <v/>
      </c>
      <c r="AA60" s="102"/>
      <c r="AB60" s="102"/>
      <c r="AC60" s="102"/>
      <c r="AD60" s="103">
        <f>IF(IFERROR(INDEX('Hotel Database'!$E$11:$E$510, MATCH($CY60, 'Hotel Database'!$EB$11:$EB$510, 0)), "")="", "", IFERROR(INDEX('Hotel Database'!$E$11:$E$510, MATCH($CY60, 'Hotel Database'!$EB$11:$EB$510, 0)), ""))</f>
        <v>209</v>
      </c>
      <c r="AE60" s="103"/>
      <c r="AF60" s="103"/>
      <c r="AG60" s="103"/>
      <c r="AH60" s="103">
        <f>IF(IFERROR(INDEX('Hotel Database'!$H$11:$H$510, MATCH($CY60, 'Hotel Database'!$EB$11:$EB$510, 0)), "")="", "", IFERROR(INDEX('Hotel Database'!$H$11:$H$510, MATCH($CY60, 'Hotel Database'!$EB$11:$EB$510, 0)), ""))</f>
        <v>6</v>
      </c>
      <c r="AI60" s="103"/>
      <c r="AJ60" s="103"/>
      <c r="AK60" s="103"/>
      <c r="AL60" s="103" t="str">
        <f>IF(IFERROR(INDEX('Hotel Database'!$K$11:$K$510, MATCH($CY60, 'Hotel Database'!$EB$11:$EB$510, 0)), "")="", "", IFERROR(INDEX('Hotel Database'!$K$11:$K$510, MATCH($CY60, 'Hotel Database'!$EB$11:$EB$510, 0)), ""))</f>
        <v/>
      </c>
      <c r="AM60" s="103"/>
      <c r="AN60" s="103"/>
      <c r="AO60" s="103"/>
      <c r="AP60" s="103" t="str">
        <f>IF(IFERROR(INDEX('Hotel Database'!$Q$11:$Q$510, MATCH($CY60, 'Hotel Database'!$EB$11:$EB$510, 0)), "")="", "", IFERROR(INDEX('Hotel Database'!$Q$11:$Q$510, MATCH($CY60, 'Hotel Database'!$EB$11:$EB$510, 0)), ""))</f>
        <v/>
      </c>
      <c r="AQ60" s="103"/>
      <c r="AR60" s="103"/>
      <c r="AS60" s="103"/>
      <c r="AT60" s="104" t="str">
        <f t="shared" si="0"/>
        <v>https://lhw.com/grandparkrovinj</v>
      </c>
      <c r="AU60" s="104"/>
      <c r="AV60" s="104"/>
      <c r="AW60" s="104"/>
      <c r="AX60" s="104"/>
      <c r="AY60" s="104"/>
      <c r="AZ60" s="104"/>
      <c r="BA60" s="104"/>
      <c r="BB60" s="104"/>
      <c r="BC60" s="104"/>
      <c r="BD60" s="104"/>
      <c r="BE60" s="104"/>
      <c r="BF60" s="104"/>
      <c r="BG60" s="104"/>
      <c r="BH60" s="104"/>
      <c r="BI60" s="104"/>
      <c r="BJ60" s="104"/>
      <c r="BK60" s="104"/>
      <c r="BL60" s="105"/>
      <c r="BM60" s="2"/>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U60" s="10" t="str">
        <f>'Hotel Database'!$EJ67</f>
        <v>Saint Lucia</v>
      </c>
      <c r="CW60" s="10" t="str">
        <f>'Hotel Database'!$EN67</f>
        <v>Cernobbio</v>
      </c>
      <c r="CY60" s="8">
        <v>50</v>
      </c>
      <c r="DA60" s="10" t="str">
        <f>IFERROR(INDEX('Hotel Database'!$ED$11:$ED$510, MATCH($CY60, 'Hotel Database'!$EB$11:$EB$510, 0)), "")</f>
        <v>50. Grand Park Hotel Rovinj</v>
      </c>
      <c r="DC60" s="10" t="str">
        <f>IF(IFERROR(INDEX('Hotel Database'!$AD$11:$AD$510, MATCH($CY60, 'Hotel Database'!$EB$11:$EB$510, 0)), "")="", "", IFERROR(INDEX('Hotel Database'!$AD$11:$AD$510, MATCH($CY60, 'Hotel Database'!$EB$11:$EB$510, 0)), ""))</f>
        <v>www.lhw.com/grandparkrovinj</v>
      </c>
      <c r="DE60" s="10" t="str">
        <f t="shared" si="1"/>
        <v>https://lhw.com/grandparkrovinj</v>
      </c>
    </row>
    <row r="61" spans="1:109" x14ac:dyDescent="0.35">
      <c r="A61" s="2"/>
      <c r="B61" s="101" t="str">
        <f>IF(IFERROR(INDEX('Hotel Database'!$B$11:$B$510, MATCH($CY61, 'Hotel Database'!$EB$11:$EB$510, 0)), "")="", "", IFERROR(INDEX('Hotel Database'!$B$11:$B$510, MATCH($CY61, 'Hotel Database'!$EB$11:$EB$510, 0)), ""))</f>
        <v>Croatia</v>
      </c>
      <c r="C61" s="102"/>
      <c r="D61" s="102"/>
      <c r="E61" s="102"/>
      <c r="F61" s="102"/>
      <c r="G61" s="102"/>
      <c r="H61" s="102"/>
      <c r="I61" s="102" t="str">
        <f>IF(IFERROR(INDEX('Hotel Database'!$C$11:$C$510, MATCH($CY61, 'Hotel Database'!$EB$11:$EB$510, 0)), "")="", "", IFERROR(INDEX('Hotel Database'!$C$11:$C$510, MATCH($CY61, 'Hotel Database'!$EB$11:$EB$510, 0)), ""))</f>
        <v>Žman</v>
      </c>
      <c r="J61" s="102"/>
      <c r="K61" s="102"/>
      <c r="L61" s="102"/>
      <c r="M61" s="102"/>
      <c r="N61" s="102"/>
      <c r="O61" s="102"/>
      <c r="P61" s="102" t="str">
        <f>IF(IFERROR(INDEX('Hotel Database'!$D$11:$D$510, MATCH($CY61, 'Hotel Database'!$EB$11:$EB$510, 0)), "")="", "", IFERROR(INDEX('Hotel Database'!$D$11:$D$510, MATCH($CY61, 'Hotel Database'!$EB$11:$EB$510, 0)), ""))</f>
        <v>Villa Nai 3.3</v>
      </c>
      <c r="Q61" s="102"/>
      <c r="R61" s="102"/>
      <c r="S61" s="102"/>
      <c r="T61" s="102"/>
      <c r="U61" s="102"/>
      <c r="V61" s="102"/>
      <c r="W61" s="102"/>
      <c r="X61" s="102"/>
      <c r="Y61" s="102"/>
      <c r="Z61" s="102" t="str">
        <f>IF(IFERROR(INDEX('Hotel Database'!$I$11:$I$510, MATCH($CY61, 'Hotel Database'!$EB$11:$EB$510, 0)), "")="", "", IFERROR(INDEX('Hotel Database'!$I$11:$I$510, MATCH($CY61, 'Hotel Database'!$EB$11:$EB$510, 0)), ""))</f>
        <v/>
      </c>
      <c r="AA61" s="102"/>
      <c r="AB61" s="102"/>
      <c r="AC61" s="102"/>
      <c r="AD61" s="103">
        <f>IF(IFERROR(INDEX('Hotel Database'!$E$11:$E$510, MATCH($CY61, 'Hotel Database'!$EB$11:$EB$510, 0)), "")="", "", IFERROR(INDEX('Hotel Database'!$E$11:$E$510, MATCH($CY61, 'Hotel Database'!$EB$11:$EB$510, 0)), ""))</f>
        <v>8</v>
      </c>
      <c r="AE61" s="103"/>
      <c r="AF61" s="103"/>
      <c r="AG61" s="103"/>
      <c r="AH61" s="103" t="str">
        <f>IF(IFERROR(INDEX('Hotel Database'!$H$11:$H$510, MATCH($CY61, 'Hotel Database'!$EB$11:$EB$510, 0)), "")="", "", IFERROR(INDEX('Hotel Database'!$H$11:$H$510, MATCH($CY61, 'Hotel Database'!$EB$11:$EB$510, 0)), ""))</f>
        <v/>
      </c>
      <c r="AI61" s="103"/>
      <c r="AJ61" s="103"/>
      <c r="AK61" s="103"/>
      <c r="AL61" s="103" t="str">
        <f>IF(IFERROR(INDEX('Hotel Database'!$K$11:$K$510, MATCH($CY61, 'Hotel Database'!$EB$11:$EB$510, 0)), "")="", "", IFERROR(INDEX('Hotel Database'!$K$11:$K$510, MATCH($CY61, 'Hotel Database'!$EB$11:$EB$510, 0)), ""))</f>
        <v/>
      </c>
      <c r="AM61" s="103"/>
      <c r="AN61" s="103"/>
      <c r="AO61" s="103"/>
      <c r="AP61" s="103" t="str">
        <f>IF(IFERROR(INDEX('Hotel Database'!$Q$11:$Q$510, MATCH($CY61, 'Hotel Database'!$EB$11:$EB$510, 0)), "")="", "", IFERROR(INDEX('Hotel Database'!$Q$11:$Q$510, MATCH($CY61, 'Hotel Database'!$EB$11:$EB$510, 0)), ""))</f>
        <v/>
      </c>
      <c r="AQ61" s="103"/>
      <c r="AR61" s="103"/>
      <c r="AS61" s="103"/>
      <c r="AT61" s="104" t="str">
        <f t="shared" si="0"/>
        <v>https://lhw.com/villanai</v>
      </c>
      <c r="AU61" s="104"/>
      <c r="AV61" s="104"/>
      <c r="AW61" s="104"/>
      <c r="AX61" s="104"/>
      <c r="AY61" s="104"/>
      <c r="AZ61" s="104"/>
      <c r="BA61" s="104"/>
      <c r="BB61" s="104"/>
      <c r="BC61" s="104"/>
      <c r="BD61" s="104"/>
      <c r="BE61" s="104"/>
      <c r="BF61" s="104"/>
      <c r="BG61" s="104"/>
      <c r="BH61" s="104"/>
      <c r="BI61" s="104"/>
      <c r="BJ61" s="104"/>
      <c r="BK61" s="104"/>
      <c r="BL61" s="105"/>
      <c r="BM61" s="2"/>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U61" s="10" t="str">
        <f>'Hotel Database'!$EJ68</f>
        <v>Saint Vincent and the Grenadines</v>
      </c>
      <c r="CW61" s="10" t="str">
        <f>'Hotel Database'!$EN68</f>
        <v>Champillon</v>
      </c>
      <c r="CY61" s="8">
        <v>51</v>
      </c>
      <c r="DA61" s="10" t="str">
        <f>IFERROR(INDEX('Hotel Database'!$ED$11:$ED$510, MATCH($CY61, 'Hotel Database'!$EB$11:$EB$510, 0)), "")</f>
        <v>51. Villa Nai 3.3</v>
      </c>
      <c r="DC61" s="10" t="str">
        <f>IF(IFERROR(INDEX('Hotel Database'!$AD$11:$AD$510, MATCH($CY61, 'Hotel Database'!$EB$11:$EB$510, 0)), "")="", "", IFERROR(INDEX('Hotel Database'!$AD$11:$AD$510, MATCH($CY61, 'Hotel Database'!$EB$11:$EB$510, 0)), ""))</f>
        <v>www.lhw.com/villanai</v>
      </c>
      <c r="DE61" s="10" t="str">
        <f t="shared" si="1"/>
        <v>https://lhw.com/villanai</v>
      </c>
    </row>
    <row r="62" spans="1:109" x14ac:dyDescent="0.35">
      <c r="A62" s="2"/>
      <c r="B62" s="101" t="str">
        <f>IF(IFERROR(INDEX('Hotel Database'!$B$11:$B$510, MATCH($CY62, 'Hotel Database'!$EB$11:$EB$510, 0)), "")="", "", IFERROR(INDEX('Hotel Database'!$B$11:$B$510, MATCH($CY62, 'Hotel Database'!$EB$11:$EB$510, 0)), ""))</f>
        <v>Croatia</v>
      </c>
      <c r="C62" s="102"/>
      <c r="D62" s="102"/>
      <c r="E62" s="102"/>
      <c r="F62" s="102"/>
      <c r="G62" s="102"/>
      <c r="H62" s="102"/>
      <c r="I62" s="102" t="str">
        <f>IF(IFERROR(INDEX('Hotel Database'!$C$11:$C$510, MATCH($CY62, 'Hotel Database'!$EB$11:$EB$510, 0)), "")="", "", IFERROR(INDEX('Hotel Database'!$C$11:$C$510, MATCH($CY62, 'Hotel Database'!$EB$11:$EB$510, 0)), ""))</f>
        <v>Rovinj</v>
      </c>
      <c r="J62" s="102"/>
      <c r="K62" s="102"/>
      <c r="L62" s="102"/>
      <c r="M62" s="102"/>
      <c r="N62" s="102"/>
      <c r="O62" s="102"/>
      <c r="P62" s="102" t="str">
        <f>IF(IFERROR(INDEX('Hotel Database'!$D$11:$D$510, MATCH($CY62, 'Hotel Database'!$EB$11:$EB$510, 0)), "")="", "", IFERROR(INDEX('Hotel Database'!$D$11:$D$510, MATCH($CY62, 'Hotel Database'!$EB$11:$EB$510, 0)), ""))</f>
        <v>Hotel Monte Mulini</v>
      </c>
      <c r="Q62" s="102"/>
      <c r="R62" s="102"/>
      <c r="S62" s="102"/>
      <c r="T62" s="102"/>
      <c r="U62" s="102"/>
      <c r="V62" s="102"/>
      <c r="W62" s="102"/>
      <c r="X62" s="102"/>
      <c r="Y62" s="102"/>
      <c r="Z62" s="102" t="str">
        <f>IF(IFERROR(INDEX('Hotel Database'!$I$11:$I$510, MATCH($CY62, 'Hotel Database'!$EB$11:$EB$510, 0)), "")="", "", IFERROR(INDEX('Hotel Database'!$I$11:$I$510, MATCH($CY62, 'Hotel Database'!$EB$11:$EB$510, 0)), ""))</f>
        <v/>
      </c>
      <c r="AA62" s="102"/>
      <c r="AB62" s="102"/>
      <c r="AC62" s="102"/>
      <c r="AD62" s="103">
        <f>IF(IFERROR(INDEX('Hotel Database'!$E$11:$E$510, MATCH($CY62, 'Hotel Database'!$EB$11:$EB$510, 0)), "")="", "", IFERROR(INDEX('Hotel Database'!$E$11:$E$510, MATCH($CY62, 'Hotel Database'!$EB$11:$EB$510, 0)), ""))</f>
        <v>112</v>
      </c>
      <c r="AE62" s="103"/>
      <c r="AF62" s="103"/>
      <c r="AG62" s="103"/>
      <c r="AH62" s="103">
        <f>IF(IFERROR(INDEX('Hotel Database'!$H$11:$H$510, MATCH($CY62, 'Hotel Database'!$EB$11:$EB$510, 0)), "")="", "", IFERROR(INDEX('Hotel Database'!$H$11:$H$510, MATCH($CY62, 'Hotel Database'!$EB$11:$EB$510, 0)), ""))</f>
        <v>8</v>
      </c>
      <c r="AI62" s="103"/>
      <c r="AJ62" s="103"/>
      <c r="AK62" s="103"/>
      <c r="AL62" s="103">
        <f>IF(IFERROR(INDEX('Hotel Database'!$K$11:$K$510, MATCH($CY62, 'Hotel Database'!$EB$11:$EB$510, 0)), "")="", "", IFERROR(INDEX('Hotel Database'!$K$11:$K$510, MATCH($CY62, 'Hotel Database'!$EB$11:$EB$510, 0)), ""))</f>
        <v>100</v>
      </c>
      <c r="AM62" s="103"/>
      <c r="AN62" s="103"/>
      <c r="AO62" s="103"/>
      <c r="AP62" s="103">
        <f>IF(IFERROR(INDEX('Hotel Database'!$Q$11:$Q$510, MATCH($CY62, 'Hotel Database'!$EB$11:$EB$510, 0)), "")="", "", IFERROR(INDEX('Hotel Database'!$Q$11:$Q$510, MATCH($CY62, 'Hotel Database'!$EB$11:$EB$510, 0)), ""))</f>
        <v>350</v>
      </c>
      <c r="AQ62" s="103"/>
      <c r="AR62" s="103"/>
      <c r="AS62" s="103"/>
      <c r="AT62" s="104" t="str">
        <f t="shared" si="0"/>
        <v>https://lhw.com/montemulini</v>
      </c>
      <c r="AU62" s="104"/>
      <c r="AV62" s="104"/>
      <c r="AW62" s="104"/>
      <c r="AX62" s="104"/>
      <c r="AY62" s="104"/>
      <c r="AZ62" s="104"/>
      <c r="BA62" s="104"/>
      <c r="BB62" s="104"/>
      <c r="BC62" s="104"/>
      <c r="BD62" s="104"/>
      <c r="BE62" s="104"/>
      <c r="BF62" s="104"/>
      <c r="BG62" s="104"/>
      <c r="BH62" s="104"/>
      <c r="BI62" s="104"/>
      <c r="BJ62" s="104"/>
      <c r="BK62" s="104"/>
      <c r="BL62" s="105"/>
      <c r="BM62" s="2"/>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U62" s="10" t="str">
        <f>'Hotel Database'!$EJ69</f>
        <v>Serbia</v>
      </c>
      <c r="CW62" s="10" t="str">
        <f>'Hotel Database'!$EN69</f>
        <v>Chengdu</v>
      </c>
      <c r="CY62" s="8">
        <v>52</v>
      </c>
      <c r="DA62" s="10" t="str">
        <f>IFERROR(INDEX('Hotel Database'!$ED$11:$ED$510, MATCH($CY62, 'Hotel Database'!$EB$11:$EB$510, 0)), "")</f>
        <v>52. Hotel Monte Mulini</v>
      </c>
      <c r="DC62" s="10" t="str">
        <f>IF(IFERROR(INDEX('Hotel Database'!$AD$11:$AD$510, MATCH($CY62, 'Hotel Database'!$EB$11:$EB$510, 0)), "")="", "", IFERROR(INDEX('Hotel Database'!$AD$11:$AD$510, MATCH($CY62, 'Hotel Database'!$EB$11:$EB$510, 0)), ""))</f>
        <v>www.lhw.com/montemulini</v>
      </c>
      <c r="DE62" s="10" t="str">
        <f t="shared" si="1"/>
        <v>https://lhw.com/montemulini</v>
      </c>
    </row>
    <row r="63" spans="1:109" x14ac:dyDescent="0.35">
      <c r="A63" s="2"/>
      <c r="B63" s="101" t="str">
        <f>IF(IFERROR(INDEX('Hotel Database'!$B$11:$B$510, MATCH($CY63, 'Hotel Database'!$EB$11:$EB$510, 0)), "")="", "", IFERROR(INDEX('Hotel Database'!$B$11:$B$510, MATCH($CY63, 'Hotel Database'!$EB$11:$EB$510, 0)), ""))</f>
        <v>Croatia</v>
      </c>
      <c r="C63" s="102"/>
      <c r="D63" s="102"/>
      <c r="E63" s="102"/>
      <c r="F63" s="102"/>
      <c r="G63" s="102"/>
      <c r="H63" s="102"/>
      <c r="I63" s="102" t="str">
        <f>IF(IFERROR(INDEX('Hotel Database'!$C$11:$C$510, MATCH($CY63, 'Hotel Database'!$EB$11:$EB$510, 0)), "")="", "", IFERROR(INDEX('Hotel Database'!$C$11:$C$510, MATCH($CY63, 'Hotel Database'!$EB$11:$EB$510, 0)), ""))</f>
        <v>Dubrovnik</v>
      </c>
      <c r="J63" s="102"/>
      <c r="K63" s="102"/>
      <c r="L63" s="102"/>
      <c r="M63" s="102"/>
      <c r="N63" s="102"/>
      <c r="O63" s="102"/>
      <c r="P63" s="102" t="str">
        <f>IF(IFERROR(INDEX('Hotel Database'!$D$11:$D$510, MATCH($CY63, 'Hotel Database'!$EB$11:$EB$510, 0)), "")="", "", IFERROR(INDEX('Hotel Database'!$D$11:$D$510, MATCH($CY63, 'Hotel Database'!$EB$11:$EB$510, 0)), ""))</f>
        <v>Sun Gardens Dubrovnik</v>
      </c>
      <c r="Q63" s="102"/>
      <c r="R63" s="102"/>
      <c r="S63" s="102"/>
      <c r="T63" s="102"/>
      <c r="U63" s="102"/>
      <c r="V63" s="102"/>
      <c r="W63" s="102"/>
      <c r="X63" s="102"/>
      <c r="Y63" s="102"/>
      <c r="Z63" s="102" t="str">
        <f>IF(IFERROR(INDEX('Hotel Database'!$I$11:$I$510, MATCH($CY63, 'Hotel Database'!$EB$11:$EB$510, 0)), "")="", "", IFERROR(INDEX('Hotel Database'!$I$11:$I$510, MATCH($CY63, 'Hotel Database'!$EB$11:$EB$510, 0)), ""))</f>
        <v/>
      </c>
      <c r="AA63" s="102"/>
      <c r="AB63" s="102"/>
      <c r="AC63" s="102"/>
      <c r="AD63" s="103">
        <f>IF(IFERROR(INDEX('Hotel Database'!$E$11:$E$510, MATCH($CY63, 'Hotel Database'!$EB$11:$EB$510, 0)), "")="", "", IFERROR(INDEX('Hotel Database'!$E$11:$E$510, MATCH($CY63, 'Hotel Database'!$EB$11:$EB$510, 0)), ""))</f>
        <v>408</v>
      </c>
      <c r="AE63" s="103"/>
      <c r="AF63" s="103"/>
      <c r="AG63" s="103"/>
      <c r="AH63" s="103">
        <f>IF(IFERROR(INDEX('Hotel Database'!$H$11:$H$510, MATCH($CY63, 'Hotel Database'!$EB$11:$EB$510, 0)), "")="", "", IFERROR(INDEX('Hotel Database'!$H$11:$H$510, MATCH($CY63, 'Hotel Database'!$EB$11:$EB$510, 0)), ""))</f>
        <v>8</v>
      </c>
      <c r="AI63" s="103"/>
      <c r="AJ63" s="103"/>
      <c r="AK63" s="103"/>
      <c r="AL63" s="103">
        <f>IF(IFERROR(INDEX('Hotel Database'!$K$11:$K$510, MATCH($CY63, 'Hotel Database'!$EB$11:$EB$510, 0)), "")="", "", IFERROR(INDEX('Hotel Database'!$K$11:$K$510, MATCH($CY63, 'Hotel Database'!$EB$11:$EB$510, 0)), ""))</f>
        <v>900</v>
      </c>
      <c r="AM63" s="103"/>
      <c r="AN63" s="103"/>
      <c r="AO63" s="103"/>
      <c r="AP63" s="103">
        <f>IF(IFERROR(INDEX('Hotel Database'!$Q$11:$Q$510, MATCH($CY63, 'Hotel Database'!$EB$11:$EB$510, 0)), "")="", "", IFERROR(INDEX('Hotel Database'!$Q$11:$Q$510, MATCH($CY63, 'Hotel Database'!$EB$11:$EB$510, 0)), ""))</f>
        <v>540</v>
      </c>
      <c r="AQ63" s="103"/>
      <c r="AR63" s="103"/>
      <c r="AS63" s="103"/>
      <c r="AT63" s="104" t="str">
        <f t="shared" si="0"/>
        <v>https://lhw.com/sungardensdubrovnik</v>
      </c>
      <c r="AU63" s="104"/>
      <c r="AV63" s="104"/>
      <c r="AW63" s="104"/>
      <c r="AX63" s="104"/>
      <c r="AY63" s="104"/>
      <c r="AZ63" s="104"/>
      <c r="BA63" s="104"/>
      <c r="BB63" s="104"/>
      <c r="BC63" s="104"/>
      <c r="BD63" s="104"/>
      <c r="BE63" s="104"/>
      <c r="BF63" s="104"/>
      <c r="BG63" s="104"/>
      <c r="BH63" s="104"/>
      <c r="BI63" s="104"/>
      <c r="BJ63" s="104"/>
      <c r="BK63" s="104"/>
      <c r="BL63" s="105"/>
      <c r="BM63" s="2"/>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U63" s="10" t="str">
        <f>'Hotel Database'!$EJ70</f>
        <v>Seychelles</v>
      </c>
      <c r="CW63" s="10" t="str">
        <f>'Hotel Database'!$EN70</f>
        <v>Chiang Mai</v>
      </c>
      <c r="CY63" s="8">
        <v>53</v>
      </c>
      <c r="DA63" s="10" t="str">
        <f>IFERROR(INDEX('Hotel Database'!$ED$11:$ED$510, MATCH($CY63, 'Hotel Database'!$EB$11:$EB$510, 0)), "")</f>
        <v>53. Sun Gardens Dubrovnik</v>
      </c>
      <c r="DC63" s="10" t="str">
        <f>IF(IFERROR(INDEX('Hotel Database'!$AD$11:$AD$510, MATCH($CY63, 'Hotel Database'!$EB$11:$EB$510, 0)), "")="", "", IFERROR(INDEX('Hotel Database'!$AD$11:$AD$510, MATCH($CY63, 'Hotel Database'!$EB$11:$EB$510, 0)), ""))</f>
        <v>www.lhw.com/sungardensdubrovnik</v>
      </c>
      <c r="DE63" s="10" t="str">
        <f t="shared" si="1"/>
        <v>https://lhw.com/sungardensdubrovnik</v>
      </c>
    </row>
    <row r="64" spans="1:109" x14ac:dyDescent="0.35">
      <c r="A64" s="2"/>
      <c r="B64" s="101" t="str">
        <f>IF(IFERROR(INDEX('Hotel Database'!$B$11:$B$510, MATCH($CY64, 'Hotel Database'!$EB$11:$EB$510, 0)), "")="", "", IFERROR(INDEX('Hotel Database'!$B$11:$B$510, MATCH($CY64, 'Hotel Database'!$EB$11:$EB$510, 0)), ""))</f>
        <v>Croatia</v>
      </c>
      <c r="C64" s="102"/>
      <c r="D64" s="102"/>
      <c r="E64" s="102"/>
      <c r="F64" s="102"/>
      <c r="G64" s="102"/>
      <c r="H64" s="102"/>
      <c r="I64" s="102" t="str">
        <f>IF(IFERROR(INDEX('Hotel Database'!$C$11:$C$510, MATCH($CY64, 'Hotel Database'!$EB$11:$EB$510, 0)), "")="", "", IFERROR(INDEX('Hotel Database'!$C$11:$C$510, MATCH($CY64, 'Hotel Database'!$EB$11:$EB$510, 0)), ""))</f>
        <v>Dubrovnik</v>
      </c>
      <c r="J64" s="102"/>
      <c r="K64" s="102"/>
      <c r="L64" s="102"/>
      <c r="M64" s="102"/>
      <c r="N64" s="102"/>
      <c r="O64" s="102"/>
      <c r="P64" s="102" t="str">
        <f>IF(IFERROR(INDEX('Hotel Database'!$D$11:$D$510, MATCH($CY64, 'Hotel Database'!$EB$11:$EB$510, 0)), "")="", "", IFERROR(INDEX('Hotel Database'!$D$11:$D$510, MATCH($CY64, 'Hotel Database'!$EB$11:$EB$510, 0)), ""))</f>
        <v>Villa Dubrovnik</v>
      </c>
      <c r="Q64" s="102"/>
      <c r="R64" s="102"/>
      <c r="S64" s="102"/>
      <c r="T64" s="102"/>
      <c r="U64" s="102"/>
      <c r="V64" s="102"/>
      <c r="W64" s="102"/>
      <c r="X64" s="102"/>
      <c r="Y64" s="102"/>
      <c r="Z64" s="102" t="str">
        <f>IF(IFERROR(INDEX('Hotel Database'!$I$11:$I$510, MATCH($CY64, 'Hotel Database'!$EB$11:$EB$510, 0)), "")="", "", IFERROR(INDEX('Hotel Database'!$I$11:$I$510, MATCH($CY64, 'Hotel Database'!$EB$11:$EB$510, 0)), ""))</f>
        <v/>
      </c>
      <c r="AA64" s="102"/>
      <c r="AB64" s="102"/>
      <c r="AC64" s="102"/>
      <c r="AD64" s="103">
        <f>IF(IFERROR(INDEX('Hotel Database'!$E$11:$E$510, MATCH($CY64, 'Hotel Database'!$EB$11:$EB$510, 0)), "")="", "", IFERROR(INDEX('Hotel Database'!$E$11:$E$510, MATCH($CY64, 'Hotel Database'!$EB$11:$EB$510, 0)), ""))</f>
        <v>55</v>
      </c>
      <c r="AE64" s="103"/>
      <c r="AF64" s="103"/>
      <c r="AG64" s="103"/>
      <c r="AH64" s="103">
        <f>IF(IFERROR(INDEX('Hotel Database'!$H$11:$H$510, MATCH($CY64, 'Hotel Database'!$EB$11:$EB$510, 0)), "")="", "", IFERROR(INDEX('Hotel Database'!$H$11:$H$510, MATCH($CY64, 'Hotel Database'!$EB$11:$EB$510, 0)), ""))</f>
        <v>1</v>
      </c>
      <c r="AI64" s="103"/>
      <c r="AJ64" s="103"/>
      <c r="AK64" s="103"/>
      <c r="AL64" s="103">
        <f>IF(IFERROR(INDEX('Hotel Database'!$K$11:$K$510, MATCH($CY64, 'Hotel Database'!$EB$11:$EB$510, 0)), "")="", "", IFERROR(INDEX('Hotel Database'!$K$11:$K$510, MATCH($CY64, 'Hotel Database'!$EB$11:$EB$510, 0)), ""))</f>
        <v>56</v>
      </c>
      <c r="AM64" s="103"/>
      <c r="AN64" s="103"/>
      <c r="AO64" s="103"/>
      <c r="AP64" s="103">
        <f>IF(IFERROR(INDEX('Hotel Database'!$Q$11:$Q$510, MATCH($CY64, 'Hotel Database'!$EB$11:$EB$510, 0)), "")="", "", IFERROR(INDEX('Hotel Database'!$Q$11:$Q$510, MATCH($CY64, 'Hotel Database'!$EB$11:$EB$510, 0)), ""))</f>
        <v>150</v>
      </c>
      <c r="AQ64" s="103"/>
      <c r="AR64" s="103"/>
      <c r="AS64" s="103"/>
      <c r="AT64" s="104" t="str">
        <f t="shared" si="0"/>
        <v>https://lhw.com/villadubrovnik</v>
      </c>
      <c r="AU64" s="104"/>
      <c r="AV64" s="104"/>
      <c r="AW64" s="104"/>
      <c r="AX64" s="104"/>
      <c r="AY64" s="104"/>
      <c r="AZ64" s="104"/>
      <c r="BA64" s="104"/>
      <c r="BB64" s="104"/>
      <c r="BC64" s="104"/>
      <c r="BD64" s="104"/>
      <c r="BE64" s="104"/>
      <c r="BF64" s="104"/>
      <c r="BG64" s="104"/>
      <c r="BH64" s="104"/>
      <c r="BI64" s="104"/>
      <c r="BJ64" s="104"/>
      <c r="BK64" s="104"/>
      <c r="BL64" s="105"/>
      <c r="BM64" s="2"/>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U64" s="10" t="str">
        <f>'Hotel Database'!$EJ71</f>
        <v>Singapore</v>
      </c>
      <c r="CW64" s="10" t="str">
        <f>'Hotel Database'!$EN71</f>
        <v>Chiclana de la Frontera-Cádiz</v>
      </c>
      <c r="CY64" s="8">
        <v>54</v>
      </c>
      <c r="DA64" s="10" t="str">
        <f>IFERROR(INDEX('Hotel Database'!$ED$11:$ED$510, MATCH($CY64, 'Hotel Database'!$EB$11:$EB$510, 0)), "")</f>
        <v>54. Villa Dubrovnik</v>
      </c>
      <c r="DC64" s="10" t="str">
        <f>IF(IFERROR(INDEX('Hotel Database'!$AD$11:$AD$510, MATCH($CY64, 'Hotel Database'!$EB$11:$EB$510, 0)), "")="", "", IFERROR(INDEX('Hotel Database'!$AD$11:$AD$510, MATCH($CY64, 'Hotel Database'!$EB$11:$EB$510, 0)), ""))</f>
        <v>www.lhw.com/villadubrovnik</v>
      </c>
      <c r="DE64" s="10" t="str">
        <f t="shared" si="1"/>
        <v>https://lhw.com/villadubrovnik</v>
      </c>
    </row>
    <row r="65" spans="1:109" x14ac:dyDescent="0.35">
      <c r="A65" s="2"/>
      <c r="B65" s="101" t="str">
        <f>IF(IFERROR(INDEX('Hotel Database'!$B$11:$B$510, MATCH($CY65, 'Hotel Database'!$EB$11:$EB$510, 0)), "")="", "", IFERROR(INDEX('Hotel Database'!$B$11:$B$510, MATCH($CY65, 'Hotel Database'!$EB$11:$EB$510, 0)), ""))</f>
        <v>Cyprus</v>
      </c>
      <c r="C65" s="102"/>
      <c r="D65" s="102"/>
      <c r="E65" s="102"/>
      <c r="F65" s="102"/>
      <c r="G65" s="102"/>
      <c r="H65" s="102"/>
      <c r="I65" s="102" t="str">
        <f>IF(IFERROR(INDEX('Hotel Database'!$C$11:$C$510, MATCH($CY65, 'Hotel Database'!$EB$11:$EB$510, 0)), "")="", "", IFERROR(INDEX('Hotel Database'!$C$11:$C$510, MATCH($CY65, 'Hotel Database'!$EB$11:$EB$510, 0)), ""))</f>
        <v>Limassol</v>
      </c>
      <c r="J65" s="102"/>
      <c r="K65" s="102"/>
      <c r="L65" s="102"/>
      <c r="M65" s="102"/>
      <c r="N65" s="102"/>
      <c r="O65" s="102"/>
      <c r="P65" s="102" t="str">
        <f>IF(IFERROR(INDEX('Hotel Database'!$D$11:$D$510, MATCH($CY65, 'Hotel Database'!$EB$11:$EB$510, 0)), "")="", "", IFERROR(INDEX('Hotel Database'!$D$11:$D$510, MATCH($CY65, 'Hotel Database'!$EB$11:$EB$510, 0)), ""))</f>
        <v>Amathus Beach Hotel Limassol</v>
      </c>
      <c r="Q65" s="102"/>
      <c r="R65" s="102"/>
      <c r="S65" s="102"/>
      <c r="T65" s="102"/>
      <c r="U65" s="102"/>
      <c r="V65" s="102"/>
      <c r="W65" s="102"/>
      <c r="X65" s="102"/>
      <c r="Y65" s="102"/>
      <c r="Z65" s="102" t="str">
        <f>IF(IFERROR(INDEX('Hotel Database'!$I$11:$I$510, MATCH($CY65, 'Hotel Database'!$EB$11:$EB$510, 0)), "")="", "", IFERROR(INDEX('Hotel Database'!$I$11:$I$510, MATCH($CY65, 'Hotel Database'!$EB$11:$EB$510, 0)), ""))</f>
        <v/>
      </c>
      <c r="AA65" s="102"/>
      <c r="AB65" s="102"/>
      <c r="AC65" s="102"/>
      <c r="AD65" s="103">
        <f>IF(IFERROR(INDEX('Hotel Database'!$E$11:$E$510, MATCH($CY65, 'Hotel Database'!$EB$11:$EB$510, 0)), "")="", "", IFERROR(INDEX('Hotel Database'!$E$11:$E$510, MATCH($CY65, 'Hotel Database'!$EB$11:$EB$510, 0)), ""))</f>
        <v>217</v>
      </c>
      <c r="AE65" s="103"/>
      <c r="AF65" s="103"/>
      <c r="AG65" s="103"/>
      <c r="AH65" s="103">
        <f>IF(IFERROR(INDEX('Hotel Database'!$H$11:$H$510, MATCH($CY65, 'Hotel Database'!$EB$11:$EB$510, 0)), "")="", "", IFERROR(INDEX('Hotel Database'!$H$11:$H$510, MATCH($CY65, 'Hotel Database'!$EB$11:$EB$510, 0)), ""))</f>
        <v>9</v>
      </c>
      <c r="AI65" s="103"/>
      <c r="AJ65" s="103"/>
      <c r="AK65" s="103"/>
      <c r="AL65" s="103">
        <f>IF(IFERROR(INDEX('Hotel Database'!$K$11:$K$510, MATCH($CY65, 'Hotel Database'!$EB$11:$EB$510, 0)), "")="", "", IFERROR(INDEX('Hotel Database'!$K$11:$K$510, MATCH($CY65, 'Hotel Database'!$EB$11:$EB$510, 0)), ""))</f>
        <v>120</v>
      </c>
      <c r="AM65" s="103"/>
      <c r="AN65" s="103"/>
      <c r="AO65" s="103"/>
      <c r="AP65" s="103">
        <f>IF(IFERROR(INDEX('Hotel Database'!$Q$11:$Q$510, MATCH($CY65, 'Hotel Database'!$EB$11:$EB$510, 0)), "")="", "", IFERROR(INDEX('Hotel Database'!$Q$11:$Q$510, MATCH($CY65, 'Hotel Database'!$EB$11:$EB$510, 0)), ""))</f>
        <v>400</v>
      </c>
      <c r="AQ65" s="103"/>
      <c r="AR65" s="103"/>
      <c r="AS65" s="103"/>
      <c r="AT65" s="104" t="str">
        <f t="shared" si="0"/>
        <v>https://lhw.com/amathuslimassol</v>
      </c>
      <c r="AU65" s="104"/>
      <c r="AV65" s="104"/>
      <c r="AW65" s="104"/>
      <c r="AX65" s="104"/>
      <c r="AY65" s="104"/>
      <c r="AZ65" s="104"/>
      <c r="BA65" s="104"/>
      <c r="BB65" s="104"/>
      <c r="BC65" s="104"/>
      <c r="BD65" s="104"/>
      <c r="BE65" s="104"/>
      <c r="BF65" s="104"/>
      <c r="BG65" s="104"/>
      <c r="BH65" s="104"/>
      <c r="BI65" s="104"/>
      <c r="BJ65" s="104"/>
      <c r="BK65" s="104"/>
      <c r="BL65" s="105"/>
      <c r="BM65" s="2"/>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U65" s="10" t="str">
        <f>'Hotel Database'!$EJ72</f>
        <v>Sint Maarten (Dutch part)</v>
      </c>
      <c r="CW65" s="10" t="str">
        <f>'Hotel Database'!$EN72</f>
        <v>Chiusdino (SI)</v>
      </c>
      <c r="CY65" s="8">
        <v>55</v>
      </c>
      <c r="DA65" s="10" t="str">
        <f>IFERROR(INDEX('Hotel Database'!$ED$11:$ED$510, MATCH($CY65, 'Hotel Database'!$EB$11:$EB$510, 0)), "")</f>
        <v>55. Amathus Beach Hotel Limassol</v>
      </c>
      <c r="DC65" s="10" t="str">
        <f>IF(IFERROR(INDEX('Hotel Database'!$AD$11:$AD$510, MATCH($CY65, 'Hotel Database'!$EB$11:$EB$510, 0)), "")="", "", IFERROR(INDEX('Hotel Database'!$AD$11:$AD$510, MATCH($CY65, 'Hotel Database'!$EB$11:$EB$510, 0)), ""))</f>
        <v>www.lhw.com/amathuslimassol</v>
      </c>
      <c r="DE65" s="10" t="str">
        <f t="shared" si="1"/>
        <v>https://lhw.com/amathuslimassol</v>
      </c>
    </row>
    <row r="66" spans="1:109" x14ac:dyDescent="0.35">
      <c r="A66" s="2"/>
      <c r="B66" s="101" t="str">
        <f>IF(IFERROR(INDEX('Hotel Database'!$B$11:$B$510, MATCH($CY66, 'Hotel Database'!$EB$11:$EB$510, 0)), "")="", "", IFERROR(INDEX('Hotel Database'!$B$11:$B$510, MATCH($CY66, 'Hotel Database'!$EB$11:$EB$510, 0)), ""))</f>
        <v>Cyprus</v>
      </c>
      <c r="C66" s="102"/>
      <c r="D66" s="102"/>
      <c r="E66" s="102"/>
      <c r="F66" s="102"/>
      <c r="G66" s="102"/>
      <c r="H66" s="102"/>
      <c r="I66" s="102" t="str">
        <f>IF(IFERROR(INDEX('Hotel Database'!$C$11:$C$510, MATCH($CY66, 'Hotel Database'!$EB$11:$EB$510, 0)), "")="", "", IFERROR(INDEX('Hotel Database'!$C$11:$C$510, MATCH($CY66, 'Hotel Database'!$EB$11:$EB$510, 0)), ""))</f>
        <v>Neo Chorio</v>
      </c>
      <c r="J66" s="102"/>
      <c r="K66" s="102"/>
      <c r="L66" s="102"/>
      <c r="M66" s="102"/>
      <c r="N66" s="102"/>
      <c r="O66" s="102"/>
      <c r="P66" s="102" t="str">
        <f>IF(IFERROR(INDEX('Hotel Database'!$D$11:$D$510, MATCH($CY66, 'Hotel Database'!$EB$11:$EB$510, 0)), "")="", "", IFERROR(INDEX('Hotel Database'!$D$11:$D$510, MATCH($CY66, 'Hotel Database'!$EB$11:$EB$510, 0)), ""))</f>
        <v>Anassa</v>
      </c>
      <c r="Q66" s="102"/>
      <c r="R66" s="102"/>
      <c r="S66" s="102"/>
      <c r="T66" s="102"/>
      <c r="U66" s="102"/>
      <c r="V66" s="102"/>
      <c r="W66" s="102"/>
      <c r="X66" s="102"/>
      <c r="Y66" s="102"/>
      <c r="Z66" s="102" t="str">
        <f>IF(IFERROR(INDEX('Hotel Database'!$I$11:$I$510, MATCH($CY66, 'Hotel Database'!$EB$11:$EB$510, 0)), "")="", "", IFERROR(INDEX('Hotel Database'!$I$11:$I$510, MATCH($CY66, 'Hotel Database'!$EB$11:$EB$510, 0)), ""))</f>
        <v/>
      </c>
      <c r="AA66" s="102"/>
      <c r="AB66" s="102"/>
      <c r="AC66" s="102"/>
      <c r="AD66" s="103">
        <f>IF(IFERROR(INDEX('Hotel Database'!$E$11:$E$510, MATCH($CY66, 'Hotel Database'!$EB$11:$EB$510, 0)), "")="", "", IFERROR(INDEX('Hotel Database'!$E$11:$E$510, MATCH($CY66, 'Hotel Database'!$EB$11:$EB$510, 0)), ""))</f>
        <v>166</v>
      </c>
      <c r="AE66" s="103"/>
      <c r="AF66" s="103"/>
      <c r="AG66" s="103"/>
      <c r="AH66" s="103">
        <f>IF(IFERROR(INDEX('Hotel Database'!$H$11:$H$510, MATCH($CY66, 'Hotel Database'!$EB$11:$EB$510, 0)), "")="", "", IFERROR(INDEX('Hotel Database'!$H$11:$H$510, MATCH($CY66, 'Hotel Database'!$EB$11:$EB$510, 0)), ""))</f>
        <v>3</v>
      </c>
      <c r="AI66" s="103"/>
      <c r="AJ66" s="103"/>
      <c r="AK66" s="103"/>
      <c r="AL66" s="103">
        <f>IF(IFERROR(INDEX('Hotel Database'!$K$11:$K$510, MATCH($CY66, 'Hotel Database'!$EB$11:$EB$510, 0)), "")="", "", IFERROR(INDEX('Hotel Database'!$K$11:$K$510, MATCH($CY66, 'Hotel Database'!$EB$11:$EB$510, 0)), ""))</f>
        <v>250</v>
      </c>
      <c r="AM66" s="103"/>
      <c r="AN66" s="103"/>
      <c r="AO66" s="103"/>
      <c r="AP66" s="103">
        <f>IF(IFERROR(INDEX('Hotel Database'!$Q$11:$Q$510, MATCH($CY66, 'Hotel Database'!$EB$11:$EB$510, 0)), "")="", "", IFERROR(INDEX('Hotel Database'!$Q$11:$Q$510, MATCH($CY66, 'Hotel Database'!$EB$11:$EB$510, 0)), ""))</f>
        <v>230</v>
      </c>
      <c r="AQ66" s="103"/>
      <c r="AR66" s="103"/>
      <c r="AS66" s="103"/>
      <c r="AT66" s="104" t="str">
        <f t="shared" si="0"/>
        <v>https://lhw.com/anassa</v>
      </c>
      <c r="AU66" s="104"/>
      <c r="AV66" s="104"/>
      <c r="AW66" s="104"/>
      <c r="AX66" s="104"/>
      <c r="AY66" s="104"/>
      <c r="AZ66" s="104"/>
      <c r="BA66" s="104"/>
      <c r="BB66" s="104"/>
      <c r="BC66" s="104"/>
      <c r="BD66" s="104"/>
      <c r="BE66" s="104"/>
      <c r="BF66" s="104"/>
      <c r="BG66" s="104"/>
      <c r="BH66" s="104"/>
      <c r="BI66" s="104"/>
      <c r="BJ66" s="104"/>
      <c r="BK66" s="104"/>
      <c r="BL66" s="105"/>
      <c r="BM66" s="2"/>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U66" s="10" t="str">
        <f>'Hotel Database'!$EJ73</f>
        <v>South Africa</v>
      </c>
      <c r="CW66" s="10" t="str">
        <f>'Hotel Database'!$EN73</f>
        <v>Chochola, Yucatan</v>
      </c>
      <c r="CY66" s="8">
        <v>56</v>
      </c>
      <c r="DA66" s="10" t="str">
        <f>IFERROR(INDEX('Hotel Database'!$ED$11:$ED$510, MATCH($CY66, 'Hotel Database'!$EB$11:$EB$510, 0)), "")</f>
        <v>56. Anassa</v>
      </c>
      <c r="DC66" s="10" t="str">
        <f>IF(IFERROR(INDEX('Hotel Database'!$AD$11:$AD$510, MATCH($CY66, 'Hotel Database'!$EB$11:$EB$510, 0)), "")="", "", IFERROR(INDEX('Hotel Database'!$AD$11:$AD$510, MATCH($CY66, 'Hotel Database'!$EB$11:$EB$510, 0)), ""))</f>
        <v>www.lhw.com/anassa</v>
      </c>
      <c r="DE66" s="10" t="str">
        <f t="shared" si="1"/>
        <v>https://lhw.com/anassa</v>
      </c>
    </row>
    <row r="67" spans="1:109" x14ac:dyDescent="0.35">
      <c r="A67" s="2"/>
      <c r="B67" s="101" t="str">
        <f>IF(IFERROR(INDEX('Hotel Database'!$B$11:$B$510, MATCH($CY67, 'Hotel Database'!$EB$11:$EB$510, 0)), "")="", "", IFERROR(INDEX('Hotel Database'!$B$11:$B$510, MATCH($CY67, 'Hotel Database'!$EB$11:$EB$510, 0)), ""))</f>
        <v>Czech Republic</v>
      </c>
      <c r="C67" s="102"/>
      <c r="D67" s="102"/>
      <c r="E67" s="102"/>
      <c r="F67" s="102"/>
      <c r="G67" s="102"/>
      <c r="H67" s="102"/>
      <c r="I67" s="102" t="str">
        <f>IF(IFERROR(INDEX('Hotel Database'!$C$11:$C$510, MATCH($CY67, 'Hotel Database'!$EB$11:$EB$510, 0)), "")="", "", IFERROR(INDEX('Hotel Database'!$C$11:$C$510, MATCH($CY67, 'Hotel Database'!$EB$11:$EB$510, 0)), ""))</f>
        <v>Vysoký Újezd</v>
      </c>
      <c r="J67" s="102"/>
      <c r="K67" s="102"/>
      <c r="L67" s="102"/>
      <c r="M67" s="102"/>
      <c r="N67" s="102"/>
      <c r="O67" s="102"/>
      <c r="P67" s="102" t="str">
        <f>IF(IFERROR(INDEX('Hotel Database'!$D$11:$D$510, MATCH($CY67, 'Hotel Database'!$EB$11:$EB$510, 0)), "")="", "", IFERROR(INDEX('Hotel Database'!$D$11:$D$510, MATCH($CY67, 'Hotel Database'!$EB$11:$EB$510, 0)), ""))</f>
        <v>Chateau Papillon Resort Hotel &amp; Spa</v>
      </c>
      <c r="Q67" s="102"/>
      <c r="R67" s="102"/>
      <c r="S67" s="102"/>
      <c r="T67" s="102"/>
      <c r="U67" s="102"/>
      <c r="V67" s="102"/>
      <c r="W67" s="102"/>
      <c r="X67" s="102"/>
      <c r="Y67" s="102"/>
      <c r="Z67" s="102" t="str">
        <f>IF(IFERROR(INDEX('Hotel Database'!$I$11:$I$510, MATCH($CY67, 'Hotel Database'!$EB$11:$EB$510, 0)), "")="", "", IFERROR(INDEX('Hotel Database'!$I$11:$I$510, MATCH($CY67, 'Hotel Database'!$EB$11:$EB$510, 0)), ""))</f>
        <v/>
      </c>
      <c r="AA67" s="102"/>
      <c r="AB67" s="102"/>
      <c r="AC67" s="102"/>
      <c r="AD67" s="103">
        <f>IF(IFERROR(INDEX('Hotel Database'!$E$11:$E$510, MATCH($CY67, 'Hotel Database'!$EB$11:$EB$510, 0)), "")="", "", IFERROR(INDEX('Hotel Database'!$E$11:$E$510, MATCH($CY67, 'Hotel Database'!$EB$11:$EB$510, 0)), ""))</f>
        <v>43</v>
      </c>
      <c r="AE67" s="103"/>
      <c r="AF67" s="103"/>
      <c r="AG67" s="103"/>
      <c r="AH67" s="103" t="str">
        <f>IF(IFERROR(INDEX('Hotel Database'!$H$11:$H$510, MATCH($CY67, 'Hotel Database'!$EB$11:$EB$510, 0)), "")="", "", IFERROR(INDEX('Hotel Database'!$H$11:$H$510, MATCH($CY67, 'Hotel Database'!$EB$11:$EB$510, 0)), ""))</f>
        <v/>
      </c>
      <c r="AI67" s="103"/>
      <c r="AJ67" s="103"/>
      <c r="AK67" s="103"/>
      <c r="AL67" s="103" t="str">
        <f>IF(IFERROR(INDEX('Hotel Database'!$K$11:$K$510, MATCH($CY67, 'Hotel Database'!$EB$11:$EB$510, 0)), "")="", "", IFERROR(INDEX('Hotel Database'!$K$11:$K$510, MATCH($CY67, 'Hotel Database'!$EB$11:$EB$510, 0)), ""))</f>
        <v/>
      </c>
      <c r="AM67" s="103"/>
      <c r="AN67" s="103"/>
      <c r="AO67" s="103"/>
      <c r="AP67" s="103" t="str">
        <f>IF(IFERROR(INDEX('Hotel Database'!$Q$11:$Q$510, MATCH($CY67, 'Hotel Database'!$EB$11:$EB$510, 0)), "")="", "", IFERROR(INDEX('Hotel Database'!$Q$11:$Q$510, MATCH($CY67, 'Hotel Database'!$EB$11:$EB$510, 0)), ""))</f>
        <v/>
      </c>
      <c r="AQ67" s="103"/>
      <c r="AR67" s="103"/>
      <c r="AS67" s="103"/>
      <c r="AT67" s="104" t="str">
        <f t="shared" si="0"/>
        <v/>
      </c>
      <c r="AU67" s="104"/>
      <c r="AV67" s="104"/>
      <c r="AW67" s="104"/>
      <c r="AX67" s="104"/>
      <c r="AY67" s="104"/>
      <c r="AZ67" s="104"/>
      <c r="BA67" s="104"/>
      <c r="BB67" s="104"/>
      <c r="BC67" s="104"/>
      <c r="BD67" s="104"/>
      <c r="BE67" s="104"/>
      <c r="BF67" s="104"/>
      <c r="BG67" s="104"/>
      <c r="BH67" s="104"/>
      <c r="BI67" s="104"/>
      <c r="BJ67" s="104"/>
      <c r="BK67" s="104"/>
      <c r="BL67" s="105"/>
      <c r="BM67" s="2"/>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U67" s="10" t="str">
        <f>'Hotel Database'!$EJ74</f>
        <v>Spain</v>
      </c>
      <c r="CW67" s="10" t="str">
        <f>'Hotel Database'!$EN74</f>
        <v>Chongzuo</v>
      </c>
      <c r="CY67" s="8">
        <v>57</v>
      </c>
      <c r="DA67" s="10" t="str">
        <f>IFERROR(INDEX('Hotel Database'!$ED$11:$ED$510, MATCH($CY67, 'Hotel Database'!$EB$11:$EB$510, 0)), "")</f>
        <v>57. Chateau Papillon Resort Hotel &amp; Spa</v>
      </c>
      <c r="DC67" s="10" t="str">
        <f>IF(IFERROR(INDEX('Hotel Database'!$AD$11:$AD$510, MATCH($CY67, 'Hotel Database'!$EB$11:$EB$510, 0)), "")="", "", IFERROR(INDEX('Hotel Database'!$AD$11:$AD$510, MATCH($CY67, 'Hotel Database'!$EB$11:$EB$510, 0)), ""))</f>
        <v/>
      </c>
      <c r="DE67" s="10" t="str">
        <f t="shared" si="1"/>
        <v/>
      </c>
    </row>
    <row r="68" spans="1:109" x14ac:dyDescent="0.35">
      <c r="A68" s="2"/>
      <c r="B68" s="101" t="str">
        <f>IF(IFERROR(INDEX('Hotel Database'!$B$11:$B$510, MATCH($CY68, 'Hotel Database'!$EB$11:$EB$510, 0)), "")="", "", IFERROR(INDEX('Hotel Database'!$B$11:$B$510, MATCH($CY68, 'Hotel Database'!$EB$11:$EB$510, 0)), ""))</f>
        <v>Czech Republic</v>
      </c>
      <c r="C68" s="102"/>
      <c r="D68" s="102"/>
      <c r="E68" s="102"/>
      <c r="F68" s="102"/>
      <c r="G68" s="102"/>
      <c r="H68" s="102"/>
      <c r="I68" s="102" t="str">
        <f>IF(IFERROR(INDEX('Hotel Database'!$C$11:$C$510, MATCH($CY68, 'Hotel Database'!$EB$11:$EB$510, 0)), "")="", "", IFERROR(INDEX('Hotel Database'!$C$11:$C$510, MATCH($CY68, 'Hotel Database'!$EB$11:$EB$510, 0)), ""))</f>
        <v>Prague</v>
      </c>
      <c r="J68" s="102"/>
      <c r="K68" s="102"/>
      <c r="L68" s="102"/>
      <c r="M68" s="102"/>
      <c r="N68" s="102"/>
      <c r="O68" s="102"/>
      <c r="P68" s="102" t="str">
        <f>IF(IFERROR(INDEX('Hotel Database'!$D$11:$D$510, MATCH($CY68, 'Hotel Database'!$EB$11:$EB$510, 0)), "")="", "", IFERROR(INDEX('Hotel Database'!$D$11:$D$510, MATCH($CY68, 'Hotel Database'!$EB$11:$EB$510, 0)), ""))</f>
        <v>The Grand Mark Prague</v>
      </c>
      <c r="Q68" s="102"/>
      <c r="R68" s="102"/>
      <c r="S68" s="102"/>
      <c r="T68" s="102"/>
      <c r="U68" s="102"/>
      <c r="V68" s="102"/>
      <c r="W68" s="102"/>
      <c r="X68" s="102"/>
      <c r="Y68" s="102"/>
      <c r="Z68" s="102" t="str">
        <f>IF(IFERROR(INDEX('Hotel Database'!$I$11:$I$510, MATCH($CY68, 'Hotel Database'!$EB$11:$EB$510, 0)), "")="", "", IFERROR(INDEX('Hotel Database'!$I$11:$I$510, MATCH($CY68, 'Hotel Database'!$EB$11:$EB$510, 0)), ""))</f>
        <v/>
      </c>
      <c r="AA68" s="102"/>
      <c r="AB68" s="102"/>
      <c r="AC68" s="102"/>
      <c r="AD68" s="103">
        <f>IF(IFERROR(INDEX('Hotel Database'!$E$11:$E$510, MATCH($CY68, 'Hotel Database'!$EB$11:$EB$510, 0)), "")="", "", IFERROR(INDEX('Hotel Database'!$E$11:$E$510, MATCH($CY68, 'Hotel Database'!$EB$11:$EB$510, 0)), ""))</f>
        <v>78</v>
      </c>
      <c r="AE68" s="103"/>
      <c r="AF68" s="103"/>
      <c r="AG68" s="103"/>
      <c r="AH68" s="103">
        <f>IF(IFERROR(INDEX('Hotel Database'!$H$11:$H$510, MATCH($CY68, 'Hotel Database'!$EB$11:$EB$510, 0)), "")="", "", IFERROR(INDEX('Hotel Database'!$H$11:$H$510, MATCH($CY68, 'Hotel Database'!$EB$11:$EB$510, 0)), ""))</f>
        <v>9</v>
      </c>
      <c r="AI68" s="103"/>
      <c r="AJ68" s="103"/>
      <c r="AK68" s="103"/>
      <c r="AL68" s="103">
        <f>IF(IFERROR(INDEX('Hotel Database'!$K$11:$K$510, MATCH($CY68, 'Hotel Database'!$EB$11:$EB$510, 0)), "")="", "", IFERROR(INDEX('Hotel Database'!$K$11:$K$510, MATCH($CY68, 'Hotel Database'!$EB$11:$EB$510, 0)), ""))</f>
        <v>120</v>
      </c>
      <c r="AM68" s="103"/>
      <c r="AN68" s="103"/>
      <c r="AO68" s="103"/>
      <c r="AP68" s="103">
        <f>IF(IFERROR(INDEX('Hotel Database'!$Q$11:$Q$510, MATCH($CY68, 'Hotel Database'!$EB$11:$EB$510, 0)), "")="", "", IFERROR(INDEX('Hotel Database'!$Q$11:$Q$510, MATCH($CY68, 'Hotel Database'!$EB$11:$EB$510, 0)), ""))</f>
        <v>80</v>
      </c>
      <c r="AQ68" s="103"/>
      <c r="AR68" s="103"/>
      <c r="AS68" s="103"/>
      <c r="AT68" s="104" t="str">
        <f t="shared" si="0"/>
        <v>https://lhw.com/markprague</v>
      </c>
      <c r="AU68" s="104"/>
      <c r="AV68" s="104"/>
      <c r="AW68" s="104"/>
      <c r="AX68" s="104"/>
      <c r="AY68" s="104"/>
      <c r="AZ68" s="104"/>
      <c r="BA68" s="104"/>
      <c r="BB68" s="104"/>
      <c r="BC68" s="104"/>
      <c r="BD68" s="104"/>
      <c r="BE68" s="104"/>
      <c r="BF68" s="104"/>
      <c r="BG68" s="104"/>
      <c r="BH68" s="104"/>
      <c r="BI68" s="104"/>
      <c r="BJ68" s="104"/>
      <c r="BK68" s="104"/>
      <c r="BL68" s="105"/>
      <c r="BM68" s="2"/>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U68" s="10" t="str">
        <f>'Hotel Database'!$EJ75</f>
        <v>Sweden</v>
      </c>
      <c r="CW68" s="10" t="str">
        <f>'Hotel Database'!$EN75</f>
        <v>Cima di Porlezza</v>
      </c>
      <c r="CY68" s="8">
        <v>58</v>
      </c>
      <c r="DA68" s="10" t="str">
        <f>IFERROR(INDEX('Hotel Database'!$ED$11:$ED$510, MATCH($CY68, 'Hotel Database'!$EB$11:$EB$510, 0)), "")</f>
        <v>58. The Grand Mark Prague</v>
      </c>
      <c r="DC68" s="10" t="str">
        <f>IF(IFERROR(INDEX('Hotel Database'!$AD$11:$AD$510, MATCH($CY68, 'Hotel Database'!$EB$11:$EB$510, 0)), "")="", "", IFERROR(INDEX('Hotel Database'!$AD$11:$AD$510, MATCH($CY68, 'Hotel Database'!$EB$11:$EB$510, 0)), ""))</f>
        <v>www.lhw.com/markprague</v>
      </c>
      <c r="DE68" s="10" t="str">
        <f t="shared" si="1"/>
        <v>https://lhw.com/markprague</v>
      </c>
    </row>
    <row r="69" spans="1:109" x14ac:dyDescent="0.35">
      <c r="A69" s="2"/>
      <c r="B69" s="101" t="str">
        <f>IF(IFERROR(INDEX('Hotel Database'!$B$11:$B$510, MATCH($CY69, 'Hotel Database'!$EB$11:$EB$510, 0)), "")="", "", IFERROR(INDEX('Hotel Database'!$B$11:$B$510, MATCH($CY69, 'Hotel Database'!$EB$11:$EB$510, 0)), ""))</f>
        <v>Denmark</v>
      </c>
      <c r="C69" s="102"/>
      <c r="D69" s="102"/>
      <c r="E69" s="102"/>
      <c r="F69" s="102"/>
      <c r="G69" s="102"/>
      <c r="H69" s="102"/>
      <c r="I69" s="102" t="str">
        <f>IF(IFERROR(INDEX('Hotel Database'!$C$11:$C$510, MATCH($CY69, 'Hotel Database'!$EB$11:$EB$510, 0)), "")="", "", IFERROR(INDEX('Hotel Database'!$C$11:$C$510, MATCH($CY69, 'Hotel Database'!$EB$11:$EB$510, 0)), ""))</f>
        <v>Copenhagen</v>
      </c>
      <c r="J69" s="102"/>
      <c r="K69" s="102"/>
      <c r="L69" s="102"/>
      <c r="M69" s="102"/>
      <c r="N69" s="102"/>
      <c r="O69" s="102"/>
      <c r="P69" s="102" t="str">
        <f>IF(IFERROR(INDEX('Hotel Database'!$D$11:$D$510, MATCH($CY69, 'Hotel Database'!$EB$11:$EB$510, 0)), "")="", "", IFERROR(INDEX('Hotel Database'!$D$11:$D$510, MATCH($CY69, 'Hotel Database'!$EB$11:$EB$510, 0)), ""))</f>
        <v>d'Angleterre</v>
      </c>
      <c r="Q69" s="102"/>
      <c r="R69" s="102"/>
      <c r="S69" s="102"/>
      <c r="T69" s="102"/>
      <c r="U69" s="102"/>
      <c r="V69" s="102"/>
      <c r="W69" s="102"/>
      <c r="X69" s="102"/>
      <c r="Y69" s="102"/>
      <c r="Z69" s="102" t="str">
        <f>IF(IFERROR(INDEX('Hotel Database'!$I$11:$I$510, MATCH($CY69, 'Hotel Database'!$EB$11:$EB$510, 0)), "")="", "", IFERROR(INDEX('Hotel Database'!$I$11:$I$510, MATCH($CY69, 'Hotel Database'!$EB$11:$EB$510, 0)), ""))</f>
        <v/>
      </c>
      <c r="AA69" s="102"/>
      <c r="AB69" s="102"/>
      <c r="AC69" s="102"/>
      <c r="AD69" s="103">
        <f>IF(IFERROR(INDEX('Hotel Database'!$E$11:$E$510, MATCH($CY69, 'Hotel Database'!$EB$11:$EB$510, 0)), "")="", "", IFERROR(INDEX('Hotel Database'!$E$11:$E$510, MATCH($CY69, 'Hotel Database'!$EB$11:$EB$510, 0)), ""))</f>
        <v>92</v>
      </c>
      <c r="AE69" s="103"/>
      <c r="AF69" s="103"/>
      <c r="AG69" s="103"/>
      <c r="AH69" s="103">
        <f>IF(IFERROR(INDEX('Hotel Database'!$H$11:$H$510, MATCH($CY69, 'Hotel Database'!$EB$11:$EB$510, 0)), "")="", "", IFERROR(INDEX('Hotel Database'!$H$11:$H$510, MATCH($CY69, 'Hotel Database'!$EB$11:$EB$510, 0)), ""))</f>
        <v>8</v>
      </c>
      <c r="AI69" s="103"/>
      <c r="AJ69" s="103"/>
      <c r="AK69" s="103"/>
      <c r="AL69" s="103">
        <f>IF(IFERROR(INDEX('Hotel Database'!$K$11:$K$510, MATCH($CY69, 'Hotel Database'!$EB$11:$EB$510, 0)), "")="", "", IFERROR(INDEX('Hotel Database'!$K$11:$K$510, MATCH($CY69, 'Hotel Database'!$EB$11:$EB$510, 0)), ""))</f>
        <v>92</v>
      </c>
      <c r="AM69" s="103"/>
      <c r="AN69" s="103"/>
      <c r="AO69" s="103"/>
      <c r="AP69" s="103">
        <f>IF(IFERROR(INDEX('Hotel Database'!$Q$11:$Q$510, MATCH($CY69, 'Hotel Database'!$EB$11:$EB$510, 0)), "")="", "", IFERROR(INDEX('Hotel Database'!$Q$11:$Q$510, MATCH($CY69, 'Hotel Database'!$EB$11:$EB$510, 0)), ""))</f>
        <v>300</v>
      </c>
      <c r="AQ69" s="103"/>
      <c r="AR69" s="103"/>
      <c r="AS69" s="103"/>
      <c r="AT69" s="104" t="str">
        <f t="shared" si="0"/>
        <v>https://lhw.com/dangleterre</v>
      </c>
      <c r="AU69" s="104"/>
      <c r="AV69" s="104"/>
      <c r="AW69" s="104"/>
      <c r="AX69" s="104"/>
      <c r="AY69" s="104"/>
      <c r="AZ69" s="104"/>
      <c r="BA69" s="104"/>
      <c r="BB69" s="104"/>
      <c r="BC69" s="104"/>
      <c r="BD69" s="104"/>
      <c r="BE69" s="104"/>
      <c r="BF69" s="104"/>
      <c r="BG69" s="104"/>
      <c r="BH69" s="104"/>
      <c r="BI69" s="104"/>
      <c r="BJ69" s="104"/>
      <c r="BK69" s="104"/>
      <c r="BL69" s="105"/>
      <c r="BM69" s="2"/>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U69" s="10" t="str">
        <f>'Hotel Database'!$EJ76</f>
        <v>Switzerland</v>
      </c>
      <c r="CW69" s="10" t="str">
        <f>'Hotel Database'!$EN76</f>
        <v>Ciudad de México</v>
      </c>
      <c r="CY69" s="8">
        <v>59</v>
      </c>
      <c r="DA69" s="10" t="str">
        <f>IFERROR(INDEX('Hotel Database'!$ED$11:$ED$510, MATCH($CY69, 'Hotel Database'!$EB$11:$EB$510, 0)), "")</f>
        <v>59. d'Angleterre</v>
      </c>
      <c r="DC69" s="10" t="str">
        <f>IF(IFERROR(INDEX('Hotel Database'!$AD$11:$AD$510, MATCH($CY69, 'Hotel Database'!$EB$11:$EB$510, 0)), "")="", "", IFERROR(INDEX('Hotel Database'!$AD$11:$AD$510, MATCH($CY69, 'Hotel Database'!$EB$11:$EB$510, 0)), ""))</f>
        <v>www.lhw.com/dangleterre</v>
      </c>
      <c r="DE69" s="10" t="str">
        <f t="shared" si="1"/>
        <v>https://lhw.com/dangleterre</v>
      </c>
    </row>
    <row r="70" spans="1:109" x14ac:dyDescent="0.35">
      <c r="A70" s="2"/>
      <c r="B70" s="101" t="str">
        <f>IF(IFERROR(INDEX('Hotel Database'!$B$11:$B$510, MATCH($CY70, 'Hotel Database'!$EB$11:$EB$510, 0)), "")="", "", IFERROR(INDEX('Hotel Database'!$B$11:$B$510, MATCH($CY70, 'Hotel Database'!$EB$11:$EB$510, 0)), ""))</f>
        <v>Denmark</v>
      </c>
      <c r="C70" s="102"/>
      <c r="D70" s="102"/>
      <c r="E70" s="102"/>
      <c r="F70" s="102"/>
      <c r="G70" s="102"/>
      <c r="H70" s="102"/>
      <c r="I70" s="102" t="str">
        <f>IF(IFERROR(INDEX('Hotel Database'!$C$11:$C$510, MATCH($CY70, 'Hotel Database'!$EB$11:$EB$510, 0)), "")="", "", IFERROR(INDEX('Hotel Database'!$C$11:$C$510, MATCH($CY70, 'Hotel Database'!$EB$11:$EB$510, 0)), ""))</f>
        <v>Hornbaek</v>
      </c>
      <c r="J70" s="102"/>
      <c r="K70" s="102"/>
      <c r="L70" s="102"/>
      <c r="M70" s="102"/>
      <c r="N70" s="102"/>
      <c r="O70" s="102"/>
      <c r="P70" s="102" t="str">
        <f>IF(IFERROR(INDEX('Hotel Database'!$D$11:$D$510, MATCH($CY70, 'Hotel Database'!$EB$11:$EB$510, 0)), "")="", "", IFERROR(INDEX('Hotel Database'!$D$11:$D$510, MATCH($CY70, 'Hotel Database'!$EB$11:$EB$510, 0)), ""))</f>
        <v>CORI Hornbaek Hotel</v>
      </c>
      <c r="Q70" s="102"/>
      <c r="R70" s="102"/>
      <c r="S70" s="102"/>
      <c r="T70" s="102"/>
      <c r="U70" s="102"/>
      <c r="V70" s="102"/>
      <c r="W70" s="102"/>
      <c r="X70" s="102"/>
      <c r="Y70" s="102"/>
      <c r="Z70" s="102" t="str">
        <f>IF(IFERROR(INDEX('Hotel Database'!$I$11:$I$510, MATCH($CY70, 'Hotel Database'!$EB$11:$EB$510, 0)), "")="", "", IFERROR(INDEX('Hotel Database'!$I$11:$I$510, MATCH($CY70, 'Hotel Database'!$EB$11:$EB$510, 0)), ""))</f>
        <v/>
      </c>
      <c r="AA70" s="102"/>
      <c r="AB70" s="102"/>
      <c r="AC70" s="102"/>
      <c r="AD70" s="103">
        <f>IF(IFERROR(INDEX('Hotel Database'!$E$11:$E$510, MATCH($CY70, 'Hotel Database'!$EB$11:$EB$510, 0)), "")="", "", IFERROR(INDEX('Hotel Database'!$E$11:$E$510, MATCH($CY70, 'Hotel Database'!$EB$11:$EB$510, 0)), ""))</f>
        <v>81</v>
      </c>
      <c r="AE70" s="103"/>
      <c r="AF70" s="103"/>
      <c r="AG70" s="103"/>
      <c r="AH70" s="103">
        <f>IF(IFERROR(INDEX('Hotel Database'!$H$11:$H$510, MATCH($CY70, 'Hotel Database'!$EB$11:$EB$510, 0)), "")="", "", IFERROR(INDEX('Hotel Database'!$H$11:$H$510, MATCH($CY70, 'Hotel Database'!$EB$11:$EB$510, 0)), ""))</f>
        <v>0</v>
      </c>
      <c r="AI70" s="103"/>
      <c r="AJ70" s="103"/>
      <c r="AK70" s="103"/>
      <c r="AL70" s="103" t="str">
        <f>IF(IFERROR(INDEX('Hotel Database'!$K$11:$K$510, MATCH($CY70, 'Hotel Database'!$EB$11:$EB$510, 0)), "")="", "", IFERROR(INDEX('Hotel Database'!$K$11:$K$510, MATCH($CY70, 'Hotel Database'!$EB$11:$EB$510, 0)), ""))</f>
        <v/>
      </c>
      <c r="AM70" s="103"/>
      <c r="AN70" s="103"/>
      <c r="AO70" s="103"/>
      <c r="AP70" s="103" t="str">
        <f>IF(IFERROR(INDEX('Hotel Database'!$Q$11:$Q$510, MATCH($CY70, 'Hotel Database'!$EB$11:$EB$510, 0)), "")="", "", IFERROR(INDEX('Hotel Database'!$Q$11:$Q$510, MATCH($CY70, 'Hotel Database'!$EB$11:$EB$510, 0)), ""))</f>
        <v/>
      </c>
      <c r="AQ70" s="103"/>
      <c r="AR70" s="103"/>
      <c r="AS70" s="103"/>
      <c r="AT70" s="104" t="str">
        <f t="shared" si="0"/>
        <v/>
      </c>
      <c r="AU70" s="104"/>
      <c r="AV70" s="104"/>
      <c r="AW70" s="104"/>
      <c r="AX70" s="104"/>
      <c r="AY70" s="104"/>
      <c r="AZ70" s="104"/>
      <c r="BA70" s="104"/>
      <c r="BB70" s="104"/>
      <c r="BC70" s="104"/>
      <c r="BD70" s="104"/>
      <c r="BE70" s="104"/>
      <c r="BF70" s="104"/>
      <c r="BG70" s="104"/>
      <c r="BH70" s="104"/>
      <c r="BI70" s="104"/>
      <c r="BJ70" s="104"/>
      <c r="BK70" s="104"/>
      <c r="BL70" s="105"/>
      <c r="BM70" s="2"/>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U70" s="10" t="str">
        <f>'Hotel Database'!$EJ77</f>
        <v>Tanzania, United Republic of</v>
      </c>
      <c r="CW70" s="10" t="str">
        <f>'Hotel Database'!$EN77</f>
        <v>Cognac</v>
      </c>
      <c r="CY70" s="8">
        <v>60</v>
      </c>
      <c r="DA70" s="10" t="str">
        <f>IFERROR(INDEX('Hotel Database'!$ED$11:$ED$510, MATCH($CY70, 'Hotel Database'!$EB$11:$EB$510, 0)), "")</f>
        <v>60. CORI Hornbaek Hotel</v>
      </c>
      <c r="DC70" s="10" t="str">
        <f>IF(IFERROR(INDEX('Hotel Database'!$AD$11:$AD$510, MATCH($CY70, 'Hotel Database'!$EB$11:$EB$510, 0)), "")="", "", IFERROR(INDEX('Hotel Database'!$AD$11:$AD$510, MATCH($CY70, 'Hotel Database'!$EB$11:$EB$510, 0)), ""))</f>
        <v/>
      </c>
      <c r="DE70" s="10" t="str">
        <f t="shared" si="1"/>
        <v/>
      </c>
    </row>
    <row r="71" spans="1:109" x14ac:dyDescent="0.35">
      <c r="A71" s="2"/>
      <c r="B71" s="101" t="str">
        <f>IF(IFERROR(INDEX('Hotel Database'!$B$11:$B$510, MATCH($CY71, 'Hotel Database'!$EB$11:$EB$510, 0)), "")="", "", IFERROR(INDEX('Hotel Database'!$B$11:$B$510, MATCH($CY71, 'Hotel Database'!$EB$11:$EB$510, 0)), ""))</f>
        <v>Dominican Republic</v>
      </c>
      <c r="C71" s="102"/>
      <c r="D71" s="102"/>
      <c r="E71" s="102"/>
      <c r="F71" s="102"/>
      <c r="G71" s="102"/>
      <c r="H71" s="102"/>
      <c r="I71" s="102" t="str">
        <f>IF(IFERROR(INDEX('Hotel Database'!$C$11:$C$510, MATCH($CY71, 'Hotel Database'!$EB$11:$EB$510, 0)), "")="", "", IFERROR(INDEX('Hotel Database'!$C$11:$C$510, MATCH($CY71, 'Hotel Database'!$EB$11:$EB$510, 0)), ""))</f>
        <v>Punta Cana</v>
      </c>
      <c r="J71" s="102"/>
      <c r="K71" s="102"/>
      <c r="L71" s="102"/>
      <c r="M71" s="102"/>
      <c r="N71" s="102"/>
      <c r="O71" s="102"/>
      <c r="P71" s="102" t="str">
        <f>IF(IFERROR(INDEX('Hotel Database'!$D$11:$D$510, MATCH($CY71, 'Hotel Database'!$EB$11:$EB$510, 0)), "")="", "", IFERROR(INDEX('Hotel Database'!$D$11:$D$510, MATCH($CY71, 'Hotel Database'!$EB$11:$EB$510, 0)), ""))</f>
        <v>Tortuga Bay</v>
      </c>
      <c r="Q71" s="102"/>
      <c r="R71" s="102"/>
      <c r="S71" s="102"/>
      <c r="T71" s="102"/>
      <c r="U71" s="102"/>
      <c r="V71" s="102"/>
      <c r="W71" s="102"/>
      <c r="X71" s="102"/>
      <c r="Y71" s="102"/>
      <c r="Z71" s="102" t="str">
        <f>IF(IFERROR(INDEX('Hotel Database'!$I$11:$I$510, MATCH($CY71, 'Hotel Database'!$EB$11:$EB$510, 0)), "")="", "", IFERROR(INDEX('Hotel Database'!$I$11:$I$510, MATCH($CY71, 'Hotel Database'!$EB$11:$EB$510, 0)), ""))</f>
        <v/>
      </c>
      <c r="AA71" s="102"/>
      <c r="AB71" s="102"/>
      <c r="AC71" s="102"/>
      <c r="AD71" s="103">
        <f>IF(IFERROR(INDEX('Hotel Database'!$E$11:$E$510, MATCH($CY71, 'Hotel Database'!$EB$11:$EB$510, 0)), "")="", "", IFERROR(INDEX('Hotel Database'!$E$11:$E$510, MATCH($CY71, 'Hotel Database'!$EB$11:$EB$510, 0)), ""))</f>
        <v>36</v>
      </c>
      <c r="AE71" s="103"/>
      <c r="AF71" s="103"/>
      <c r="AG71" s="103"/>
      <c r="AH71" s="103">
        <f>IF(IFERROR(INDEX('Hotel Database'!$H$11:$H$510, MATCH($CY71, 'Hotel Database'!$EB$11:$EB$510, 0)), "")="", "", IFERROR(INDEX('Hotel Database'!$H$11:$H$510, MATCH($CY71, 'Hotel Database'!$EB$11:$EB$510, 0)), ""))</f>
        <v>4</v>
      </c>
      <c r="AI71" s="103"/>
      <c r="AJ71" s="103"/>
      <c r="AK71" s="103"/>
      <c r="AL71" s="103">
        <f>IF(IFERROR(INDEX('Hotel Database'!$K$11:$K$510, MATCH($CY71, 'Hotel Database'!$EB$11:$EB$510, 0)), "")="", "", IFERROR(INDEX('Hotel Database'!$K$11:$K$510, MATCH($CY71, 'Hotel Database'!$EB$11:$EB$510, 0)), ""))</f>
        <v>36</v>
      </c>
      <c r="AM71" s="103"/>
      <c r="AN71" s="103"/>
      <c r="AO71" s="103"/>
      <c r="AP71" s="103">
        <f>IF(IFERROR(INDEX('Hotel Database'!$Q$11:$Q$510, MATCH($CY71, 'Hotel Database'!$EB$11:$EB$510, 0)), "")="", "", IFERROR(INDEX('Hotel Database'!$Q$11:$Q$510, MATCH($CY71, 'Hotel Database'!$EB$11:$EB$510, 0)), ""))</f>
        <v>95</v>
      </c>
      <c r="AQ71" s="103"/>
      <c r="AR71" s="103"/>
      <c r="AS71" s="103"/>
      <c r="AT71" s="104" t="str">
        <f t="shared" si="0"/>
        <v>https://lhw.com/tortugabay</v>
      </c>
      <c r="AU71" s="104"/>
      <c r="AV71" s="104"/>
      <c r="AW71" s="104"/>
      <c r="AX71" s="104"/>
      <c r="AY71" s="104"/>
      <c r="AZ71" s="104"/>
      <c r="BA71" s="104"/>
      <c r="BB71" s="104"/>
      <c r="BC71" s="104"/>
      <c r="BD71" s="104"/>
      <c r="BE71" s="104"/>
      <c r="BF71" s="104"/>
      <c r="BG71" s="104"/>
      <c r="BH71" s="104"/>
      <c r="BI71" s="104"/>
      <c r="BJ71" s="104"/>
      <c r="BK71" s="104"/>
      <c r="BL71" s="105"/>
      <c r="BM71" s="2"/>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U71" s="10" t="str">
        <f>'Hotel Database'!$EJ78</f>
        <v>Thailand</v>
      </c>
      <c r="CW71" s="10" t="str">
        <f>'Hotel Database'!$EN78</f>
        <v>Cologne</v>
      </c>
      <c r="CY71" s="8">
        <v>61</v>
      </c>
      <c r="DA71" s="10" t="str">
        <f>IFERROR(INDEX('Hotel Database'!$ED$11:$ED$510, MATCH($CY71, 'Hotel Database'!$EB$11:$EB$510, 0)), "")</f>
        <v>61. Tortuga Bay</v>
      </c>
      <c r="DC71" s="10" t="str">
        <f>IF(IFERROR(INDEX('Hotel Database'!$AD$11:$AD$510, MATCH($CY71, 'Hotel Database'!$EB$11:$EB$510, 0)), "")="", "", IFERROR(INDEX('Hotel Database'!$AD$11:$AD$510, MATCH($CY71, 'Hotel Database'!$EB$11:$EB$510, 0)), ""))</f>
        <v>www.lhw.com/tortugabay</v>
      </c>
      <c r="DE71" s="10" t="str">
        <f t="shared" si="1"/>
        <v>https://lhw.com/tortugabay</v>
      </c>
    </row>
    <row r="72" spans="1:109" x14ac:dyDescent="0.35">
      <c r="A72" s="2"/>
      <c r="B72" s="101" t="str">
        <f>IF(IFERROR(INDEX('Hotel Database'!$B$11:$B$510, MATCH($CY72, 'Hotel Database'!$EB$11:$EB$510, 0)), "")="", "", IFERROR(INDEX('Hotel Database'!$B$11:$B$510, MATCH($CY72, 'Hotel Database'!$EB$11:$EB$510, 0)), ""))</f>
        <v>Egypt</v>
      </c>
      <c r="C72" s="102"/>
      <c r="D72" s="102"/>
      <c r="E72" s="102"/>
      <c r="F72" s="102"/>
      <c r="G72" s="102"/>
      <c r="H72" s="102"/>
      <c r="I72" s="102" t="str">
        <f>IF(IFERROR(INDEX('Hotel Database'!$C$11:$C$510, MATCH($CY72, 'Hotel Database'!$EB$11:$EB$510, 0)), "")="", "", IFERROR(INDEX('Hotel Database'!$C$11:$C$510, MATCH($CY72, 'Hotel Database'!$EB$11:$EB$510, 0)), ""))</f>
        <v>Hurghada</v>
      </c>
      <c r="J72" s="102"/>
      <c r="K72" s="102"/>
      <c r="L72" s="102"/>
      <c r="M72" s="102"/>
      <c r="N72" s="102"/>
      <c r="O72" s="102"/>
      <c r="P72" s="102" t="str">
        <f>IF(IFERROR(INDEX('Hotel Database'!$D$11:$D$510, MATCH($CY72, 'Hotel Database'!$EB$11:$EB$510, 0)), "")="", "", IFERROR(INDEX('Hotel Database'!$D$11:$D$510, MATCH($CY72, 'Hotel Database'!$EB$11:$EB$510, 0)), ""))</f>
        <v>The Chedi El Gouna Hotel</v>
      </c>
      <c r="Q72" s="102"/>
      <c r="R72" s="102"/>
      <c r="S72" s="102"/>
      <c r="T72" s="102"/>
      <c r="U72" s="102"/>
      <c r="V72" s="102"/>
      <c r="W72" s="102"/>
      <c r="X72" s="102"/>
      <c r="Y72" s="102"/>
      <c r="Z72" s="102" t="str">
        <f>IF(IFERROR(INDEX('Hotel Database'!$I$11:$I$510, MATCH($CY72, 'Hotel Database'!$EB$11:$EB$510, 0)), "")="", "", IFERROR(INDEX('Hotel Database'!$I$11:$I$510, MATCH($CY72, 'Hotel Database'!$EB$11:$EB$510, 0)), ""))</f>
        <v/>
      </c>
      <c r="AA72" s="102"/>
      <c r="AB72" s="102"/>
      <c r="AC72" s="102"/>
      <c r="AD72" s="103">
        <f>IF(IFERROR(INDEX('Hotel Database'!$E$11:$E$510, MATCH($CY72, 'Hotel Database'!$EB$11:$EB$510, 0)), "")="", "", IFERROR(INDEX('Hotel Database'!$E$11:$E$510, MATCH($CY72, 'Hotel Database'!$EB$11:$EB$510, 0)), ""))</f>
        <v>82</v>
      </c>
      <c r="AE72" s="103"/>
      <c r="AF72" s="103"/>
      <c r="AG72" s="103"/>
      <c r="AH72" s="103">
        <f>IF(IFERROR(INDEX('Hotel Database'!$H$11:$H$510, MATCH($CY72, 'Hotel Database'!$EB$11:$EB$510, 0)), "")="", "", IFERROR(INDEX('Hotel Database'!$H$11:$H$510, MATCH($CY72, 'Hotel Database'!$EB$11:$EB$510, 0)), ""))</f>
        <v>0</v>
      </c>
      <c r="AI72" s="103"/>
      <c r="AJ72" s="103"/>
      <c r="AK72" s="103"/>
      <c r="AL72" s="103" t="str">
        <f>IF(IFERROR(INDEX('Hotel Database'!$K$11:$K$510, MATCH($CY72, 'Hotel Database'!$EB$11:$EB$510, 0)), "")="", "", IFERROR(INDEX('Hotel Database'!$K$11:$K$510, MATCH($CY72, 'Hotel Database'!$EB$11:$EB$510, 0)), ""))</f>
        <v/>
      </c>
      <c r="AM72" s="103"/>
      <c r="AN72" s="103"/>
      <c r="AO72" s="103"/>
      <c r="AP72" s="103" t="str">
        <f>IF(IFERROR(INDEX('Hotel Database'!$Q$11:$Q$510, MATCH($CY72, 'Hotel Database'!$EB$11:$EB$510, 0)), "")="", "", IFERROR(INDEX('Hotel Database'!$Q$11:$Q$510, MATCH($CY72, 'Hotel Database'!$EB$11:$EB$510, 0)), ""))</f>
        <v/>
      </c>
      <c r="AQ72" s="103"/>
      <c r="AR72" s="103"/>
      <c r="AS72" s="103"/>
      <c r="AT72" s="104" t="str">
        <f t="shared" si="0"/>
        <v>https://lhw.com/chedielgouna</v>
      </c>
      <c r="AU72" s="104"/>
      <c r="AV72" s="104"/>
      <c r="AW72" s="104"/>
      <c r="AX72" s="104"/>
      <c r="AY72" s="104"/>
      <c r="AZ72" s="104"/>
      <c r="BA72" s="104"/>
      <c r="BB72" s="104"/>
      <c r="BC72" s="104"/>
      <c r="BD72" s="104"/>
      <c r="BE72" s="104"/>
      <c r="BF72" s="104"/>
      <c r="BG72" s="104"/>
      <c r="BH72" s="104"/>
      <c r="BI72" s="104"/>
      <c r="BJ72" s="104"/>
      <c r="BK72" s="104"/>
      <c r="BL72" s="105"/>
      <c r="BM72" s="2"/>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U72" s="10" t="str">
        <f>'Hotel Database'!$EJ79</f>
        <v>Tunisia</v>
      </c>
      <c r="CW72" s="10" t="str">
        <f>'Hotel Database'!$EN79</f>
        <v>Como</v>
      </c>
      <c r="CY72" s="8">
        <v>62</v>
      </c>
      <c r="DA72" s="10" t="str">
        <f>IFERROR(INDEX('Hotel Database'!$ED$11:$ED$510, MATCH($CY72, 'Hotel Database'!$EB$11:$EB$510, 0)), "")</f>
        <v>62. The Chedi El Gouna Hotel</v>
      </c>
      <c r="DC72" s="10" t="str">
        <f>IF(IFERROR(INDEX('Hotel Database'!$AD$11:$AD$510, MATCH($CY72, 'Hotel Database'!$EB$11:$EB$510, 0)), "")="", "", IFERROR(INDEX('Hotel Database'!$AD$11:$AD$510, MATCH($CY72, 'Hotel Database'!$EB$11:$EB$510, 0)), ""))</f>
        <v>www.lhw.com/chedielgouna</v>
      </c>
      <c r="DE72" s="10" t="str">
        <f t="shared" si="1"/>
        <v>https://lhw.com/chedielgouna</v>
      </c>
    </row>
    <row r="73" spans="1:109" x14ac:dyDescent="0.35">
      <c r="A73" s="2"/>
      <c r="B73" s="101" t="str">
        <f>IF(IFERROR(INDEX('Hotel Database'!$B$11:$B$510, MATCH($CY73, 'Hotel Database'!$EB$11:$EB$510, 0)), "")="", "", IFERROR(INDEX('Hotel Database'!$B$11:$B$510, MATCH($CY73, 'Hotel Database'!$EB$11:$EB$510, 0)), ""))</f>
        <v>Egypt</v>
      </c>
      <c r="C73" s="102"/>
      <c r="D73" s="102"/>
      <c r="E73" s="102"/>
      <c r="F73" s="102"/>
      <c r="G73" s="102"/>
      <c r="H73" s="102"/>
      <c r="I73" s="102" t="str">
        <f>IF(IFERROR(INDEX('Hotel Database'!$C$11:$C$510, MATCH($CY73, 'Hotel Database'!$EB$11:$EB$510, 0)), "")="", "", IFERROR(INDEX('Hotel Database'!$C$11:$C$510, MATCH($CY73, 'Hotel Database'!$EB$11:$EB$510, 0)), ""))</f>
        <v>Giza</v>
      </c>
      <c r="J73" s="102"/>
      <c r="K73" s="102"/>
      <c r="L73" s="102"/>
      <c r="M73" s="102"/>
      <c r="N73" s="102"/>
      <c r="O73" s="102"/>
      <c r="P73" s="102" t="str">
        <f>IF(IFERROR(INDEX('Hotel Database'!$D$11:$D$510, MATCH($CY73, 'Hotel Database'!$EB$11:$EB$510, 0)), "")="", "", IFERROR(INDEX('Hotel Database'!$D$11:$D$510, MATCH($CY73, 'Hotel Database'!$EB$11:$EB$510, 0)), ""))</f>
        <v>Giza Palace Hotel and Spa</v>
      </c>
      <c r="Q73" s="102"/>
      <c r="R73" s="102"/>
      <c r="S73" s="102"/>
      <c r="T73" s="102"/>
      <c r="U73" s="102"/>
      <c r="V73" s="102"/>
      <c r="W73" s="102"/>
      <c r="X73" s="102"/>
      <c r="Y73" s="102"/>
      <c r="Z73" s="102" t="str">
        <f>IF(IFERROR(INDEX('Hotel Database'!$I$11:$I$510, MATCH($CY73, 'Hotel Database'!$EB$11:$EB$510, 0)), "")="", "", IFERROR(INDEX('Hotel Database'!$I$11:$I$510, MATCH($CY73, 'Hotel Database'!$EB$11:$EB$510, 0)), ""))</f>
        <v/>
      </c>
      <c r="AA73" s="102"/>
      <c r="AB73" s="102"/>
      <c r="AC73" s="102"/>
      <c r="AD73" s="103">
        <f>IF(IFERROR(INDEX('Hotel Database'!$E$11:$E$510, MATCH($CY73, 'Hotel Database'!$EB$11:$EB$510, 0)), "")="", "", IFERROR(INDEX('Hotel Database'!$E$11:$E$510, MATCH($CY73, 'Hotel Database'!$EB$11:$EB$510, 0)), ""))</f>
        <v>560</v>
      </c>
      <c r="AE73" s="103"/>
      <c r="AF73" s="103"/>
      <c r="AG73" s="103"/>
      <c r="AH73" s="103">
        <f>IF(IFERROR(INDEX('Hotel Database'!$H$11:$H$510, MATCH($CY73, 'Hotel Database'!$EB$11:$EB$510, 0)), "")="", "", IFERROR(INDEX('Hotel Database'!$H$11:$H$510, MATCH($CY73, 'Hotel Database'!$EB$11:$EB$510, 0)), ""))</f>
        <v>9</v>
      </c>
      <c r="AI73" s="103"/>
      <c r="AJ73" s="103"/>
      <c r="AK73" s="103"/>
      <c r="AL73" s="103" t="str">
        <f>IF(IFERROR(INDEX('Hotel Database'!$K$11:$K$510, MATCH($CY73, 'Hotel Database'!$EB$11:$EB$510, 0)), "")="", "", IFERROR(INDEX('Hotel Database'!$K$11:$K$510, MATCH($CY73, 'Hotel Database'!$EB$11:$EB$510, 0)), ""))</f>
        <v/>
      </c>
      <c r="AM73" s="103"/>
      <c r="AN73" s="103"/>
      <c r="AO73" s="103"/>
      <c r="AP73" s="103">
        <f>IF(IFERROR(INDEX('Hotel Database'!$Q$11:$Q$510, MATCH($CY73, 'Hotel Database'!$EB$11:$EB$510, 0)), "")="", "", IFERROR(INDEX('Hotel Database'!$Q$11:$Q$510, MATCH($CY73, 'Hotel Database'!$EB$11:$EB$510, 0)), ""))</f>
        <v>1000</v>
      </c>
      <c r="AQ73" s="103"/>
      <c r="AR73" s="103"/>
      <c r="AS73" s="103"/>
      <c r="AT73" s="104" t="str">
        <f t="shared" si="0"/>
        <v>https://lhw.com/gizapalace</v>
      </c>
      <c r="AU73" s="104"/>
      <c r="AV73" s="104"/>
      <c r="AW73" s="104"/>
      <c r="AX73" s="104"/>
      <c r="AY73" s="104"/>
      <c r="AZ73" s="104"/>
      <c r="BA73" s="104"/>
      <c r="BB73" s="104"/>
      <c r="BC73" s="104"/>
      <c r="BD73" s="104"/>
      <c r="BE73" s="104"/>
      <c r="BF73" s="104"/>
      <c r="BG73" s="104"/>
      <c r="BH73" s="104"/>
      <c r="BI73" s="104"/>
      <c r="BJ73" s="104"/>
      <c r="BK73" s="104"/>
      <c r="BL73" s="105"/>
      <c r="BM73" s="2"/>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U73" s="10" t="str">
        <f>'Hotel Database'!$EJ80</f>
        <v>Türkiye</v>
      </c>
      <c r="CW73" s="10" t="str">
        <f>'Hotel Database'!$EN80</f>
        <v>Copenhagen</v>
      </c>
      <c r="CY73" s="8">
        <v>63</v>
      </c>
      <c r="DA73" s="10" t="str">
        <f>IFERROR(INDEX('Hotel Database'!$ED$11:$ED$510, MATCH($CY73, 'Hotel Database'!$EB$11:$EB$510, 0)), "")</f>
        <v>63. Giza Palace Hotel and Spa</v>
      </c>
      <c r="DC73" s="10" t="str">
        <f>IF(IFERROR(INDEX('Hotel Database'!$AD$11:$AD$510, MATCH($CY73, 'Hotel Database'!$EB$11:$EB$510, 0)), "")="", "", IFERROR(INDEX('Hotel Database'!$AD$11:$AD$510, MATCH($CY73, 'Hotel Database'!$EB$11:$EB$510, 0)), ""))</f>
        <v>www.lhw.com/gizapalace</v>
      </c>
      <c r="DE73" s="10" t="str">
        <f t="shared" si="1"/>
        <v>https://lhw.com/gizapalace</v>
      </c>
    </row>
    <row r="74" spans="1:109" x14ac:dyDescent="0.35">
      <c r="A74" s="2"/>
      <c r="B74" s="101" t="str">
        <f>IF(IFERROR(INDEX('Hotel Database'!$B$11:$B$510, MATCH($CY74, 'Hotel Database'!$EB$11:$EB$510, 0)), "")="", "", IFERROR(INDEX('Hotel Database'!$B$11:$B$510, MATCH($CY74, 'Hotel Database'!$EB$11:$EB$510, 0)), ""))</f>
        <v>Finland</v>
      </c>
      <c r="C74" s="102"/>
      <c r="D74" s="102"/>
      <c r="E74" s="102"/>
      <c r="F74" s="102"/>
      <c r="G74" s="102"/>
      <c r="H74" s="102"/>
      <c r="I74" s="102" t="str">
        <f>IF(IFERROR(INDEX('Hotel Database'!$C$11:$C$510, MATCH($CY74, 'Hotel Database'!$EB$11:$EB$510, 0)), "")="", "", IFERROR(INDEX('Hotel Database'!$C$11:$C$510, MATCH($CY74, 'Hotel Database'!$EB$11:$EB$510, 0)), ""))</f>
        <v>Helsinki</v>
      </c>
      <c r="J74" s="102"/>
      <c r="K74" s="102"/>
      <c r="L74" s="102"/>
      <c r="M74" s="102"/>
      <c r="N74" s="102"/>
      <c r="O74" s="102"/>
      <c r="P74" s="102" t="str">
        <f>IF(IFERROR(INDEX('Hotel Database'!$D$11:$D$510, MATCH($CY74, 'Hotel Database'!$EB$11:$EB$510, 0)), "")="", "", IFERROR(INDEX('Hotel Database'!$D$11:$D$510, MATCH($CY74, 'Hotel Database'!$EB$11:$EB$510, 0)), ""))</f>
        <v>Hotel Kämp</v>
      </c>
      <c r="Q74" s="102"/>
      <c r="R74" s="102"/>
      <c r="S74" s="102"/>
      <c r="T74" s="102"/>
      <c r="U74" s="102"/>
      <c r="V74" s="102"/>
      <c r="W74" s="102"/>
      <c r="X74" s="102"/>
      <c r="Y74" s="102"/>
      <c r="Z74" s="102" t="str">
        <f>IF(IFERROR(INDEX('Hotel Database'!$I$11:$I$510, MATCH($CY74, 'Hotel Database'!$EB$11:$EB$510, 0)), "")="", "", IFERROR(INDEX('Hotel Database'!$I$11:$I$510, MATCH($CY74, 'Hotel Database'!$EB$11:$EB$510, 0)), ""))</f>
        <v/>
      </c>
      <c r="AA74" s="102"/>
      <c r="AB74" s="102"/>
      <c r="AC74" s="102"/>
      <c r="AD74" s="103">
        <f>IF(IFERROR(INDEX('Hotel Database'!$E$11:$E$510, MATCH($CY74, 'Hotel Database'!$EB$11:$EB$510, 0)), "")="", "", IFERROR(INDEX('Hotel Database'!$E$11:$E$510, MATCH($CY74, 'Hotel Database'!$EB$11:$EB$510, 0)), ""))</f>
        <v>179</v>
      </c>
      <c r="AE74" s="103"/>
      <c r="AF74" s="103"/>
      <c r="AG74" s="103"/>
      <c r="AH74" s="103">
        <f>IF(IFERROR(INDEX('Hotel Database'!$H$11:$H$510, MATCH($CY74, 'Hotel Database'!$EB$11:$EB$510, 0)), "")="", "", IFERROR(INDEX('Hotel Database'!$H$11:$H$510, MATCH($CY74, 'Hotel Database'!$EB$11:$EB$510, 0)), ""))</f>
        <v>10</v>
      </c>
      <c r="AI74" s="103"/>
      <c r="AJ74" s="103"/>
      <c r="AK74" s="103"/>
      <c r="AL74" s="103">
        <f>IF(IFERROR(INDEX('Hotel Database'!$K$11:$K$510, MATCH($CY74, 'Hotel Database'!$EB$11:$EB$510, 0)), "")="", "", IFERROR(INDEX('Hotel Database'!$K$11:$K$510, MATCH($CY74, 'Hotel Database'!$EB$11:$EB$510, 0)), ""))</f>
        <v>100</v>
      </c>
      <c r="AM74" s="103"/>
      <c r="AN74" s="103"/>
      <c r="AO74" s="103"/>
      <c r="AP74" s="103">
        <f>IF(IFERROR(INDEX('Hotel Database'!$Q$11:$Q$510, MATCH($CY74, 'Hotel Database'!$EB$11:$EB$510, 0)), "")="", "", IFERROR(INDEX('Hotel Database'!$Q$11:$Q$510, MATCH($CY74, 'Hotel Database'!$EB$11:$EB$510, 0)), ""))</f>
        <v>80</v>
      </c>
      <c r="AQ74" s="103"/>
      <c r="AR74" s="103"/>
      <c r="AS74" s="103"/>
      <c r="AT74" s="104" t="str">
        <f t="shared" si="0"/>
        <v>https://lhw.com/kamphelsinki</v>
      </c>
      <c r="AU74" s="104"/>
      <c r="AV74" s="104"/>
      <c r="AW74" s="104"/>
      <c r="AX74" s="104"/>
      <c r="AY74" s="104"/>
      <c r="AZ74" s="104"/>
      <c r="BA74" s="104"/>
      <c r="BB74" s="104"/>
      <c r="BC74" s="104"/>
      <c r="BD74" s="104"/>
      <c r="BE74" s="104"/>
      <c r="BF74" s="104"/>
      <c r="BG74" s="104"/>
      <c r="BH74" s="104"/>
      <c r="BI74" s="104"/>
      <c r="BJ74" s="104"/>
      <c r="BK74" s="104"/>
      <c r="BL74" s="105"/>
      <c r="BM74" s="2"/>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U74" s="10" t="str">
        <f>'Hotel Database'!$EJ81</f>
        <v>Turks and Caicos Islands</v>
      </c>
      <c r="CW74" s="10" t="str">
        <f>'Hotel Database'!$EN81</f>
        <v>Cortina d'Ampezzo</v>
      </c>
      <c r="CY74" s="8">
        <v>64</v>
      </c>
      <c r="DA74" s="10" t="str">
        <f>IFERROR(INDEX('Hotel Database'!$ED$11:$ED$510, MATCH($CY74, 'Hotel Database'!$EB$11:$EB$510, 0)), "")</f>
        <v>64. Hotel Kämp</v>
      </c>
      <c r="DC74" s="10" t="str">
        <f>IF(IFERROR(INDEX('Hotel Database'!$AD$11:$AD$510, MATCH($CY74, 'Hotel Database'!$EB$11:$EB$510, 0)), "")="", "", IFERROR(INDEX('Hotel Database'!$AD$11:$AD$510, MATCH($CY74, 'Hotel Database'!$EB$11:$EB$510, 0)), ""))</f>
        <v>www.lhw.com/kamphelsinki</v>
      </c>
      <c r="DE74" s="10" t="str">
        <f t="shared" si="1"/>
        <v>https://lhw.com/kamphelsinki</v>
      </c>
    </row>
    <row r="75" spans="1:109" x14ac:dyDescent="0.35">
      <c r="A75" s="2"/>
      <c r="B75" s="101" t="str">
        <f>IF(IFERROR(INDEX('Hotel Database'!$B$11:$B$510, MATCH($CY75, 'Hotel Database'!$EB$11:$EB$510, 0)), "")="", "", IFERROR(INDEX('Hotel Database'!$B$11:$B$510, MATCH($CY75, 'Hotel Database'!$EB$11:$EB$510, 0)), ""))</f>
        <v>France</v>
      </c>
      <c r="C75" s="102"/>
      <c r="D75" s="102"/>
      <c r="E75" s="102"/>
      <c r="F75" s="102"/>
      <c r="G75" s="102"/>
      <c r="H75" s="102"/>
      <c r="I75" s="102" t="str">
        <f>IF(IFERROR(INDEX('Hotel Database'!$C$11:$C$510, MATCH($CY75, 'Hotel Database'!$EB$11:$EB$510, 0)), "")="", "", IFERROR(INDEX('Hotel Database'!$C$11:$C$510, MATCH($CY75, 'Hotel Database'!$EB$11:$EB$510, 0)), ""))</f>
        <v>Paris</v>
      </c>
      <c r="J75" s="102"/>
      <c r="K75" s="102"/>
      <c r="L75" s="102"/>
      <c r="M75" s="102"/>
      <c r="N75" s="102"/>
      <c r="O75" s="102"/>
      <c r="P75" s="102" t="str">
        <f>IF(IFERROR(INDEX('Hotel Database'!$D$11:$D$510, MATCH($CY75, 'Hotel Database'!$EB$11:$EB$510, 0)), "")="", "", IFERROR(INDEX('Hotel Database'!$D$11:$D$510, MATCH($CY75, 'Hotel Database'!$EB$11:$EB$510, 0)), ""))</f>
        <v>J.K. Place Paris</v>
      </c>
      <c r="Q75" s="102"/>
      <c r="R75" s="102"/>
      <c r="S75" s="102"/>
      <c r="T75" s="102"/>
      <c r="U75" s="102"/>
      <c r="V75" s="102"/>
      <c r="W75" s="102"/>
      <c r="X75" s="102"/>
      <c r="Y75" s="102"/>
      <c r="Z75" s="102" t="str">
        <f>IF(IFERROR(INDEX('Hotel Database'!$I$11:$I$510, MATCH($CY75, 'Hotel Database'!$EB$11:$EB$510, 0)), "")="", "", IFERROR(INDEX('Hotel Database'!$I$11:$I$510, MATCH($CY75, 'Hotel Database'!$EB$11:$EB$510, 0)), ""))</f>
        <v/>
      </c>
      <c r="AA75" s="102"/>
      <c r="AB75" s="102"/>
      <c r="AC75" s="102"/>
      <c r="AD75" s="103">
        <f>IF(IFERROR(INDEX('Hotel Database'!$E$11:$E$510, MATCH($CY75, 'Hotel Database'!$EB$11:$EB$510, 0)), "")="", "", IFERROR(INDEX('Hotel Database'!$E$11:$E$510, MATCH($CY75, 'Hotel Database'!$EB$11:$EB$510, 0)), ""))</f>
        <v>29</v>
      </c>
      <c r="AE75" s="103"/>
      <c r="AF75" s="103"/>
      <c r="AG75" s="103"/>
      <c r="AH75" s="103">
        <f>IF(IFERROR(INDEX('Hotel Database'!$H$11:$H$510, MATCH($CY75, 'Hotel Database'!$EB$11:$EB$510, 0)), "")="", "", IFERROR(INDEX('Hotel Database'!$H$11:$H$510, MATCH($CY75, 'Hotel Database'!$EB$11:$EB$510, 0)), ""))</f>
        <v>0</v>
      </c>
      <c r="AI75" s="103"/>
      <c r="AJ75" s="103"/>
      <c r="AK75" s="103"/>
      <c r="AL75" s="103" t="str">
        <f>IF(IFERROR(INDEX('Hotel Database'!$K$11:$K$510, MATCH($CY75, 'Hotel Database'!$EB$11:$EB$510, 0)), "")="", "", IFERROR(INDEX('Hotel Database'!$K$11:$K$510, MATCH($CY75, 'Hotel Database'!$EB$11:$EB$510, 0)), ""))</f>
        <v/>
      </c>
      <c r="AM75" s="103"/>
      <c r="AN75" s="103"/>
      <c r="AO75" s="103"/>
      <c r="AP75" s="103" t="str">
        <f>IF(IFERROR(INDEX('Hotel Database'!$Q$11:$Q$510, MATCH($CY75, 'Hotel Database'!$EB$11:$EB$510, 0)), "")="", "", IFERROR(INDEX('Hotel Database'!$Q$11:$Q$510, MATCH($CY75, 'Hotel Database'!$EB$11:$EB$510, 0)), ""))</f>
        <v/>
      </c>
      <c r="AQ75" s="103"/>
      <c r="AR75" s="103"/>
      <c r="AS75" s="103"/>
      <c r="AT75" s="104" t="str">
        <f t="shared" si="0"/>
        <v>https://lhw.com/jkplaceparis</v>
      </c>
      <c r="AU75" s="104"/>
      <c r="AV75" s="104"/>
      <c r="AW75" s="104"/>
      <c r="AX75" s="104"/>
      <c r="AY75" s="104"/>
      <c r="AZ75" s="104"/>
      <c r="BA75" s="104"/>
      <c r="BB75" s="104"/>
      <c r="BC75" s="104"/>
      <c r="BD75" s="104"/>
      <c r="BE75" s="104"/>
      <c r="BF75" s="104"/>
      <c r="BG75" s="104"/>
      <c r="BH75" s="104"/>
      <c r="BI75" s="104"/>
      <c r="BJ75" s="104"/>
      <c r="BK75" s="104"/>
      <c r="BL75" s="105"/>
      <c r="BM75" s="2"/>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U75" s="10" t="str">
        <f>'Hotel Database'!$EJ82</f>
        <v>Ukraine</v>
      </c>
      <c r="CW75" s="10" t="str">
        <f>'Hotel Database'!$EN82</f>
        <v>Corvara In Badia</v>
      </c>
      <c r="CY75" s="8">
        <v>65</v>
      </c>
      <c r="DA75" s="10" t="str">
        <f>IFERROR(INDEX('Hotel Database'!$ED$11:$ED$510, MATCH($CY75, 'Hotel Database'!$EB$11:$EB$510, 0)), "")</f>
        <v>65. J.K. Place Paris</v>
      </c>
      <c r="DC75" s="10" t="str">
        <f>IF(IFERROR(INDEX('Hotel Database'!$AD$11:$AD$510, MATCH($CY75, 'Hotel Database'!$EB$11:$EB$510, 0)), "")="", "", IFERROR(INDEX('Hotel Database'!$AD$11:$AD$510, MATCH($CY75, 'Hotel Database'!$EB$11:$EB$510, 0)), ""))</f>
        <v>www.lhw.com/jkplaceparis</v>
      </c>
      <c r="DE75" s="10" t="str">
        <f t="shared" si="1"/>
        <v>https://lhw.com/jkplaceparis</v>
      </c>
    </row>
    <row r="76" spans="1:109" x14ac:dyDescent="0.35">
      <c r="A76" s="2"/>
      <c r="B76" s="101" t="str">
        <f>IF(IFERROR(INDEX('Hotel Database'!$B$11:$B$510, MATCH($CY76, 'Hotel Database'!$EB$11:$EB$510, 0)), "")="", "", IFERROR(INDEX('Hotel Database'!$B$11:$B$510, MATCH($CY76, 'Hotel Database'!$EB$11:$EB$510, 0)), ""))</f>
        <v>France</v>
      </c>
      <c r="C76" s="102"/>
      <c r="D76" s="102"/>
      <c r="E76" s="102"/>
      <c r="F76" s="102"/>
      <c r="G76" s="102"/>
      <c r="H76" s="102"/>
      <c r="I76" s="102" t="str">
        <f>IF(IFERROR(INDEX('Hotel Database'!$C$11:$C$510, MATCH($CY76, 'Hotel Database'!$EB$11:$EB$510, 0)), "")="", "", IFERROR(INDEX('Hotel Database'!$C$11:$C$510, MATCH($CY76, 'Hotel Database'!$EB$11:$EB$510, 0)), ""))</f>
        <v>La Croix Valmer</v>
      </c>
      <c r="J76" s="102"/>
      <c r="K76" s="102"/>
      <c r="L76" s="102"/>
      <c r="M76" s="102"/>
      <c r="N76" s="102"/>
      <c r="O76" s="102"/>
      <c r="P76" s="102" t="str">
        <f>IF(IFERROR(INDEX('Hotel Database'!$D$11:$D$510, MATCH($CY76, 'Hotel Database'!$EB$11:$EB$510, 0)), "")="", "", IFERROR(INDEX('Hotel Database'!$D$11:$D$510, MATCH($CY76, 'Hotel Database'!$EB$11:$EB$510, 0)), ""))</f>
        <v>Lily of the Valley</v>
      </c>
      <c r="Q76" s="102"/>
      <c r="R76" s="102"/>
      <c r="S76" s="102"/>
      <c r="T76" s="102"/>
      <c r="U76" s="102"/>
      <c r="V76" s="102"/>
      <c r="W76" s="102"/>
      <c r="X76" s="102"/>
      <c r="Y76" s="102"/>
      <c r="Z76" s="102" t="str">
        <f>IF(IFERROR(INDEX('Hotel Database'!$I$11:$I$510, MATCH($CY76, 'Hotel Database'!$EB$11:$EB$510, 0)), "")="", "", IFERROR(INDEX('Hotel Database'!$I$11:$I$510, MATCH($CY76, 'Hotel Database'!$EB$11:$EB$510, 0)), ""))</f>
        <v/>
      </c>
      <c r="AA76" s="102"/>
      <c r="AB76" s="102"/>
      <c r="AC76" s="102"/>
      <c r="AD76" s="103">
        <f>IF(IFERROR(INDEX('Hotel Database'!$E$11:$E$510, MATCH($CY76, 'Hotel Database'!$EB$11:$EB$510, 0)), "")="", "", IFERROR(INDEX('Hotel Database'!$E$11:$E$510, MATCH($CY76, 'Hotel Database'!$EB$11:$EB$510, 0)), ""))</f>
        <v>53</v>
      </c>
      <c r="AE76" s="103"/>
      <c r="AF76" s="103"/>
      <c r="AG76" s="103"/>
      <c r="AH76" s="103">
        <f>IF(IFERROR(INDEX('Hotel Database'!$H$11:$H$510, MATCH($CY76, 'Hotel Database'!$EB$11:$EB$510, 0)), "")="", "", IFERROR(INDEX('Hotel Database'!$H$11:$H$510, MATCH($CY76, 'Hotel Database'!$EB$11:$EB$510, 0)), ""))</f>
        <v>0</v>
      </c>
      <c r="AI76" s="103"/>
      <c r="AJ76" s="103"/>
      <c r="AK76" s="103"/>
      <c r="AL76" s="103" t="str">
        <f>IF(IFERROR(INDEX('Hotel Database'!$K$11:$K$510, MATCH($CY76, 'Hotel Database'!$EB$11:$EB$510, 0)), "")="", "", IFERROR(INDEX('Hotel Database'!$K$11:$K$510, MATCH($CY76, 'Hotel Database'!$EB$11:$EB$510, 0)), ""))</f>
        <v/>
      </c>
      <c r="AM76" s="103"/>
      <c r="AN76" s="103"/>
      <c r="AO76" s="103"/>
      <c r="AP76" s="103" t="str">
        <f>IF(IFERROR(INDEX('Hotel Database'!$Q$11:$Q$510, MATCH($CY76, 'Hotel Database'!$EB$11:$EB$510, 0)), "")="", "", IFERROR(INDEX('Hotel Database'!$Q$11:$Q$510, MATCH($CY76, 'Hotel Database'!$EB$11:$EB$510, 0)), ""))</f>
        <v/>
      </c>
      <c r="AQ76" s="103"/>
      <c r="AR76" s="103"/>
      <c r="AS76" s="103"/>
      <c r="AT76" s="104" t="str">
        <f t="shared" ref="AT76:AT139" si="10">IF($DE76="", "", HYPERLINK($DE76, $DE76))</f>
        <v>https://lhw.com/lilyofthevalley </v>
      </c>
      <c r="AU76" s="104"/>
      <c r="AV76" s="104"/>
      <c r="AW76" s="104"/>
      <c r="AX76" s="104"/>
      <c r="AY76" s="104"/>
      <c r="AZ76" s="104"/>
      <c r="BA76" s="104"/>
      <c r="BB76" s="104"/>
      <c r="BC76" s="104"/>
      <c r="BD76" s="104"/>
      <c r="BE76" s="104"/>
      <c r="BF76" s="104"/>
      <c r="BG76" s="104"/>
      <c r="BH76" s="104"/>
      <c r="BI76" s="104"/>
      <c r="BJ76" s="104"/>
      <c r="BK76" s="104"/>
      <c r="BL76" s="105"/>
      <c r="BM76" s="2"/>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U76" s="10" t="str">
        <f>'Hotel Database'!$EJ83</f>
        <v>United Arab Emirates</v>
      </c>
      <c r="CW76" s="10" t="str">
        <f>'Hotel Database'!$EN83</f>
        <v>County Limerick</v>
      </c>
      <c r="CY76" s="8">
        <v>66</v>
      </c>
      <c r="DA76" s="10" t="str">
        <f>IFERROR(INDEX('Hotel Database'!$ED$11:$ED$510, MATCH($CY76, 'Hotel Database'!$EB$11:$EB$510, 0)), "")</f>
        <v>66. Lily of the Valley</v>
      </c>
      <c r="DC76" s="10" t="str">
        <f>IF(IFERROR(INDEX('Hotel Database'!$AD$11:$AD$510, MATCH($CY76, 'Hotel Database'!$EB$11:$EB$510, 0)), "")="", "", IFERROR(INDEX('Hotel Database'!$AD$11:$AD$510, MATCH($CY76, 'Hotel Database'!$EB$11:$EB$510, 0)), ""))</f>
        <v>www.lhw.com/lilyofthevalley </v>
      </c>
      <c r="DE76" s="10" t="str">
        <f t="shared" ref="DE76:DE139" si="11">IF($DC76="", "", IFERROR(REPLACE($DC76, FIND($DE$6, $DC76), LEN($DE$6), $DE$7), $DC76))</f>
        <v>https://lhw.com/lilyofthevalley </v>
      </c>
    </row>
    <row r="77" spans="1:109" x14ac:dyDescent="0.35">
      <c r="A77" s="2"/>
      <c r="B77" s="101" t="str">
        <f>IF(IFERROR(INDEX('Hotel Database'!$B$11:$B$510, MATCH($CY77, 'Hotel Database'!$EB$11:$EB$510, 0)), "")="", "", IFERROR(INDEX('Hotel Database'!$B$11:$B$510, MATCH($CY77, 'Hotel Database'!$EB$11:$EB$510, 0)), ""))</f>
        <v>France</v>
      </c>
      <c r="C77" s="102"/>
      <c r="D77" s="102"/>
      <c r="E77" s="102"/>
      <c r="F77" s="102"/>
      <c r="G77" s="102"/>
      <c r="H77" s="102"/>
      <c r="I77" s="102" t="str">
        <f>IF(IFERROR(INDEX('Hotel Database'!$C$11:$C$510, MATCH($CY77, 'Hotel Database'!$EB$11:$EB$510, 0)), "")="", "", IFERROR(INDEX('Hotel Database'!$C$11:$C$510, MATCH($CY77, 'Hotel Database'!$EB$11:$EB$510, 0)), ""))</f>
        <v>Nimes</v>
      </c>
      <c r="J77" s="102"/>
      <c r="K77" s="102"/>
      <c r="L77" s="102"/>
      <c r="M77" s="102"/>
      <c r="N77" s="102"/>
      <c r="O77" s="102"/>
      <c r="P77" s="102" t="str">
        <f>IF(IFERROR(INDEX('Hotel Database'!$D$11:$D$510, MATCH($CY77, 'Hotel Database'!$EB$11:$EB$510, 0)), "")="", "", IFERROR(INDEX('Hotel Database'!$D$11:$D$510, MATCH($CY77, 'Hotel Database'!$EB$11:$EB$510, 0)), ""))</f>
        <v>Maison Albar – L’Imperator</v>
      </c>
      <c r="Q77" s="102"/>
      <c r="R77" s="102"/>
      <c r="S77" s="102"/>
      <c r="T77" s="102"/>
      <c r="U77" s="102"/>
      <c r="V77" s="102"/>
      <c r="W77" s="102"/>
      <c r="X77" s="102"/>
      <c r="Y77" s="102"/>
      <c r="Z77" s="102" t="str">
        <f>IF(IFERROR(INDEX('Hotel Database'!$I$11:$I$510, MATCH($CY77, 'Hotel Database'!$EB$11:$EB$510, 0)), "")="", "", IFERROR(INDEX('Hotel Database'!$I$11:$I$510, MATCH($CY77, 'Hotel Database'!$EB$11:$EB$510, 0)), ""))</f>
        <v/>
      </c>
      <c r="AA77" s="102"/>
      <c r="AB77" s="102"/>
      <c r="AC77" s="102"/>
      <c r="AD77" s="103">
        <f>IF(IFERROR(INDEX('Hotel Database'!$E$11:$E$510, MATCH($CY77, 'Hotel Database'!$EB$11:$EB$510, 0)), "")="", "", IFERROR(INDEX('Hotel Database'!$E$11:$E$510, MATCH($CY77, 'Hotel Database'!$EB$11:$EB$510, 0)), ""))</f>
        <v>61</v>
      </c>
      <c r="AE77" s="103"/>
      <c r="AF77" s="103"/>
      <c r="AG77" s="103"/>
      <c r="AH77" s="103">
        <f>IF(IFERROR(INDEX('Hotel Database'!$H$11:$H$510, MATCH($CY77, 'Hotel Database'!$EB$11:$EB$510, 0)), "")="", "", IFERROR(INDEX('Hotel Database'!$H$11:$H$510, MATCH($CY77, 'Hotel Database'!$EB$11:$EB$510, 0)), ""))</f>
        <v>5</v>
      </c>
      <c r="AI77" s="103"/>
      <c r="AJ77" s="103"/>
      <c r="AK77" s="103"/>
      <c r="AL77" s="103">
        <f>IF(IFERROR(INDEX('Hotel Database'!$K$11:$K$510, MATCH($CY77, 'Hotel Database'!$EB$11:$EB$510, 0)), "")="", "", IFERROR(INDEX('Hotel Database'!$K$11:$K$510, MATCH($CY77, 'Hotel Database'!$EB$11:$EB$510, 0)), ""))</f>
        <v>72</v>
      </c>
      <c r="AM77" s="103"/>
      <c r="AN77" s="103"/>
      <c r="AO77" s="103"/>
      <c r="AP77" s="103">
        <f>IF(IFERROR(INDEX('Hotel Database'!$Q$11:$Q$510, MATCH($CY77, 'Hotel Database'!$EB$11:$EB$510, 0)), "")="", "", IFERROR(INDEX('Hotel Database'!$Q$11:$Q$510, MATCH($CY77, 'Hotel Database'!$EB$11:$EB$510, 0)), ""))</f>
        <v>50</v>
      </c>
      <c r="AQ77" s="103"/>
      <c r="AR77" s="103"/>
      <c r="AS77" s="103"/>
      <c r="AT77" s="104" t="str">
        <f t="shared" si="10"/>
        <v>https://lhw.com/limperator</v>
      </c>
      <c r="AU77" s="104"/>
      <c r="AV77" s="104"/>
      <c r="AW77" s="104"/>
      <c r="AX77" s="104"/>
      <c r="AY77" s="104"/>
      <c r="AZ77" s="104"/>
      <c r="BA77" s="104"/>
      <c r="BB77" s="104"/>
      <c r="BC77" s="104"/>
      <c r="BD77" s="104"/>
      <c r="BE77" s="104"/>
      <c r="BF77" s="104"/>
      <c r="BG77" s="104"/>
      <c r="BH77" s="104"/>
      <c r="BI77" s="104"/>
      <c r="BJ77" s="104"/>
      <c r="BK77" s="104"/>
      <c r="BL77" s="105"/>
      <c r="BM77" s="2"/>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U77" s="10" t="str">
        <f>'Hotel Database'!$EJ84</f>
        <v>United Kingdom</v>
      </c>
      <c r="CW77" s="10" t="str">
        <f>'Hotel Database'!$EN84</f>
        <v>Courchevel</v>
      </c>
      <c r="CY77" s="8">
        <v>67</v>
      </c>
      <c r="DA77" s="10" t="str">
        <f>IFERROR(INDEX('Hotel Database'!$ED$11:$ED$510, MATCH($CY77, 'Hotel Database'!$EB$11:$EB$510, 0)), "")</f>
        <v>67. Maison Albar – L’Imperator</v>
      </c>
      <c r="DC77" s="10" t="str">
        <f>IF(IFERROR(INDEX('Hotel Database'!$AD$11:$AD$510, MATCH($CY77, 'Hotel Database'!$EB$11:$EB$510, 0)), "")="", "", IFERROR(INDEX('Hotel Database'!$AD$11:$AD$510, MATCH($CY77, 'Hotel Database'!$EB$11:$EB$510, 0)), ""))</f>
        <v>www.lhw.com/limperator</v>
      </c>
      <c r="DE77" s="10" t="str">
        <f t="shared" si="11"/>
        <v>https://lhw.com/limperator</v>
      </c>
    </row>
    <row r="78" spans="1:109" x14ac:dyDescent="0.35">
      <c r="A78" s="2"/>
      <c r="B78" s="101" t="str">
        <f>IF(IFERROR(INDEX('Hotel Database'!$B$11:$B$510, MATCH($CY78, 'Hotel Database'!$EB$11:$EB$510, 0)), "")="", "", IFERROR(INDEX('Hotel Database'!$B$11:$B$510, MATCH($CY78, 'Hotel Database'!$EB$11:$EB$510, 0)), ""))</f>
        <v>France</v>
      </c>
      <c r="C78" s="102"/>
      <c r="D78" s="102"/>
      <c r="E78" s="102"/>
      <c r="F78" s="102"/>
      <c r="G78" s="102"/>
      <c r="H78" s="102"/>
      <c r="I78" s="102" t="str">
        <f>IF(IFERROR(INDEX('Hotel Database'!$C$11:$C$510, MATCH($CY78, 'Hotel Database'!$EB$11:$EB$510, 0)), "")="", "", IFERROR(INDEX('Hotel Database'!$C$11:$C$510, MATCH($CY78, 'Hotel Database'!$EB$11:$EB$510, 0)), ""))</f>
        <v>Champillon</v>
      </c>
      <c r="J78" s="102"/>
      <c r="K78" s="102"/>
      <c r="L78" s="102"/>
      <c r="M78" s="102"/>
      <c r="N78" s="102"/>
      <c r="O78" s="102"/>
      <c r="P78" s="102" t="str">
        <f>IF(IFERROR(INDEX('Hotel Database'!$D$11:$D$510, MATCH($CY78, 'Hotel Database'!$EB$11:$EB$510, 0)), "")="", "", IFERROR(INDEX('Hotel Database'!$D$11:$D$510, MATCH($CY78, 'Hotel Database'!$EB$11:$EB$510, 0)), ""))</f>
        <v>Royal Champagne Hotel &amp; Spa</v>
      </c>
      <c r="Q78" s="102"/>
      <c r="R78" s="102"/>
      <c r="S78" s="102"/>
      <c r="T78" s="102"/>
      <c r="U78" s="102"/>
      <c r="V78" s="102"/>
      <c r="W78" s="102"/>
      <c r="X78" s="102"/>
      <c r="Y78" s="102"/>
      <c r="Z78" s="102" t="str">
        <f>IF(IFERROR(INDEX('Hotel Database'!$I$11:$I$510, MATCH($CY78, 'Hotel Database'!$EB$11:$EB$510, 0)), "")="", "", IFERROR(INDEX('Hotel Database'!$I$11:$I$510, MATCH($CY78, 'Hotel Database'!$EB$11:$EB$510, 0)), ""))</f>
        <v/>
      </c>
      <c r="AA78" s="102"/>
      <c r="AB78" s="102"/>
      <c r="AC78" s="102"/>
      <c r="AD78" s="103">
        <f>IF(IFERROR(INDEX('Hotel Database'!$E$11:$E$510, MATCH($CY78, 'Hotel Database'!$EB$11:$EB$510, 0)), "")="", "", IFERROR(INDEX('Hotel Database'!$E$11:$E$510, MATCH($CY78, 'Hotel Database'!$EB$11:$EB$510, 0)), ""))</f>
        <v>47</v>
      </c>
      <c r="AE78" s="103"/>
      <c r="AF78" s="103"/>
      <c r="AG78" s="103"/>
      <c r="AH78" s="103">
        <f>IF(IFERROR(INDEX('Hotel Database'!$H$11:$H$510, MATCH($CY78, 'Hotel Database'!$EB$11:$EB$510, 0)), "")="", "", IFERROR(INDEX('Hotel Database'!$H$11:$H$510, MATCH($CY78, 'Hotel Database'!$EB$11:$EB$510, 0)), ""))</f>
        <v>2</v>
      </c>
      <c r="AI78" s="103"/>
      <c r="AJ78" s="103"/>
      <c r="AK78" s="103"/>
      <c r="AL78" s="103" t="str">
        <f>IF(IFERROR(INDEX('Hotel Database'!$K$11:$K$510, MATCH($CY78, 'Hotel Database'!$EB$11:$EB$510, 0)), "")="", "", IFERROR(INDEX('Hotel Database'!$K$11:$K$510, MATCH($CY78, 'Hotel Database'!$EB$11:$EB$510, 0)), ""))</f>
        <v/>
      </c>
      <c r="AM78" s="103"/>
      <c r="AN78" s="103"/>
      <c r="AO78" s="103"/>
      <c r="AP78" s="103">
        <f>IF(IFERROR(INDEX('Hotel Database'!$Q$11:$Q$510, MATCH($CY78, 'Hotel Database'!$EB$11:$EB$510, 0)), "")="", "", IFERROR(INDEX('Hotel Database'!$Q$11:$Q$510, MATCH($CY78, 'Hotel Database'!$EB$11:$EB$510, 0)), ""))</f>
        <v>60</v>
      </c>
      <c r="AQ78" s="103"/>
      <c r="AR78" s="103"/>
      <c r="AS78" s="103"/>
      <c r="AT78" s="104" t="str">
        <f t="shared" si="10"/>
        <v>https://lhw.com/royalchampagnechampillon</v>
      </c>
      <c r="AU78" s="104"/>
      <c r="AV78" s="104"/>
      <c r="AW78" s="104"/>
      <c r="AX78" s="104"/>
      <c r="AY78" s="104"/>
      <c r="AZ78" s="104"/>
      <c r="BA78" s="104"/>
      <c r="BB78" s="104"/>
      <c r="BC78" s="104"/>
      <c r="BD78" s="104"/>
      <c r="BE78" s="104"/>
      <c r="BF78" s="104"/>
      <c r="BG78" s="104"/>
      <c r="BH78" s="104"/>
      <c r="BI78" s="104"/>
      <c r="BJ78" s="104"/>
      <c r="BK78" s="104"/>
      <c r="BL78" s="105"/>
      <c r="BM78" s="2"/>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U78" s="10" t="str">
        <f>'Hotel Database'!$EJ85</f>
        <v>United States</v>
      </c>
      <c r="CW78" s="10" t="str">
        <f>'Hotel Database'!$EN85</f>
        <v>Courmayeur</v>
      </c>
      <c r="CY78" s="8">
        <v>68</v>
      </c>
      <c r="DA78" s="10" t="str">
        <f>IFERROR(INDEX('Hotel Database'!$ED$11:$ED$510, MATCH($CY78, 'Hotel Database'!$EB$11:$EB$510, 0)), "")</f>
        <v>68. Royal Champagne Hotel &amp; Spa</v>
      </c>
      <c r="DC78" s="10" t="str">
        <f>IF(IFERROR(INDEX('Hotel Database'!$AD$11:$AD$510, MATCH($CY78, 'Hotel Database'!$EB$11:$EB$510, 0)), "")="", "", IFERROR(INDEX('Hotel Database'!$AD$11:$AD$510, MATCH($CY78, 'Hotel Database'!$EB$11:$EB$510, 0)), ""))</f>
        <v>www.lhw.com/royalchampagnechampillon</v>
      </c>
      <c r="DE78" s="10" t="str">
        <f t="shared" si="11"/>
        <v>https://lhw.com/royalchampagnechampillon</v>
      </c>
    </row>
    <row r="79" spans="1:109" x14ac:dyDescent="0.35">
      <c r="A79" s="2"/>
      <c r="B79" s="101" t="str">
        <f>IF(IFERROR(INDEX('Hotel Database'!$B$11:$B$510, MATCH($CY79, 'Hotel Database'!$EB$11:$EB$510, 0)), "")="", "", IFERROR(INDEX('Hotel Database'!$B$11:$B$510, MATCH($CY79, 'Hotel Database'!$EB$11:$EB$510, 0)), ""))</f>
        <v>France</v>
      </c>
      <c r="C79" s="102"/>
      <c r="D79" s="102"/>
      <c r="E79" s="102"/>
      <c r="F79" s="102"/>
      <c r="G79" s="102"/>
      <c r="H79" s="102"/>
      <c r="I79" s="102" t="str">
        <f>IF(IFERROR(INDEX('Hotel Database'!$C$11:$C$510, MATCH($CY79, 'Hotel Database'!$EB$11:$EB$510, 0)), "")="", "", IFERROR(INDEX('Hotel Database'!$C$11:$C$510, MATCH($CY79, 'Hotel Database'!$EB$11:$EB$510, 0)), ""))</f>
        <v>Saint-Nicolas-de-Véroce</v>
      </c>
      <c r="J79" s="102"/>
      <c r="K79" s="102"/>
      <c r="L79" s="102"/>
      <c r="M79" s="102"/>
      <c r="N79" s="102"/>
      <c r="O79" s="102"/>
      <c r="P79" s="102" t="str">
        <f>IF(IFERROR(INDEX('Hotel Database'!$D$11:$D$510, MATCH($CY79, 'Hotel Database'!$EB$11:$EB$510, 0)), "")="", "", IFERROR(INDEX('Hotel Database'!$D$11:$D$510, MATCH($CY79, 'Hotel Database'!$EB$11:$EB$510, 0)), ""))</f>
        <v>Armancette</v>
      </c>
      <c r="Q79" s="102"/>
      <c r="R79" s="102"/>
      <c r="S79" s="102"/>
      <c r="T79" s="102"/>
      <c r="U79" s="102"/>
      <c r="V79" s="102"/>
      <c r="W79" s="102"/>
      <c r="X79" s="102"/>
      <c r="Y79" s="102"/>
      <c r="Z79" s="102" t="str">
        <f>IF(IFERROR(INDEX('Hotel Database'!$I$11:$I$510, MATCH($CY79, 'Hotel Database'!$EB$11:$EB$510, 0)), "")="", "", IFERROR(INDEX('Hotel Database'!$I$11:$I$510, MATCH($CY79, 'Hotel Database'!$EB$11:$EB$510, 0)), ""))</f>
        <v/>
      </c>
      <c r="AA79" s="102"/>
      <c r="AB79" s="102"/>
      <c r="AC79" s="102"/>
      <c r="AD79" s="103">
        <f>IF(IFERROR(INDEX('Hotel Database'!$E$11:$E$510, MATCH($CY79, 'Hotel Database'!$EB$11:$EB$510, 0)), "")="", "", IFERROR(INDEX('Hotel Database'!$E$11:$E$510, MATCH($CY79, 'Hotel Database'!$EB$11:$EB$510, 0)), ""))</f>
        <v>19</v>
      </c>
      <c r="AE79" s="103"/>
      <c r="AF79" s="103"/>
      <c r="AG79" s="103"/>
      <c r="AH79" s="103">
        <f>IF(IFERROR(INDEX('Hotel Database'!$H$11:$H$510, MATCH($CY79, 'Hotel Database'!$EB$11:$EB$510, 0)), "")="", "", IFERROR(INDEX('Hotel Database'!$H$11:$H$510, MATCH($CY79, 'Hotel Database'!$EB$11:$EB$510, 0)), ""))</f>
        <v>2</v>
      </c>
      <c r="AI79" s="103"/>
      <c r="AJ79" s="103"/>
      <c r="AK79" s="103"/>
      <c r="AL79" s="103">
        <f>IF(IFERROR(INDEX('Hotel Database'!$K$11:$K$510, MATCH($CY79, 'Hotel Database'!$EB$11:$EB$510, 0)), "")="", "", IFERROR(INDEX('Hotel Database'!$K$11:$K$510, MATCH($CY79, 'Hotel Database'!$EB$11:$EB$510, 0)), ""))</f>
        <v>25</v>
      </c>
      <c r="AM79" s="103"/>
      <c r="AN79" s="103"/>
      <c r="AO79" s="103"/>
      <c r="AP79" s="103">
        <f>IF(IFERROR(INDEX('Hotel Database'!$Q$11:$Q$510, MATCH($CY79, 'Hotel Database'!$EB$11:$EB$510, 0)), "")="", "", IFERROR(INDEX('Hotel Database'!$Q$11:$Q$510, MATCH($CY79, 'Hotel Database'!$EB$11:$EB$510, 0)), ""))</f>
        <v>40</v>
      </c>
      <c r="AQ79" s="103"/>
      <c r="AR79" s="103"/>
      <c r="AS79" s="103"/>
      <c r="AT79" s="104" t="str">
        <f t="shared" si="10"/>
        <v>https://lhw.com/armancette</v>
      </c>
      <c r="AU79" s="104"/>
      <c r="AV79" s="104"/>
      <c r="AW79" s="104"/>
      <c r="AX79" s="104"/>
      <c r="AY79" s="104"/>
      <c r="AZ79" s="104"/>
      <c r="BA79" s="104"/>
      <c r="BB79" s="104"/>
      <c r="BC79" s="104"/>
      <c r="BD79" s="104"/>
      <c r="BE79" s="104"/>
      <c r="BF79" s="104"/>
      <c r="BG79" s="104"/>
      <c r="BH79" s="104"/>
      <c r="BI79" s="104"/>
      <c r="BJ79" s="104"/>
      <c r="BK79" s="104"/>
      <c r="BL79" s="105"/>
      <c r="BM79" s="2"/>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U79" s="10" t="str">
        <f>'Hotel Database'!$EJ86</f>
        <v>Uruguay</v>
      </c>
      <c r="CW79" s="10" t="str">
        <f>'Hotel Database'!$EN86</f>
        <v>Crans Montana</v>
      </c>
      <c r="CY79" s="8">
        <v>69</v>
      </c>
      <c r="DA79" s="10" t="str">
        <f>IFERROR(INDEX('Hotel Database'!$ED$11:$ED$510, MATCH($CY79, 'Hotel Database'!$EB$11:$EB$510, 0)), "")</f>
        <v>69. Armancette</v>
      </c>
      <c r="DC79" s="10" t="str">
        <f>IF(IFERROR(INDEX('Hotel Database'!$AD$11:$AD$510, MATCH($CY79, 'Hotel Database'!$EB$11:$EB$510, 0)), "")="", "", IFERROR(INDEX('Hotel Database'!$AD$11:$AD$510, MATCH($CY79, 'Hotel Database'!$EB$11:$EB$510, 0)), ""))</f>
        <v>www.lhw.com/armancette</v>
      </c>
      <c r="DE79" s="10" t="str">
        <f t="shared" si="11"/>
        <v>https://lhw.com/armancette</v>
      </c>
    </row>
    <row r="80" spans="1:109" x14ac:dyDescent="0.35">
      <c r="A80" s="2"/>
      <c r="B80" s="101" t="str">
        <f>IF(IFERROR(INDEX('Hotel Database'!$B$11:$B$510, MATCH($CY80, 'Hotel Database'!$EB$11:$EB$510, 0)), "")="", "", IFERROR(INDEX('Hotel Database'!$B$11:$B$510, MATCH($CY80, 'Hotel Database'!$EB$11:$EB$510, 0)), ""))</f>
        <v>France</v>
      </c>
      <c r="C80" s="102"/>
      <c r="D80" s="102"/>
      <c r="E80" s="102"/>
      <c r="F80" s="102"/>
      <c r="G80" s="102"/>
      <c r="H80" s="102"/>
      <c r="I80" s="102" t="str">
        <f>IF(IFERROR(INDEX('Hotel Database'!$C$11:$C$510, MATCH($CY80, 'Hotel Database'!$EB$11:$EB$510, 0)), "")="", "", IFERROR(INDEX('Hotel Database'!$C$11:$C$510, MATCH($CY80, 'Hotel Database'!$EB$11:$EB$510, 0)), ""))</f>
        <v>Val d'lsere</v>
      </c>
      <c r="J80" s="102"/>
      <c r="K80" s="102"/>
      <c r="L80" s="102"/>
      <c r="M80" s="102"/>
      <c r="N80" s="102"/>
      <c r="O80" s="102"/>
      <c r="P80" s="102" t="str">
        <f>IF(IFERROR(INDEX('Hotel Database'!$D$11:$D$510, MATCH($CY80, 'Hotel Database'!$EB$11:$EB$510, 0)), "")="", "", IFERROR(INDEX('Hotel Database'!$D$11:$D$510, MATCH($CY80, 'Hotel Database'!$EB$11:$EB$510, 0)), ""))</f>
        <v>Le K2 Chogori</v>
      </c>
      <c r="Q80" s="102"/>
      <c r="R80" s="102"/>
      <c r="S80" s="102"/>
      <c r="T80" s="102"/>
      <c r="U80" s="102"/>
      <c r="V80" s="102"/>
      <c r="W80" s="102"/>
      <c r="X80" s="102"/>
      <c r="Y80" s="102"/>
      <c r="Z80" s="102" t="str">
        <f>IF(IFERROR(INDEX('Hotel Database'!$I$11:$I$510, MATCH($CY80, 'Hotel Database'!$EB$11:$EB$510, 0)), "")="", "", IFERROR(INDEX('Hotel Database'!$I$11:$I$510, MATCH($CY80, 'Hotel Database'!$EB$11:$EB$510, 0)), ""))</f>
        <v/>
      </c>
      <c r="AA80" s="102"/>
      <c r="AB80" s="102"/>
      <c r="AC80" s="102"/>
      <c r="AD80" s="103">
        <f>IF(IFERROR(INDEX('Hotel Database'!$E$11:$E$510, MATCH($CY80, 'Hotel Database'!$EB$11:$EB$510, 0)), "")="", "", IFERROR(INDEX('Hotel Database'!$E$11:$E$510, MATCH($CY80, 'Hotel Database'!$EB$11:$EB$510, 0)), ""))</f>
        <v>21</v>
      </c>
      <c r="AE80" s="103"/>
      <c r="AF80" s="103"/>
      <c r="AG80" s="103"/>
      <c r="AH80" s="103" t="str">
        <f>IF(IFERROR(INDEX('Hotel Database'!$H$11:$H$510, MATCH($CY80, 'Hotel Database'!$EB$11:$EB$510, 0)), "")="", "", IFERROR(INDEX('Hotel Database'!$H$11:$H$510, MATCH($CY80, 'Hotel Database'!$EB$11:$EB$510, 0)), ""))</f>
        <v/>
      </c>
      <c r="AI80" s="103"/>
      <c r="AJ80" s="103"/>
      <c r="AK80" s="103"/>
      <c r="AL80" s="103" t="str">
        <f>IF(IFERROR(INDEX('Hotel Database'!$K$11:$K$510, MATCH($CY80, 'Hotel Database'!$EB$11:$EB$510, 0)), "")="", "", IFERROR(INDEX('Hotel Database'!$K$11:$K$510, MATCH($CY80, 'Hotel Database'!$EB$11:$EB$510, 0)), ""))</f>
        <v/>
      </c>
      <c r="AM80" s="103"/>
      <c r="AN80" s="103"/>
      <c r="AO80" s="103"/>
      <c r="AP80" s="103" t="str">
        <f>IF(IFERROR(INDEX('Hotel Database'!$Q$11:$Q$510, MATCH($CY80, 'Hotel Database'!$EB$11:$EB$510, 0)), "")="", "", IFERROR(INDEX('Hotel Database'!$Q$11:$Q$510, MATCH($CY80, 'Hotel Database'!$EB$11:$EB$510, 0)), ""))</f>
        <v/>
      </c>
      <c r="AQ80" s="103"/>
      <c r="AR80" s="103"/>
      <c r="AS80" s="103"/>
      <c r="AT80" s="104" t="str">
        <f t="shared" si="10"/>
        <v>https://lhw.com/lek2chogori</v>
      </c>
      <c r="AU80" s="104"/>
      <c r="AV80" s="104"/>
      <c r="AW80" s="104"/>
      <c r="AX80" s="104"/>
      <c r="AY80" s="104"/>
      <c r="AZ80" s="104"/>
      <c r="BA80" s="104"/>
      <c r="BB80" s="104"/>
      <c r="BC80" s="104"/>
      <c r="BD80" s="104"/>
      <c r="BE80" s="104"/>
      <c r="BF80" s="104"/>
      <c r="BG80" s="104"/>
      <c r="BH80" s="104"/>
      <c r="BI80" s="104"/>
      <c r="BJ80" s="104"/>
      <c r="BK80" s="104"/>
      <c r="BL80" s="105"/>
      <c r="BM80" s="2"/>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U80" s="10" t="str">
        <f>'Hotel Database'!$EJ87</f>
        <v>Venezuela</v>
      </c>
      <c r="CW80" s="10" t="str">
        <f>'Hotel Database'!$EN87</f>
        <v>Crete</v>
      </c>
      <c r="CY80" s="8">
        <v>70</v>
      </c>
      <c r="DA80" s="10" t="str">
        <f>IFERROR(INDEX('Hotel Database'!$ED$11:$ED$510, MATCH($CY80, 'Hotel Database'!$EB$11:$EB$510, 0)), "")</f>
        <v>70. Le K2 Chogori</v>
      </c>
      <c r="DC80" s="10" t="str">
        <f>IF(IFERROR(INDEX('Hotel Database'!$AD$11:$AD$510, MATCH($CY80, 'Hotel Database'!$EB$11:$EB$510, 0)), "")="", "", IFERROR(INDEX('Hotel Database'!$AD$11:$AD$510, MATCH($CY80, 'Hotel Database'!$EB$11:$EB$510, 0)), ""))</f>
        <v>www.lhw.com/lek2chogori</v>
      </c>
      <c r="DE80" s="10" t="str">
        <f t="shared" si="11"/>
        <v>https://lhw.com/lek2chogori</v>
      </c>
    </row>
    <row r="81" spans="1:109" x14ac:dyDescent="0.35">
      <c r="A81" s="2"/>
      <c r="B81" s="101" t="str">
        <f>IF(IFERROR(INDEX('Hotel Database'!$B$11:$B$510, MATCH($CY81, 'Hotel Database'!$EB$11:$EB$510, 0)), "")="", "", IFERROR(INDEX('Hotel Database'!$B$11:$B$510, MATCH($CY81, 'Hotel Database'!$EB$11:$EB$510, 0)), ""))</f>
        <v>France</v>
      </c>
      <c r="C81" s="102"/>
      <c r="D81" s="102"/>
      <c r="E81" s="102"/>
      <c r="F81" s="102"/>
      <c r="G81" s="102"/>
      <c r="H81" s="102"/>
      <c r="I81" s="102" t="str">
        <f>IF(IFERROR(INDEX('Hotel Database'!$C$11:$C$510, MATCH($CY81, 'Hotel Database'!$EB$11:$EB$510, 0)), "")="", "", IFERROR(INDEX('Hotel Database'!$C$11:$C$510, MATCH($CY81, 'Hotel Database'!$EB$11:$EB$510, 0)), ""))</f>
        <v>Le Grand-Luce</v>
      </c>
      <c r="J81" s="102"/>
      <c r="K81" s="102"/>
      <c r="L81" s="102"/>
      <c r="M81" s="102"/>
      <c r="N81" s="102"/>
      <c r="O81" s="102"/>
      <c r="P81" s="102" t="str">
        <f>IF(IFERROR(INDEX('Hotel Database'!$D$11:$D$510, MATCH($CY81, 'Hotel Database'!$EB$11:$EB$510, 0)), "")="", "", IFERROR(INDEX('Hotel Database'!$D$11:$D$510, MATCH($CY81, 'Hotel Database'!$EB$11:$EB$510, 0)), ""))</f>
        <v>Hotel Château du Grand-Lucé</v>
      </c>
      <c r="Q81" s="102"/>
      <c r="R81" s="102"/>
      <c r="S81" s="102"/>
      <c r="T81" s="102"/>
      <c r="U81" s="102"/>
      <c r="V81" s="102"/>
      <c r="W81" s="102"/>
      <c r="X81" s="102"/>
      <c r="Y81" s="102"/>
      <c r="Z81" s="102" t="str">
        <f>IF(IFERROR(INDEX('Hotel Database'!$I$11:$I$510, MATCH($CY81, 'Hotel Database'!$EB$11:$EB$510, 0)), "")="", "", IFERROR(INDEX('Hotel Database'!$I$11:$I$510, MATCH($CY81, 'Hotel Database'!$EB$11:$EB$510, 0)), ""))</f>
        <v/>
      </c>
      <c r="AA81" s="102"/>
      <c r="AB81" s="102"/>
      <c r="AC81" s="102"/>
      <c r="AD81" s="103">
        <f>IF(IFERROR(INDEX('Hotel Database'!$E$11:$E$510, MATCH($CY81, 'Hotel Database'!$EB$11:$EB$510, 0)), "")="", "", IFERROR(INDEX('Hotel Database'!$E$11:$E$510, MATCH($CY81, 'Hotel Database'!$EB$11:$EB$510, 0)), ""))</f>
        <v>12</v>
      </c>
      <c r="AE81" s="103"/>
      <c r="AF81" s="103"/>
      <c r="AG81" s="103"/>
      <c r="AH81" s="103">
        <f>IF(IFERROR(INDEX('Hotel Database'!$H$11:$H$510, MATCH($CY81, 'Hotel Database'!$EB$11:$EB$510, 0)), "")="", "", IFERROR(INDEX('Hotel Database'!$H$11:$H$510, MATCH($CY81, 'Hotel Database'!$EB$11:$EB$510, 0)), ""))</f>
        <v>0</v>
      </c>
      <c r="AI81" s="103"/>
      <c r="AJ81" s="103"/>
      <c r="AK81" s="103"/>
      <c r="AL81" s="103" t="str">
        <f>IF(IFERROR(INDEX('Hotel Database'!$K$11:$K$510, MATCH($CY81, 'Hotel Database'!$EB$11:$EB$510, 0)), "")="", "", IFERROR(INDEX('Hotel Database'!$K$11:$K$510, MATCH($CY81, 'Hotel Database'!$EB$11:$EB$510, 0)), ""))</f>
        <v/>
      </c>
      <c r="AM81" s="103"/>
      <c r="AN81" s="103"/>
      <c r="AO81" s="103"/>
      <c r="AP81" s="103" t="str">
        <f>IF(IFERROR(INDEX('Hotel Database'!$Q$11:$Q$510, MATCH($CY81, 'Hotel Database'!$EB$11:$EB$510, 0)), "")="", "", IFERROR(INDEX('Hotel Database'!$Q$11:$Q$510, MATCH($CY81, 'Hotel Database'!$EB$11:$EB$510, 0)), ""))</f>
        <v/>
      </c>
      <c r="AQ81" s="103"/>
      <c r="AR81" s="103"/>
      <c r="AS81" s="103"/>
      <c r="AT81" s="104" t="str">
        <f t="shared" si="10"/>
        <v>https://lhw.com/chateaugrandluce</v>
      </c>
      <c r="AU81" s="104"/>
      <c r="AV81" s="104"/>
      <c r="AW81" s="104"/>
      <c r="AX81" s="104"/>
      <c r="AY81" s="104"/>
      <c r="AZ81" s="104"/>
      <c r="BA81" s="104"/>
      <c r="BB81" s="104"/>
      <c r="BC81" s="104"/>
      <c r="BD81" s="104"/>
      <c r="BE81" s="104"/>
      <c r="BF81" s="104"/>
      <c r="BG81" s="104"/>
      <c r="BH81" s="104"/>
      <c r="BI81" s="104"/>
      <c r="BJ81" s="104"/>
      <c r="BK81" s="104"/>
      <c r="BL81" s="105"/>
      <c r="BM81" s="2"/>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U81" s="10" t="str">
        <f>'Hotel Database'!$EJ88</f>
        <v>Viet Nam</v>
      </c>
      <c r="CW81" s="10" t="str">
        <f>'Hotel Database'!$EN88</f>
        <v>Dallas</v>
      </c>
      <c r="CY81" s="8">
        <v>71</v>
      </c>
      <c r="DA81" s="10" t="str">
        <f>IFERROR(INDEX('Hotel Database'!$ED$11:$ED$510, MATCH($CY81, 'Hotel Database'!$EB$11:$EB$510, 0)), "")</f>
        <v>71. Hotel Château du Grand-Lucé</v>
      </c>
      <c r="DC81" s="10" t="str">
        <f>IF(IFERROR(INDEX('Hotel Database'!$AD$11:$AD$510, MATCH($CY81, 'Hotel Database'!$EB$11:$EB$510, 0)), "")="", "", IFERROR(INDEX('Hotel Database'!$AD$11:$AD$510, MATCH($CY81, 'Hotel Database'!$EB$11:$EB$510, 0)), ""))</f>
        <v>www.lhw.com/chateaugrandluce</v>
      </c>
      <c r="DE81" s="10" t="str">
        <f t="shared" si="11"/>
        <v>https://lhw.com/chateaugrandluce</v>
      </c>
    </row>
    <row r="82" spans="1:109" x14ac:dyDescent="0.35">
      <c r="A82" s="2"/>
      <c r="B82" s="101" t="str">
        <f>IF(IFERROR(INDEX('Hotel Database'!$B$11:$B$510, MATCH($CY82, 'Hotel Database'!$EB$11:$EB$510, 0)), "")="", "", IFERROR(INDEX('Hotel Database'!$B$11:$B$510, MATCH($CY82, 'Hotel Database'!$EB$11:$EB$510, 0)), ""))</f>
        <v>France</v>
      </c>
      <c r="C82" s="102"/>
      <c r="D82" s="102"/>
      <c r="E82" s="102"/>
      <c r="F82" s="102"/>
      <c r="G82" s="102"/>
      <c r="H82" s="102"/>
      <c r="I82" s="102" t="str">
        <f>IF(IFERROR(INDEX('Hotel Database'!$C$11:$C$510, MATCH($CY82, 'Hotel Database'!$EB$11:$EB$510, 0)), "")="", "", IFERROR(INDEX('Hotel Database'!$C$11:$C$510, MATCH($CY82, 'Hotel Database'!$EB$11:$EB$510, 0)), ""))</f>
        <v>Nice</v>
      </c>
      <c r="J82" s="102"/>
      <c r="K82" s="102"/>
      <c r="L82" s="102"/>
      <c r="M82" s="102"/>
      <c r="N82" s="102"/>
      <c r="O82" s="102"/>
      <c r="P82" s="102" t="str">
        <f>IF(IFERROR(INDEX('Hotel Database'!$D$11:$D$510, MATCH($CY82, 'Hotel Database'!$EB$11:$EB$510, 0)), "")="", "", IFERROR(INDEX('Hotel Database'!$D$11:$D$510, MATCH($CY82, 'Hotel Database'!$EB$11:$EB$510, 0)), ""))</f>
        <v>Anantara Plaza Nice Hotel</v>
      </c>
      <c r="Q82" s="102"/>
      <c r="R82" s="102"/>
      <c r="S82" s="102"/>
      <c r="T82" s="102"/>
      <c r="U82" s="102"/>
      <c r="V82" s="102"/>
      <c r="W82" s="102"/>
      <c r="X82" s="102"/>
      <c r="Y82" s="102"/>
      <c r="Z82" s="102" t="str">
        <f>IF(IFERROR(INDEX('Hotel Database'!$I$11:$I$510, MATCH($CY82, 'Hotel Database'!$EB$11:$EB$510, 0)), "")="", "", IFERROR(INDEX('Hotel Database'!$I$11:$I$510, MATCH($CY82, 'Hotel Database'!$EB$11:$EB$510, 0)), ""))</f>
        <v/>
      </c>
      <c r="AA82" s="102"/>
      <c r="AB82" s="102"/>
      <c r="AC82" s="102"/>
      <c r="AD82" s="103">
        <f>IF(IFERROR(INDEX('Hotel Database'!$E$11:$E$510, MATCH($CY82, 'Hotel Database'!$EB$11:$EB$510, 0)), "")="", "", IFERROR(INDEX('Hotel Database'!$E$11:$E$510, MATCH($CY82, 'Hotel Database'!$EB$11:$EB$510, 0)), ""))</f>
        <v>151</v>
      </c>
      <c r="AE82" s="103"/>
      <c r="AF82" s="103"/>
      <c r="AG82" s="103"/>
      <c r="AH82" s="103">
        <f>IF(IFERROR(INDEX('Hotel Database'!$H$11:$H$510, MATCH($CY82, 'Hotel Database'!$EB$11:$EB$510, 0)), "")="", "", IFERROR(INDEX('Hotel Database'!$H$11:$H$510, MATCH($CY82, 'Hotel Database'!$EB$11:$EB$510, 0)), ""))</f>
        <v>7</v>
      </c>
      <c r="AI82" s="103"/>
      <c r="AJ82" s="103"/>
      <c r="AK82" s="103"/>
      <c r="AL82" s="103">
        <f>IF(IFERROR(INDEX('Hotel Database'!$K$11:$K$510, MATCH($CY82, 'Hotel Database'!$EB$11:$EB$510, 0)), "")="", "", IFERROR(INDEX('Hotel Database'!$K$11:$K$510, MATCH($CY82, 'Hotel Database'!$EB$11:$EB$510, 0)), ""))</f>
        <v>151</v>
      </c>
      <c r="AM82" s="103"/>
      <c r="AN82" s="103"/>
      <c r="AO82" s="103"/>
      <c r="AP82" s="103">
        <f>IF(IFERROR(INDEX('Hotel Database'!$Q$11:$Q$510, MATCH($CY82, 'Hotel Database'!$EB$11:$EB$510, 0)), "")="", "", IFERROR(INDEX('Hotel Database'!$Q$11:$Q$510, MATCH($CY82, 'Hotel Database'!$EB$11:$EB$510, 0)), ""))</f>
        <v>120</v>
      </c>
      <c r="AQ82" s="103"/>
      <c r="AR82" s="103"/>
      <c r="AS82" s="103"/>
      <c r="AT82" s="104" t="str">
        <f t="shared" si="10"/>
        <v>https://lhw.com/anantaraplazanice</v>
      </c>
      <c r="AU82" s="104"/>
      <c r="AV82" s="104"/>
      <c r="AW82" s="104"/>
      <c r="AX82" s="104"/>
      <c r="AY82" s="104"/>
      <c r="AZ82" s="104"/>
      <c r="BA82" s="104"/>
      <c r="BB82" s="104"/>
      <c r="BC82" s="104"/>
      <c r="BD82" s="104"/>
      <c r="BE82" s="104"/>
      <c r="BF82" s="104"/>
      <c r="BG82" s="104"/>
      <c r="BH82" s="104"/>
      <c r="BI82" s="104"/>
      <c r="BJ82" s="104"/>
      <c r="BK82" s="104"/>
      <c r="BL82" s="105"/>
      <c r="BM82" s="2"/>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U82" s="10" t="str">
        <f>'Hotel Database'!$EJ89</f>
        <v/>
      </c>
      <c r="CW82" s="10" t="str">
        <f>'Hotel Database'!$EN89</f>
        <v>Deauville</v>
      </c>
      <c r="CY82" s="8">
        <v>72</v>
      </c>
      <c r="DA82" s="10" t="str">
        <f>IFERROR(INDEX('Hotel Database'!$ED$11:$ED$510, MATCH($CY82, 'Hotel Database'!$EB$11:$EB$510, 0)), "")</f>
        <v>72. Anantara Plaza Nice Hotel</v>
      </c>
      <c r="DC82" s="10" t="str">
        <f>IF(IFERROR(INDEX('Hotel Database'!$AD$11:$AD$510, MATCH($CY82, 'Hotel Database'!$EB$11:$EB$510, 0)), "")="", "", IFERROR(INDEX('Hotel Database'!$AD$11:$AD$510, MATCH($CY82, 'Hotel Database'!$EB$11:$EB$510, 0)), ""))</f>
        <v>www.lhw.com/anantaraplazanice</v>
      </c>
      <c r="DE82" s="10" t="str">
        <f t="shared" si="11"/>
        <v>https://lhw.com/anantaraplazanice</v>
      </c>
    </row>
    <row r="83" spans="1:109" x14ac:dyDescent="0.35">
      <c r="A83" s="2"/>
      <c r="B83" s="101" t="str">
        <f>IF(IFERROR(INDEX('Hotel Database'!$B$11:$B$510, MATCH($CY83, 'Hotel Database'!$EB$11:$EB$510, 0)), "")="", "", IFERROR(INDEX('Hotel Database'!$B$11:$B$510, MATCH($CY83, 'Hotel Database'!$EB$11:$EB$510, 0)), ""))</f>
        <v>France</v>
      </c>
      <c r="C83" s="102"/>
      <c r="D83" s="102"/>
      <c r="E83" s="102"/>
      <c r="F83" s="102"/>
      <c r="G83" s="102"/>
      <c r="H83" s="102"/>
      <c r="I83" s="102" t="str">
        <f>IF(IFERROR(INDEX('Hotel Database'!$C$11:$C$510, MATCH($CY83, 'Hotel Database'!$EB$11:$EB$510, 0)), "")="", "", IFERROR(INDEX('Hotel Database'!$C$11:$C$510, MATCH($CY83, 'Hotel Database'!$EB$11:$EB$510, 0)), ""))</f>
        <v>Saint-Tropez</v>
      </c>
      <c r="J83" s="102"/>
      <c r="K83" s="102"/>
      <c r="L83" s="102"/>
      <c r="M83" s="102"/>
      <c r="N83" s="102"/>
      <c r="O83" s="102"/>
      <c r="P83" s="102" t="str">
        <f>IF(IFERROR(INDEX('Hotel Database'!$D$11:$D$510, MATCH($CY83, 'Hotel Database'!$EB$11:$EB$510, 0)), "")="", "", IFERROR(INDEX('Hotel Database'!$D$11:$D$510, MATCH($CY83, 'Hotel Database'!$EB$11:$EB$510, 0)), ""))</f>
        <v>Hotel Byblos</v>
      </c>
      <c r="Q83" s="102"/>
      <c r="R83" s="102"/>
      <c r="S83" s="102"/>
      <c r="T83" s="102"/>
      <c r="U83" s="102"/>
      <c r="V83" s="102"/>
      <c r="W83" s="102"/>
      <c r="X83" s="102"/>
      <c r="Y83" s="102"/>
      <c r="Z83" s="102" t="str">
        <f>IF(IFERROR(INDEX('Hotel Database'!$I$11:$I$510, MATCH($CY83, 'Hotel Database'!$EB$11:$EB$510, 0)), "")="", "", IFERROR(INDEX('Hotel Database'!$I$11:$I$510, MATCH($CY83, 'Hotel Database'!$EB$11:$EB$510, 0)), ""))</f>
        <v/>
      </c>
      <c r="AA83" s="102"/>
      <c r="AB83" s="102"/>
      <c r="AC83" s="102"/>
      <c r="AD83" s="103">
        <f>IF(IFERROR(INDEX('Hotel Database'!$E$11:$E$510, MATCH($CY83, 'Hotel Database'!$EB$11:$EB$510, 0)), "")="", "", IFERROR(INDEX('Hotel Database'!$E$11:$E$510, MATCH($CY83, 'Hotel Database'!$EB$11:$EB$510, 0)), ""))</f>
        <v>86</v>
      </c>
      <c r="AE83" s="103"/>
      <c r="AF83" s="103"/>
      <c r="AG83" s="103"/>
      <c r="AH83" s="103">
        <f>IF(IFERROR(INDEX('Hotel Database'!$H$11:$H$510, MATCH($CY83, 'Hotel Database'!$EB$11:$EB$510, 0)), "")="", "", IFERROR(INDEX('Hotel Database'!$H$11:$H$510, MATCH($CY83, 'Hotel Database'!$EB$11:$EB$510, 0)), ""))</f>
        <v>0</v>
      </c>
      <c r="AI83" s="103"/>
      <c r="AJ83" s="103"/>
      <c r="AK83" s="103"/>
      <c r="AL83" s="103">
        <f>IF(IFERROR(INDEX('Hotel Database'!$K$11:$K$510, MATCH($CY83, 'Hotel Database'!$EB$11:$EB$510, 0)), "")="", "", IFERROR(INDEX('Hotel Database'!$K$11:$K$510, MATCH($CY83, 'Hotel Database'!$EB$11:$EB$510, 0)), ""))</f>
        <v>86</v>
      </c>
      <c r="AM83" s="103"/>
      <c r="AN83" s="103"/>
      <c r="AO83" s="103"/>
      <c r="AP83" s="103">
        <f>IF(IFERROR(INDEX('Hotel Database'!$Q$11:$Q$510, MATCH($CY83, 'Hotel Database'!$EB$11:$EB$510, 0)), "")="", "", IFERROR(INDEX('Hotel Database'!$Q$11:$Q$510, MATCH($CY83, 'Hotel Database'!$EB$11:$EB$510, 0)), ""))</f>
        <v>0</v>
      </c>
      <c r="AQ83" s="103"/>
      <c r="AR83" s="103"/>
      <c r="AS83" s="103"/>
      <c r="AT83" s="104" t="str">
        <f t="shared" si="10"/>
        <v>https://lhw.com/byblossttropez</v>
      </c>
      <c r="AU83" s="104"/>
      <c r="AV83" s="104"/>
      <c r="AW83" s="104"/>
      <c r="AX83" s="104"/>
      <c r="AY83" s="104"/>
      <c r="AZ83" s="104"/>
      <c r="BA83" s="104"/>
      <c r="BB83" s="104"/>
      <c r="BC83" s="104"/>
      <c r="BD83" s="104"/>
      <c r="BE83" s="104"/>
      <c r="BF83" s="104"/>
      <c r="BG83" s="104"/>
      <c r="BH83" s="104"/>
      <c r="BI83" s="104"/>
      <c r="BJ83" s="104"/>
      <c r="BK83" s="104"/>
      <c r="BL83" s="105"/>
      <c r="BM83" s="2"/>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U83" s="10" t="str">
        <f>'Hotel Database'!$EJ90</f>
        <v/>
      </c>
      <c r="CW83" s="10" t="str">
        <f>'Hotel Database'!$EN90</f>
        <v>Dhaalu Atoll</v>
      </c>
      <c r="CY83" s="8">
        <v>73</v>
      </c>
      <c r="DA83" s="10" t="str">
        <f>IFERROR(INDEX('Hotel Database'!$ED$11:$ED$510, MATCH($CY83, 'Hotel Database'!$EB$11:$EB$510, 0)), "")</f>
        <v>73. Hotel Byblos</v>
      </c>
      <c r="DC83" s="10" t="str">
        <f>IF(IFERROR(INDEX('Hotel Database'!$AD$11:$AD$510, MATCH($CY83, 'Hotel Database'!$EB$11:$EB$510, 0)), "")="", "", IFERROR(INDEX('Hotel Database'!$AD$11:$AD$510, MATCH($CY83, 'Hotel Database'!$EB$11:$EB$510, 0)), ""))</f>
        <v>www.lhw.com/byblossttropez</v>
      </c>
      <c r="DE83" s="10" t="str">
        <f t="shared" si="11"/>
        <v>https://lhw.com/byblossttropez</v>
      </c>
    </row>
    <row r="84" spans="1:109" x14ac:dyDescent="0.35">
      <c r="A84" s="2"/>
      <c r="B84" s="101" t="str">
        <f>IF(IFERROR(INDEX('Hotel Database'!$B$11:$B$510, MATCH($CY84, 'Hotel Database'!$EB$11:$EB$510, 0)), "")="", "", IFERROR(INDEX('Hotel Database'!$B$11:$B$510, MATCH($CY84, 'Hotel Database'!$EB$11:$EB$510, 0)), ""))</f>
        <v>France</v>
      </c>
      <c r="C84" s="102"/>
      <c r="D84" s="102"/>
      <c r="E84" s="102"/>
      <c r="F84" s="102"/>
      <c r="G84" s="102"/>
      <c r="H84" s="102"/>
      <c r="I84" s="102" t="str">
        <f>IF(IFERROR(INDEX('Hotel Database'!$C$11:$C$510, MATCH($CY84, 'Hotel Database'!$EB$11:$EB$510, 0)), "")="", "", IFERROR(INDEX('Hotel Database'!$C$11:$C$510, MATCH($CY84, 'Hotel Database'!$EB$11:$EB$510, 0)), ""))</f>
        <v>Evian-les-Bains</v>
      </c>
      <c r="J84" s="102"/>
      <c r="K84" s="102"/>
      <c r="L84" s="102"/>
      <c r="M84" s="102"/>
      <c r="N84" s="102"/>
      <c r="O84" s="102"/>
      <c r="P84" s="102" t="str">
        <f>IF(IFERROR(INDEX('Hotel Database'!$D$11:$D$510, MATCH($CY84, 'Hotel Database'!$EB$11:$EB$510, 0)), "")="", "", IFERROR(INDEX('Hotel Database'!$D$11:$D$510, MATCH($CY84, 'Hotel Database'!$EB$11:$EB$510, 0)), ""))</f>
        <v>Hotel Royal - Evian Resort</v>
      </c>
      <c r="Q84" s="102"/>
      <c r="R84" s="102"/>
      <c r="S84" s="102"/>
      <c r="T84" s="102"/>
      <c r="U84" s="102"/>
      <c r="V84" s="102"/>
      <c r="W84" s="102"/>
      <c r="X84" s="102"/>
      <c r="Y84" s="102"/>
      <c r="Z84" s="102" t="str">
        <f>IF(IFERROR(INDEX('Hotel Database'!$I$11:$I$510, MATCH($CY84, 'Hotel Database'!$EB$11:$EB$510, 0)), "")="", "", IFERROR(INDEX('Hotel Database'!$I$11:$I$510, MATCH($CY84, 'Hotel Database'!$EB$11:$EB$510, 0)), ""))</f>
        <v/>
      </c>
      <c r="AA84" s="102"/>
      <c r="AB84" s="102"/>
      <c r="AC84" s="102"/>
      <c r="AD84" s="103">
        <f>IF(IFERROR(INDEX('Hotel Database'!$E$11:$E$510, MATCH($CY84, 'Hotel Database'!$EB$11:$EB$510, 0)), "")="", "", IFERROR(INDEX('Hotel Database'!$E$11:$E$510, MATCH($CY84, 'Hotel Database'!$EB$11:$EB$510, 0)), ""))</f>
        <v>150</v>
      </c>
      <c r="AE84" s="103"/>
      <c r="AF84" s="103"/>
      <c r="AG84" s="103"/>
      <c r="AH84" s="103">
        <f>IF(IFERROR(INDEX('Hotel Database'!$H$11:$H$510, MATCH($CY84, 'Hotel Database'!$EB$11:$EB$510, 0)), "")="", "", IFERROR(INDEX('Hotel Database'!$H$11:$H$510, MATCH($CY84, 'Hotel Database'!$EB$11:$EB$510, 0)), ""))</f>
        <v>23</v>
      </c>
      <c r="AI84" s="103"/>
      <c r="AJ84" s="103"/>
      <c r="AK84" s="103"/>
      <c r="AL84" s="103">
        <f>IF(IFERROR(INDEX('Hotel Database'!$K$11:$K$510, MATCH($CY84, 'Hotel Database'!$EB$11:$EB$510, 0)), "")="", "", IFERROR(INDEX('Hotel Database'!$K$11:$K$510, MATCH($CY84, 'Hotel Database'!$EB$11:$EB$510, 0)), ""))</f>
        <v>500</v>
      </c>
      <c r="AM84" s="103"/>
      <c r="AN84" s="103"/>
      <c r="AO84" s="103"/>
      <c r="AP84" s="103">
        <f>IF(IFERROR(INDEX('Hotel Database'!$Q$11:$Q$510, MATCH($CY84, 'Hotel Database'!$EB$11:$EB$510, 0)), "")="", "", IFERROR(INDEX('Hotel Database'!$Q$11:$Q$510, MATCH($CY84, 'Hotel Database'!$EB$11:$EB$510, 0)), ""))</f>
        <v>240</v>
      </c>
      <c r="AQ84" s="103"/>
      <c r="AR84" s="103"/>
      <c r="AS84" s="103"/>
      <c r="AT84" s="104" t="str">
        <f t="shared" si="10"/>
        <v>https://lhw.com/royalevian</v>
      </c>
      <c r="AU84" s="104"/>
      <c r="AV84" s="104"/>
      <c r="AW84" s="104"/>
      <c r="AX84" s="104"/>
      <c r="AY84" s="104"/>
      <c r="AZ84" s="104"/>
      <c r="BA84" s="104"/>
      <c r="BB84" s="104"/>
      <c r="BC84" s="104"/>
      <c r="BD84" s="104"/>
      <c r="BE84" s="104"/>
      <c r="BF84" s="104"/>
      <c r="BG84" s="104"/>
      <c r="BH84" s="104"/>
      <c r="BI84" s="104"/>
      <c r="BJ84" s="104"/>
      <c r="BK84" s="104"/>
      <c r="BL84" s="105"/>
      <c r="BM84" s="2"/>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U84" s="10" t="str">
        <f>'Hotel Database'!$EJ91</f>
        <v/>
      </c>
      <c r="CW84" s="10" t="str">
        <f>'Hotel Database'!$EN91</f>
        <v>Dinard</v>
      </c>
      <c r="CY84" s="8">
        <v>74</v>
      </c>
      <c r="DA84" s="10" t="str">
        <f>IFERROR(INDEX('Hotel Database'!$ED$11:$ED$510, MATCH($CY84, 'Hotel Database'!$EB$11:$EB$510, 0)), "")</f>
        <v>74. Hotel Royal - Evian Resort</v>
      </c>
      <c r="DC84" s="10" t="str">
        <f>IF(IFERROR(INDEX('Hotel Database'!$AD$11:$AD$510, MATCH($CY84, 'Hotel Database'!$EB$11:$EB$510, 0)), "")="", "", IFERROR(INDEX('Hotel Database'!$AD$11:$AD$510, MATCH($CY84, 'Hotel Database'!$EB$11:$EB$510, 0)), ""))</f>
        <v>www.lhw.com/royalevian</v>
      </c>
      <c r="DE84" s="10" t="str">
        <f t="shared" si="11"/>
        <v>https://lhw.com/royalevian</v>
      </c>
    </row>
    <row r="85" spans="1:109" x14ac:dyDescent="0.35">
      <c r="A85" s="2"/>
      <c r="B85" s="101" t="str">
        <f>IF(IFERROR(INDEX('Hotel Database'!$B$11:$B$510, MATCH($CY85, 'Hotel Database'!$EB$11:$EB$510, 0)), "")="", "", IFERROR(INDEX('Hotel Database'!$B$11:$B$510, MATCH($CY85, 'Hotel Database'!$EB$11:$EB$510, 0)), ""))</f>
        <v>France</v>
      </c>
      <c r="C85" s="102"/>
      <c r="D85" s="102"/>
      <c r="E85" s="102"/>
      <c r="F85" s="102"/>
      <c r="G85" s="102"/>
      <c r="H85" s="102"/>
      <c r="I85" s="102" t="str">
        <f>IF(IFERROR(INDEX('Hotel Database'!$C$11:$C$510, MATCH($CY85, 'Hotel Database'!$EB$11:$EB$510, 0)), "")="", "", IFERROR(INDEX('Hotel Database'!$C$11:$C$510, MATCH($CY85, 'Hotel Database'!$EB$11:$EB$510, 0)), ""))</f>
        <v>Dinard</v>
      </c>
      <c r="J85" s="102"/>
      <c r="K85" s="102"/>
      <c r="L85" s="102"/>
      <c r="M85" s="102"/>
      <c r="N85" s="102"/>
      <c r="O85" s="102"/>
      <c r="P85" s="102" t="str">
        <f>IF(IFERROR(INDEX('Hotel Database'!$D$11:$D$510, MATCH($CY85, 'Hotel Database'!$EB$11:$EB$510, 0)), "")="", "", IFERROR(INDEX('Hotel Database'!$D$11:$D$510, MATCH($CY85, 'Hotel Database'!$EB$11:$EB$510, 0)), ""))</f>
        <v>Hôtel Barrière Le Grand Hôtel Dinard</v>
      </c>
      <c r="Q85" s="102"/>
      <c r="R85" s="102"/>
      <c r="S85" s="102"/>
      <c r="T85" s="102"/>
      <c r="U85" s="102"/>
      <c r="V85" s="102"/>
      <c r="W85" s="102"/>
      <c r="X85" s="102"/>
      <c r="Y85" s="102"/>
      <c r="Z85" s="102" t="str">
        <f>IF(IFERROR(INDEX('Hotel Database'!$I$11:$I$510, MATCH($CY85, 'Hotel Database'!$EB$11:$EB$510, 0)), "")="", "", IFERROR(INDEX('Hotel Database'!$I$11:$I$510, MATCH($CY85, 'Hotel Database'!$EB$11:$EB$510, 0)), ""))</f>
        <v/>
      </c>
      <c r="AA85" s="102"/>
      <c r="AB85" s="102"/>
      <c r="AC85" s="102"/>
      <c r="AD85" s="103">
        <f>IF(IFERROR(INDEX('Hotel Database'!$E$11:$E$510, MATCH($CY85, 'Hotel Database'!$EB$11:$EB$510, 0)), "")="", "", IFERROR(INDEX('Hotel Database'!$E$11:$E$510, MATCH($CY85, 'Hotel Database'!$EB$11:$EB$510, 0)), ""))</f>
        <v>86</v>
      </c>
      <c r="AE85" s="103"/>
      <c r="AF85" s="103"/>
      <c r="AG85" s="103"/>
      <c r="AH85" s="103">
        <f>IF(IFERROR(INDEX('Hotel Database'!$H$11:$H$510, MATCH($CY85, 'Hotel Database'!$EB$11:$EB$510, 0)), "")="", "", IFERROR(INDEX('Hotel Database'!$H$11:$H$510, MATCH($CY85, 'Hotel Database'!$EB$11:$EB$510, 0)), ""))</f>
        <v>8</v>
      </c>
      <c r="AI85" s="103"/>
      <c r="AJ85" s="103"/>
      <c r="AK85" s="103"/>
      <c r="AL85" s="103">
        <f>IF(IFERROR(INDEX('Hotel Database'!$K$11:$K$510, MATCH($CY85, 'Hotel Database'!$EB$11:$EB$510, 0)), "")="", "", IFERROR(INDEX('Hotel Database'!$K$11:$K$510, MATCH($CY85, 'Hotel Database'!$EB$11:$EB$510, 0)), ""))</f>
        <v>89</v>
      </c>
      <c r="AM85" s="103"/>
      <c r="AN85" s="103"/>
      <c r="AO85" s="103"/>
      <c r="AP85" s="103">
        <f>IF(IFERROR(INDEX('Hotel Database'!$Q$11:$Q$510, MATCH($CY85, 'Hotel Database'!$EB$11:$EB$510, 0)), "")="", "", IFERROR(INDEX('Hotel Database'!$Q$11:$Q$510, MATCH($CY85, 'Hotel Database'!$EB$11:$EB$510, 0)), ""))</f>
        <v>130</v>
      </c>
      <c r="AQ85" s="103"/>
      <c r="AR85" s="103"/>
      <c r="AS85" s="103"/>
      <c r="AT85" s="104" t="str">
        <f t="shared" si="10"/>
        <v>https://lhw.com/bardinard</v>
      </c>
      <c r="AU85" s="104"/>
      <c r="AV85" s="104"/>
      <c r="AW85" s="104"/>
      <c r="AX85" s="104"/>
      <c r="AY85" s="104"/>
      <c r="AZ85" s="104"/>
      <c r="BA85" s="104"/>
      <c r="BB85" s="104"/>
      <c r="BC85" s="104"/>
      <c r="BD85" s="104"/>
      <c r="BE85" s="104"/>
      <c r="BF85" s="104"/>
      <c r="BG85" s="104"/>
      <c r="BH85" s="104"/>
      <c r="BI85" s="104"/>
      <c r="BJ85" s="104"/>
      <c r="BK85" s="104"/>
      <c r="BL85" s="105"/>
      <c r="BM85" s="2"/>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U85" s="10" t="str">
        <f>'Hotel Database'!$EJ92</f>
        <v/>
      </c>
      <c r="CW85" s="10" t="str">
        <f>'Hotel Database'!$EN92</f>
        <v>District of Mafia Island</v>
      </c>
      <c r="CY85" s="8">
        <v>75</v>
      </c>
      <c r="DA85" s="10" t="str">
        <f>IFERROR(INDEX('Hotel Database'!$ED$11:$ED$510, MATCH($CY85, 'Hotel Database'!$EB$11:$EB$510, 0)), "")</f>
        <v>75. Hôtel Barrière Le Grand Hôtel Dinard</v>
      </c>
      <c r="DC85" s="10" t="str">
        <f>IF(IFERROR(INDEX('Hotel Database'!$AD$11:$AD$510, MATCH($CY85, 'Hotel Database'!$EB$11:$EB$510, 0)), "")="", "", IFERROR(INDEX('Hotel Database'!$AD$11:$AD$510, MATCH($CY85, 'Hotel Database'!$EB$11:$EB$510, 0)), ""))</f>
        <v>www.lhw.com/bardinard</v>
      </c>
      <c r="DE85" s="10" t="str">
        <f t="shared" si="11"/>
        <v>https://lhw.com/bardinard</v>
      </c>
    </row>
    <row r="86" spans="1:109" x14ac:dyDescent="0.35">
      <c r="A86" s="2"/>
      <c r="B86" s="101" t="str">
        <f>IF(IFERROR(INDEX('Hotel Database'!$B$11:$B$510, MATCH($CY86, 'Hotel Database'!$EB$11:$EB$510, 0)), "")="", "", IFERROR(INDEX('Hotel Database'!$B$11:$B$510, MATCH($CY86, 'Hotel Database'!$EB$11:$EB$510, 0)), ""))</f>
        <v>France</v>
      </c>
      <c r="C86" s="102"/>
      <c r="D86" s="102"/>
      <c r="E86" s="102"/>
      <c r="F86" s="102"/>
      <c r="G86" s="102"/>
      <c r="H86" s="102"/>
      <c r="I86" s="102" t="str">
        <f>IF(IFERROR(INDEX('Hotel Database'!$C$11:$C$510, MATCH($CY86, 'Hotel Database'!$EB$11:$EB$510, 0)), "")="", "", IFERROR(INDEX('Hotel Database'!$C$11:$C$510, MATCH($CY86, 'Hotel Database'!$EB$11:$EB$510, 0)), ""))</f>
        <v>Paris</v>
      </c>
      <c r="J86" s="102"/>
      <c r="K86" s="102"/>
      <c r="L86" s="102"/>
      <c r="M86" s="102"/>
      <c r="N86" s="102"/>
      <c r="O86" s="102"/>
      <c r="P86" s="102" t="str">
        <f>IF(IFERROR(INDEX('Hotel Database'!$D$11:$D$510, MATCH($CY86, 'Hotel Database'!$EB$11:$EB$510, 0)), "")="", "", IFERROR(INDEX('Hotel Database'!$D$11:$D$510, MATCH($CY86, 'Hotel Database'!$EB$11:$EB$510, 0)), ""))</f>
        <v>Hôtel Barrière Fouquet's Paris</v>
      </c>
      <c r="Q86" s="102"/>
      <c r="R86" s="102"/>
      <c r="S86" s="102"/>
      <c r="T86" s="102"/>
      <c r="U86" s="102"/>
      <c r="V86" s="102"/>
      <c r="W86" s="102"/>
      <c r="X86" s="102"/>
      <c r="Y86" s="102"/>
      <c r="Z86" s="102" t="str">
        <f>IF(IFERROR(INDEX('Hotel Database'!$I$11:$I$510, MATCH($CY86, 'Hotel Database'!$EB$11:$EB$510, 0)), "")="", "", IFERROR(INDEX('Hotel Database'!$I$11:$I$510, MATCH($CY86, 'Hotel Database'!$EB$11:$EB$510, 0)), ""))</f>
        <v/>
      </c>
      <c r="AA86" s="102"/>
      <c r="AB86" s="102"/>
      <c r="AC86" s="102"/>
      <c r="AD86" s="103">
        <f>IF(IFERROR(INDEX('Hotel Database'!$E$11:$E$510, MATCH($CY86, 'Hotel Database'!$EB$11:$EB$510, 0)), "")="", "", IFERROR(INDEX('Hotel Database'!$E$11:$E$510, MATCH($CY86, 'Hotel Database'!$EB$11:$EB$510, 0)), ""))</f>
        <v>101</v>
      </c>
      <c r="AE86" s="103"/>
      <c r="AF86" s="103"/>
      <c r="AG86" s="103"/>
      <c r="AH86" s="103">
        <f>IF(IFERROR(INDEX('Hotel Database'!$H$11:$H$510, MATCH($CY86, 'Hotel Database'!$EB$11:$EB$510, 0)), "")="", "", IFERROR(INDEX('Hotel Database'!$H$11:$H$510, MATCH($CY86, 'Hotel Database'!$EB$11:$EB$510, 0)), ""))</f>
        <v>5</v>
      </c>
      <c r="AI86" s="103"/>
      <c r="AJ86" s="103"/>
      <c r="AK86" s="103"/>
      <c r="AL86" s="103">
        <f>IF(IFERROR(INDEX('Hotel Database'!$K$11:$K$510, MATCH($CY86, 'Hotel Database'!$EB$11:$EB$510, 0)), "")="", "", IFERROR(INDEX('Hotel Database'!$K$11:$K$510, MATCH($CY86, 'Hotel Database'!$EB$11:$EB$510, 0)), ""))</f>
        <v>200</v>
      </c>
      <c r="AM86" s="103"/>
      <c r="AN86" s="103"/>
      <c r="AO86" s="103"/>
      <c r="AP86" s="103">
        <f>IF(IFERROR(INDEX('Hotel Database'!$Q$11:$Q$510, MATCH($CY86, 'Hotel Database'!$EB$11:$EB$510, 0)), "")="", "", IFERROR(INDEX('Hotel Database'!$Q$11:$Q$510, MATCH($CY86, 'Hotel Database'!$EB$11:$EB$510, 0)), ""))</f>
        <v>90</v>
      </c>
      <c r="AQ86" s="103"/>
      <c r="AR86" s="103"/>
      <c r="AS86" s="103"/>
      <c r="AT86" s="104" t="str">
        <f t="shared" si="10"/>
        <v>https://lhw.com/fouquet</v>
      </c>
      <c r="AU86" s="104"/>
      <c r="AV86" s="104"/>
      <c r="AW86" s="104"/>
      <c r="AX86" s="104"/>
      <c r="AY86" s="104"/>
      <c r="AZ86" s="104"/>
      <c r="BA86" s="104"/>
      <c r="BB86" s="104"/>
      <c r="BC86" s="104"/>
      <c r="BD86" s="104"/>
      <c r="BE86" s="104"/>
      <c r="BF86" s="104"/>
      <c r="BG86" s="104"/>
      <c r="BH86" s="104"/>
      <c r="BI86" s="104"/>
      <c r="BJ86" s="104"/>
      <c r="BK86" s="104"/>
      <c r="BL86" s="105"/>
      <c r="BM86" s="2"/>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U86" s="10" t="str">
        <f>'Hotel Database'!$EJ93</f>
        <v/>
      </c>
      <c r="CW86" s="10" t="str">
        <f>'Hotel Database'!$EN93</f>
        <v>Doha</v>
      </c>
      <c r="CY86" s="8">
        <v>76</v>
      </c>
      <c r="DA86" s="10" t="str">
        <f>IFERROR(INDEX('Hotel Database'!$ED$11:$ED$510, MATCH($CY86, 'Hotel Database'!$EB$11:$EB$510, 0)), "")</f>
        <v>76. Hôtel Barrière Fouquet's Paris</v>
      </c>
      <c r="DC86" s="10" t="str">
        <f>IF(IFERROR(INDEX('Hotel Database'!$AD$11:$AD$510, MATCH($CY86, 'Hotel Database'!$EB$11:$EB$510, 0)), "")="", "", IFERROR(INDEX('Hotel Database'!$AD$11:$AD$510, MATCH($CY86, 'Hotel Database'!$EB$11:$EB$510, 0)), ""))</f>
        <v>www.lhw.com/fouquet</v>
      </c>
      <c r="DE86" s="10" t="str">
        <f t="shared" si="11"/>
        <v>https://lhw.com/fouquet</v>
      </c>
    </row>
    <row r="87" spans="1:109" x14ac:dyDescent="0.35">
      <c r="A87" s="2"/>
      <c r="B87" s="101" t="str">
        <f>IF(IFERROR(INDEX('Hotel Database'!$B$11:$B$510, MATCH($CY87, 'Hotel Database'!$EB$11:$EB$510, 0)), "")="", "", IFERROR(INDEX('Hotel Database'!$B$11:$B$510, MATCH($CY87, 'Hotel Database'!$EB$11:$EB$510, 0)), ""))</f>
        <v>France</v>
      </c>
      <c r="C87" s="102"/>
      <c r="D87" s="102"/>
      <c r="E87" s="102"/>
      <c r="F87" s="102"/>
      <c r="G87" s="102"/>
      <c r="H87" s="102"/>
      <c r="I87" s="102" t="str">
        <f>IF(IFERROR(INDEX('Hotel Database'!$C$11:$C$510, MATCH($CY87, 'Hotel Database'!$EB$11:$EB$510, 0)), "")="", "", IFERROR(INDEX('Hotel Database'!$C$11:$C$510, MATCH($CY87, 'Hotel Database'!$EB$11:$EB$510, 0)), ""))</f>
        <v>Nice</v>
      </c>
      <c r="J87" s="102"/>
      <c r="K87" s="102"/>
      <c r="L87" s="102"/>
      <c r="M87" s="102"/>
      <c r="N87" s="102"/>
      <c r="O87" s="102"/>
      <c r="P87" s="102" t="str">
        <f>IF(IFERROR(INDEX('Hotel Database'!$D$11:$D$510, MATCH($CY87, 'Hotel Database'!$EB$11:$EB$510, 0)), "")="", "", IFERROR(INDEX('Hotel Database'!$D$11:$D$510, MATCH($CY87, 'Hotel Database'!$EB$11:$EB$510, 0)), ""))</f>
        <v>Le Negresco</v>
      </c>
      <c r="Q87" s="102"/>
      <c r="R87" s="102"/>
      <c r="S87" s="102"/>
      <c r="T87" s="102"/>
      <c r="U87" s="102"/>
      <c r="V87" s="102"/>
      <c r="W87" s="102"/>
      <c r="X87" s="102"/>
      <c r="Y87" s="102"/>
      <c r="Z87" s="102" t="str">
        <f>IF(IFERROR(INDEX('Hotel Database'!$I$11:$I$510, MATCH($CY87, 'Hotel Database'!$EB$11:$EB$510, 0)), "")="", "", IFERROR(INDEX('Hotel Database'!$I$11:$I$510, MATCH($CY87, 'Hotel Database'!$EB$11:$EB$510, 0)), ""))</f>
        <v/>
      </c>
      <c r="AA87" s="102"/>
      <c r="AB87" s="102"/>
      <c r="AC87" s="102"/>
      <c r="AD87" s="103">
        <f>IF(IFERROR(INDEX('Hotel Database'!$E$11:$E$510, MATCH($CY87, 'Hotel Database'!$EB$11:$EB$510, 0)), "")="", "", IFERROR(INDEX('Hotel Database'!$E$11:$E$510, MATCH($CY87, 'Hotel Database'!$EB$11:$EB$510, 0)), ""))</f>
        <v>117</v>
      </c>
      <c r="AE87" s="103"/>
      <c r="AF87" s="103"/>
      <c r="AG87" s="103"/>
      <c r="AH87" s="103">
        <f>IF(IFERROR(INDEX('Hotel Database'!$H$11:$H$510, MATCH($CY87, 'Hotel Database'!$EB$11:$EB$510, 0)), "")="", "", IFERROR(INDEX('Hotel Database'!$H$11:$H$510, MATCH($CY87, 'Hotel Database'!$EB$11:$EB$510, 0)), ""))</f>
        <v>9</v>
      </c>
      <c r="AI87" s="103"/>
      <c r="AJ87" s="103"/>
      <c r="AK87" s="103"/>
      <c r="AL87" s="103">
        <f>IF(IFERROR(INDEX('Hotel Database'!$K$11:$K$510, MATCH($CY87, 'Hotel Database'!$EB$11:$EB$510, 0)), "")="", "", IFERROR(INDEX('Hotel Database'!$K$11:$K$510, MATCH($CY87, 'Hotel Database'!$EB$11:$EB$510, 0)), ""))</f>
        <v>100</v>
      </c>
      <c r="AM87" s="103"/>
      <c r="AN87" s="103"/>
      <c r="AO87" s="103"/>
      <c r="AP87" s="103">
        <f>IF(IFERROR(INDEX('Hotel Database'!$Q$11:$Q$510, MATCH($CY87, 'Hotel Database'!$EB$11:$EB$510, 0)), "")="", "", IFERROR(INDEX('Hotel Database'!$Q$11:$Q$510, MATCH($CY87, 'Hotel Database'!$EB$11:$EB$510, 0)), ""))</f>
        <v>380</v>
      </c>
      <c r="AQ87" s="103"/>
      <c r="AR87" s="103"/>
      <c r="AS87" s="103"/>
      <c r="AT87" s="104" t="str">
        <f t="shared" si="10"/>
        <v>https://lhw.com/negresco</v>
      </c>
      <c r="AU87" s="104"/>
      <c r="AV87" s="104"/>
      <c r="AW87" s="104"/>
      <c r="AX87" s="104"/>
      <c r="AY87" s="104"/>
      <c r="AZ87" s="104"/>
      <c r="BA87" s="104"/>
      <c r="BB87" s="104"/>
      <c r="BC87" s="104"/>
      <c r="BD87" s="104"/>
      <c r="BE87" s="104"/>
      <c r="BF87" s="104"/>
      <c r="BG87" s="104"/>
      <c r="BH87" s="104"/>
      <c r="BI87" s="104"/>
      <c r="BJ87" s="104"/>
      <c r="BK87" s="104"/>
      <c r="BL87" s="105"/>
      <c r="BM87" s="2"/>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U87" s="10" t="str">
        <f>'Hotel Database'!$EJ94</f>
        <v/>
      </c>
      <c r="CW87" s="10" t="str">
        <f>'Hotel Database'!$EN94</f>
        <v>Dubai</v>
      </c>
      <c r="CY87" s="8">
        <v>77</v>
      </c>
      <c r="DA87" s="10" t="str">
        <f>IFERROR(INDEX('Hotel Database'!$ED$11:$ED$510, MATCH($CY87, 'Hotel Database'!$EB$11:$EB$510, 0)), "")</f>
        <v>77. Le Negresco</v>
      </c>
      <c r="DC87" s="10" t="str">
        <f>IF(IFERROR(INDEX('Hotel Database'!$AD$11:$AD$510, MATCH($CY87, 'Hotel Database'!$EB$11:$EB$510, 0)), "")="", "", IFERROR(INDEX('Hotel Database'!$AD$11:$AD$510, MATCH($CY87, 'Hotel Database'!$EB$11:$EB$510, 0)), ""))</f>
        <v>www.lhw.com/negresco</v>
      </c>
      <c r="DE87" s="10" t="str">
        <f t="shared" si="11"/>
        <v>https://lhw.com/negresco</v>
      </c>
    </row>
    <row r="88" spans="1:109" x14ac:dyDescent="0.35">
      <c r="A88" s="2"/>
      <c r="B88" s="101" t="str">
        <f>IF(IFERROR(INDEX('Hotel Database'!$B$11:$B$510, MATCH($CY88, 'Hotel Database'!$EB$11:$EB$510, 0)), "")="", "", IFERROR(INDEX('Hotel Database'!$B$11:$B$510, MATCH($CY88, 'Hotel Database'!$EB$11:$EB$510, 0)), ""))</f>
        <v>France</v>
      </c>
      <c r="C88" s="102"/>
      <c r="D88" s="102"/>
      <c r="E88" s="102"/>
      <c r="F88" s="102"/>
      <c r="G88" s="102"/>
      <c r="H88" s="102"/>
      <c r="I88" s="102" t="str">
        <f>IF(IFERROR(INDEX('Hotel Database'!$C$11:$C$510, MATCH($CY88, 'Hotel Database'!$EB$11:$EB$510, 0)), "")="", "", IFERROR(INDEX('Hotel Database'!$C$11:$C$510, MATCH($CY88, 'Hotel Database'!$EB$11:$EB$510, 0)), ""))</f>
        <v>Paris</v>
      </c>
      <c r="J88" s="102"/>
      <c r="K88" s="102"/>
      <c r="L88" s="102"/>
      <c r="M88" s="102"/>
      <c r="N88" s="102"/>
      <c r="O88" s="102"/>
      <c r="P88" s="102" t="str">
        <f>IF(IFERROR(INDEX('Hotel Database'!$D$11:$D$510, MATCH($CY88, 'Hotel Database'!$EB$11:$EB$510, 0)), "")="", "", IFERROR(INDEX('Hotel Database'!$D$11:$D$510, MATCH($CY88, 'Hotel Database'!$EB$11:$EB$510, 0)), ""))</f>
        <v>Hotel Raphael Champs-Elysees</v>
      </c>
      <c r="Q88" s="102"/>
      <c r="R88" s="102"/>
      <c r="S88" s="102"/>
      <c r="T88" s="102"/>
      <c r="U88" s="102"/>
      <c r="V88" s="102"/>
      <c r="W88" s="102"/>
      <c r="X88" s="102"/>
      <c r="Y88" s="102"/>
      <c r="Z88" s="102" t="str">
        <f>IF(IFERROR(INDEX('Hotel Database'!$I$11:$I$510, MATCH($CY88, 'Hotel Database'!$EB$11:$EB$510, 0)), "")="", "", IFERROR(INDEX('Hotel Database'!$I$11:$I$510, MATCH($CY88, 'Hotel Database'!$EB$11:$EB$510, 0)), ""))</f>
        <v/>
      </c>
      <c r="AA88" s="102"/>
      <c r="AB88" s="102"/>
      <c r="AC88" s="102"/>
      <c r="AD88" s="103">
        <f>IF(IFERROR(INDEX('Hotel Database'!$E$11:$E$510, MATCH($CY88, 'Hotel Database'!$EB$11:$EB$510, 0)), "")="", "", IFERROR(INDEX('Hotel Database'!$E$11:$E$510, MATCH($CY88, 'Hotel Database'!$EB$11:$EB$510, 0)), ""))</f>
        <v>85</v>
      </c>
      <c r="AE88" s="103"/>
      <c r="AF88" s="103"/>
      <c r="AG88" s="103"/>
      <c r="AH88" s="103" t="str">
        <f>IF(IFERROR(INDEX('Hotel Database'!$H$11:$H$510, MATCH($CY88, 'Hotel Database'!$EB$11:$EB$510, 0)), "")="", "", IFERROR(INDEX('Hotel Database'!$H$11:$H$510, MATCH($CY88, 'Hotel Database'!$EB$11:$EB$510, 0)), ""))</f>
        <v/>
      </c>
      <c r="AI88" s="103"/>
      <c r="AJ88" s="103"/>
      <c r="AK88" s="103"/>
      <c r="AL88" s="103" t="str">
        <f>IF(IFERROR(INDEX('Hotel Database'!$K$11:$K$510, MATCH($CY88, 'Hotel Database'!$EB$11:$EB$510, 0)), "")="", "", IFERROR(INDEX('Hotel Database'!$K$11:$K$510, MATCH($CY88, 'Hotel Database'!$EB$11:$EB$510, 0)), ""))</f>
        <v/>
      </c>
      <c r="AM88" s="103"/>
      <c r="AN88" s="103"/>
      <c r="AO88" s="103"/>
      <c r="AP88" s="103" t="str">
        <f>IF(IFERROR(INDEX('Hotel Database'!$Q$11:$Q$510, MATCH($CY88, 'Hotel Database'!$EB$11:$EB$510, 0)), "")="", "", IFERROR(INDEX('Hotel Database'!$Q$11:$Q$510, MATCH($CY88, 'Hotel Database'!$EB$11:$EB$510, 0)), ""))</f>
        <v/>
      </c>
      <c r="AQ88" s="103"/>
      <c r="AR88" s="103"/>
      <c r="AS88" s="103"/>
      <c r="AT88" s="104" t="str">
        <f t="shared" si="10"/>
        <v>?https://LHW.com/rapael</v>
      </c>
      <c r="AU88" s="104"/>
      <c r="AV88" s="104"/>
      <c r="AW88" s="104"/>
      <c r="AX88" s="104"/>
      <c r="AY88" s="104"/>
      <c r="AZ88" s="104"/>
      <c r="BA88" s="104"/>
      <c r="BB88" s="104"/>
      <c r="BC88" s="104"/>
      <c r="BD88" s="104"/>
      <c r="BE88" s="104"/>
      <c r="BF88" s="104"/>
      <c r="BG88" s="104"/>
      <c r="BH88" s="104"/>
      <c r="BI88" s="104"/>
      <c r="BJ88" s="104"/>
      <c r="BK88" s="104"/>
      <c r="BL88" s="105"/>
      <c r="BM88" s="2"/>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U88" s="10" t="str">
        <f>'Hotel Database'!$EJ95</f>
        <v/>
      </c>
      <c r="CW88" s="10" t="str">
        <f>'Hotel Database'!$EN95</f>
        <v>Dublin 2</v>
      </c>
      <c r="CY88" s="8">
        <v>78</v>
      </c>
      <c r="DA88" s="10" t="str">
        <f>IFERROR(INDEX('Hotel Database'!$ED$11:$ED$510, MATCH($CY88, 'Hotel Database'!$EB$11:$EB$510, 0)), "")</f>
        <v>78. Hotel Raphael Champs-Elysees</v>
      </c>
      <c r="DC88" s="10" t="str">
        <f>IF(IFERROR(INDEX('Hotel Database'!$AD$11:$AD$510, MATCH($CY88, 'Hotel Database'!$EB$11:$EB$510, 0)), "")="", "", IFERROR(INDEX('Hotel Database'!$AD$11:$AD$510, MATCH($CY88, 'Hotel Database'!$EB$11:$EB$510, 0)), ""))</f>
        <v>?www.LHW.com/rapael</v>
      </c>
      <c r="DE88" s="10" t="str">
        <f t="shared" si="11"/>
        <v>?https://LHW.com/rapael</v>
      </c>
    </row>
    <row r="89" spans="1:109" x14ac:dyDescent="0.35">
      <c r="A89" s="2"/>
      <c r="B89" s="101" t="str">
        <f>IF(IFERROR(INDEX('Hotel Database'!$B$11:$B$510, MATCH($CY89, 'Hotel Database'!$EB$11:$EB$510, 0)), "")="", "", IFERROR(INDEX('Hotel Database'!$B$11:$B$510, MATCH($CY89, 'Hotel Database'!$EB$11:$EB$510, 0)), ""))</f>
        <v>France</v>
      </c>
      <c r="C89" s="102"/>
      <c r="D89" s="102"/>
      <c r="E89" s="102"/>
      <c r="F89" s="102"/>
      <c r="G89" s="102"/>
      <c r="H89" s="102"/>
      <c r="I89" s="102" t="str">
        <f>IF(IFERROR(INDEX('Hotel Database'!$C$11:$C$510, MATCH($CY89, 'Hotel Database'!$EB$11:$EB$510, 0)), "")="", "", IFERROR(INDEX('Hotel Database'!$C$11:$C$510, MATCH($CY89, 'Hotel Database'!$EB$11:$EB$510, 0)), ""))</f>
        <v>Beaulieu sur Mer</v>
      </c>
      <c r="J89" s="102"/>
      <c r="K89" s="102"/>
      <c r="L89" s="102"/>
      <c r="M89" s="102"/>
      <c r="N89" s="102"/>
      <c r="O89" s="102"/>
      <c r="P89" s="102" t="str">
        <f>IF(IFERROR(INDEX('Hotel Database'!$D$11:$D$510, MATCH($CY89, 'Hotel Database'!$EB$11:$EB$510, 0)), "")="", "", IFERROR(INDEX('Hotel Database'!$D$11:$D$510, MATCH($CY89, 'Hotel Database'!$EB$11:$EB$510, 0)), ""))</f>
        <v>La Réserve de Beaulieu</v>
      </c>
      <c r="Q89" s="102"/>
      <c r="R89" s="102"/>
      <c r="S89" s="102"/>
      <c r="T89" s="102"/>
      <c r="U89" s="102"/>
      <c r="V89" s="102"/>
      <c r="W89" s="102"/>
      <c r="X89" s="102"/>
      <c r="Y89" s="102"/>
      <c r="Z89" s="102" t="str">
        <f>IF(IFERROR(INDEX('Hotel Database'!$I$11:$I$510, MATCH($CY89, 'Hotel Database'!$EB$11:$EB$510, 0)), "")="", "", IFERROR(INDEX('Hotel Database'!$I$11:$I$510, MATCH($CY89, 'Hotel Database'!$EB$11:$EB$510, 0)), ""))</f>
        <v/>
      </c>
      <c r="AA89" s="102"/>
      <c r="AB89" s="102"/>
      <c r="AC89" s="102"/>
      <c r="AD89" s="103">
        <f>IF(IFERROR(INDEX('Hotel Database'!$E$11:$E$510, MATCH($CY89, 'Hotel Database'!$EB$11:$EB$510, 0)), "")="", "", IFERROR(INDEX('Hotel Database'!$E$11:$E$510, MATCH($CY89, 'Hotel Database'!$EB$11:$EB$510, 0)), ""))</f>
        <v>39</v>
      </c>
      <c r="AE89" s="103"/>
      <c r="AF89" s="103"/>
      <c r="AG89" s="103"/>
      <c r="AH89" s="103">
        <f>IF(IFERROR(INDEX('Hotel Database'!$H$11:$H$510, MATCH($CY89, 'Hotel Database'!$EB$11:$EB$510, 0)), "")="", "", IFERROR(INDEX('Hotel Database'!$H$11:$H$510, MATCH($CY89, 'Hotel Database'!$EB$11:$EB$510, 0)), ""))</f>
        <v>2</v>
      </c>
      <c r="AI89" s="103"/>
      <c r="AJ89" s="103"/>
      <c r="AK89" s="103"/>
      <c r="AL89" s="103">
        <f>IF(IFERROR(INDEX('Hotel Database'!$K$11:$K$510, MATCH($CY89, 'Hotel Database'!$EB$11:$EB$510, 0)), "")="", "", IFERROR(INDEX('Hotel Database'!$K$11:$K$510, MATCH($CY89, 'Hotel Database'!$EB$11:$EB$510, 0)), ""))</f>
        <v>60</v>
      </c>
      <c r="AM89" s="103"/>
      <c r="AN89" s="103"/>
      <c r="AO89" s="103"/>
      <c r="AP89" s="103">
        <f>IF(IFERROR(INDEX('Hotel Database'!$Q$11:$Q$510, MATCH($CY89, 'Hotel Database'!$EB$11:$EB$510, 0)), "")="", "", IFERROR(INDEX('Hotel Database'!$Q$11:$Q$510, MATCH($CY89, 'Hotel Database'!$EB$11:$EB$510, 0)), ""))</f>
        <v>50</v>
      </c>
      <c r="AQ89" s="103"/>
      <c r="AR89" s="103"/>
      <c r="AS89" s="103"/>
      <c r="AT89" s="104" t="str">
        <f t="shared" si="10"/>
        <v>https://lhw.com/lareserve</v>
      </c>
      <c r="AU89" s="104"/>
      <c r="AV89" s="104"/>
      <c r="AW89" s="104"/>
      <c r="AX89" s="104"/>
      <c r="AY89" s="104"/>
      <c r="AZ89" s="104"/>
      <c r="BA89" s="104"/>
      <c r="BB89" s="104"/>
      <c r="BC89" s="104"/>
      <c r="BD89" s="104"/>
      <c r="BE89" s="104"/>
      <c r="BF89" s="104"/>
      <c r="BG89" s="104"/>
      <c r="BH89" s="104"/>
      <c r="BI89" s="104"/>
      <c r="BJ89" s="104"/>
      <c r="BK89" s="104"/>
      <c r="BL89" s="105"/>
      <c r="BM89" s="2"/>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U89" s="10" t="str">
        <f>'Hotel Database'!$EJ96</f>
        <v/>
      </c>
      <c r="CW89" s="10" t="str">
        <f>'Hotel Database'!$EN96</f>
        <v>Dubrovnik</v>
      </c>
      <c r="CY89" s="8">
        <v>79</v>
      </c>
      <c r="DA89" s="10" t="str">
        <f>IFERROR(INDEX('Hotel Database'!$ED$11:$ED$510, MATCH($CY89, 'Hotel Database'!$EB$11:$EB$510, 0)), "")</f>
        <v>79. La Réserve de Beaulieu</v>
      </c>
      <c r="DC89" s="10" t="str">
        <f>IF(IFERROR(INDEX('Hotel Database'!$AD$11:$AD$510, MATCH($CY89, 'Hotel Database'!$EB$11:$EB$510, 0)), "")="", "", IFERROR(INDEX('Hotel Database'!$AD$11:$AD$510, MATCH($CY89, 'Hotel Database'!$EB$11:$EB$510, 0)), ""))</f>
        <v>www.lhw.com/lareserve</v>
      </c>
      <c r="DE89" s="10" t="str">
        <f t="shared" si="11"/>
        <v>https://lhw.com/lareserve</v>
      </c>
    </row>
    <row r="90" spans="1:109" x14ac:dyDescent="0.35">
      <c r="A90" s="2"/>
      <c r="B90" s="101" t="str">
        <f>IF(IFERROR(INDEX('Hotel Database'!$B$11:$B$510, MATCH($CY90, 'Hotel Database'!$EB$11:$EB$510, 0)), "")="", "", IFERROR(INDEX('Hotel Database'!$B$11:$B$510, MATCH($CY90, 'Hotel Database'!$EB$11:$EB$510, 0)), ""))</f>
        <v>France</v>
      </c>
      <c r="C90" s="102"/>
      <c r="D90" s="102"/>
      <c r="E90" s="102"/>
      <c r="F90" s="102"/>
      <c r="G90" s="102"/>
      <c r="H90" s="102"/>
      <c r="I90" s="102" t="str">
        <f>IF(IFERROR(INDEX('Hotel Database'!$C$11:$C$510, MATCH($CY90, 'Hotel Database'!$EB$11:$EB$510, 0)), "")="", "", IFERROR(INDEX('Hotel Database'!$C$11:$C$510, MATCH($CY90, 'Hotel Database'!$EB$11:$EB$510, 0)), ""))</f>
        <v>Cannes</v>
      </c>
      <c r="J90" s="102"/>
      <c r="K90" s="102"/>
      <c r="L90" s="102"/>
      <c r="M90" s="102"/>
      <c r="N90" s="102"/>
      <c r="O90" s="102"/>
      <c r="P90" s="102" t="str">
        <f>IF(IFERROR(INDEX('Hotel Database'!$D$11:$D$510, MATCH($CY90, 'Hotel Database'!$EB$11:$EB$510, 0)), "")="", "", IFERROR(INDEX('Hotel Database'!$D$11:$D$510, MATCH($CY90, 'Hotel Database'!$EB$11:$EB$510, 0)), ""))</f>
        <v>Hôtel Barrière Le Majestic Cannes</v>
      </c>
      <c r="Q90" s="102"/>
      <c r="R90" s="102"/>
      <c r="S90" s="102"/>
      <c r="T90" s="102"/>
      <c r="U90" s="102"/>
      <c r="V90" s="102"/>
      <c r="W90" s="102"/>
      <c r="X90" s="102"/>
      <c r="Y90" s="102"/>
      <c r="Z90" s="102" t="str">
        <f>IF(IFERROR(INDEX('Hotel Database'!$I$11:$I$510, MATCH($CY90, 'Hotel Database'!$EB$11:$EB$510, 0)), "")="", "", IFERROR(INDEX('Hotel Database'!$I$11:$I$510, MATCH($CY90, 'Hotel Database'!$EB$11:$EB$510, 0)), ""))</f>
        <v/>
      </c>
      <c r="AA90" s="102"/>
      <c r="AB90" s="102"/>
      <c r="AC90" s="102"/>
      <c r="AD90" s="103">
        <f>IF(IFERROR(INDEX('Hotel Database'!$E$11:$E$510, MATCH($CY90, 'Hotel Database'!$EB$11:$EB$510, 0)), "")="", "", IFERROR(INDEX('Hotel Database'!$E$11:$E$510, MATCH($CY90, 'Hotel Database'!$EB$11:$EB$510, 0)), ""))</f>
        <v>349</v>
      </c>
      <c r="AE90" s="103"/>
      <c r="AF90" s="103"/>
      <c r="AG90" s="103"/>
      <c r="AH90" s="103">
        <f>IF(IFERROR(INDEX('Hotel Database'!$H$11:$H$510, MATCH($CY90, 'Hotel Database'!$EB$11:$EB$510, 0)), "")="", "", IFERROR(INDEX('Hotel Database'!$H$11:$H$510, MATCH($CY90, 'Hotel Database'!$EB$11:$EB$510, 0)), ""))</f>
        <v>17</v>
      </c>
      <c r="AI90" s="103"/>
      <c r="AJ90" s="103"/>
      <c r="AK90" s="103"/>
      <c r="AL90" s="103">
        <f>IF(IFERROR(INDEX('Hotel Database'!$K$11:$K$510, MATCH($CY90, 'Hotel Database'!$EB$11:$EB$510, 0)), "")="", "", IFERROR(INDEX('Hotel Database'!$K$11:$K$510, MATCH($CY90, 'Hotel Database'!$EB$11:$EB$510, 0)), ""))</f>
        <v>320</v>
      </c>
      <c r="AM90" s="103"/>
      <c r="AN90" s="103"/>
      <c r="AO90" s="103"/>
      <c r="AP90" s="103" t="str">
        <f>IF(IFERROR(INDEX('Hotel Database'!$Q$11:$Q$510, MATCH($CY90, 'Hotel Database'!$EB$11:$EB$510, 0)), "")="", "", IFERROR(INDEX('Hotel Database'!$Q$11:$Q$510, MATCH($CY90, 'Hotel Database'!$EB$11:$EB$510, 0)), ""))</f>
        <v/>
      </c>
      <c r="AQ90" s="103"/>
      <c r="AR90" s="103"/>
      <c r="AS90" s="103"/>
      <c r="AT90" s="104" t="str">
        <f t="shared" si="10"/>
        <v>https://lhw.com/majesticcannes</v>
      </c>
      <c r="AU90" s="104"/>
      <c r="AV90" s="104"/>
      <c r="AW90" s="104"/>
      <c r="AX90" s="104"/>
      <c r="AY90" s="104"/>
      <c r="AZ90" s="104"/>
      <c r="BA90" s="104"/>
      <c r="BB90" s="104"/>
      <c r="BC90" s="104"/>
      <c r="BD90" s="104"/>
      <c r="BE90" s="104"/>
      <c r="BF90" s="104"/>
      <c r="BG90" s="104"/>
      <c r="BH90" s="104"/>
      <c r="BI90" s="104"/>
      <c r="BJ90" s="104"/>
      <c r="BK90" s="104"/>
      <c r="BL90" s="105"/>
      <c r="BM90" s="2"/>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U90" s="10" t="str">
        <f>'Hotel Database'!$EJ97</f>
        <v/>
      </c>
      <c r="CW90" s="10" t="str">
        <f>'Hotel Database'!$EN97</f>
        <v>Edinburgh</v>
      </c>
      <c r="CY90" s="8">
        <v>80</v>
      </c>
      <c r="DA90" s="10" t="str">
        <f>IFERROR(INDEX('Hotel Database'!$ED$11:$ED$510, MATCH($CY90, 'Hotel Database'!$EB$11:$EB$510, 0)), "")</f>
        <v>80. Hôtel Barrière Le Majestic Cannes</v>
      </c>
      <c r="DC90" s="10" t="str">
        <f>IF(IFERROR(INDEX('Hotel Database'!$AD$11:$AD$510, MATCH($CY90, 'Hotel Database'!$EB$11:$EB$510, 0)), "")="", "", IFERROR(INDEX('Hotel Database'!$AD$11:$AD$510, MATCH($CY90, 'Hotel Database'!$EB$11:$EB$510, 0)), ""))</f>
        <v>www.lhw.com/majesticcannes</v>
      </c>
      <c r="DE90" s="10" t="str">
        <f t="shared" si="11"/>
        <v>https://lhw.com/majesticcannes</v>
      </c>
    </row>
    <row r="91" spans="1:109" x14ac:dyDescent="0.35">
      <c r="A91" s="2"/>
      <c r="B91" s="101" t="str">
        <f>IF(IFERROR(INDEX('Hotel Database'!$B$11:$B$510, MATCH($CY91, 'Hotel Database'!$EB$11:$EB$510, 0)), "")="", "", IFERROR(INDEX('Hotel Database'!$B$11:$B$510, MATCH($CY91, 'Hotel Database'!$EB$11:$EB$510, 0)), ""))</f>
        <v>France</v>
      </c>
      <c r="C91" s="102"/>
      <c r="D91" s="102"/>
      <c r="E91" s="102"/>
      <c r="F91" s="102"/>
      <c r="G91" s="102"/>
      <c r="H91" s="102"/>
      <c r="I91" s="102" t="str">
        <f>IF(IFERROR(INDEX('Hotel Database'!$C$11:$C$510, MATCH($CY91, 'Hotel Database'!$EB$11:$EB$510, 0)), "")="", "", IFERROR(INDEX('Hotel Database'!$C$11:$C$510, MATCH($CY91, 'Hotel Database'!$EB$11:$EB$510, 0)), ""))</f>
        <v>Paris</v>
      </c>
      <c r="J91" s="102"/>
      <c r="K91" s="102"/>
      <c r="L91" s="102"/>
      <c r="M91" s="102"/>
      <c r="N91" s="102"/>
      <c r="O91" s="102"/>
      <c r="P91" s="102" t="str">
        <f>IF(IFERROR(INDEX('Hotel Database'!$D$11:$D$510, MATCH($CY91, 'Hotel Database'!$EB$11:$EB$510, 0)), "")="", "", IFERROR(INDEX('Hotel Database'!$D$11:$D$510, MATCH($CY91, 'Hotel Database'!$EB$11:$EB$510, 0)), ""))</f>
        <v>Ritz Paris</v>
      </c>
      <c r="Q91" s="102"/>
      <c r="R91" s="102"/>
      <c r="S91" s="102"/>
      <c r="T91" s="102"/>
      <c r="U91" s="102"/>
      <c r="V91" s="102"/>
      <c r="W91" s="102"/>
      <c r="X91" s="102"/>
      <c r="Y91" s="102"/>
      <c r="Z91" s="102" t="str">
        <f>IF(IFERROR(INDEX('Hotel Database'!$I$11:$I$510, MATCH($CY91, 'Hotel Database'!$EB$11:$EB$510, 0)), "")="", "", IFERROR(INDEX('Hotel Database'!$I$11:$I$510, MATCH($CY91, 'Hotel Database'!$EB$11:$EB$510, 0)), ""))</f>
        <v/>
      </c>
      <c r="AA91" s="102"/>
      <c r="AB91" s="102"/>
      <c r="AC91" s="102"/>
      <c r="AD91" s="103">
        <f>IF(IFERROR(INDEX('Hotel Database'!$E$11:$E$510, MATCH($CY91, 'Hotel Database'!$EB$11:$EB$510, 0)), "")="", "", IFERROR(INDEX('Hotel Database'!$E$11:$E$510, MATCH($CY91, 'Hotel Database'!$EB$11:$EB$510, 0)), ""))</f>
        <v>142</v>
      </c>
      <c r="AE91" s="103"/>
      <c r="AF91" s="103"/>
      <c r="AG91" s="103"/>
      <c r="AH91" s="103">
        <f>IF(IFERROR(INDEX('Hotel Database'!$H$11:$H$510, MATCH($CY91, 'Hotel Database'!$EB$11:$EB$510, 0)), "")="", "", IFERROR(INDEX('Hotel Database'!$H$11:$H$510, MATCH($CY91, 'Hotel Database'!$EB$11:$EB$510, 0)), ""))</f>
        <v>7</v>
      </c>
      <c r="AI91" s="103"/>
      <c r="AJ91" s="103"/>
      <c r="AK91" s="103"/>
      <c r="AL91" s="103">
        <f>IF(IFERROR(INDEX('Hotel Database'!$K$11:$K$510, MATCH($CY91, 'Hotel Database'!$EB$11:$EB$510, 0)), "")="", "", IFERROR(INDEX('Hotel Database'!$K$11:$K$510, MATCH($CY91, 'Hotel Database'!$EB$11:$EB$510, 0)), ""))</f>
        <v>50</v>
      </c>
      <c r="AM91" s="103"/>
      <c r="AN91" s="103"/>
      <c r="AO91" s="103"/>
      <c r="AP91" s="103">
        <f>IF(IFERROR(INDEX('Hotel Database'!$Q$11:$Q$510, MATCH($CY91, 'Hotel Database'!$EB$11:$EB$510, 0)), "")="", "", IFERROR(INDEX('Hotel Database'!$Q$11:$Q$510, MATCH($CY91, 'Hotel Database'!$EB$11:$EB$510, 0)), ""))</f>
        <v>220</v>
      </c>
      <c r="AQ91" s="103"/>
      <c r="AR91" s="103"/>
      <c r="AS91" s="103"/>
      <c r="AT91" s="104" t="str">
        <f t="shared" si="10"/>
        <v>https://lhw.com/ritzparis</v>
      </c>
      <c r="AU91" s="104"/>
      <c r="AV91" s="104"/>
      <c r="AW91" s="104"/>
      <c r="AX91" s="104"/>
      <c r="AY91" s="104"/>
      <c r="AZ91" s="104"/>
      <c r="BA91" s="104"/>
      <c r="BB91" s="104"/>
      <c r="BC91" s="104"/>
      <c r="BD91" s="104"/>
      <c r="BE91" s="104"/>
      <c r="BF91" s="104"/>
      <c r="BG91" s="104"/>
      <c r="BH91" s="104"/>
      <c r="BI91" s="104"/>
      <c r="BJ91" s="104"/>
      <c r="BK91" s="104"/>
      <c r="BL91" s="105"/>
      <c r="BM91" s="2"/>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U91" s="10" t="str">
        <f>'Hotel Database'!$EJ98</f>
        <v/>
      </c>
      <c r="CW91" s="10" t="str">
        <f>'Hotel Database'!$EN98</f>
        <v>Eijsden</v>
      </c>
      <c r="CY91" s="8">
        <v>81</v>
      </c>
      <c r="DA91" s="10" t="str">
        <f>IFERROR(INDEX('Hotel Database'!$ED$11:$ED$510, MATCH($CY91, 'Hotel Database'!$EB$11:$EB$510, 0)), "")</f>
        <v>81. Ritz Paris</v>
      </c>
      <c r="DC91" s="10" t="str">
        <f>IF(IFERROR(INDEX('Hotel Database'!$AD$11:$AD$510, MATCH($CY91, 'Hotel Database'!$EB$11:$EB$510, 0)), "")="", "", IFERROR(INDEX('Hotel Database'!$AD$11:$AD$510, MATCH($CY91, 'Hotel Database'!$EB$11:$EB$510, 0)), ""))</f>
        <v>www.lhw.com/ritzparis</v>
      </c>
      <c r="DE91" s="10" t="str">
        <f t="shared" si="11"/>
        <v>https://lhw.com/ritzparis</v>
      </c>
    </row>
    <row r="92" spans="1:109" x14ac:dyDescent="0.35">
      <c r="A92" s="2"/>
      <c r="B92" s="101" t="str">
        <f>IF(IFERROR(INDEX('Hotel Database'!$B$11:$B$510, MATCH($CY92, 'Hotel Database'!$EB$11:$EB$510, 0)), "")="", "", IFERROR(INDEX('Hotel Database'!$B$11:$B$510, MATCH($CY92, 'Hotel Database'!$EB$11:$EB$510, 0)), ""))</f>
        <v>France</v>
      </c>
      <c r="C92" s="102"/>
      <c r="D92" s="102"/>
      <c r="E92" s="102"/>
      <c r="F92" s="102"/>
      <c r="G92" s="102"/>
      <c r="H92" s="102"/>
      <c r="I92" s="102" t="str">
        <f>IF(IFERROR(INDEX('Hotel Database'!$C$11:$C$510, MATCH($CY92, 'Hotel Database'!$EB$11:$EB$510, 0)), "")="", "", IFERROR(INDEX('Hotel Database'!$C$11:$C$510, MATCH($CY92, 'Hotel Database'!$EB$11:$EB$510, 0)), ""))</f>
        <v>Deauville</v>
      </c>
      <c r="J92" s="102"/>
      <c r="K92" s="102"/>
      <c r="L92" s="102"/>
      <c r="M92" s="102"/>
      <c r="N92" s="102"/>
      <c r="O92" s="102"/>
      <c r="P92" s="102" t="str">
        <f>IF(IFERROR(INDEX('Hotel Database'!$D$11:$D$510, MATCH($CY92, 'Hotel Database'!$EB$11:$EB$510, 0)), "")="", "", IFERROR(INDEX('Hotel Database'!$D$11:$D$510, MATCH($CY92, 'Hotel Database'!$EB$11:$EB$510, 0)), ""))</f>
        <v>Hôtel Barrière Le Royal</v>
      </c>
      <c r="Q92" s="102"/>
      <c r="R92" s="102"/>
      <c r="S92" s="102"/>
      <c r="T92" s="102"/>
      <c r="U92" s="102"/>
      <c r="V92" s="102"/>
      <c r="W92" s="102"/>
      <c r="X92" s="102"/>
      <c r="Y92" s="102"/>
      <c r="Z92" s="102" t="str">
        <f>IF(IFERROR(INDEX('Hotel Database'!$I$11:$I$510, MATCH($CY92, 'Hotel Database'!$EB$11:$EB$510, 0)), "")="", "", IFERROR(INDEX('Hotel Database'!$I$11:$I$510, MATCH($CY92, 'Hotel Database'!$EB$11:$EB$510, 0)), ""))</f>
        <v/>
      </c>
      <c r="AA92" s="102"/>
      <c r="AB92" s="102"/>
      <c r="AC92" s="102"/>
      <c r="AD92" s="103">
        <f>IF(IFERROR(INDEX('Hotel Database'!$E$11:$E$510, MATCH($CY92, 'Hotel Database'!$EB$11:$EB$510, 0)), "")="", "", IFERROR(INDEX('Hotel Database'!$E$11:$E$510, MATCH($CY92, 'Hotel Database'!$EB$11:$EB$510, 0)), ""))</f>
        <v>247</v>
      </c>
      <c r="AE92" s="103"/>
      <c r="AF92" s="103"/>
      <c r="AG92" s="103"/>
      <c r="AH92" s="103">
        <f>IF(IFERROR(INDEX('Hotel Database'!$H$11:$H$510, MATCH($CY92, 'Hotel Database'!$EB$11:$EB$510, 0)), "")="", "", IFERROR(INDEX('Hotel Database'!$H$11:$H$510, MATCH($CY92, 'Hotel Database'!$EB$11:$EB$510, 0)), ""))</f>
        <v>13</v>
      </c>
      <c r="AI92" s="103"/>
      <c r="AJ92" s="103"/>
      <c r="AK92" s="103"/>
      <c r="AL92" s="103">
        <f>IF(IFERROR(INDEX('Hotel Database'!$K$11:$K$510, MATCH($CY92, 'Hotel Database'!$EB$11:$EB$510, 0)), "")="", "", IFERROR(INDEX('Hotel Database'!$K$11:$K$510, MATCH($CY92, 'Hotel Database'!$EB$11:$EB$510, 0)), ""))</f>
        <v>250</v>
      </c>
      <c r="AM92" s="103"/>
      <c r="AN92" s="103"/>
      <c r="AO92" s="103"/>
      <c r="AP92" s="103">
        <f>IF(IFERROR(INDEX('Hotel Database'!$Q$11:$Q$510, MATCH($CY92, 'Hotel Database'!$EB$11:$EB$510, 0)), "")="", "", IFERROR(INDEX('Hotel Database'!$Q$11:$Q$510, MATCH($CY92, 'Hotel Database'!$EB$11:$EB$510, 0)), ""))</f>
        <v>120</v>
      </c>
      <c r="AQ92" s="103"/>
      <c r="AR92" s="103"/>
      <c r="AS92" s="103"/>
      <c r="AT92" s="104" t="str">
        <f t="shared" si="10"/>
        <v>https://lhw.com/royaldeauv</v>
      </c>
      <c r="AU92" s="104"/>
      <c r="AV92" s="104"/>
      <c r="AW92" s="104"/>
      <c r="AX92" s="104"/>
      <c r="AY92" s="104"/>
      <c r="AZ92" s="104"/>
      <c r="BA92" s="104"/>
      <c r="BB92" s="104"/>
      <c r="BC92" s="104"/>
      <c r="BD92" s="104"/>
      <c r="BE92" s="104"/>
      <c r="BF92" s="104"/>
      <c r="BG92" s="104"/>
      <c r="BH92" s="104"/>
      <c r="BI92" s="104"/>
      <c r="BJ92" s="104"/>
      <c r="BK92" s="104"/>
      <c r="BL92" s="105"/>
      <c r="BM92" s="2"/>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U92" s="10" t="str">
        <f>'Hotel Database'!$EJ99</f>
        <v/>
      </c>
      <c r="CW92" s="10" t="str">
        <f>'Hotel Database'!$EN99</f>
        <v>Elmau</v>
      </c>
      <c r="CY92" s="8">
        <v>82</v>
      </c>
      <c r="DA92" s="10" t="str">
        <f>IFERROR(INDEX('Hotel Database'!$ED$11:$ED$510, MATCH($CY92, 'Hotel Database'!$EB$11:$EB$510, 0)), "")</f>
        <v>82. Hôtel Barrière Le Royal</v>
      </c>
      <c r="DC92" s="10" t="str">
        <f>IF(IFERROR(INDEX('Hotel Database'!$AD$11:$AD$510, MATCH($CY92, 'Hotel Database'!$EB$11:$EB$510, 0)), "")="", "", IFERROR(INDEX('Hotel Database'!$AD$11:$AD$510, MATCH($CY92, 'Hotel Database'!$EB$11:$EB$510, 0)), ""))</f>
        <v>www.lhw.com/royaldeauv</v>
      </c>
      <c r="DE92" s="10" t="str">
        <f t="shared" si="11"/>
        <v>https://lhw.com/royaldeauv</v>
      </c>
    </row>
    <row r="93" spans="1:109" x14ac:dyDescent="0.35">
      <c r="A93" s="2"/>
      <c r="B93" s="101" t="str">
        <f>IF(IFERROR(INDEX('Hotel Database'!$B$11:$B$510, MATCH($CY93, 'Hotel Database'!$EB$11:$EB$510, 0)), "")="", "", IFERROR(INDEX('Hotel Database'!$B$11:$B$510, MATCH($CY93, 'Hotel Database'!$EB$11:$EB$510, 0)), ""))</f>
        <v>France</v>
      </c>
      <c r="C93" s="102"/>
      <c r="D93" s="102"/>
      <c r="E93" s="102"/>
      <c r="F93" s="102"/>
      <c r="G93" s="102"/>
      <c r="H93" s="102"/>
      <c r="I93" s="102" t="str">
        <f>IF(IFERROR(INDEX('Hotel Database'!$C$11:$C$510, MATCH($CY93, 'Hotel Database'!$EB$11:$EB$510, 0)), "")="", "", IFERROR(INDEX('Hotel Database'!$C$11:$C$510, MATCH($CY93, 'Hotel Database'!$EB$11:$EB$510, 0)), ""))</f>
        <v>St.-Jean-Cap-Ferrat</v>
      </c>
      <c r="J93" s="102"/>
      <c r="K93" s="102"/>
      <c r="L93" s="102"/>
      <c r="M93" s="102"/>
      <c r="N93" s="102"/>
      <c r="O93" s="102"/>
      <c r="P93" s="102" t="str">
        <f>IF(IFERROR(INDEX('Hotel Database'!$D$11:$D$510, MATCH($CY93, 'Hotel Database'!$EB$11:$EB$510, 0)), "")="", "", IFERROR(INDEX('Hotel Database'!$D$11:$D$510, MATCH($CY93, 'Hotel Database'!$EB$11:$EB$510, 0)), ""))</f>
        <v>Hotel Royal-Riviera</v>
      </c>
      <c r="Q93" s="102"/>
      <c r="R93" s="102"/>
      <c r="S93" s="102"/>
      <c r="T93" s="102"/>
      <c r="U93" s="102"/>
      <c r="V93" s="102"/>
      <c r="W93" s="102"/>
      <c r="X93" s="102"/>
      <c r="Y93" s="102"/>
      <c r="Z93" s="102" t="str">
        <f>IF(IFERROR(INDEX('Hotel Database'!$I$11:$I$510, MATCH($CY93, 'Hotel Database'!$EB$11:$EB$510, 0)), "")="", "", IFERROR(INDEX('Hotel Database'!$I$11:$I$510, MATCH($CY93, 'Hotel Database'!$EB$11:$EB$510, 0)), ""))</f>
        <v/>
      </c>
      <c r="AA93" s="102"/>
      <c r="AB93" s="102"/>
      <c r="AC93" s="102"/>
      <c r="AD93" s="103">
        <f>IF(IFERROR(INDEX('Hotel Database'!$E$11:$E$510, MATCH($CY93, 'Hotel Database'!$EB$11:$EB$510, 0)), "")="", "", IFERROR(INDEX('Hotel Database'!$E$11:$E$510, MATCH($CY93, 'Hotel Database'!$EB$11:$EB$510, 0)), ""))</f>
        <v>94</v>
      </c>
      <c r="AE93" s="103"/>
      <c r="AF93" s="103"/>
      <c r="AG93" s="103"/>
      <c r="AH93" s="103">
        <f>IF(IFERROR(INDEX('Hotel Database'!$H$11:$H$510, MATCH($CY93, 'Hotel Database'!$EB$11:$EB$510, 0)), "")="", "", IFERROR(INDEX('Hotel Database'!$H$11:$H$510, MATCH($CY93, 'Hotel Database'!$EB$11:$EB$510, 0)), ""))</f>
        <v>4</v>
      </c>
      <c r="AI93" s="103"/>
      <c r="AJ93" s="103"/>
      <c r="AK93" s="103"/>
      <c r="AL93" s="103">
        <f>IF(IFERROR(INDEX('Hotel Database'!$K$11:$K$510, MATCH($CY93, 'Hotel Database'!$EB$11:$EB$510, 0)), "")="", "", IFERROR(INDEX('Hotel Database'!$K$11:$K$510, MATCH($CY93, 'Hotel Database'!$EB$11:$EB$510, 0)), ""))</f>
        <v>94</v>
      </c>
      <c r="AM93" s="103"/>
      <c r="AN93" s="103"/>
      <c r="AO93" s="103"/>
      <c r="AP93" s="103">
        <f>IF(IFERROR(INDEX('Hotel Database'!$Q$11:$Q$510, MATCH($CY93, 'Hotel Database'!$EB$11:$EB$510, 0)), "")="", "", IFERROR(INDEX('Hotel Database'!$Q$11:$Q$510, MATCH($CY93, 'Hotel Database'!$EB$11:$EB$510, 0)), ""))</f>
        <v>120</v>
      </c>
      <c r="AQ93" s="103"/>
      <c r="AR93" s="103"/>
      <c r="AS93" s="103"/>
      <c r="AT93" s="104" t="str">
        <f t="shared" si="10"/>
        <v>https://lhw.com/rriviera</v>
      </c>
      <c r="AU93" s="104"/>
      <c r="AV93" s="104"/>
      <c r="AW93" s="104"/>
      <c r="AX93" s="104"/>
      <c r="AY93" s="104"/>
      <c r="AZ93" s="104"/>
      <c r="BA93" s="104"/>
      <c r="BB93" s="104"/>
      <c r="BC93" s="104"/>
      <c r="BD93" s="104"/>
      <c r="BE93" s="104"/>
      <c r="BF93" s="104"/>
      <c r="BG93" s="104"/>
      <c r="BH93" s="104"/>
      <c r="BI93" s="104"/>
      <c r="BJ93" s="104"/>
      <c r="BK93" s="104"/>
      <c r="BL93" s="105"/>
      <c r="BM93" s="2"/>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U93" s="10" t="str">
        <f>'Hotel Database'!$EJ100</f>
        <v/>
      </c>
      <c r="CW93" s="10" t="str">
        <f>'Hotel Database'!$EN100</f>
        <v>Estepona</v>
      </c>
      <c r="CY93" s="8">
        <v>83</v>
      </c>
      <c r="DA93" s="10" t="str">
        <f>IFERROR(INDEX('Hotel Database'!$ED$11:$ED$510, MATCH($CY93, 'Hotel Database'!$EB$11:$EB$510, 0)), "")</f>
        <v>83. Hotel Royal-Riviera</v>
      </c>
      <c r="DC93" s="10" t="str">
        <f>IF(IFERROR(INDEX('Hotel Database'!$AD$11:$AD$510, MATCH($CY93, 'Hotel Database'!$EB$11:$EB$510, 0)), "")="", "", IFERROR(INDEX('Hotel Database'!$AD$11:$AD$510, MATCH($CY93, 'Hotel Database'!$EB$11:$EB$510, 0)), ""))</f>
        <v>www.lhw.com/rriviera</v>
      </c>
      <c r="DE93" s="10" t="str">
        <f t="shared" si="11"/>
        <v>https://lhw.com/rriviera</v>
      </c>
    </row>
    <row r="94" spans="1:109" x14ac:dyDescent="0.35">
      <c r="A94" s="2"/>
      <c r="B94" s="101" t="str">
        <f>IF(IFERROR(INDEX('Hotel Database'!$B$11:$B$510, MATCH($CY94, 'Hotel Database'!$EB$11:$EB$510, 0)), "")="", "", IFERROR(INDEX('Hotel Database'!$B$11:$B$510, MATCH($CY94, 'Hotel Database'!$EB$11:$EB$510, 0)), ""))</f>
        <v>France</v>
      </c>
      <c r="C94" s="102"/>
      <c r="D94" s="102"/>
      <c r="E94" s="102"/>
      <c r="F94" s="102"/>
      <c r="G94" s="102"/>
      <c r="H94" s="102"/>
      <c r="I94" s="102" t="str">
        <f>IF(IFERROR(INDEX('Hotel Database'!$C$11:$C$510, MATCH($CY94, 'Hotel Database'!$EB$11:$EB$510, 0)), "")="", "", IFERROR(INDEX('Hotel Database'!$C$11:$C$510, MATCH($CY94, 'Hotel Database'!$EB$11:$EB$510, 0)), ""))</f>
        <v>Gassin</v>
      </c>
      <c r="J94" s="102"/>
      <c r="K94" s="102"/>
      <c r="L94" s="102"/>
      <c r="M94" s="102"/>
      <c r="N94" s="102"/>
      <c r="O94" s="102"/>
      <c r="P94" s="102" t="str">
        <f>IF(IFERROR(INDEX('Hotel Database'!$D$11:$D$510, MATCH($CY94, 'Hotel Database'!$EB$11:$EB$510, 0)), "")="", "", IFERROR(INDEX('Hotel Database'!$D$11:$D$510, MATCH($CY94, 'Hotel Database'!$EB$11:$EB$510, 0)), ""))</f>
        <v>Althoff Villa Belrose</v>
      </c>
      <c r="Q94" s="102"/>
      <c r="R94" s="102"/>
      <c r="S94" s="102"/>
      <c r="T94" s="102"/>
      <c r="U94" s="102"/>
      <c r="V94" s="102"/>
      <c r="W94" s="102"/>
      <c r="X94" s="102"/>
      <c r="Y94" s="102"/>
      <c r="Z94" s="102" t="str">
        <f>IF(IFERROR(INDEX('Hotel Database'!$I$11:$I$510, MATCH($CY94, 'Hotel Database'!$EB$11:$EB$510, 0)), "")="", "", IFERROR(INDEX('Hotel Database'!$I$11:$I$510, MATCH($CY94, 'Hotel Database'!$EB$11:$EB$510, 0)), ""))</f>
        <v/>
      </c>
      <c r="AA94" s="102"/>
      <c r="AB94" s="102"/>
      <c r="AC94" s="102"/>
      <c r="AD94" s="103">
        <f>IF(IFERROR(INDEX('Hotel Database'!$E$11:$E$510, MATCH($CY94, 'Hotel Database'!$EB$11:$EB$510, 0)), "")="", "", IFERROR(INDEX('Hotel Database'!$E$11:$E$510, MATCH($CY94, 'Hotel Database'!$EB$11:$EB$510, 0)), ""))</f>
        <v>38</v>
      </c>
      <c r="AE94" s="103"/>
      <c r="AF94" s="103"/>
      <c r="AG94" s="103"/>
      <c r="AH94" s="103">
        <f>IF(IFERROR(INDEX('Hotel Database'!$H$11:$H$510, MATCH($CY94, 'Hotel Database'!$EB$11:$EB$510, 0)), "")="", "", IFERROR(INDEX('Hotel Database'!$H$11:$H$510, MATCH($CY94, 'Hotel Database'!$EB$11:$EB$510, 0)), ""))</f>
        <v>0</v>
      </c>
      <c r="AI94" s="103"/>
      <c r="AJ94" s="103"/>
      <c r="AK94" s="103"/>
      <c r="AL94" s="103" t="str">
        <f>IF(IFERROR(INDEX('Hotel Database'!$K$11:$K$510, MATCH($CY94, 'Hotel Database'!$EB$11:$EB$510, 0)), "")="", "", IFERROR(INDEX('Hotel Database'!$K$11:$K$510, MATCH($CY94, 'Hotel Database'!$EB$11:$EB$510, 0)), ""))</f>
        <v/>
      </c>
      <c r="AM94" s="103"/>
      <c r="AN94" s="103"/>
      <c r="AO94" s="103"/>
      <c r="AP94" s="103" t="str">
        <f>IF(IFERROR(INDEX('Hotel Database'!$Q$11:$Q$510, MATCH($CY94, 'Hotel Database'!$EB$11:$EB$510, 0)), "")="", "", IFERROR(INDEX('Hotel Database'!$Q$11:$Q$510, MATCH($CY94, 'Hotel Database'!$EB$11:$EB$510, 0)), ""))</f>
        <v/>
      </c>
      <c r="AQ94" s="103"/>
      <c r="AR94" s="103"/>
      <c r="AS94" s="103"/>
      <c r="AT94" s="104" t="str">
        <f t="shared" si="10"/>
        <v>https://lhw.com/althoffbelrose</v>
      </c>
      <c r="AU94" s="104"/>
      <c r="AV94" s="104"/>
      <c r="AW94" s="104"/>
      <c r="AX94" s="104"/>
      <c r="AY94" s="104"/>
      <c r="AZ94" s="104"/>
      <c r="BA94" s="104"/>
      <c r="BB94" s="104"/>
      <c r="BC94" s="104"/>
      <c r="BD94" s="104"/>
      <c r="BE94" s="104"/>
      <c r="BF94" s="104"/>
      <c r="BG94" s="104"/>
      <c r="BH94" s="104"/>
      <c r="BI94" s="104"/>
      <c r="BJ94" s="104"/>
      <c r="BK94" s="104"/>
      <c r="BL94" s="105"/>
      <c r="BM94" s="2"/>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U94" s="10" t="str">
        <f>'Hotel Database'!$EJ101</f>
        <v/>
      </c>
      <c r="CW94" s="10" t="str">
        <f>'Hotel Database'!$EN101</f>
        <v>Evian-les-Bains</v>
      </c>
      <c r="CY94" s="8">
        <v>84</v>
      </c>
      <c r="DA94" s="10" t="str">
        <f>IFERROR(INDEX('Hotel Database'!$ED$11:$ED$510, MATCH($CY94, 'Hotel Database'!$EB$11:$EB$510, 0)), "")</f>
        <v>84. Althoff Villa Belrose</v>
      </c>
      <c r="DC94" s="10" t="str">
        <f>IF(IFERROR(INDEX('Hotel Database'!$AD$11:$AD$510, MATCH($CY94, 'Hotel Database'!$EB$11:$EB$510, 0)), "")="", "", IFERROR(INDEX('Hotel Database'!$AD$11:$AD$510, MATCH($CY94, 'Hotel Database'!$EB$11:$EB$510, 0)), ""))</f>
        <v>www.lhw.com/althoffbelrose</v>
      </c>
      <c r="DE94" s="10" t="str">
        <f t="shared" si="11"/>
        <v>https://lhw.com/althoffbelrose</v>
      </c>
    </row>
    <row r="95" spans="1:109" x14ac:dyDescent="0.35">
      <c r="A95" s="2"/>
      <c r="B95" s="101" t="str">
        <f>IF(IFERROR(INDEX('Hotel Database'!$B$11:$B$510, MATCH($CY95, 'Hotel Database'!$EB$11:$EB$510, 0)), "")="", "", IFERROR(INDEX('Hotel Database'!$B$11:$B$510, MATCH($CY95, 'Hotel Database'!$EB$11:$EB$510, 0)), ""))</f>
        <v>France</v>
      </c>
      <c r="C95" s="102"/>
      <c r="D95" s="102"/>
      <c r="E95" s="102"/>
      <c r="F95" s="102"/>
      <c r="G95" s="102"/>
      <c r="H95" s="102"/>
      <c r="I95" s="102" t="str">
        <f>IF(IFERROR(INDEX('Hotel Database'!$C$11:$C$510, MATCH($CY95, 'Hotel Database'!$EB$11:$EB$510, 0)), "")="", "", IFERROR(INDEX('Hotel Database'!$C$11:$C$510, MATCH($CY95, 'Hotel Database'!$EB$11:$EB$510, 0)), ""))</f>
        <v>Tourrettes</v>
      </c>
      <c r="J95" s="102"/>
      <c r="K95" s="102"/>
      <c r="L95" s="102"/>
      <c r="M95" s="102"/>
      <c r="N95" s="102"/>
      <c r="O95" s="102"/>
      <c r="P95" s="102" t="str">
        <f>IF(IFERROR(INDEX('Hotel Database'!$D$11:$D$510, MATCH($CY95, 'Hotel Database'!$EB$11:$EB$510, 0)), "")="", "", IFERROR(INDEX('Hotel Database'!$D$11:$D$510, MATCH($CY95, 'Hotel Database'!$EB$11:$EB$510, 0)), ""))</f>
        <v>Terre Blanche Hotel Spa Golf Resort</v>
      </c>
      <c r="Q95" s="102"/>
      <c r="R95" s="102"/>
      <c r="S95" s="102"/>
      <c r="T95" s="102"/>
      <c r="U95" s="102"/>
      <c r="V95" s="102"/>
      <c r="W95" s="102"/>
      <c r="X95" s="102"/>
      <c r="Y95" s="102"/>
      <c r="Z95" s="102" t="str">
        <f>IF(IFERROR(INDEX('Hotel Database'!$I$11:$I$510, MATCH($CY95, 'Hotel Database'!$EB$11:$EB$510, 0)), "")="", "", IFERROR(INDEX('Hotel Database'!$I$11:$I$510, MATCH($CY95, 'Hotel Database'!$EB$11:$EB$510, 0)), ""))</f>
        <v/>
      </c>
      <c r="AA95" s="102"/>
      <c r="AB95" s="102"/>
      <c r="AC95" s="102"/>
      <c r="AD95" s="103">
        <f>IF(IFERROR(INDEX('Hotel Database'!$E$11:$E$510, MATCH($CY95, 'Hotel Database'!$EB$11:$EB$510, 0)), "")="", "", IFERROR(INDEX('Hotel Database'!$E$11:$E$510, MATCH($CY95, 'Hotel Database'!$EB$11:$EB$510, 0)), ""))</f>
        <v>115</v>
      </c>
      <c r="AE95" s="103"/>
      <c r="AF95" s="103"/>
      <c r="AG95" s="103"/>
      <c r="AH95" s="103">
        <f>IF(IFERROR(INDEX('Hotel Database'!$H$11:$H$510, MATCH($CY95, 'Hotel Database'!$EB$11:$EB$510, 0)), "")="", "", IFERROR(INDEX('Hotel Database'!$H$11:$H$510, MATCH($CY95, 'Hotel Database'!$EB$11:$EB$510, 0)), ""))</f>
        <v>6</v>
      </c>
      <c r="AI95" s="103"/>
      <c r="AJ95" s="103"/>
      <c r="AK95" s="103"/>
      <c r="AL95" s="103">
        <f>IF(IFERROR(INDEX('Hotel Database'!$K$11:$K$510, MATCH($CY95, 'Hotel Database'!$EB$11:$EB$510, 0)), "")="", "", IFERROR(INDEX('Hotel Database'!$K$11:$K$510, MATCH($CY95, 'Hotel Database'!$EB$11:$EB$510, 0)), ""))</f>
        <v>115</v>
      </c>
      <c r="AM95" s="103"/>
      <c r="AN95" s="103"/>
      <c r="AO95" s="103"/>
      <c r="AP95" s="103">
        <f>IF(IFERROR(INDEX('Hotel Database'!$Q$11:$Q$510, MATCH($CY95, 'Hotel Database'!$EB$11:$EB$510, 0)), "")="", "", IFERROR(INDEX('Hotel Database'!$Q$11:$Q$510, MATCH($CY95, 'Hotel Database'!$EB$11:$EB$510, 0)), ""))</f>
        <v>192</v>
      </c>
      <c r="AQ95" s="103"/>
      <c r="AR95" s="103"/>
      <c r="AS95" s="103"/>
      <c r="AT95" s="104" t="str">
        <f t="shared" si="10"/>
        <v>https://lhw.com/terreblanche</v>
      </c>
      <c r="AU95" s="104"/>
      <c r="AV95" s="104"/>
      <c r="AW95" s="104"/>
      <c r="AX95" s="104"/>
      <c r="AY95" s="104"/>
      <c r="AZ95" s="104"/>
      <c r="BA95" s="104"/>
      <c r="BB95" s="104"/>
      <c r="BC95" s="104"/>
      <c r="BD95" s="104"/>
      <c r="BE95" s="104"/>
      <c r="BF95" s="104"/>
      <c r="BG95" s="104"/>
      <c r="BH95" s="104"/>
      <c r="BI95" s="104"/>
      <c r="BJ95" s="104"/>
      <c r="BK95" s="104"/>
      <c r="BL95" s="105"/>
      <c r="BM95" s="2"/>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U95" s="10" t="str">
        <f>'Hotel Database'!$EJ102</f>
        <v/>
      </c>
      <c r="CW95" s="10" t="str">
        <f>'Hotel Database'!$EN102</f>
        <v>Évora</v>
      </c>
      <c r="CY95" s="8">
        <v>85</v>
      </c>
      <c r="DA95" s="10" t="str">
        <f>IFERROR(INDEX('Hotel Database'!$ED$11:$ED$510, MATCH($CY95, 'Hotel Database'!$EB$11:$EB$510, 0)), "")</f>
        <v>85. Terre Blanche Hotel Spa Golf Resort</v>
      </c>
      <c r="DC95" s="10" t="str">
        <f>IF(IFERROR(INDEX('Hotel Database'!$AD$11:$AD$510, MATCH($CY95, 'Hotel Database'!$EB$11:$EB$510, 0)), "")="", "", IFERROR(INDEX('Hotel Database'!$AD$11:$AD$510, MATCH($CY95, 'Hotel Database'!$EB$11:$EB$510, 0)), ""))</f>
        <v>www.lhw.com/terreblanche</v>
      </c>
      <c r="DE95" s="10" t="str">
        <f t="shared" si="11"/>
        <v>https://lhw.com/terreblanche</v>
      </c>
    </row>
    <row r="96" spans="1:109" x14ac:dyDescent="0.35">
      <c r="A96" s="2"/>
      <c r="B96" s="101" t="str">
        <f>IF(IFERROR(INDEX('Hotel Database'!$B$11:$B$510, MATCH($CY96, 'Hotel Database'!$EB$11:$EB$510, 0)), "")="", "", IFERROR(INDEX('Hotel Database'!$B$11:$B$510, MATCH($CY96, 'Hotel Database'!$EB$11:$EB$510, 0)), ""))</f>
        <v>France</v>
      </c>
      <c r="C96" s="102"/>
      <c r="D96" s="102"/>
      <c r="E96" s="102"/>
      <c r="F96" s="102"/>
      <c r="G96" s="102"/>
      <c r="H96" s="102"/>
      <c r="I96" s="102" t="str">
        <f>IF(IFERROR(INDEX('Hotel Database'!$C$11:$C$510, MATCH($CY96, 'Hotel Database'!$EB$11:$EB$510, 0)), "")="", "", IFERROR(INDEX('Hotel Database'!$C$11:$C$510, MATCH($CY96, 'Hotel Database'!$EB$11:$EB$510, 0)), ""))</f>
        <v>Courchevel</v>
      </c>
      <c r="J96" s="102"/>
      <c r="K96" s="102"/>
      <c r="L96" s="102"/>
      <c r="M96" s="102"/>
      <c r="N96" s="102"/>
      <c r="O96" s="102"/>
      <c r="P96" s="102" t="str">
        <f>IF(IFERROR(INDEX('Hotel Database'!$D$11:$D$510, MATCH($CY96, 'Hotel Database'!$EB$11:$EB$510, 0)), "")="", "", IFERROR(INDEX('Hotel Database'!$D$11:$D$510, MATCH($CY96, 'Hotel Database'!$EB$11:$EB$510, 0)), ""))</f>
        <v>Le K2 Palace</v>
      </c>
      <c r="Q96" s="102"/>
      <c r="R96" s="102"/>
      <c r="S96" s="102"/>
      <c r="T96" s="102"/>
      <c r="U96" s="102"/>
      <c r="V96" s="102"/>
      <c r="W96" s="102"/>
      <c r="X96" s="102"/>
      <c r="Y96" s="102"/>
      <c r="Z96" s="102" t="str">
        <f>IF(IFERROR(INDEX('Hotel Database'!$I$11:$I$510, MATCH($CY96, 'Hotel Database'!$EB$11:$EB$510, 0)), "")="", "", IFERROR(INDEX('Hotel Database'!$I$11:$I$510, MATCH($CY96, 'Hotel Database'!$EB$11:$EB$510, 0)), ""))</f>
        <v/>
      </c>
      <c r="AA96" s="102"/>
      <c r="AB96" s="102"/>
      <c r="AC96" s="102"/>
      <c r="AD96" s="103">
        <f>IF(IFERROR(INDEX('Hotel Database'!$E$11:$E$510, MATCH($CY96, 'Hotel Database'!$EB$11:$EB$510, 0)), "")="", "", IFERROR(INDEX('Hotel Database'!$E$11:$E$510, MATCH($CY96, 'Hotel Database'!$EB$11:$EB$510, 0)), ""))</f>
        <v>39</v>
      </c>
      <c r="AE96" s="103"/>
      <c r="AF96" s="103"/>
      <c r="AG96" s="103"/>
      <c r="AH96" s="103">
        <f>IF(IFERROR(INDEX('Hotel Database'!$H$11:$H$510, MATCH($CY96, 'Hotel Database'!$EB$11:$EB$510, 0)), "")="", "", IFERROR(INDEX('Hotel Database'!$H$11:$H$510, MATCH($CY96, 'Hotel Database'!$EB$11:$EB$510, 0)), ""))</f>
        <v>1</v>
      </c>
      <c r="AI96" s="103"/>
      <c r="AJ96" s="103"/>
      <c r="AK96" s="103"/>
      <c r="AL96" s="103">
        <f>IF(IFERROR(INDEX('Hotel Database'!$K$11:$K$510, MATCH($CY96, 'Hotel Database'!$EB$11:$EB$510, 0)), "")="", "", IFERROR(INDEX('Hotel Database'!$K$11:$K$510, MATCH($CY96, 'Hotel Database'!$EB$11:$EB$510, 0)), ""))</f>
        <v>30</v>
      </c>
      <c r="AM96" s="103"/>
      <c r="AN96" s="103"/>
      <c r="AO96" s="103"/>
      <c r="AP96" s="103">
        <f>IF(IFERROR(INDEX('Hotel Database'!$Q$11:$Q$510, MATCH($CY96, 'Hotel Database'!$EB$11:$EB$510, 0)), "")="", "", IFERROR(INDEX('Hotel Database'!$Q$11:$Q$510, MATCH($CY96, 'Hotel Database'!$EB$11:$EB$510, 0)), ""))</f>
        <v>20</v>
      </c>
      <c r="AQ96" s="103"/>
      <c r="AR96" s="103"/>
      <c r="AS96" s="103"/>
      <c r="AT96" s="104" t="str">
        <f t="shared" si="10"/>
        <v>https://lhw.com/lek2courchevel</v>
      </c>
      <c r="AU96" s="104"/>
      <c r="AV96" s="104"/>
      <c r="AW96" s="104"/>
      <c r="AX96" s="104"/>
      <c r="AY96" s="104"/>
      <c r="AZ96" s="104"/>
      <c r="BA96" s="104"/>
      <c r="BB96" s="104"/>
      <c r="BC96" s="104"/>
      <c r="BD96" s="104"/>
      <c r="BE96" s="104"/>
      <c r="BF96" s="104"/>
      <c r="BG96" s="104"/>
      <c r="BH96" s="104"/>
      <c r="BI96" s="104"/>
      <c r="BJ96" s="104"/>
      <c r="BK96" s="104"/>
      <c r="BL96" s="105"/>
      <c r="BM96" s="2"/>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U96" s="10" t="str">
        <f>'Hotel Database'!$EJ103</f>
        <v/>
      </c>
      <c r="CW96" s="10" t="str">
        <f>'Hotel Database'!$EN103</f>
        <v>Finestrat (Alicante)</v>
      </c>
      <c r="CY96" s="8">
        <v>86</v>
      </c>
      <c r="DA96" s="10" t="str">
        <f>IFERROR(INDEX('Hotel Database'!$ED$11:$ED$510, MATCH($CY96, 'Hotel Database'!$EB$11:$EB$510, 0)), "")</f>
        <v>86. Le K2 Palace</v>
      </c>
      <c r="DC96" s="10" t="str">
        <f>IF(IFERROR(INDEX('Hotel Database'!$AD$11:$AD$510, MATCH($CY96, 'Hotel Database'!$EB$11:$EB$510, 0)), "")="", "", IFERROR(INDEX('Hotel Database'!$AD$11:$AD$510, MATCH($CY96, 'Hotel Database'!$EB$11:$EB$510, 0)), ""))</f>
        <v>www.lhw.com/lek2courchevel</v>
      </c>
      <c r="DE96" s="10" t="str">
        <f t="shared" si="11"/>
        <v>https://lhw.com/lek2courchevel</v>
      </c>
    </row>
    <row r="97" spans="1:109" x14ac:dyDescent="0.35">
      <c r="A97" s="2"/>
      <c r="B97" s="101" t="str">
        <f>IF(IFERROR(INDEX('Hotel Database'!$B$11:$B$510, MATCH($CY97, 'Hotel Database'!$EB$11:$EB$510, 0)), "")="", "", IFERROR(INDEX('Hotel Database'!$B$11:$B$510, MATCH($CY97, 'Hotel Database'!$EB$11:$EB$510, 0)), ""))</f>
        <v>France</v>
      </c>
      <c r="C97" s="102"/>
      <c r="D97" s="102"/>
      <c r="E97" s="102"/>
      <c r="F97" s="102"/>
      <c r="G97" s="102"/>
      <c r="H97" s="102"/>
      <c r="I97" s="102" t="str">
        <f>IF(IFERROR(INDEX('Hotel Database'!$C$11:$C$510, MATCH($CY97, 'Hotel Database'!$EB$11:$EB$510, 0)), "")="", "", IFERROR(INDEX('Hotel Database'!$C$11:$C$510, MATCH($CY97, 'Hotel Database'!$EB$11:$EB$510, 0)), ""))</f>
        <v>Ramatuelle</v>
      </c>
      <c r="J97" s="102"/>
      <c r="K97" s="102"/>
      <c r="L97" s="102"/>
      <c r="M97" s="102"/>
      <c r="N97" s="102"/>
      <c r="O97" s="102"/>
      <c r="P97" s="102" t="str">
        <f>IF(IFERROR(INDEX('Hotel Database'!$D$11:$D$510, MATCH($CY97, 'Hotel Database'!$EB$11:$EB$510, 0)), "")="", "", IFERROR(INDEX('Hotel Database'!$D$11:$D$510, MATCH($CY97, 'Hotel Database'!$EB$11:$EB$510, 0)), ""))</f>
        <v>La Reserve Ramatuelle Hotel Spa and Villas</v>
      </c>
      <c r="Q97" s="102"/>
      <c r="R97" s="102"/>
      <c r="S97" s="102"/>
      <c r="T97" s="102"/>
      <c r="U97" s="102"/>
      <c r="V97" s="102"/>
      <c r="W97" s="102"/>
      <c r="X97" s="102"/>
      <c r="Y97" s="102"/>
      <c r="Z97" s="102" t="str">
        <f>IF(IFERROR(INDEX('Hotel Database'!$I$11:$I$510, MATCH($CY97, 'Hotel Database'!$EB$11:$EB$510, 0)), "")="", "", IFERROR(INDEX('Hotel Database'!$I$11:$I$510, MATCH($CY97, 'Hotel Database'!$EB$11:$EB$510, 0)), ""))</f>
        <v/>
      </c>
      <c r="AA97" s="102"/>
      <c r="AB97" s="102"/>
      <c r="AC97" s="102"/>
      <c r="AD97" s="103">
        <f>IF(IFERROR(INDEX('Hotel Database'!$E$11:$E$510, MATCH($CY97, 'Hotel Database'!$EB$11:$EB$510, 0)), "")="", "", IFERROR(INDEX('Hotel Database'!$E$11:$E$510, MATCH($CY97, 'Hotel Database'!$EB$11:$EB$510, 0)), ""))</f>
        <v>40</v>
      </c>
      <c r="AE97" s="103"/>
      <c r="AF97" s="103"/>
      <c r="AG97" s="103"/>
      <c r="AH97" s="103">
        <f>IF(IFERROR(INDEX('Hotel Database'!$H$11:$H$510, MATCH($CY97, 'Hotel Database'!$EB$11:$EB$510, 0)), "")="", "", IFERROR(INDEX('Hotel Database'!$H$11:$H$510, MATCH($CY97, 'Hotel Database'!$EB$11:$EB$510, 0)), ""))</f>
        <v>2</v>
      </c>
      <c r="AI97" s="103"/>
      <c r="AJ97" s="103"/>
      <c r="AK97" s="103"/>
      <c r="AL97" s="103">
        <f>IF(IFERROR(INDEX('Hotel Database'!$K$11:$K$510, MATCH($CY97, 'Hotel Database'!$EB$11:$EB$510, 0)), "")="", "", IFERROR(INDEX('Hotel Database'!$K$11:$K$510, MATCH($CY97, 'Hotel Database'!$EB$11:$EB$510, 0)), ""))</f>
        <v>70</v>
      </c>
      <c r="AM97" s="103"/>
      <c r="AN97" s="103"/>
      <c r="AO97" s="103"/>
      <c r="AP97" s="103">
        <f>IF(IFERROR(INDEX('Hotel Database'!$Q$11:$Q$510, MATCH($CY97, 'Hotel Database'!$EB$11:$EB$510, 0)), "")="", "", IFERROR(INDEX('Hotel Database'!$Q$11:$Q$510, MATCH($CY97, 'Hotel Database'!$EB$11:$EB$510, 0)), ""))</f>
        <v>70</v>
      </c>
      <c r="AQ97" s="103"/>
      <c r="AR97" s="103"/>
      <c r="AS97" s="103"/>
      <c r="AT97" s="104" t="str">
        <f t="shared" si="10"/>
        <v>https://lhw.com/reserveramatuelle</v>
      </c>
      <c r="AU97" s="104"/>
      <c r="AV97" s="104"/>
      <c r="AW97" s="104"/>
      <c r="AX97" s="104"/>
      <c r="AY97" s="104"/>
      <c r="AZ97" s="104"/>
      <c r="BA97" s="104"/>
      <c r="BB97" s="104"/>
      <c r="BC97" s="104"/>
      <c r="BD97" s="104"/>
      <c r="BE97" s="104"/>
      <c r="BF97" s="104"/>
      <c r="BG97" s="104"/>
      <c r="BH97" s="104"/>
      <c r="BI97" s="104"/>
      <c r="BJ97" s="104"/>
      <c r="BK97" s="104"/>
      <c r="BL97" s="105"/>
      <c r="BM97" s="2"/>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U97" s="10" t="str">
        <f>'Hotel Database'!$EJ104</f>
        <v/>
      </c>
      <c r="CW97" s="10" t="str">
        <f>'Hotel Database'!$EN104</f>
        <v>Flic-en-Flac</v>
      </c>
      <c r="CY97" s="8">
        <v>87</v>
      </c>
      <c r="DA97" s="10" t="str">
        <f>IFERROR(INDEX('Hotel Database'!$ED$11:$ED$510, MATCH($CY97, 'Hotel Database'!$EB$11:$EB$510, 0)), "")</f>
        <v>87. La Reserve Ramatuelle Hotel Spa and Villas</v>
      </c>
      <c r="DC97" s="10" t="str">
        <f>IF(IFERROR(INDEX('Hotel Database'!$AD$11:$AD$510, MATCH($CY97, 'Hotel Database'!$EB$11:$EB$510, 0)), "")="", "", IFERROR(INDEX('Hotel Database'!$AD$11:$AD$510, MATCH($CY97, 'Hotel Database'!$EB$11:$EB$510, 0)), ""))</f>
        <v>www.lhw.com/reserveramatuelle</v>
      </c>
      <c r="DE97" s="10" t="str">
        <f t="shared" si="11"/>
        <v>https://lhw.com/reserveramatuelle</v>
      </c>
    </row>
    <row r="98" spans="1:109" x14ac:dyDescent="0.35">
      <c r="A98" s="2"/>
      <c r="B98" s="101" t="str">
        <f>IF(IFERROR(INDEX('Hotel Database'!$B$11:$B$510, MATCH($CY98, 'Hotel Database'!$EB$11:$EB$510, 0)), "")="", "", IFERROR(INDEX('Hotel Database'!$B$11:$B$510, MATCH($CY98, 'Hotel Database'!$EB$11:$EB$510, 0)), ""))</f>
        <v>France</v>
      </c>
      <c r="C98" s="102"/>
      <c r="D98" s="102"/>
      <c r="E98" s="102"/>
      <c r="F98" s="102"/>
      <c r="G98" s="102"/>
      <c r="H98" s="102"/>
      <c r="I98" s="102" t="str">
        <f>IF(IFERROR(INDEX('Hotel Database'!$C$11:$C$510, MATCH($CY98, 'Hotel Database'!$EB$11:$EB$510, 0)), "")="", "", IFERROR(INDEX('Hotel Database'!$C$11:$C$510, MATCH($CY98, 'Hotel Database'!$EB$11:$EB$510, 0)), ""))</f>
        <v>Porto-Vecchio</v>
      </c>
      <c r="J98" s="102"/>
      <c r="K98" s="102"/>
      <c r="L98" s="102"/>
      <c r="M98" s="102"/>
      <c r="N98" s="102"/>
      <c r="O98" s="102"/>
      <c r="P98" s="102" t="str">
        <f>IF(IFERROR(INDEX('Hotel Database'!$D$11:$D$510, MATCH($CY98, 'Hotel Database'!$EB$11:$EB$510, 0)), "")="", "", IFERROR(INDEX('Hotel Database'!$D$11:$D$510, MATCH($CY98, 'Hotel Database'!$EB$11:$EB$510, 0)), ""))</f>
        <v>Casadelmar</v>
      </c>
      <c r="Q98" s="102"/>
      <c r="R98" s="102"/>
      <c r="S98" s="102"/>
      <c r="T98" s="102"/>
      <c r="U98" s="102"/>
      <c r="V98" s="102"/>
      <c r="W98" s="102"/>
      <c r="X98" s="102"/>
      <c r="Y98" s="102"/>
      <c r="Z98" s="102" t="str">
        <f>IF(IFERROR(INDEX('Hotel Database'!$I$11:$I$510, MATCH($CY98, 'Hotel Database'!$EB$11:$EB$510, 0)), "")="", "", IFERROR(INDEX('Hotel Database'!$I$11:$I$510, MATCH($CY98, 'Hotel Database'!$EB$11:$EB$510, 0)), ""))</f>
        <v/>
      </c>
      <c r="AA98" s="102"/>
      <c r="AB98" s="102"/>
      <c r="AC98" s="102"/>
      <c r="AD98" s="103">
        <f>IF(IFERROR(INDEX('Hotel Database'!$E$11:$E$510, MATCH($CY98, 'Hotel Database'!$EB$11:$EB$510, 0)), "")="", "", IFERROR(INDEX('Hotel Database'!$E$11:$E$510, MATCH($CY98, 'Hotel Database'!$EB$11:$EB$510, 0)), ""))</f>
        <v>32</v>
      </c>
      <c r="AE98" s="103"/>
      <c r="AF98" s="103"/>
      <c r="AG98" s="103"/>
      <c r="AH98" s="103">
        <f>IF(IFERROR(INDEX('Hotel Database'!$H$11:$H$510, MATCH($CY98, 'Hotel Database'!$EB$11:$EB$510, 0)), "")="", "", IFERROR(INDEX('Hotel Database'!$H$11:$H$510, MATCH($CY98, 'Hotel Database'!$EB$11:$EB$510, 0)), ""))</f>
        <v>1</v>
      </c>
      <c r="AI98" s="103"/>
      <c r="AJ98" s="103"/>
      <c r="AK98" s="103"/>
      <c r="AL98" s="103">
        <f>IF(IFERROR(INDEX('Hotel Database'!$K$11:$K$510, MATCH($CY98, 'Hotel Database'!$EB$11:$EB$510, 0)), "")="", "", IFERROR(INDEX('Hotel Database'!$K$11:$K$510, MATCH($CY98, 'Hotel Database'!$EB$11:$EB$510, 0)), ""))</f>
        <v>60</v>
      </c>
      <c r="AM98" s="103"/>
      <c r="AN98" s="103"/>
      <c r="AO98" s="103"/>
      <c r="AP98" s="103">
        <f>IF(IFERROR(INDEX('Hotel Database'!$Q$11:$Q$510, MATCH($CY98, 'Hotel Database'!$EB$11:$EB$510, 0)), "")="", "", IFERROR(INDEX('Hotel Database'!$Q$11:$Q$510, MATCH($CY98, 'Hotel Database'!$EB$11:$EB$510, 0)), ""))</f>
        <v>80</v>
      </c>
      <c r="AQ98" s="103"/>
      <c r="AR98" s="103"/>
      <c r="AS98" s="103"/>
      <c r="AT98" s="104" t="str">
        <f t="shared" si="10"/>
        <v>https://lhw.com/casadelmarcorsica</v>
      </c>
      <c r="AU98" s="104"/>
      <c r="AV98" s="104"/>
      <c r="AW98" s="104"/>
      <c r="AX98" s="104"/>
      <c r="AY98" s="104"/>
      <c r="AZ98" s="104"/>
      <c r="BA98" s="104"/>
      <c r="BB98" s="104"/>
      <c r="BC98" s="104"/>
      <c r="BD98" s="104"/>
      <c r="BE98" s="104"/>
      <c r="BF98" s="104"/>
      <c r="BG98" s="104"/>
      <c r="BH98" s="104"/>
      <c r="BI98" s="104"/>
      <c r="BJ98" s="104"/>
      <c r="BK98" s="104"/>
      <c r="BL98" s="105"/>
      <c r="BM98" s="2"/>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U98" s="10" t="str">
        <f>'Hotel Database'!$EJ105</f>
        <v/>
      </c>
      <c r="CW98" s="10" t="str">
        <f>'Hotel Database'!$EN105</f>
        <v>Florence</v>
      </c>
      <c r="CY98" s="8">
        <v>88</v>
      </c>
      <c r="DA98" s="10" t="str">
        <f>IFERROR(INDEX('Hotel Database'!$ED$11:$ED$510, MATCH($CY98, 'Hotel Database'!$EB$11:$EB$510, 0)), "")</f>
        <v>88. Casadelmar</v>
      </c>
      <c r="DC98" s="10" t="str">
        <f>IF(IFERROR(INDEX('Hotel Database'!$AD$11:$AD$510, MATCH($CY98, 'Hotel Database'!$EB$11:$EB$510, 0)), "")="", "", IFERROR(INDEX('Hotel Database'!$AD$11:$AD$510, MATCH($CY98, 'Hotel Database'!$EB$11:$EB$510, 0)), ""))</f>
        <v>www.lhw.com/casadelmarcorsica</v>
      </c>
      <c r="DE98" s="10" t="str">
        <f t="shared" si="11"/>
        <v>https://lhw.com/casadelmarcorsica</v>
      </c>
    </row>
    <row r="99" spans="1:109" x14ac:dyDescent="0.35">
      <c r="A99" s="2"/>
      <c r="B99" s="101" t="str">
        <f>IF(IFERROR(INDEX('Hotel Database'!$B$11:$B$510, MATCH($CY99, 'Hotel Database'!$EB$11:$EB$510, 0)), "")="", "", IFERROR(INDEX('Hotel Database'!$B$11:$B$510, MATCH($CY99, 'Hotel Database'!$EB$11:$EB$510, 0)), ""))</f>
        <v>France</v>
      </c>
      <c r="C99" s="102"/>
      <c r="D99" s="102"/>
      <c r="E99" s="102"/>
      <c r="F99" s="102"/>
      <c r="G99" s="102"/>
      <c r="H99" s="102"/>
      <c r="I99" s="102" t="str">
        <f>IF(IFERROR(INDEX('Hotel Database'!$C$11:$C$510, MATCH($CY99, 'Hotel Database'!$EB$11:$EB$510, 0)), "")="", "", IFERROR(INDEX('Hotel Database'!$C$11:$C$510, MATCH($CY99, 'Hotel Database'!$EB$11:$EB$510, 0)), ""))</f>
        <v>Paris</v>
      </c>
      <c r="J99" s="102"/>
      <c r="K99" s="102"/>
      <c r="L99" s="102"/>
      <c r="M99" s="102"/>
      <c r="N99" s="102"/>
      <c r="O99" s="102"/>
      <c r="P99" s="102" t="str">
        <f>IF(IFERROR(INDEX('Hotel Database'!$D$11:$D$510, MATCH($CY99, 'Hotel Database'!$EB$11:$EB$510, 0)), "")="", "", IFERROR(INDEX('Hotel Database'!$D$11:$D$510, MATCH($CY99, 'Hotel Database'!$EB$11:$EB$510, 0)), ""))</f>
        <v>La Réserve Paris - Hotel and Spa</v>
      </c>
      <c r="Q99" s="102"/>
      <c r="R99" s="102"/>
      <c r="S99" s="102"/>
      <c r="T99" s="102"/>
      <c r="U99" s="102"/>
      <c r="V99" s="102"/>
      <c r="W99" s="102"/>
      <c r="X99" s="102"/>
      <c r="Y99" s="102"/>
      <c r="Z99" s="102" t="str">
        <f>IF(IFERROR(INDEX('Hotel Database'!$I$11:$I$510, MATCH($CY99, 'Hotel Database'!$EB$11:$EB$510, 0)), "")="", "", IFERROR(INDEX('Hotel Database'!$I$11:$I$510, MATCH($CY99, 'Hotel Database'!$EB$11:$EB$510, 0)), ""))</f>
        <v/>
      </c>
      <c r="AA99" s="102"/>
      <c r="AB99" s="102"/>
      <c r="AC99" s="102"/>
      <c r="AD99" s="103">
        <f>IF(IFERROR(INDEX('Hotel Database'!$E$11:$E$510, MATCH($CY99, 'Hotel Database'!$EB$11:$EB$510, 0)), "")="", "", IFERROR(INDEX('Hotel Database'!$E$11:$E$510, MATCH($CY99, 'Hotel Database'!$EB$11:$EB$510, 0)), ""))</f>
        <v>40</v>
      </c>
      <c r="AE99" s="103"/>
      <c r="AF99" s="103"/>
      <c r="AG99" s="103"/>
      <c r="AH99" s="103">
        <f>IF(IFERROR(INDEX('Hotel Database'!$H$11:$H$510, MATCH($CY99, 'Hotel Database'!$EB$11:$EB$510, 0)), "")="", "", IFERROR(INDEX('Hotel Database'!$H$11:$H$510, MATCH($CY99, 'Hotel Database'!$EB$11:$EB$510, 0)), ""))</f>
        <v>0</v>
      </c>
      <c r="AI99" s="103"/>
      <c r="AJ99" s="103"/>
      <c r="AK99" s="103"/>
      <c r="AL99" s="103" t="str">
        <f>IF(IFERROR(INDEX('Hotel Database'!$K$11:$K$510, MATCH($CY99, 'Hotel Database'!$EB$11:$EB$510, 0)), "")="", "", IFERROR(INDEX('Hotel Database'!$K$11:$K$510, MATCH($CY99, 'Hotel Database'!$EB$11:$EB$510, 0)), ""))</f>
        <v/>
      </c>
      <c r="AM99" s="103"/>
      <c r="AN99" s="103"/>
      <c r="AO99" s="103"/>
      <c r="AP99" s="103" t="str">
        <f>IF(IFERROR(INDEX('Hotel Database'!$Q$11:$Q$510, MATCH($CY99, 'Hotel Database'!$EB$11:$EB$510, 0)), "")="", "", IFERROR(INDEX('Hotel Database'!$Q$11:$Q$510, MATCH($CY99, 'Hotel Database'!$EB$11:$EB$510, 0)), ""))</f>
        <v/>
      </c>
      <c r="AQ99" s="103"/>
      <c r="AR99" s="103"/>
      <c r="AS99" s="103"/>
      <c r="AT99" s="104" t="str">
        <f t="shared" si="10"/>
        <v>https://lhw.com/lareserveparis</v>
      </c>
      <c r="AU99" s="104"/>
      <c r="AV99" s="104"/>
      <c r="AW99" s="104"/>
      <c r="AX99" s="104"/>
      <c r="AY99" s="104"/>
      <c r="AZ99" s="104"/>
      <c r="BA99" s="104"/>
      <c r="BB99" s="104"/>
      <c r="BC99" s="104"/>
      <c r="BD99" s="104"/>
      <c r="BE99" s="104"/>
      <c r="BF99" s="104"/>
      <c r="BG99" s="104"/>
      <c r="BH99" s="104"/>
      <c r="BI99" s="104"/>
      <c r="BJ99" s="104"/>
      <c r="BK99" s="104"/>
      <c r="BL99" s="105"/>
      <c r="BM99" s="2"/>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U99" s="10" t="str">
        <f>'Hotel Database'!$EJ106</f>
        <v/>
      </c>
      <c r="CW99" s="10" t="str">
        <f>'Hotel Database'!$EN106</f>
        <v>Floriana</v>
      </c>
      <c r="CY99" s="8">
        <v>89</v>
      </c>
      <c r="DA99" s="10" t="str">
        <f>IFERROR(INDEX('Hotel Database'!$ED$11:$ED$510, MATCH($CY99, 'Hotel Database'!$EB$11:$EB$510, 0)), "")</f>
        <v>89. La Réserve Paris - Hotel and Spa</v>
      </c>
      <c r="DC99" s="10" t="str">
        <f>IF(IFERROR(INDEX('Hotel Database'!$AD$11:$AD$510, MATCH($CY99, 'Hotel Database'!$EB$11:$EB$510, 0)), "")="", "", IFERROR(INDEX('Hotel Database'!$AD$11:$AD$510, MATCH($CY99, 'Hotel Database'!$EB$11:$EB$510, 0)), ""))</f>
        <v>www.lhw.com/lareserveparis</v>
      </c>
      <c r="DE99" s="10" t="str">
        <f t="shared" si="11"/>
        <v>https://lhw.com/lareserveparis</v>
      </c>
    </row>
    <row r="100" spans="1:109" x14ac:dyDescent="0.35">
      <c r="A100" s="2"/>
      <c r="B100" s="101" t="str">
        <f>IF(IFERROR(INDEX('Hotel Database'!$B$11:$B$510, MATCH($CY100, 'Hotel Database'!$EB$11:$EB$510, 0)), "")="", "", IFERROR(INDEX('Hotel Database'!$B$11:$B$510, MATCH($CY100, 'Hotel Database'!$EB$11:$EB$510, 0)), ""))</f>
        <v>France</v>
      </c>
      <c r="C100" s="102"/>
      <c r="D100" s="102"/>
      <c r="E100" s="102"/>
      <c r="F100" s="102"/>
      <c r="G100" s="102"/>
      <c r="H100" s="102"/>
      <c r="I100" s="102" t="str">
        <f>IF(IFERROR(INDEX('Hotel Database'!$C$11:$C$510, MATCH($CY100, 'Hotel Database'!$EB$11:$EB$510, 0)), "")="", "", IFERROR(INDEX('Hotel Database'!$C$11:$C$510, MATCH($CY100, 'Hotel Database'!$EB$11:$EB$510, 0)), ""))</f>
        <v>Courchevel</v>
      </c>
      <c r="J100" s="102"/>
      <c r="K100" s="102"/>
      <c r="L100" s="102"/>
      <c r="M100" s="102"/>
      <c r="N100" s="102"/>
      <c r="O100" s="102"/>
      <c r="P100" s="102" t="str">
        <f>IF(IFERROR(INDEX('Hotel Database'!$D$11:$D$510, MATCH($CY100, 'Hotel Database'!$EB$11:$EB$510, 0)), "")="", "", IFERROR(INDEX('Hotel Database'!$D$11:$D$510, MATCH($CY100, 'Hotel Database'!$EB$11:$EB$510, 0)), ""))</f>
        <v>Hotel Barriere Les Neiges</v>
      </c>
      <c r="Q100" s="102"/>
      <c r="R100" s="102"/>
      <c r="S100" s="102"/>
      <c r="T100" s="102"/>
      <c r="U100" s="102"/>
      <c r="V100" s="102"/>
      <c r="W100" s="102"/>
      <c r="X100" s="102"/>
      <c r="Y100" s="102"/>
      <c r="Z100" s="102" t="str">
        <f>IF(IFERROR(INDEX('Hotel Database'!$I$11:$I$510, MATCH($CY100, 'Hotel Database'!$EB$11:$EB$510, 0)), "")="", "", IFERROR(INDEX('Hotel Database'!$I$11:$I$510, MATCH($CY100, 'Hotel Database'!$EB$11:$EB$510, 0)), ""))</f>
        <v/>
      </c>
      <c r="AA100" s="102"/>
      <c r="AB100" s="102"/>
      <c r="AC100" s="102"/>
      <c r="AD100" s="103">
        <f>IF(IFERROR(INDEX('Hotel Database'!$E$11:$E$510, MATCH($CY100, 'Hotel Database'!$EB$11:$EB$510, 0)), "")="", "", IFERROR(INDEX('Hotel Database'!$E$11:$E$510, MATCH($CY100, 'Hotel Database'!$EB$11:$EB$510, 0)), ""))</f>
        <v>42</v>
      </c>
      <c r="AE100" s="103"/>
      <c r="AF100" s="103"/>
      <c r="AG100" s="103"/>
      <c r="AH100" s="103">
        <f>IF(IFERROR(INDEX('Hotel Database'!$H$11:$H$510, MATCH($CY100, 'Hotel Database'!$EB$11:$EB$510, 0)), "")="", "", IFERROR(INDEX('Hotel Database'!$H$11:$H$510, MATCH($CY100, 'Hotel Database'!$EB$11:$EB$510, 0)), ""))</f>
        <v>0</v>
      </c>
      <c r="AI100" s="103"/>
      <c r="AJ100" s="103"/>
      <c r="AK100" s="103"/>
      <c r="AL100" s="103" t="str">
        <f>IF(IFERROR(INDEX('Hotel Database'!$K$11:$K$510, MATCH($CY100, 'Hotel Database'!$EB$11:$EB$510, 0)), "")="", "", IFERROR(INDEX('Hotel Database'!$K$11:$K$510, MATCH($CY100, 'Hotel Database'!$EB$11:$EB$510, 0)), ""))</f>
        <v/>
      </c>
      <c r="AM100" s="103"/>
      <c r="AN100" s="103"/>
      <c r="AO100" s="103"/>
      <c r="AP100" s="103" t="str">
        <f>IF(IFERROR(INDEX('Hotel Database'!$Q$11:$Q$510, MATCH($CY100, 'Hotel Database'!$EB$11:$EB$510, 0)), "")="", "", IFERROR(INDEX('Hotel Database'!$Q$11:$Q$510, MATCH($CY100, 'Hotel Database'!$EB$11:$EB$510, 0)), ""))</f>
        <v/>
      </c>
      <c r="AQ100" s="103"/>
      <c r="AR100" s="103"/>
      <c r="AS100" s="103"/>
      <c r="AT100" s="104" t="str">
        <f t="shared" si="10"/>
        <v>https://lhw.com/barrierelesneiges</v>
      </c>
      <c r="AU100" s="104"/>
      <c r="AV100" s="104"/>
      <c r="AW100" s="104"/>
      <c r="AX100" s="104"/>
      <c r="AY100" s="104"/>
      <c r="AZ100" s="104"/>
      <c r="BA100" s="104"/>
      <c r="BB100" s="104"/>
      <c r="BC100" s="104"/>
      <c r="BD100" s="104"/>
      <c r="BE100" s="104"/>
      <c r="BF100" s="104"/>
      <c r="BG100" s="104"/>
      <c r="BH100" s="104"/>
      <c r="BI100" s="104"/>
      <c r="BJ100" s="104"/>
      <c r="BK100" s="104"/>
      <c r="BL100" s="105"/>
      <c r="BM100" s="2"/>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U100" s="10" t="str">
        <f>'Hotel Database'!$EJ107</f>
        <v/>
      </c>
      <c r="CW100" s="10" t="str">
        <f>'Hotel Database'!$EN107</f>
        <v>Forio</v>
      </c>
      <c r="CY100" s="8">
        <v>90</v>
      </c>
      <c r="DA100" s="10" t="str">
        <f>IFERROR(INDEX('Hotel Database'!$ED$11:$ED$510, MATCH($CY100, 'Hotel Database'!$EB$11:$EB$510, 0)), "")</f>
        <v>90. Hotel Barriere Les Neiges</v>
      </c>
      <c r="DC100" s="10" t="str">
        <f>IF(IFERROR(INDEX('Hotel Database'!$AD$11:$AD$510, MATCH($CY100, 'Hotel Database'!$EB$11:$EB$510, 0)), "")="", "", IFERROR(INDEX('Hotel Database'!$AD$11:$AD$510, MATCH($CY100, 'Hotel Database'!$EB$11:$EB$510, 0)), ""))</f>
        <v>www.lhw.com/barrierelesneiges</v>
      </c>
      <c r="DE100" s="10" t="str">
        <f t="shared" si="11"/>
        <v>https://lhw.com/barrierelesneiges</v>
      </c>
    </row>
    <row r="101" spans="1:109" x14ac:dyDescent="0.35">
      <c r="A101" s="2"/>
      <c r="B101" s="101" t="str">
        <f>IF(IFERROR(INDEX('Hotel Database'!$B$11:$B$510, MATCH($CY101, 'Hotel Database'!$EB$11:$EB$510, 0)), "")="", "", IFERROR(INDEX('Hotel Database'!$B$11:$B$510, MATCH($CY101, 'Hotel Database'!$EB$11:$EB$510, 0)), ""))</f>
        <v>France</v>
      </c>
      <c r="C101" s="102"/>
      <c r="D101" s="102"/>
      <c r="E101" s="102"/>
      <c r="F101" s="102"/>
      <c r="G101" s="102"/>
      <c r="H101" s="102"/>
      <c r="I101" s="102" t="str">
        <f>IF(IFERROR(INDEX('Hotel Database'!$C$11:$C$510, MATCH($CY101, 'Hotel Database'!$EB$11:$EB$510, 0)), "")="", "", IFERROR(INDEX('Hotel Database'!$C$11:$C$510, MATCH($CY101, 'Hotel Database'!$EB$11:$EB$510, 0)), ""))</f>
        <v>Courchevel</v>
      </c>
      <c r="J101" s="102"/>
      <c r="K101" s="102"/>
      <c r="L101" s="102"/>
      <c r="M101" s="102"/>
      <c r="N101" s="102"/>
      <c r="O101" s="102"/>
      <c r="P101" s="102" t="str">
        <f>IF(IFERROR(INDEX('Hotel Database'!$D$11:$D$510, MATCH($CY101, 'Hotel Database'!$EB$11:$EB$510, 0)), "")="", "", IFERROR(INDEX('Hotel Database'!$D$11:$D$510, MATCH($CY101, 'Hotel Database'!$EB$11:$EB$510, 0)), ""))</f>
        <v>Le K2 Altitude</v>
      </c>
      <c r="Q101" s="102"/>
      <c r="R101" s="102"/>
      <c r="S101" s="102"/>
      <c r="T101" s="102"/>
      <c r="U101" s="102"/>
      <c r="V101" s="102"/>
      <c r="W101" s="102"/>
      <c r="X101" s="102"/>
      <c r="Y101" s="102"/>
      <c r="Z101" s="102" t="str">
        <f>IF(IFERROR(INDEX('Hotel Database'!$I$11:$I$510, MATCH($CY101, 'Hotel Database'!$EB$11:$EB$510, 0)), "")="", "", IFERROR(INDEX('Hotel Database'!$I$11:$I$510, MATCH($CY101, 'Hotel Database'!$EB$11:$EB$510, 0)), ""))</f>
        <v/>
      </c>
      <c r="AA101" s="102"/>
      <c r="AB101" s="102"/>
      <c r="AC101" s="102"/>
      <c r="AD101" s="103">
        <f>IF(IFERROR(INDEX('Hotel Database'!$E$11:$E$510, MATCH($CY101, 'Hotel Database'!$EB$11:$EB$510, 0)), "")="", "", IFERROR(INDEX('Hotel Database'!$E$11:$E$510, MATCH($CY101, 'Hotel Database'!$EB$11:$EB$510, 0)), ""))</f>
        <v>32</v>
      </c>
      <c r="AE101" s="103"/>
      <c r="AF101" s="103"/>
      <c r="AG101" s="103"/>
      <c r="AH101" s="103">
        <f>IF(IFERROR(INDEX('Hotel Database'!$H$11:$H$510, MATCH($CY101, 'Hotel Database'!$EB$11:$EB$510, 0)), "")="", "", IFERROR(INDEX('Hotel Database'!$H$11:$H$510, MATCH($CY101, 'Hotel Database'!$EB$11:$EB$510, 0)), ""))</f>
        <v>0</v>
      </c>
      <c r="AI101" s="103"/>
      <c r="AJ101" s="103"/>
      <c r="AK101" s="103"/>
      <c r="AL101" s="103" t="str">
        <f>IF(IFERROR(INDEX('Hotel Database'!$K$11:$K$510, MATCH($CY101, 'Hotel Database'!$EB$11:$EB$510, 0)), "")="", "", IFERROR(INDEX('Hotel Database'!$K$11:$K$510, MATCH($CY101, 'Hotel Database'!$EB$11:$EB$510, 0)), ""))</f>
        <v/>
      </c>
      <c r="AM101" s="103"/>
      <c r="AN101" s="103"/>
      <c r="AO101" s="103"/>
      <c r="AP101" s="103" t="str">
        <f>IF(IFERROR(INDEX('Hotel Database'!$Q$11:$Q$510, MATCH($CY101, 'Hotel Database'!$EB$11:$EB$510, 0)), "")="", "", IFERROR(INDEX('Hotel Database'!$Q$11:$Q$510, MATCH($CY101, 'Hotel Database'!$EB$11:$EB$510, 0)), ""))</f>
        <v/>
      </c>
      <c r="AQ101" s="103"/>
      <c r="AR101" s="103"/>
      <c r="AS101" s="103"/>
      <c r="AT101" s="104" t="str">
        <f t="shared" si="10"/>
        <v>https://lhw.com/lek2altitude</v>
      </c>
      <c r="AU101" s="104"/>
      <c r="AV101" s="104"/>
      <c r="AW101" s="104"/>
      <c r="AX101" s="104"/>
      <c r="AY101" s="104"/>
      <c r="AZ101" s="104"/>
      <c r="BA101" s="104"/>
      <c r="BB101" s="104"/>
      <c r="BC101" s="104"/>
      <c r="BD101" s="104"/>
      <c r="BE101" s="104"/>
      <c r="BF101" s="104"/>
      <c r="BG101" s="104"/>
      <c r="BH101" s="104"/>
      <c r="BI101" s="104"/>
      <c r="BJ101" s="104"/>
      <c r="BK101" s="104"/>
      <c r="BL101" s="105"/>
      <c r="BM101" s="2"/>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U101" s="10" t="str">
        <f>'Hotel Database'!$EJ108</f>
        <v/>
      </c>
      <c r="CW101" s="10" t="str">
        <f>'Hotel Database'!$EN108</f>
        <v>Fort Lauderdale</v>
      </c>
      <c r="CY101" s="8">
        <v>91</v>
      </c>
      <c r="DA101" s="10" t="str">
        <f>IFERROR(INDEX('Hotel Database'!$ED$11:$ED$510, MATCH($CY101, 'Hotel Database'!$EB$11:$EB$510, 0)), "")</f>
        <v>91. Le K2 Altitude</v>
      </c>
      <c r="DC101" s="10" t="str">
        <f>IF(IFERROR(INDEX('Hotel Database'!$AD$11:$AD$510, MATCH($CY101, 'Hotel Database'!$EB$11:$EB$510, 0)), "")="", "", IFERROR(INDEX('Hotel Database'!$AD$11:$AD$510, MATCH($CY101, 'Hotel Database'!$EB$11:$EB$510, 0)), ""))</f>
        <v>www.lhw.com/lek2altitude</v>
      </c>
      <c r="DE101" s="10" t="str">
        <f t="shared" si="11"/>
        <v>https://lhw.com/lek2altitude</v>
      </c>
    </row>
    <row r="102" spans="1:109" x14ac:dyDescent="0.35">
      <c r="A102" s="2"/>
      <c r="B102" s="101" t="str">
        <f>IF(IFERROR(INDEX('Hotel Database'!$B$11:$B$510, MATCH($CY102, 'Hotel Database'!$EB$11:$EB$510, 0)), "")="", "", IFERROR(INDEX('Hotel Database'!$B$11:$B$510, MATCH($CY102, 'Hotel Database'!$EB$11:$EB$510, 0)), ""))</f>
        <v>France</v>
      </c>
      <c r="C102" s="102"/>
      <c r="D102" s="102"/>
      <c r="E102" s="102"/>
      <c r="F102" s="102"/>
      <c r="G102" s="102"/>
      <c r="H102" s="102"/>
      <c r="I102" s="102" t="str">
        <f>IF(IFERROR(INDEX('Hotel Database'!$C$11:$C$510, MATCH($CY102, 'Hotel Database'!$EB$11:$EB$510, 0)), "")="", "", IFERROR(INDEX('Hotel Database'!$C$11:$C$510, MATCH($CY102, 'Hotel Database'!$EB$11:$EB$510, 0)), ""))</f>
        <v>Paris</v>
      </c>
      <c r="J102" s="102"/>
      <c r="K102" s="102"/>
      <c r="L102" s="102"/>
      <c r="M102" s="102"/>
      <c r="N102" s="102"/>
      <c r="O102" s="102"/>
      <c r="P102" s="102" t="str">
        <f>IF(IFERROR(INDEX('Hotel Database'!$D$11:$D$510, MATCH($CY102, 'Hotel Database'!$EB$11:$EB$510, 0)), "")="", "", IFERROR(INDEX('Hotel Database'!$D$11:$D$510, MATCH($CY102, 'Hotel Database'!$EB$11:$EB$510, 0)), ""))</f>
        <v>Fauchon L'Hotel - Paris</v>
      </c>
      <c r="Q102" s="102"/>
      <c r="R102" s="102"/>
      <c r="S102" s="102"/>
      <c r="T102" s="102"/>
      <c r="U102" s="102"/>
      <c r="V102" s="102"/>
      <c r="W102" s="102"/>
      <c r="X102" s="102"/>
      <c r="Y102" s="102"/>
      <c r="Z102" s="102" t="str">
        <f>IF(IFERROR(INDEX('Hotel Database'!$I$11:$I$510, MATCH($CY102, 'Hotel Database'!$EB$11:$EB$510, 0)), "")="", "", IFERROR(INDEX('Hotel Database'!$I$11:$I$510, MATCH($CY102, 'Hotel Database'!$EB$11:$EB$510, 0)), ""))</f>
        <v/>
      </c>
      <c r="AA102" s="102"/>
      <c r="AB102" s="102"/>
      <c r="AC102" s="102"/>
      <c r="AD102" s="103">
        <f>IF(IFERROR(INDEX('Hotel Database'!$E$11:$E$510, MATCH($CY102, 'Hotel Database'!$EB$11:$EB$510, 0)), "")="", "", IFERROR(INDEX('Hotel Database'!$E$11:$E$510, MATCH($CY102, 'Hotel Database'!$EB$11:$EB$510, 0)), ""))</f>
        <v>54</v>
      </c>
      <c r="AE102" s="103"/>
      <c r="AF102" s="103"/>
      <c r="AG102" s="103"/>
      <c r="AH102" s="103">
        <f>IF(IFERROR(INDEX('Hotel Database'!$H$11:$H$510, MATCH($CY102, 'Hotel Database'!$EB$11:$EB$510, 0)), "")="", "", IFERROR(INDEX('Hotel Database'!$H$11:$H$510, MATCH($CY102, 'Hotel Database'!$EB$11:$EB$510, 0)), ""))</f>
        <v>1</v>
      </c>
      <c r="AI102" s="103"/>
      <c r="AJ102" s="103"/>
      <c r="AK102" s="103"/>
      <c r="AL102" s="103">
        <f>IF(IFERROR(INDEX('Hotel Database'!$K$11:$K$510, MATCH($CY102, 'Hotel Database'!$EB$11:$EB$510, 0)), "")="", "", IFERROR(INDEX('Hotel Database'!$K$11:$K$510, MATCH($CY102, 'Hotel Database'!$EB$11:$EB$510, 0)), ""))</f>
        <v>54</v>
      </c>
      <c r="AM102" s="103"/>
      <c r="AN102" s="103"/>
      <c r="AO102" s="103"/>
      <c r="AP102" s="103">
        <f>IF(IFERROR(INDEX('Hotel Database'!$Q$11:$Q$510, MATCH($CY102, 'Hotel Database'!$EB$11:$EB$510, 0)), "")="", "", IFERROR(INDEX('Hotel Database'!$Q$11:$Q$510, MATCH($CY102, 'Hotel Database'!$EB$11:$EB$510, 0)), ""))</f>
        <v>30</v>
      </c>
      <c r="AQ102" s="103"/>
      <c r="AR102" s="103"/>
      <c r="AS102" s="103"/>
      <c r="AT102" s="104" t="str">
        <f t="shared" si="10"/>
        <v>https://lhw.com/fauchonlhotelparis</v>
      </c>
      <c r="AU102" s="104"/>
      <c r="AV102" s="104"/>
      <c r="AW102" s="104"/>
      <c r="AX102" s="104"/>
      <c r="AY102" s="104"/>
      <c r="AZ102" s="104"/>
      <c r="BA102" s="104"/>
      <c r="BB102" s="104"/>
      <c r="BC102" s="104"/>
      <c r="BD102" s="104"/>
      <c r="BE102" s="104"/>
      <c r="BF102" s="104"/>
      <c r="BG102" s="104"/>
      <c r="BH102" s="104"/>
      <c r="BI102" s="104"/>
      <c r="BJ102" s="104"/>
      <c r="BK102" s="104"/>
      <c r="BL102" s="105"/>
      <c r="BM102" s="2"/>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U102" s="10" t="str">
        <f>'Hotel Database'!$EJ109</f>
        <v/>
      </c>
      <c r="CW102" s="10" t="str">
        <f>'Hotel Database'!$EN109</f>
        <v>Forte dei Marmi</v>
      </c>
      <c r="CY102" s="8">
        <v>92</v>
      </c>
      <c r="DA102" s="10" t="str">
        <f>IFERROR(INDEX('Hotel Database'!$ED$11:$ED$510, MATCH($CY102, 'Hotel Database'!$EB$11:$EB$510, 0)), "")</f>
        <v>92. Fauchon L'Hotel - Paris</v>
      </c>
      <c r="DC102" s="10" t="str">
        <f>IF(IFERROR(INDEX('Hotel Database'!$AD$11:$AD$510, MATCH($CY102, 'Hotel Database'!$EB$11:$EB$510, 0)), "")="", "", IFERROR(INDEX('Hotel Database'!$AD$11:$AD$510, MATCH($CY102, 'Hotel Database'!$EB$11:$EB$510, 0)), ""))</f>
        <v>www.lhw.com/fauchonlhotelparis</v>
      </c>
      <c r="DE102" s="10" t="str">
        <f t="shared" si="11"/>
        <v>https://lhw.com/fauchonlhotelparis</v>
      </c>
    </row>
    <row r="103" spans="1:109" x14ac:dyDescent="0.35">
      <c r="A103" s="2"/>
      <c r="B103" s="101" t="str">
        <f>IF(IFERROR(INDEX('Hotel Database'!$B$11:$B$510, MATCH($CY103, 'Hotel Database'!$EB$11:$EB$510, 0)), "")="", "", IFERROR(INDEX('Hotel Database'!$B$11:$B$510, MATCH($CY103, 'Hotel Database'!$EB$11:$EB$510, 0)), ""))</f>
        <v>France</v>
      </c>
      <c r="C103" s="102"/>
      <c r="D103" s="102"/>
      <c r="E103" s="102"/>
      <c r="F103" s="102"/>
      <c r="G103" s="102"/>
      <c r="H103" s="102"/>
      <c r="I103" s="102" t="str">
        <f>IF(IFERROR(INDEX('Hotel Database'!$C$11:$C$510, MATCH($CY103, 'Hotel Database'!$EB$11:$EB$510, 0)), "")="", "", IFERROR(INDEX('Hotel Database'!$C$11:$C$510, MATCH($CY103, 'Hotel Database'!$EB$11:$EB$510, 0)), ""))</f>
        <v>Cognac</v>
      </c>
      <c r="J103" s="102"/>
      <c r="K103" s="102"/>
      <c r="L103" s="102"/>
      <c r="M103" s="102"/>
      <c r="N103" s="102"/>
      <c r="O103" s="102"/>
      <c r="P103" s="102" t="str">
        <f>IF(IFERROR(INDEX('Hotel Database'!$D$11:$D$510, MATCH($CY103, 'Hotel Database'!$EB$11:$EB$510, 0)), "")="", "", IFERROR(INDEX('Hotel Database'!$D$11:$D$510, MATCH($CY103, 'Hotel Database'!$EB$11:$EB$510, 0)), ""))</f>
        <v>The Hotel Chais Monnet &amp; Spa</v>
      </c>
      <c r="Q103" s="102"/>
      <c r="R103" s="102"/>
      <c r="S103" s="102"/>
      <c r="T103" s="102"/>
      <c r="U103" s="102"/>
      <c r="V103" s="102"/>
      <c r="W103" s="102"/>
      <c r="X103" s="102"/>
      <c r="Y103" s="102"/>
      <c r="Z103" s="102" t="str">
        <f>IF(IFERROR(INDEX('Hotel Database'!$I$11:$I$510, MATCH($CY103, 'Hotel Database'!$EB$11:$EB$510, 0)), "")="", "", IFERROR(INDEX('Hotel Database'!$I$11:$I$510, MATCH($CY103, 'Hotel Database'!$EB$11:$EB$510, 0)), ""))</f>
        <v/>
      </c>
      <c r="AA103" s="102"/>
      <c r="AB103" s="102"/>
      <c r="AC103" s="102"/>
      <c r="AD103" s="103">
        <f>IF(IFERROR(INDEX('Hotel Database'!$E$11:$E$510, MATCH($CY103, 'Hotel Database'!$EB$11:$EB$510, 0)), "")="", "", IFERROR(INDEX('Hotel Database'!$E$11:$E$510, MATCH($CY103, 'Hotel Database'!$EB$11:$EB$510, 0)), ""))</f>
        <v>92</v>
      </c>
      <c r="AE103" s="103"/>
      <c r="AF103" s="103"/>
      <c r="AG103" s="103"/>
      <c r="AH103" s="103">
        <f>IF(IFERROR(INDEX('Hotel Database'!$H$11:$H$510, MATCH($CY103, 'Hotel Database'!$EB$11:$EB$510, 0)), "")="", "", IFERROR(INDEX('Hotel Database'!$H$11:$H$510, MATCH($CY103, 'Hotel Database'!$EB$11:$EB$510, 0)), ""))</f>
        <v>7</v>
      </c>
      <c r="AI103" s="103"/>
      <c r="AJ103" s="103"/>
      <c r="AK103" s="103"/>
      <c r="AL103" s="103">
        <f>IF(IFERROR(INDEX('Hotel Database'!$K$11:$K$510, MATCH($CY103, 'Hotel Database'!$EB$11:$EB$510, 0)), "")="", "", IFERROR(INDEX('Hotel Database'!$K$11:$K$510, MATCH($CY103, 'Hotel Database'!$EB$11:$EB$510, 0)), ""))</f>
        <v>350</v>
      </c>
      <c r="AM103" s="103"/>
      <c r="AN103" s="103"/>
      <c r="AO103" s="103"/>
      <c r="AP103" s="103">
        <f>IF(IFERROR(INDEX('Hotel Database'!$Q$11:$Q$510, MATCH($CY103, 'Hotel Database'!$EB$11:$EB$510, 0)), "")="", "", IFERROR(INDEX('Hotel Database'!$Q$11:$Q$510, MATCH($CY103, 'Hotel Database'!$EB$11:$EB$510, 0)), ""))</f>
        <v>300</v>
      </c>
      <c r="AQ103" s="103"/>
      <c r="AR103" s="103"/>
      <c r="AS103" s="103"/>
      <c r="AT103" s="104" t="str">
        <f t="shared" si="10"/>
        <v>https://lhw.com/chaismonnetcognac</v>
      </c>
      <c r="AU103" s="104"/>
      <c r="AV103" s="104"/>
      <c r="AW103" s="104"/>
      <c r="AX103" s="104"/>
      <c r="AY103" s="104"/>
      <c r="AZ103" s="104"/>
      <c r="BA103" s="104"/>
      <c r="BB103" s="104"/>
      <c r="BC103" s="104"/>
      <c r="BD103" s="104"/>
      <c r="BE103" s="104"/>
      <c r="BF103" s="104"/>
      <c r="BG103" s="104"/>
      <c r="BH103" s="104"/>
      <c r="BI103" s="104"/>
      <c r="BJ103" s="104"/>
      <c r="BK103" s="104"/>
      <c r="BL103" s="105"/>
      <c r="BM103" s="2"/>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U103" s="10" t="str">
        <f>'Hotel Database'!$EJ110</f>
        <v/>
      </c>
      <c r="CW103" s="10" t="str">
        <f>'Hotel Database'!$EN110</f>
        <v>Frankfurt am Main</v>
      </c>
      <c r="CY103" s="8">
        <v>93</v>
      </c>
      <c r="DA103" s="10" t="str">
        <f>IFERROR(INDEX('Hotel Database'!$ED$11:$ED$510, MATCH($CY103, 'Hotel Database'!$EB$11:$EB$510, 0)), "")</f>
        <v>93. The Hotel Chais Monnet &amp; Spa</v>
      </c>
      <c r="DC103" s="10" t="str">
        <f>IF(IFERROR(INDEX('Hotel Database'!$AD$11:$AD$510, MATCH($CY103, 'Hotel Database'!$EB$11:$EB$510, 0)), "")="", "", IFERROR(INDEX('Hotel Database'!$AD$11:$AD$510, MATCH($CY103, 'Hotel Database'!$EB$11:$EB$510, 0)), ""))</f>
        <v>www.lhw.com/chaismonnetcognac</v>
      </c>
      <c r="DE103" s="10" t="str">
        <f t="shared" si="11"/>
        <v>https://lhw.com/chaismonnetcognac</v>
      </c>
    </row>
    <row r="104" spans="1:109" x14ac:dyDescent="0.35">
      <c r="A104" s="2"/>
      <c r="B104" s="101" t="str">
        <f>IF(IFERROR(INDEX('Hotel Database'!$B$11:$B$510, MATCH($CY104, 'Hotel Database'!$EB$11:$EB$510, 0)), "")="", "", IFERROR(INDEX('Hotel Database'!$B$11:$B$510, MATCH($CY104, 'Hotel Database'!$EB$11:$EB$510, 0)), ""))</f>
        <v>France</v>
      </c>
      <c r="C104" s="102"/>
      <c r="D104" s="102"/>
      <c r="E104" s="102"/>
      <c r="F104" s="102"/>
      <c r="G104" s="102"/>
      <c r="H104" s="102"/>
      <c r="I104" s="102" t="str">
        <f>IF(IFERROR(INDEX('Hotel Database'!$C$11:$C$510, MATCH($CY104, 'Hotel Database'!$EB$11:$EB$510, 0)), "")="", "", IFERROR(INDEX('Hotel Database'!$C$11:$C$510, MATCH($CY104, 'Hotel Database'!$EB$11:$EB$510, 0)), ""))</f>
        <v>Lyon</v>
      </c>
      <c r="J104" s="102"/>
      <c r="K104" s="102"/>
      <c r="L104" s="102"/>
      <c r="M104" s="102"/>
      <c r="N104" s="102"/>
      <c r="O104" s="102"/>
      <c r="P104" s="102" t="str">
        <f>IF(IFERROR(INDEX('Hotel Database'!$D$11:$D$510, MATCH($CY104, 'Hotel Database'!$EB$11:$EB$510, 0)), "")="", "", IFERROR(INDEX('Hotel Database'!$D$11:$D$510, MATCH($CY104, 'Hotel Database'!$EB$11:$EB$510, 0)), ""))</f>
        <v>Villa Maia</v>
      </c>
      <c r="Q104" s="102"/>
      <c r="R104" s="102"/>
      <c r="S104" s="102"/>
      <c r="T104" s="102"/>
      <c r="U104" s="102"/>
      <c r="V104" s="102"/>
      <c r="W104" s="102"/>
      <c r="X104" s="102"/>
      <c r="Y104" s="102"/>
      <c r="Z104" s="102" t="str">
        <f>IF(IFERROR(INDEX('Hotel Database'!$I$11:$I$510, MATCH($CY104, 'Hotel Database'!$EB$11:$EB$510, 0)), "")="", "", IFERROR(INDEX('Hotel Database'!$I$11:$I$510, MATCH($CY104, 'Hotel Database'!$EB$11:$EB$510, 0)), ""))</f>
        <v/>
      </c>
      <c r="AA104" s="102"/>
      <c r="AB104" s="102"/>
      <c r="AC104" s="102"/>
      <c r="AD104" s="103">
        <f>IF(IFERROR(INDEX('Hotel Database'!$E$11:$E$510, MATCH($CY104, 'Hotel Database'!$EB$11:$EB$510, 0)), "")="", "", IFERROR(INDEX('Hotel Database'!$E$11:$E$510, MATCH($CY104, 'Hotel Database'!$EB$11:$EB$510, 0)), ""))</f>
        <v>34</v>
      </c>
      <c r="AE104" s="103"/>
      <c r="AF104" s="103"/>
      <c r="AG104" s="103"/>
      <c r="AH104" s="103">
        <f>IF(IFERROR(INDEX('Hotel Database'!$H$11:$H$510, MATCH($CY104, 'Hotel Database'!$EB$11:$EB$510, 0)), "")="", "", IFERROR(INDEX('Hotel Database'!$H$11:$H$510, MATCH($CY104, 'Hotel Database'!$EB$11:$EB$510, 0)), ""))</f>
        <v>1</v>
      </c>
      <c r="AI104" s="103"/>
      <c r="AJ104" s="103"/>
      <c r="AK104" s="103"/>
      <c r="AL104" s="103">
        <f>IF(IFERROR(INDEX('Hotel Database'!$K$11:$K$510, MATCH($CY104, 'Hotel Database'!$EB$11:$EB$510, 0)), "")="", "", IFERROR(INDEX('Hotel Database'!$K$11:$K$510, MATCH($CY104, 'Hotel Database'!$EB$11:$EB$510, 0)), ""))</f>
        <v>17</v>
      </c>
      <c r="AM104" s="103"/>
      <c r="AN104" s="103"/>
      <c r="AO104" s="103"/>
      <c r="AP104" s="103">
        <f>IF(IFERROR(INDEX('Hotel Database'!$Q$11:$Q$510, MATCH($CY104, 'Hotel Database'!$EB$11:$EB$510, 0)), "")="", "", IFERROR(INDEX('Hotel Database'!$Q$11:$Q$510, MATCH($CY104, 'Hotel Database'!$EB$11:$EB$510, 0)), ""))</f>
        <v>0</v>
      </c>
      <c r="AQ104" s="103"/>
      <c r="AR104" s="103"/>
      <c r="AS104" s="103"/>
      <c r="AT104" s="104" t="str">
        <f t="shared" si="10"/>
        <v>https://lhw.com/villamaialyon </v>
      </c>
      <c r="AU104" s="104"/>
      <c r="AV104" s="104"/>
      <c r="AW104" s="104"/>
      <c r="AX104" s="104"/>
      <c r="AY104" s="104"/>
      <c r="AZ104" s="104"/>
      <c r="BA104" s="104"/>
      <c r="BB104" s="104"/>
      <c r="BC104" s="104"/>
      <c r="BD104" s="104"/>
      <c r="BE104" s="104"/>
      <c r="BF104" s="104"/>
      <c r="BG104" s="104"/>
      <c r="BH104" s="104"/>
      <c r="BI104" s="104"/>
      <c r="BJ104" s="104"/>
      <c r="BK104" s="104"/>
      <c r="BL104" s="105"/>
      <c r="BM104" s="2"/>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U104" s="10" t="str">
        <f>'Hotel Database'!$EJ111</f>
        <v/>
      </c>
      <c r="CW104" s="10" t="str">
        <f>'Hotel Database'!$EN111</f>
        <v>Franschhoek</v>
      </c>
      <c r="CY104" s="8">
        <v>94</v>
      </c>
      <c r="DA104" s="10" t="str">
        <f>IFERROR(INDEX('Hotel Database'!$ED$11:$ED$510, MATCH($CY104, 'Hotel Database'!$EB$11:$EB$510, 0)), "")</f>
        <v>94. Villa Maia</v>
      </c>
      <c r="DC104" s="10" t="str">
        <f>IF(IFERROR(INDEX('Hotel Database'!$AD$11:$AD$510, MATCH($CY104, 'Hotel Database'!$EB$11:$EB$510, 0)), "")="", "", IFERROR(INDEX('Hotel Database'!$AD$11:$AD$510, MATCH($CY104, 'Hotel Database'!$EB$11:$EB$510, 0)), ""))</f>
        <v>www.lhw.com/villamaialyon </v>
      </c>
      <c r="DE104" s="10" t="str">
        <f t="shared" si="11"/>
        <v>https://lhw.com/villamaialyon </v>
      </c>
    </row>
    <row r="105" spans="1:109" x14ac:dyDescent="0.35">
      <c r="A105" s="2"/>
      <c r="B105" s="101" t="str">
        <f>IF(IFERROR(INDEX('Hotel Database'!$B$11:$B$510, MATCH($CY105, 'Hotel Database'!$EB$11:$EB$510, 0)), "")="", "", IFERROR(INDEX('Hotel Database'!$B$11:$B$510, MATCH($CY105, 'Hotel Database'!$EB$11:$EB$510, 0)), ""))</f>
        <v>France</v>
      </c>
      <c r="C105" s="102"/>
      <c r="D105" s="102"/>
      <c r="E105" s="102"/>
      <c r="F105" s="102"/>
      <c r="G105" s="102"/>
      <c r="H105" s="102"/>
      <c r="I105" s="102" t="str">
        <f>IF(IFERROR(INDEX('Hotel Database'!$C$11:$C$510, MATCH($CY105, 'Hotel Database'!$EB$11:$EB$510, 0)), "")="", "", IFERROR(INDEX('Hotel Database'!$C$11:$C$510, MATCH($CY105, 'Hotel Database'!$EB$11:$EB$510, 0)), ""))</f>
        <v>Theoule Sur Mer</v>
      </c>
      <c r="J105" s="102"/>
      <c r="K105" s="102"/>
      <c r="L105" s="102"/>
      <c r="M105" s="102"/>
      <c r="N105" s="102"/>
      <c r="O105" s="102"/>
      <c r="P105" s="102" t="str">
        <f>IF(IFERROR(INDEX('Hotel Database'!$D$11:$D$510, MATCH($CY105, 'Hotel Database'!$EB$11:$EB$510, 0)), "")="", "", IFERROR(INDEX('Hotel Database'!$D$11:$D$510, MATCH($CY105, 'Hotel Database'!$EB$11:$EB$510, 0)), ""))</f>
        <v>Château de Théoule</v>
      </c>
      <c r="Q105" s="102"/>
      <c r="R105" s="102"/>
      <c r="S105" s="102"/>
      <c r="T105" s="102"/>
      <c r="U105" s="102"/>
      <c r="V105" s="102"/>
      <c r="W105" s="102"/>
      <c r="X105" s="102"/>
      <c r="Y105" s="102"/>
      <c r="Z105" s="102" t="str">
        <f>IF(IFERROR(INDEX('Hotel Database'!$I$11:$I$510, MATCH($CY105, 'Hotel Database'!$EB$11:$EB$510, 0)), "")="", "", IFERROR(INDEX('Hotel Database'!$I$11:$I$510, MATCH($CY105, 'Hotel Database'!$EB$11:$EB$510, 0)), ""))</f>
        <v/>
      </c>
      <c r="AA105" s="102"/>
      <c r="AB105" s="102"/>
      <c r="AC105" s="102"/>
      <c r="AD105" s="103">
        <f>IF(IFERROR(INDEX('Hotel Database'!$E$11:$E$510, MATCH($CY105, 'Hotel Database'!$EB$11:$EB$510, 0)), "")="", "", IFERROR(INDEX('Hotel Database'!$E$11:$E$510, MATCH($CY105, 'Hotel Database'!$EB$11:$EB$510, 0)), ""))</f>
        <v>44</v>
      </c>
      <c r="AE105" s="103"/>
      <c r="AF105" s="103"/>
      <c r="AG105" s="103"/>
      <c r="AH105" s="103">
        <f>IF(IFERROR(INDEX('Hotel Database'!$H$11:$H$510, MATCH($CY105, 'Hotel Database'!$EB$11:$EB$510, 0)), "")="", "", IFERROR(INDEX('Hotel Database'!$H$11:$H$510, MATCH($CY105, 'Hotel Database'!$EB$11:$EB$510, 0)), ""))</f>
        <v>0</v>
      </c>
      <c r="AI105" s="103"/>
      <c r="AJ105" s="103"/>
      <c r="AK105" s="103"/>
      <c r="AL105" s="103" t="str">
        <f>IF(IFERROR(INDEX('Hotel Database'!$K$11:$K$510, MATCH($CY105, 'Hotel Database'!$EB$11:$EB$510, 0)), "")="", "", IFERROR(INDEX('Hotel Database'!$K$11:$K$510, MATCH($CY105, 'Hotel Database'!$EB$11:$EB$510, 0)), ""))</f>
        <v/>
      </c>
      <c r="AM105" s="103"/>
      <c r="AN105" s="103"/>
      <c r="AO105" s="103"/>
      <c r="AP105" s="103" t="str">
        <f>IF(IFERROR(INDEX('Hotel Database'!$Q$11:$Q$510, MATCH($CY105, 'Hotel Database'!$EB$11:$EB$510, 0)), "")="", "", IFERROR(INDEX('Hotel Database'!$Q$11:$Q$510, MATCH($CY105, 'Hotel Database'!$EB$11:$EB$510, 0)), ""))</f>
        <v/>
      </c>
      <c r="AQ105" s="103"/>
      <c r="AR105" s="103"/>
      <c r="AS105" s="103"/>
      <c r="AT105" s="104" t="str">
        <f t="shared" si="10"/>
        <v>https://lhw.com/chateaudetheoule</v>
      </c>
      <c r="AU105" s="104"/>
      <c r="AV105" s="104"/>
      <c r="AW105" s="104"/>
      <c r="AX105" s="104"/>
      <c r="AY105" s="104"/>
      <c r="AZ105" s="104"/>
      <c r="BA105" s="104"/>
      <c r="BB105" s="104"/>
      <c r="BC105" s="104"/>
      <c r="BD105" s="104"/>
      <c r="BE105" s="104"/>
      <c r="BF105" s="104"/>
      <c r="BG105" s="104"/>
      <c r="BH105" s="104"/>
      <c r="BI105" s="104"/>
      <c r="BJ105" s="104"/>
      <c r="BK105" s="104"/>
      <c r="BL105" s="105"/>
      <c r="BM105" s="2"/>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U105" s="10" t="str">
        <f>'Hotel Database'!$EJ112</f>
        <v/>
      </c>
      <c r="CW105" s="10" t="str">
        <f>'Hotel Database'!$EN112</f>
        <v>Freiburg</v>
      </c>
      <c r="CY105" s="8">
        <v>95</v>
      </c>
      <c r="DA105" s="10" t="str">
        <f>IFERROR(INDEX('Hotel Database'!$ED$11:$ED$510, MATCH($CY105, 'Hotel Database'!$EB$11:$EB$510, 0)), "")</f>
        <v>95. Château de Théoule</v>
      </c>
      <c r="DC105" s="10" t="str">
        <f>IF(IFERROR(INDEX('Hotel Database'!$AD$11:$AD$510, MATCH($CY105, 'Hotel Database'!$EB$11:$EB$510, 0)), "")="", "", IFERROR(INDEX('Hotel Database'!$AD$11:$AD$510, MATCH($CY105, 'Hotel Database'!$EB$11:$EB$510, 0)), ""))</f>
        <v>www.lhw.com/chateaudetheoule</v>
      </c>
      <c r="DE105" s="10" t="str">
        <f t="shared" si="11"/>
        <v>https://lhw.com/chateaudetheoule</v>
      </c>
    </row>
    <row r="106" spans="1:109" x14ac:dyDescent="0.35">
      <c r="A106" s="2"/>
      <c r="B106" s="101" t="str">
        <f>IF(IFERROR(INDEX('Hotel Database'!$B$11:$B$510, MATCH($CY106, 'Hotel Database'!$EB$11:$EB$510, 0)), "")="", "", IFERROR(INDEX('Hotel Database'!$B$11:$B$510, MATCH($CY106, 'Hotel Database'!$EB$11:$EB$510, 0)), ""))</f>
        <v>France</v>
      </c>
      <c r="C106" s="102"/>
      <c r="D106" s="102"/>
      <c r="E106" s="102"/>
      <c r="F106" s="102"/>
      <c r="G106" s="102"/>
      <c r="H106" s="102"/>
      <c r="I106" s="102" t="str">
        <f>IF(IFERROR(INDEX('Hotel Database'!$C$11:$C$510, MATCH($CY106, 'Hotel Database'!$EB$11:$EB$510, 0)), "")="", "", IFERROR(INDEX('Hotel Database'!$C$11:$C$510, MATCH($CY106, 'Hotel Database'!$EB$11:$EB$510, 0)), ""))</f>
        <v>Sainte-Anne</v>
      </c>
      <c r="J106" s="102"/>
      <c r="K106" s="102"/>
      <c r="L106" s="102"/>
      <c r="M106" s="102"/>
      <c r="N106" s="102"/>
      <c r="O106" s="102"/>
      <c r="P106" s="102" t="str">
        <f>IF(IFERROR(INDEX('Hotel Database'!$D$11:$D$510, MATCH($CY106, 'Hotel Database'!$EB$11:$EB$510, 0)), "")="", "", IFERROR(INDEX('Hotel Database'!$D$11:$D$510, MATCH($CY106, 'Hotel Database'!$EB$11:$EB$510, 0)), ""))</f>
        <v>Diana Dea Lodge</v>
      </c>
      <c r="Q106" s="102"/>
      <c r="R106" s="102"/>
      <c r="S106" s="102"/>
      <c r="T106" s="102"/>
      <c r="U106" s="102"/>
      <c r="V106" s="102"/>
      <c r="W106" s="102"/>
      <c r="X106" s="102"/>
      <c r="Y106" s="102"/>
      <c r="Z106" s="102" t="str">
        <f>IF(IFERROR(INDEX('Hotel Database'!$I$11:$I$510, MATCH($CY106, 'Hotel Database'!$EB$11:$EB$510, 0)), "")="", "", IFERROR(INDEX('Hotel Database'!$I$11:$I$510, MATCH($CY106, 'Hotel Database'!$EB$11:$EB$510, 0)), ""))</f>
        <v/>
      </c>
      <c r="AA106" s="102"/>
      <c r="AB106" s="102"/>
      <c r="AC106" s="102"/>
      <c r="AD106" s="103">
        <f>IF(IFERROR(INDEX('Hotel Database'!$E$11:$E$510, MATCH($CY106, 'Hotel Database'!$EB$11:$EB$510, 0)), "")="", "", IFERROR(INDEX('Hotel Database'!$E$11:$E$510, MATCH($CY106, 'Hotel Database'!$EB$11:$EB$510, 0)), ""))</f>
        <v>36</v>
      </c>
      <c r="AE106" s="103"/>
      <c r="AF106" s="103"/>
      <c r="AG106" s="103"/>
      <c r="AH106" s="103">
        <f>IF(IFERROR(INDEX('Hotel Database'!$H$11:$H$510, MATCH($CY106, 'Hotel Database'!$EB$11:$EB$510, 0)), "")="", "", IFERROR(INDEX('Hotel Database'!$H$11:$H$510, MATCH($CY106, 'Hotel Database'!$EB$11:$EB$510, 0)), ""))</f>
        <v>0</v>
      </c>
      <c r="AI106" s="103"/>
      <c r="AJ106" s="103"/>
      <c r="AK106" s="103"/>
      <c r="AL106" s="103" t="str">
        <f>IF(IFERROR(INDEX('Hotel Database'!$K$11:$K$510, MATCH($CY106, 'Hotel Database'!$EB$11:$EB$510, 0)), "")="", "", IFERROR(INDEX('Hotel Database'!$K$11:$K$510, MATCH($CY106, 'Hotel Database'!$EB$11:$EB$510, 0)), ""))</f>
        <v/>
      </c>
      <c r="AM106" s="103"/>
      <c r="AN106" s="103"/>
      <c r="AO106" s="103"/>
      <c r="AP106" s="103" t="str">
        <f>IF(IFERROR(INDEX('Hotel Database'!$Q$11:$Q$510, MATCH($CY106, 'Hotel Database'!$EB$11:$EB$510, 0)), "")="", "", IFERROR(INDEX('Hotel Database'!$Q$11:$Q$510, MATCH($CY106, 'Hotel Database'!$EB$11:$EB$510, 0)), ""))</f>
        <v/>
      </c>
      <c r="AQ106" s="103"/>
      <c r="AR106" s="103"/>
      <c r="AS106" s="103"/>
      <c r="AT106" s="104" t="str">
        <f t="shared" si="10"/>
        <v/>
      </c>
      <c r="AU106" s="104"/>
      <c r="AV106" s="104"/>
      <c r="AW106" s="104"/>
      <c r="AX106" s="104"/>
      <c r="AY106" s="104"/>
      <c r="AZ106" s="104"/>
      <c r="BA106" s="104"/>
      <c r="BB106" s="104"/>
      <c r="BC106" s="104"/>
      <c r="BD106" s="104"/>
      <c r="BE106" s="104"/>
      <c r="BF106" s="104"/>
      <c r="BG106" s="104"/>
      <c r="BH106" s="104"/>
      <c r="BI106" s="104"/>
      <c r="BJ106" s="104"/>
      <c r="BK106" s="104"/>
      <c r="BL106" s="105"/>
      <c r="BM106" s="2"/>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U106" s="10" t="str">
        <f>'Hotel Database'!$EJ113</f>
        <v/>
      </c>
      <c r="CW106" s="10" t="str">
        <f>'Hotel Database'!$EN113</f>
        <v>Funchal</v>
      </c>
      <c r="CY106" s="8">
        <v>96</v>
      </c>
      <c r="DA106" s="10" t="str">
        <f>IFERROR(INDEX('Hotel Database'!$ED$11:$ED$510, MATCH($CY106, 'Hotel Database'!$EB$11:$EB$510, 0)), "")</f>
        <v>96. Diana Dea Lodge</v>
      </c>
      <c r="DC106" s="10" t="str">
        <f>IF(IFERROR(INDEX('Hotel Database'!$AD$11:$AD$510, MATCH($CY106, 'Hotel Database'!$EB$11:$EB$510, 0)), "")="", "", IFERROR(INDEX('Hotel Database'!$AD$11:$AD$510, MATCH($CY106, 'Hotel Database'!$EB$11:$EB$510, 0)), ""))</f>
        <v/>
      </c>
      <c r="DE106" s="10" t="str">
        <f t="shared" si="11"/>
        <v/>
      </c>
    </row>
    <row r="107" spans="1:109" x14ac:dyDescent="0.35">
      <c r="A107" s="2"/>
      <c r="B107" s="101" t="str">
        <f>IF(IFERROR(INDEX('Hotel Database'!$B$11:$B$510, MATCH($CY107, 'Hotel Database'!$EB$11:$EB$510, 0)), "")="", "", IFERROR(INDEX('Hotel Database'!$B$11:$B$510, MATCH($CY107, 'Hotel Database'!$EB$11:$EB$510, 0)), ""))</f>
        <v>France</v>
      </c>
      <c r="C107" s="102"/>
      <c r="D107" s="102"/>
      <c r="E107" s="102"/>
      <c r="F107" s="102"/>
      <c r="G107" s="102"/>
      <c r="H107" s="102"/>
      <c r="I107" s="102" t="str">
        <f>IF(IFERROR(INDEX('Hotel Database'!$C$11:$C$510, MATCH($CY107, 'Hotel Database'!$EB$11:$EB$510, 0)), "")="", "", IFERROR(INDEX('Hotel Database'!$C$11:$C$510, MATCH($CY107, 'Hotel Database'!$EB$11:$EB$510, 0)), ""))</f>
        <v>Pommard</v>
      </c>
      <c r="J107" s="102"/>
      <c r="K107" s="102"/>
      <c r="L107" s="102"/>
      <c r="M107" s="102"/>
      <c r="N107" s="102"/>
      <c r="O107" s="102"/>
      <c r="P107" s="102" t="str">
        <f>IF(IFERROR(INDEX('Hotel Database'!$D$11:$D$510, MATCH($CY107, 'Hotel Database'!$EB$11:$EB$510, 0)), "")="", "", IFERROR(INDEX('Hotel Database'!$D$11:$D$510, MATCH($CY107, 'Hotel Database'!$EB$11:$EB$510, 0)), ""))</f>
        <v>Château la Commaraine Hotel, Spa &amp; Cuverie</v>
      </c>
      <c r="Q107" s="102"/>
      <c r="R107" s="102"/>
      <c r="S107" s="102"/>
      <c r="T107" s="102"/>
      <c r="U107" s="102"/>
      <c r="V107" s="102"/>
      <c r="W107" s="102"/>
      <c r="X107" s="102"/>
      <c r="Y107" s="102"/>
      <c r="Z107" s="102" t="str">
        <f>IF(IFERROR(INDEX('Hotel Database'!$I$11:$I$510, MATCH($CY107, 'Hotel Database'!$EB$11:$EB$510, 0)), "")="", "", IFERROR(INDEX('Hotel Database'!$I$11:$I$510, MATCH($CY107, 'Hotel Database'!$EB$11:$EB$510, 0)), ""))</f>
        <v/>
      </c>
      <c r="AA107" s="102"/>
      <c r="AB107" s="102"/>
      <c r="AC107" s="102"/>
      <c r="AD107" s="103">
        <f>IF(IFERROR(INDEX('Hotel Database'!$E$11:$E$510, MATCH($CY107, 'Hotel Database'!$EB$11:$EB$510, 0)), "")="", "", IFERROR(INDEX('Hotel Database'!$E$11:$E$510, MATCH($CY107, 'Hotel Database'!$EB$11:$EB$510, 0)), ""))</f>
        <v>37</v>
      </c>
      <c r="AE107" s="103"/>
      <c r="AF107" s="103"/>
      <c r="AG107" s="103"/>
      <c r="AH107" s="103">
        <f>IF(IFERROR(INDEX('Hotel Database'!$H$11:$H$510, MATCH($CY107, 'Hotel Database'!$EB$11:$EB$510, 0)), "")="", "", IFERROR(INDEX('Hotel Database'!$H$11:$H$510, MATCH($CY107, 'Hotel Database'!$EB$11:$EB$510, 0)), ""))</f>
        <v>0</v>
      </c>
      <c r="AI107" s="103"/>
      <c r="AJ107" s="103"/>
      <c r="AK107" s="103"/>
      <c r="AL107" s="103" t="str">
        <f>IF(IFERROR(INDEX('Hotel Database'!$K$11:$K$510, MATCH($CY107, 'Hotel Database'!$EB$11:$EB$510, 0)), "")="", "", IFERROR(INDEX('Hotel Database'!$K$11:$K$510, MATCH($CY107, 'Hotel Database'!$EB$11:$EB$510, 0)), ""))</f>
        <v/>
      </c>
      <c r="AM107" s="103"/>
      <c r="AN107" s="103"/>
      <c r="AO107" s="103"/>
      <c r="AP107" s="103" t="str">
        <f>IF(IFERROR(INDEX('Hotel Database'!$Q$11:$Q$510, MATCH($CY107, 'Hotel Database'!$EB$11:$EB$510, 0)), "")="", "", IFERROR(INDEX('Hotel Database'!$Q$11:$Q$510, MATCH($CY107, 'Hotel Database'!$EB$11:$EB$510, 0)), ""))</f>
        <v/>
      </c>
      <c r="AQ107" s="103"/>
      <c r="AR107" s="103"/>
      <c r="AS107" s="103"/>
      <c r="AT107" s="104" t="str">
        <f t="shared" si="10"/>
        <v>https://lhw.com/chateaucommaraine</v>
      </c>
      <c r="AU107" s="104"/>
      <c r="AV107" s="104"/>
      <c r="AW107" s="104"/>
      <c r="AX107" s="104"/>
      <c r="AY107" s="104"/>
      <c r="AZ107" s="104"/>
      <c r="BA107" s="104"/>
      <c r="BB107" s="104"/>
      <c r="BC107" s="104"/>
      <c r="BD107" s="104"/>
      <c r="BE107" s="104"/>
      <c r="BF107" s="104"/>
      <c r="BG107" s="104"/>
      <c r="BH107" s="104"/>
      <c r="BI107" s="104"/>
      <c r="BJ107" s="104"/>
      <c r="BK107" s="104"/>
      <c r="BL107" s="105"/>
      <c r="BM107" s="2"/>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U107" s="10" t="str">
        <f>'Hotel Database'!$EJ114</f>
        <v/>
      </c>
      <c r="CW107" s="10" t="str">
        <f>'Hotel Database'!$EN114</f>
        <v>Gardone Riviera</v>
      </c>
      <c r="CY107" s="8">
        <v>97</v>
      </c>
      <c r="DA107" s="10" t="str">
        <f>IFERROR(INDEX('Hotel Database'!$ED$11:$ED$510, MATCH($CY107, 'Hotel Database'!$EB$11:$EB$510, 0)), "")</f>
        <v>97. Château la Commaraine Hotel, Spa &amp; Cuverie</v>
      </c>
      <c r="DC107" s="10" t="str">
        <f>IF(IFERROR(INDEX('Hotel Database'!$AD$11:$AD$510, MATCH($CY107, 'Hotel Database'!$EB$11:$EB$510, 0)), "")="", "", IFERROR(INDEX('Hotel Database'!$AD$11:$AD$510, MATCH($CY107, 'Hotel Database'!$EB$11:$EB$510, 0)), ""))</f>
        <v>www.lhw.com/chateaucommaraine</v>
      </c>
      <c r="DE107" s="10" t="str">
        <f t="shared" si="11"/>
        <v>https://lhw.com/chateaucommaraine</v>
      </c>
    </row>
    <row r="108" spans="1:109" x14ac:dyDescent="0.35">
      <c r="A108" s="2"/>
      <c r="B108" s="101" t="str">
        <f>IF(IFERROR(INDEX('Hotel Database'!$B$11:$B$510, MATCH($CY108, 'Hotel Database'!$EB$11:$EB$510, 0)), "")="", "", IFERROR(INDEX('Hotel Database'!$B$11:$B$510, MATCH($CY108, 'Hotel Database'!$EB$11:$EB$510, 0)), ""))</f>
        <v>France</v>
      </c>
      <c r="C108" s="102"/>
      <c r="D108" s="102"/>
      <c r="E108" s="102"/>
      <c r="F108" s="102"/>
      <c r="G108" s="102"/>
      <c r="H108" s="102"/>
      <c r="I108" s="102" t="str">
        <f>IF(IFERROR(INDEX('Hotel Database'!$C$11:$C$510, MATCH($CY108, 'Hotel Database'!$EB$11:$EB$510, 0)), "")="", "", IFERROR(INDEX('Hotel Database'!$C$11:$C$510, MATCH($CY108, 'Hotel Database'!$EB$11:$EB$510, 0)), ""))</f>
        <v>Saint-Tropez</v>
      </c>
      <c r="J108" s="102"/>
      <c r="K108" s="102"/>
      <c r="L108" s="102"/>
      <c r="M108" s="102"/>
      <c r="N108" s="102"/>
      <c r="O108" s="102"/>
      <c r="P108" s="102" t="str">
        <f>IF(IFERROR(INDEX('Hotel Database'!$D$11:$D$510, MATCH($CY108, 'Hotel Database'!$EB$11:$EB$510, 0)), "")="", "", IFERROR(INDEX('Hotel Database'!$D$11:$D$510, MATCH($CY108, 'Hotel Database'!$EB$11:$EB$510, 0)), ""))</f>
        <v>AREV St. Tropez</v>
      </c>
      <c r="Q108" s="102"/>
      <c r="R108" s="102"/>
      <c r="S108" s="102"/>
      <c r="T108" s="102"/>
      <c r="U108" s="102"/>
      <c r="V108" s="102"/>
      <c r="W108" s="102"/>
      <c r="X108" s="102"/>
      <c r="Y108" s="102"/>
      <c r="Z108" s="102" t="str">
        <f>IF(IFERROR(INDEX('Hotel Database'!$I$11:$I$510, MATCH($CY108, 'Hotel Database'!$EB$11:$EB$510, 0)), "")="", "", IFERROR(INDEX('Hotel Database'!$I$11:$I$510, MATCH($CY108, 'Hotel Database'!$EB$11:$EB$510, 0)), ""))</f>
        <v/>
      </c>
      <c r="AA108" s="102"/>
      <c r="AB108" s="102"/>
      <c r="AC108" s="102"/>
      <c r="AD108" s="103">
        <f>IF(IFERROR(INDEX('Hotel Database'!$E$11:$E$510, MATCH($CY108, 'Hotel Database'!$EB$11:$EB$510, 0)), "")="", "", IFERROR(INDEX('Hotel Database'!$E$11:$E$510, MATCH($CY108, 'Hotel Database'!$EB$11:$EB$510, 0)), ""))</f>
        <v>35</v>
      </c>
      <c r="AE108" s="103"/>
      <c r="AF108" s="103"/>
      <c r="AG108" s="103"/>
      <c r="AH108" s="103">
        <f>IF(IFERROR(INDEX('Hotel Database'!$H$11:$H$510, MATCH($CY108, 'Hotel Database'!$EB$11:$EB$510, 0)), "")="", "", IFERROR(INDEX('Hotel Database'!$H$11:$H$510, MATCH($CY108, 'Hotel Database'!$EB$11:$EB$510, 0)), ""))</f>
        <v>0</v>
      </c>
      <c r="AI108" s="103"/>
      <c r="AJ108" s="103"/>
      <c r="AK108" s="103"/>
      <c r="AL108" s="103" t="str">
        <f>IF(IFERROR(INDEX('Hotel Database'!$K$11:$K$510, MATCH($CY108, 'Hotel Database'!$EB$11:$EB$510, 0)), "")="", "", IFERROR(INDEX('Hotel Database'!$K$11:$K$510, MATCH($CY108, 'Hotel Database'!$EB$11:$EB$510, 0)), ""))</f>
        <v/>
      </c>
      <c r="AM108" s="103"/>
      <c r="AN108" s="103"/>
      <c r="AO108" s="103"/>
      <c r="AP108" s="103" t="str">
        <f>IF(IFERROR(INDEX('Hotel Database'!$Q$11:$Q$510, MATCH($CY108, 'Hotel Database'!$EB$11:$EB$510, 0)), "")="", "", IFERROR(INDEX('Hotel Database'!$Q$11:$Q$510, MATCH($CY108, 'Hotel Database'!$EB$11:$EB$510, 0)), ""))</f>
        <v/>
      </c>
      <c r="AQ108" s="103"/>
      <c r="AR108" s="103"/>
      <c r="AS108" s="103"/>
      <c r="AT108" s="104" t="str">
        <f t="shared" si="10"/>
        <v>https://lhw.com/arev</v>
      </c>
      <c r="AU108" s="104"/>
      <c r="AV108" s="104"/>
      <c r="AW108" s="104"/>
      <c r="AX108" s="104"/>
      <c r="AY108" s="104"/>
      <c r="AZ108" s="104"/>
      <c r="BA108" s="104"/>
      <c r="BB108" s="104"/>
      <c r="BC108" s="104"/>
      <c r="BD108" s="104"/>
      <c r="BE108" s="104"/>
      <c r="BF108" s="104"/>
      <c r="BG108" s="104"/>
      <c r="BH108" s="104"/>
      <c r="BI108" s="104"/>
      <c r="BJ108" s="104"/>
      <c r="BK108" s="104"/>
      <c r="BL108" s="105"/>
      <c r="BM108" s="2"/>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U108" s="10" t="str">
        <f>'Hotel Database'!$EJ115</f>
        <v/>
      </c>
      <c r="CW108" s="10" t="str">
        <f>'Hotel Database'!$EN115</f>
        <v>Gassin</v>
      </c>
      <c r="CY108" s="8">
        <v>98</v>
      </c>
      <c r="DA108" s="10" t="str">
        <f>IFERROR(INDEX('Hotel Database'!$ED$11:$ED$510, MATCH($CY108, 'Hotel Database'!$EB$11:$EB$510, 0)), "")</f>
        <v>98. AREV St. Tropez</v>
      </c>
      <c r="DC108" s="10" t="str">
        <f>IF(IFERROR(INDEX('Hotel Database'!$AD$11:$AD$510, MATCH($CY108, 'Hotel Database'!$EB$11:$EB$510, 0)), "")="", "", IFERROR(INDEX('Hotel Database'!$AD$11:$AD$510, MATCH($CY108, 'Hotel Database'!$EB$11:$EB$510, 0)), ""))</f>
        <v>www.lhw.com/arev</v>
      </c>
      <c r="DE108" s="10" t="str">
        <f t="shared" si="11"/>
        <v>https://lhw.com/arev</v>
      </c>
    </row>
    <row r="109" spans="1:109" x14ac:dyDescent="0.35">
      <c r="A109" s="2"/>
      <c r="B109" s="101" t="str">
        <f>IF(IFERROR(INDEX('Hotel Database'!$B$11:$B$510, MATCH($CY109, 'Hotel Database'!$EB$11:$EB$510, 0)), "")="", "", IFERROR(INDEX('Hotel Database'!$B$11:$B$510, MATCH($CY109, 'Hotel Database'!$EB$11:$EB$510, 0)), ""))</f>
        <v>France</v>
      </c>
      <c r="C109" s="102"/>
      <c r="D109" s="102"/>
      <c r="E109" s="102"/>
      <c r="F109" s="102"/>
      <c r="G109" s="102"/>
      <c r="H109" s="102"/>
      <c r="I109" s="102" t="str">
        <f>IF(IFERROR(INDEX('Hotel Database'!$C$11:$C$510, MATCH($CY109, 'Hotel Database'!$EB$11:$EB$510, 0)), "")="", "", IFERROR(INDEX('Hotel Database'!$C$11:$C$510, MATCH($CY109, 'Hotel Database'!$EB$11:$EB$510, 0)), ""))</f>
        <v>LA BAULE</v>
      </c>
      <c r="J109" s="102"/>
      <c r="K109" s="102"/>
      <c r="L109" s="102"/>
      <c r="M109" s="102"/>
      <c r="N109" s="102"/>
      <c r="O109" s="102"/>
      <c r="P109" s="102" t="str">
        <f>IF(IFERROR(INDEX('Hotel Database'!$D$11:$D$510, MATCH($CY109, 'Hotel Database'!$EB$11:$EB$510, 0)), "")="", "", IFERROR(INDEX('Hotel Database'!$D$11:$D$510, MATCH($CY109, 'Hotel Database'!$EB$11:$EB$510, 0)), ""))</f>
        <v>Hôtel Barrière L’Hermitage La Baule</v>
      </c>
      <c r="Q109" s="102"/>
      <c r="R109" s="102"/>
      <c r="S109" s="102"/>
      <c r="T109" s="102"/>
      <c r="U109" s="102"/>
      <c r="V109" s="102"/>
      <c r="W109" s="102"/>
      <c r="X109" s="102"/>
      <c r="Y109" s="102"/>
      <c r="Z109" s="102" t="str">
        <f>IF(IFERROR(INDEX('Hotel Database'!$I$11:$I$510, MATCH($CY109, 'Hotel Database'!$EB$11:$EB$510, 0)), "")="", "", IFERROR(INDEX('Hotel Database'!$I$11:$I$510, MATCH($CY109, 'Hotel Database'!$EB$11:$EB$510, 0)), ""))</f>
        <v/>
      </c>
      <c r="AA109" s="102"/>
      <c r="AB109" s="102"/>
      <c r="AC109" s="102"/>
      <c r="AD109" s="103">
        <f>IF(IFERROR(INDEX('Hotel Database'!$E$11:$E$510, MATCH($CY109, 'Hotel Database'!$EB$11:$EB$510, 0)), "")="", "", IFERROR(INDEX('Hotel Database'!$E$11:$E$510, MATCH($CY109, 'Hotel Database'!$EB$11:$EB$510, 0)), ""))</f>
        <v>200</v>
      </c>
      <c r="AE109" s="103"/>
      <c r="AF109" s="103"/>
      <c r="AG109" s="103"/>
      <c r="AH109" s="103">
        <f>IF(IFERROR(INDEX('Hotel Database'!$H$11:$H$510, MATCH($CY109, 'Hotel Database'!$EB$11:$EB$510, 0)), "")="", "", IFERROR(INDEX('Hotel Database'!$H$11:$H$510, MATCH($CY109, 'Hotel Database'!$EB$11:$EB$510, 0)), ""))</f>
        <v>0</v>
      </c>
      <c r="AI109" s="103"/>
      <c r="AJ109" s="103"/>
      <c r="AK109" s="103"/>
      <c r="AL109" s="103" t="str">
        <f>IF(IFERROR(INDEX('Hotel Database'!$K$11:$K$510, MATCH($CY109, 'Hotel Database'!$EB$11:$EB$510, 0)), "")="", "", IFERROR(INDEX('Hotel Database'!$K$11:$K$510, MATCH($CY109, 'Hotel Database'!$EB$11:$EB$510, 0)), ""))</f>
        <v/>
      </c>
      <c r="AM109" s="103"/>
      <c r="AN109" s="103"/>
      <c r="AO109" s="103"/>
      <c r="AP109" s="103" t="str">
        <f>IF(IFERROR(INDEX('Hotel Database'!$Q$11:$Q$510, MATCH($CY109, 'Hotel Database'!$EB$11:$EB$510, 0)), "")="", "", IFERROR(INDEX('Hotel Database'!$Q$11:$Q$510, MATCH($CY109, 'Hotel Database'!$EB$11:$EB$510, 0)), ""))</f>
        <v/>
      </c>
      <c r="AQ109" s="103"/>
      <c r="AR109" s="103"/>
      <c r="AS109" s="103"/>
      <c r="AT109" s="104" t="str">
        <f t="shared" si="10"/>
        <v/>
      </c>
      <c r="AU109" s="104"/>
      <c r="AV109" s="104"/>
      <c r="AW109" s="104"/>
      <c r="AX109" s="104"/>
      <c r="AY109" s="104"/>
      <c r="AZ109" s="104"/>
      <c r="BA109" s="104"/>
      <c r="BB109" s="104"/>
      <c r="BC109" s="104"/>
      <c r="BD109" s="104"/>
      <c r="BE109" s="104"/>
      <c r="BF109" s="104"/>
      <c r="BG109" s="104"/>
      <c r="BH109" s="104"/>
      <c r="BI109" s="104"/>
      <c r="BJ109" s="104"/>
      <c r="BK109" s="104"/>
      <c r="BL109" s="105"/>
      <c r="BM109" s="2"/>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U109" s="10" t="str">
        <f>'Hotel Database'!$EJ116</f>
        <v/>
      </c>
      <c r="CW109" s="10" t="str">
        <f>'Hotel Database'!$EN116</f>
        <v>Geneva</v>
      </c>
      <c r="CY109" s="8">
        <v>99</v>
      </c>
      <c r="DA109" s="10" t="str">
        <f>IFERROR(INDEX('Hotel Database'!$ED$11:$ED$510, MATCH($CY109, 'Hotel Database'!$EB$11:$EB$510, 0)), "")</f>
        <v>99. Hôtel Barrière L’Hermitage La Baule</v>
      </c>
      <c r="DC109" s="10" t="str">
        <f>IF(IFERROR(INDEX('Hotel Database'!$AD$11:$AD$510, MATCH($CY109, 'Hotel Database'!$EB$11:$EB$510, 0)), "")="", "", IFERROR(INDEX('Hotel Database'!$AD$11:$AD$510, MATCH($CY109, 'Hotel Database'!$EB$11:$EB$510, 0)), ""))</f>
        <v/>
      </c>
      <c r="DE109" s="10" t="str">
        <f t="shared" si="11"/>
        <v/>
      </c>
    </row>
    <row r="110" spans="1:109" x14ac:dyDescent="0.35">
      <c r="A110" s="2"/>
      <c r="B110" s="101" t="str">
        <f>IF(IFERROR(INDEX('Hotel Database'!$B$11:$B$510, MATCH($CY110, 'Hotel Database'!$EB$11:$EB$510, 0)), "")="", "", IFERROR(INDEX('Hotel Database'!$B$11:$B$510, MATCH($CY110, 'Hotel Database'!$EB$11:$EB$510, 0)), ""))</f>
        <v>Georgia</v>
      </c>
      <c r="C110" s="102"/>
      <c r="D110" s="102"/>
      <c r="E110" s="102"/>
      <c r="F110" s="102"/>
      <c r="G110" s="102"/>
      <c r="H110" s="102"/>
      <c r="I110" s="102" t="str">
        <f>IF(IFERROR(INDEX('Hotel Database'!$C$11:$C$510, MATCH($CY110, 'Hotel Database'!$EB$11:$EB$510, 0)), "")="", "", IFERROR(INDEX('Hotel Database'!$C$11:$C$510, MATCH($CY110, 'Hotel Database'!$EB$11:$EB$510, 0)), ""))</f>
        <v>Tbilisi</v>
      </c>
      <c r="J110" s="102"/>
      <c r="K110" s="102"/>
      <c r="L110" s="102"/>
      <c r="M110" s="102"/>
      <c r="N110" s="102"/>
      <c r="O110" s="102"/>
      <c r="P110" s="102" t="str">
        <f>IF(IFERROR(INDEX('Hotel Database'!$D$11:$D$510, MATCH($CY110, 'Hotel Database'!$EB$11:$EB$510, 0)), "")="", "", IFERROR(INDEX('Hotel Database'!$D$11:$D$510, MATCH($CY110, 'Hotel Database'!$EB$11:$EB$510, 0)), ""))</f>
        <v>The Telegraph Hotel</v>
      </c>
      <c r="Q110" s="102"/>
      <c r="R110" s="102"/>
      <c r="S110" s="102"/>
      <c r="T110" s="102"/>
      <c r="U110" s="102"/>
      <c r="V110" s="102"/>
      <c r="W110" s="102"/>
      <c r="X110" s="102"/>
      <c r="Y110" s="102"/>
      <c r="Z110" s="102" t="str">
        <f>IF(IFERROR(INDEX('Hotel Database'!$I$11:$I$510, MATCH($CY110, 'Hotel Database'!$EB$11:$EB$510, 0)), "")="", "", IFERROR(INDEX('Hotel Database'!$I$11:$I$510, MATCH($CY110, 'Hotel Database'!$EB$11:$EB$510, 0)), ""))</f>
        <v/>
      </c>
      <c r="AA110" s="102"/>
      <c r="AB110" s="102"/>
      <c r="AC110" s="102"/>
      <c r="AD110" s="103">
        <f>IF(IFERROR(INDEX('Hotel Database'!$E$11:$E$510, MATCH($CY110, 'Hotel Database'!$EB$11:$EB$510, 0)), "")="", "", IFERROR(INDEX('Hotel Database'!$E$11:$E$510, MATCH($CY110, 'Hotel Database'!$EB$11:$EB$510, 0)), ""))</f>
        <v>239</v>
      </c>
      <c r="AE110" s="103"/>
      <c r="AF110" s="103"/>
      <c r="AG110" s="103"/>
      <c r="AH110" s="103">
        <f>IF(IFERROR(INDEX('Hotel Database'!$H$11:$H$510, MATCH($CY110, 'Hotel Database'!$EB$11:$EB$510, 0)), "")="", "", IFERROR(INDEX('Hotel Database'!$H$11:$H$510, MATCH($CY110, 'Hotel Database'!$EB$11:$EB$510, 0)), ""))</f>
        <v>0</v>
      </c>
      <c r="AI110" s="103"/>
      <c r="AJ110" s="103"/>
      <c r="AK110" s="103"/>
      <c r="AL110" s="103" t="str">
        <f>IF(IFERROR(INDEX('Hotel Database'!$K$11:$K$510, MATCH($CY110, 'Hotel Database'!$EB$11:$EB$510, 0)), "")="", "", IFERROR(INDEX('Hotel Database'!$K$11:$K$510, MATCH($CY110, 'Hotel Database'!$EB$11:$EB$510, 0)), ""))</f>
        <v/>
      </c>
      <c r="AM110" s="103"/>
      <c r="AN110" s="103"/>
      <c r="AO110" s="103"/>
      <c r="AP110" s="103" t="str">
        <f>IF(IFERROR(INDEX('Hotel Database'!$Q$11:$Q$510, MATCH($CY110, 'Hotel Database'!$EB$11:$EB$510, 0)), "")="", "", IFERROR(INDEX('Hotel Database'!$Q$11:$Q$510, MATCH($CY110, 'Hotel Database'!$EB$11:$EB$510, 0)), ""))</f>
        <v/>
      </c>
      <c r="AQ110" s="103"/>
      <c r="AR110" s="103"/>
      <c r="AS110" s="103"/>
      <c r="AT110" s="104" t="str">
        <f t="shared" si="10"/>
        <v/>
      </c>
      <c r="AU110" s="104"/>
      <c r="AV110" s="104"/>
      <c r="AW110" s="104"/>
      <c r="AX110" s="104"/>
      <c r="AY110" s="104"/>
      <c r="AZ110" s="104"/>
      <c r="BA110" s="104"/>
      <c r="BB110" s="104"/>
      <c r="BC110" s="104"/>
      <c r="BD110" s="104"/>
      <c r="BE110" s="104"/>
      <c r="BF110" s="104"/>
      <c r="BG110" s="104"/>
      <c r="BH110" s="104"/>
      <c r="BI110" s="104"/>
      <c r="BJ110" s="104"/>
      <c r="BK110" s="104"/>
      <c r="BL110" s="105"/>
      <c r="BM110" s="2"/>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U110" s="10" t="str">
        <f>'Hotel Database'!$EJ117</f>
        <v/>
      </c>
      <c r="CW110" s="10" t="str">
        <f>'Hotel Database'!$EN117</f>
        <v>George</v>
      </c>
      <c r="CY110" s="8">
        <v>100</v>
      </c>
      <c r="DA110" s="10" t="str">
        <f>IFERROR(INDEX('Hotel Database'!$ED$11:$ED$510, MATCH($CY110, 'Hotel Database'!$EB$11:$EB$510, 0)), "")</f>
        <v>100. The Telegraph Hotel</v>
      </c>
      <c r="DC110" s="10" t="str">
        <f>IF(IFERROR(INDEX('Hotel Database'!$AD$11:$AD$510, MATCH($CY110, 'Hotel Database'!$EB$11:$EB$510, 0)), "")="", "", IFERROR(INDEX('Hotel Database'!$AD$11:$AD$510, MATCH($CY110, 'Hotel Database'!$EB$11:$EB$510, 0)), ""))</f>
        <v/>
      </c>
      <c r="DE110" s="10" t="str">
        <f t="shared" si="11"/>
        <v/>
      </c>
    </row>
    <row r="111" spans="1:109" x14ac:dyDescent="0.35">
      <c r="A111" s="2"/>
      <c r="B111" s="101" t="str">
        <f>IF(IFERROR(INDEX('Hotel Database'!$B$11:$B$510, MATCH($CY111, 'Hotel Database'!$EB$11:$EB$510, 0)), "")="", "", IFERROR(INDEX('Hotel Database'!$B$11:$B$510, MATCH($CY111, 'Hotel Database'!$EB$11:$EB$510, 0)), ""))</f>
        <v>Germany</v>
      </c>
      <c r="C111" s="102"/>
      <c r="D111" s="102"/>
      <c r="E111" s="102"/>
      <c r="F111" s="102"/>
      <c r="G111" s="102"/>
      <c r="H111" s="102"/>
      <c r="I111" s="102" t="str">
        <f>IF(IFERROR(INDEX('Hotel Database'!$C$11:$C$510, MATCH($CY111, 'Hotel Database'!$EB$11:$EB$510, 0)), "")="", "", IFERROR(INDEX('Hotel Database'!$C$11:$C$510, MATCH($CY111, 'Hotel Database'!$EB$11:$EB$510, 0)), ""))</f>
        <v>Munich</v>
      </c>
      <c r="J111" s="102"/>
      <c r="K111" s="102"/>
      <c r="L111" s="102"/>
      <c r="M111" s="102"/>
      <c r="N111" s="102"/>
      <c r="O111" s="102"/>
      <c r="P111" s="102" t="str">
        <f>IF(IFERROR(INDEX('Hotel Database'!$D$11:$D$510, MATCH($CY111, 'Hotel Database'!$EB$11:$EB$510, 0)), "")="", "", IFERROR(INDEX('Hotel Database'!$D$11:$D$510, MATCH($CY111, 'Hotel Database'!$EB$11:$EB$510, 0)), ""))</f>
        <v>Bayerischer Hof</v>
      </c>
      <c r="Q111" s="102"/>
      <c r="R111" s="102"/>
      <c r="S111" s="102"/>
      <c r="T111" s="102"/>
      <c r="U111" s="102"/>
      <c r="V111" s="102"/>
      <c r="W111" s="102"/>
      <c r="X111" s="102"/>
      <c r="Y111" s="102"/>
      <c r="Z111" s="102" t="str">
        <f>IF(IFERROR(INDEX('Hotel Database'!$I$11:$I$510, MATCH($CY111, 'Hotel Database'!$EB$11:$EB$510, 0)), "")="", "", IFERROR(INDEX('Hotel Database'!$I$11:$I$510, MATCH($CY111, 'Hotel Database'!$EB$11:$EB$510, 0)), ""))</f>
        <v/>
      </c>
      <c r="AA111" s="102"/>
      <c r="AB111" s="102"/>
      <c r="AC111" s="102"/>
      <c r="AD111" s="103">
        <f>IF(IFERROR(INDEX('Hotel Database'!$E$11:$E$510, MATCH($CY111, 'Hotel Database'!$EB$11:$EB$510, 0)), "")="", "", IFERROR(INDEX('Hotel Database'!$E$11:$E$510, MATCH($CY111, 'Hotel Database'!$EB$11:$EB$510, 0)), ""))</f>
        <v>337</v>
      </c>
      <c r="AE111" s="103"/>
      <c r="AF111" s="103"/>
      <c r="AG111" s="103"/>
      <c r="AH111" s="103">
        <f>IF(IFERROR(INDEX('Hotel Database'!$H$11:$H$510, MATCH($CY111, 'Hotel Database'!$EB$11:$EB$510, 0)), "")="", "", IFERROR(INDEX('Hotel Database'!$H$11:$H$510, MATCH($CY111, 'Hotel Database'!$EB$11:$EB$510, 0)), ""))</f>
        <v>40</v>
      </c>
      <c r="AI111" s="103"/>
      <c r="AJ111" s="103"/>
      <c r="AK111" s="103"/>
      <c r="AL111" s="103">
        <f>IF(IFERROR(INDEX('Hotel Database'!$K$11:$K$510, MATCH($CY111, 'Hotel Database'!$EB$11:$EB$510, 0)), "")="", "", IFERROR(INDEX('Hotel Database'!$K$11:$K$510, MATCH($CY111, 'Hotel Database'!$EB$11:$EB$510, 0)), ""))</f>
        <v>328</v>
      </c>
      <c r="AM111" s="103"/>
      <c r="AN111" s="103"/>
      <c r="AO111" s="103"/>
      <c r="AP111" s="103">
        <f>IF(IFERROR(INDEX('Hotel Database'!$Q$11:$Q$510, MATCH($CY111, 'Hotel Database'!$EB$11:$EB$510, 0)), "")="", "", IFERROR(INDEX('Hotel Database'!$Q$11:$Q$510, MATCH($CY111, 'Hotel Database'!$EB$11:$EB$510, 0)), ""))</f>
        <v>720</v>
      </c>
      <c r="AQ111" s="103"/>
      <c r="AR111" s="103"/>
      <c r="AS111" s="103"/>
      <c r="AT111" s="104" t="str">
        <f t="shared" si="10"/>
        <v>https://lhw.com/bhmunich</v>
      </c>
      <c r="AU111" s="104"/>
      <c r="AV111" s="104"/>
      <c r="AW111" s="104"/>
      <c r="AX111" s="104"/>
      <c r="AY111" s="104"/>
      <c r="AZ111" s="104"/>
      <c r="BA111" s="104"/>
      <c r="BB111" s="104"/>
      <c r="BC111" s="104"/>
      <c r="BD111" s="104"/>
      <c r="BE111" s="104"/>
      <c r="BF111" s="104"/>
      <c r="BG111" s="104"/>
      <c r="BH111" s="104"/>
      <c r="BI111" s="104"/>
      <c r="BJ111" s="104"/>
      <c r="BK111" s="104"/>
      <c r="BL111" s="105"/>
      <c r="BM111" s="2"/>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U111" s="10" t="str">
        <f>'Hotel Database'!$EJ118</f>
        <v/>
      </c>
      <c r="CW111" s="10" t="str">
        <f>'Hotel Database'!$EN118</f>
        <v>George Town</v>
      </c>
      <c r="CY111" s="8">
        <v>101</v>
      </c>
      <c r="DA111" s="10" t="str">
        <f>IFERROR(INDEX('Hotel Database'!$ED$11:$ED$510, MATCH($CY111, 'Hotel Database'!$EB$11:$EB$510, 0)), "")</f>
        <v>101. Bayerischer Hof</v>
      </c>
      <c r="DC111" s="10" t="str">
        <f>IF(IFERROR(INDEX('Hotel Database'!$AD$11:$AD$510, MATCH($CY111, 'Hotel Database'!$EB$11:$EB$510, 0)), "")="", "", IFERROR(INDEX('Hotel Database'!$AD$11:$AD$510, MATCH($CY111, 'Hotel Database'!$EB$11:$EB$510, 0)), ""))</f>
        <v>www.lhw.com/bhmunich</v>
      </c>
      <c r="DE111" s="10" t="str">
        <f t="shared" si="11"/>
        <v>https://lhw.com/bhmunich</v>
      </c>
    </row>
    <row r="112" spans="1:109" x14ac:dyDescent="0.35">
      <c r="A112" s="2"/>
      <c r="B112" s="101" t="str">
        <f>IF(IFERROR(INDEX('Hotel Database'!$B$11:$B$510, MATCH($CY112, 'Hotel Database'!$EB$11:$EB$510, 0)), "")="", "", IFERROR(INDEX('Hotel Database'!$B$11:$B$510, MATCH($CY112, 'Hotel Database'!$EB$11:$EB$510, 0)), ""))</f>
        <v>Germany</v>
      </c>
      <c r="C112" s="102"/>
      <c r="D112" s="102"/>
      <c r="E112" s="102"/>
      <c r="F112" s="102"/>
      <c r="G112" s="102"/>
      <c r="H112" s="102"/>
      <c r="I112" s="102" t="str">
        <f>IF(IFERROR(INDEX('Hotel Database'!$C$11:$C$510, MATCH($CY112, 'Hotel Database'!$EB$11:$EB$510, 0)), "")="", "", IFERROR(INDEX('Hotel Database'!$C$11:$C$510, MATCH($CY112, 'Hotel Database'!$EB$11:$EB$510, 0)), ""))</f>
        <v>Freiburg</v>
      </c>
      <c r="J112" s="102"/>
      <c r="K112" s="102"/>
      <c r="L112" s="102"/>
      <c r="M112" s="102"/>
      <c r="N112" s="102"/>
      <c r="O112" s="102"/>
      <c r="P112" s="102" t="str">
        <f>IF(IFERROR(INDEX('Hotel Database'!$D$11:$D$510, MATCH($CY112, 'Hotel Database'!$EB$11:$EB$510, 0)), "")="", "", IFERROR(INDEX('Hotel Database'!$D$11:$D$510, MATCH($CY112, 'Hotel Database'!$EB$11:$EB$510, 0)), ""))</f>
        <v>Colombi Hotel</v>
      </c>
      <c r="Q112" s="102"/>
      <c r="R112" s="102"/>
      <c r="S112" s="102"/>
      <c r="T112" s="102"/>
      <c r="U112" s="102"/>
      <c r="V112" s="102"/>
      <c r="W112" s="102"/>
      <c r="X112" s="102"/>
      <c r="Y112" s="102"/>
      <c r="Z112" s="102" t="str">
        <f>IF(IFERROR(INDEX('Hotel Database'!$I$11:$I$510, MATCH($CY112, 'Hotel Database'!$EB$11:$EB$510, 0)), "")="", "", IFERROR(INDEX('Hotel Database'!$I$11:$I$510, MATCH($CY112, 'Hotel Database'!$EB$11:$EB$510, 0)), ""))</f>
        <v/>
      </c>
      <c r="AA112" s="102"/>
      <c r="AB112" s="102"/>
      <c r="AC112" s="102"/>
      <c r="AD112" s="103">
        <f>IF(IFERROR(INDEX('Hotel Database'!$E$11:$E$510, MATCH($CY112, 'Hotel Database'!$EB$11:$EB$510, 0)), "")="", "", IFERROR(INDEX('Hotel Database'!$E$11:$E$510, MATCH($CY112, 'Hotel Database'!$EB$11:$EB$510, 0)), ""))</f>
        <v>112</v>
      </c>
      <c r="AE112" s="103"/>
      <c r="AF112" s="103"/>
      <c r="AG112" s="103"/>
      <c r="AH112" s="103">
        <f>IF(IFERROR(INDEX('Hotel Database'!$H$11:$H$510, MATCH($CY112, 'Hotel Database'!$EB$11:$EB$510, 0)), "")="", "", IFERROR(INDEX('Hotel Database'!$H$11:$H$510, MATCH($CY112, 'Hotel Database'!$EB$11:$EB$510, 0)), ""))</f>
        <v>5</v>
      </c>
      <c r="AI112" s="103"/>
      <c r="AJ112" s="103"/>
      <c r="AK112" s="103"/>
      <c r="AL112" s="103">
        <f>IF(IFERROR(INDEX('Hotel Database'!$K$11:$K$510, MATCH($CY112, 'Hotel Database'!$EB$11:$EB$510, 0)), "")="", "", IFERROR(INDEX('Hotel Database'!$K$11:$K$510, MATCH($CY112, 'Hotel Database'!$EB$11:$EB$510, 0)), ""))</f>
        <v>250</v>
      </c>
      <c r="AM112" s="103"/>
      <c r="AN112" s="103"/>
      <c r="AO112" s="103"/>
      <c r="AP112" s="103">
        <f>IF(IFERROR(INDEX('Hotel Database'!$Q$11:$Q$510, MATCH($CY112, 'Hotel Database'!$EB$11:$EB$510, 0)), "")="", "", IFERROR(INDEX('Hotel Database'!$Q$11:$Q$510, MATCH($CY112, 'Hotel Database'!$EB$11:$EB$510, 0)), ""))</f>
        <v>120</v>
      </c>
      <c r="AQ112" s="103"/>
      <c r="AR112" s="103"/>
      <c r="AS112" s="103"/>
      <c r="AT112" s="104" t="str">
        <f t="shared" si="10"/>
        <v>https://lhw.com/colombi</v>
      </c>
      <c r="AU112" s="104"/>
      <c r="AV112" s="104"/>
      <c r="AW112" s="104"/>
      <c r="AX112" s="104"/>
      <c r="AY112" s="104"/>
      <c r="AZ112" s="104"/>
      <c r="BA112" s="104"/>
      <c r="BB112" s="104"/>
      <c r="BC112" s="104"/>
      <c r="BD112" s="104"/>
      <c r="BE112" s="104"/>
      <c r="BF112" s="104"/>
      <c r="BG112" s="104"/>
      <c r="BH112" s="104"/>
      <c r="BI112" s="104"/>
      <c r="BJ112" s="104"/>
      <c r="BK112" s="104"/>
      <c r="BL112" s="105"/>
      <c r="BM112" s="2"/>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U112" s="10" t="str">
        <f>'Hotel Database'!$EJ119</f>
        <v/>
      </c>
      <c r="CW112" s="10" t="str">
        <f>'Hotel Database'!$EN119</f>
        <v>Girona</v>
      </c>
      <c r="CY112" s="8">
        <v>102</v>
      </c>
      <c r="DA112" s="10" t="str">
        <f>IFERROR(INDEX('Hotel Database'!$ED$11:$ED$510, MATCH($CY112, 'Hotel Database'!$EB$11:$EB$510, 0)), "")</f>
        <v>102. Colombi Hotel</v>
      </c>
      <c r="DC112" s="10" t="str">
        <f>IF(IFERROR(INDEX('Hotel Database'!$AD$11:$AD$510, MATCH($CY112, 'Hotel Database'!$EB$11:$EB$510, 0)), "")="", "", IFERROR(INDEX('Hotel Database'!$AD$11:$AD$510, MATCH($CY112, 'Hotel Database'!$EB$11:$EB$510, 0)), ""))</f>
        <v>www.lhw.com/colombi</v>
      </c>
      <c r="DE112" s="10" t="str">
        <f t="shared" si="11"/>
        <v>https://lhw.com/colombi</v>
      </c>
    </row>
    <row r="113" spans="1:109" x14ac:dyDescent="0.35">
      <c r="A113" s="2"/>
      <c r="B113" s="101" t="str">
        <f>IF(IFERROR(INDEX('Hotel Database'!$B$11:$B$510, MATCH($CY113, 'Hotel Database'!$EB$11:$EB$510, 0)), "")="", "", IFERROR(INDEX('Hotel Database'!$B$11:$B$510, MATCH($CY113, 'Hotel Database'!$EB$11:$EB$510, 0)), ""))</f>
        <v>Germany</v>
      </c>
      <c r="C113" s="102"/>
      <c r="D113" s="102"/>
      <c r="E113" s="102"/>
      <c r="F113" s="102"/>
      <c r="G113" s="102"/>
      <c r="H113" s="102"/>
      <c r="I113" s="102" t="str">
        <f>IF(IFERROR(INDEX('Hotel Database'!$C$11:$C$510, MATCH($CY113, 'Hotel Database'!$EB$11:$EB$510, 0)), "")="", "", IFERROR(INDEX('Hotel Database'!$C$11:$C$510, MATCH($CY113, 'Hotel Database'!$EB$11:$EB$510, 0)), ""))</f>
        <v>Cologne</v>
      </c>
      <c r="J113" s="102"/>
      <c r="K113" s="102"/>
      <c r="L113" s="102"/>
      <c r="M113" s="102"/>
      <c r="N113" s="102"/>
      <c r="O113" s="102"/>
      <c r="P113" s="102" t="str">
        <f>IF(IFERROR(INDEX('Hotel Database'!$D$11:$D$510, MATCH($CY113, 'Hotel Database'!$EB$11:$EB$510, 0)), "")="", "", IFERROR(INDEX('Hotel Database'!$D$11:$D$510, MATCH($CY113, 'Hotel Database'!$EB$11:$EB$510, 0)), ""))</f>
        <v>Excelsior Hotel Ernst</v>
      </c>
      <c r="Q113" s="102"/>
      <c r="R113" s="102"/>
      <c r="S113" s="102"/>
      <c r="T113" s="102"/>
      <c r="U113" s="102"/>
      <c r="V113" s="102"/>
      <c r="W113" s="102"/>
      <c r="X113" s="102"/>
      <c r="Y113" s="102"/>
      <c r="Z113" s="102" t="str">
        <f>IF(IFERROR(INDEX('Hotel Database'!$I$11:$I$510, MATCH($CY113, 'Hotel Database'!$EB$11:$EB$510, 0)), "")="", "", IFERROR(INDEX('Hotel Database'!$I$11:$I$510, MATCH($CY113, 'Hotel Database'!$EB$11:$EB$510, 0)), ""))</f>
        <v/>
      </c>
      <c r="AA113" s="102"/>
      <c r="AB113" s="102"/>
      <c r="AC113" s="102"/>
      <c r="AD113" s="103">
        <f>IF(IFERROR(INDEX('Hotel Database'!$E$11:$E$510, MATCH($CY113, 'Hotel Database'!$EB$11:$EB$510, 0)), "")="", "", IFERROR(INDEX('Hotel Database'!$E$11:$E$510, MATCH($CY113, 'Hotel Database'!$EB$11:$EB$510, 0)), ""))</f>
        <v>134</v>
      </c>
      <c r="AE113" s="103"/>
      <c r="AF113" s="103"/>
      <c r="AG113" s="103"/>
      <c r="AH113" s="103">
        <f>IF(IFERROR(INDEX('Hotel Database'!$H$11:$H$510, MATCH($CY113, 'Hotel Database'!$EB$11:$EB$510, 0)), "")="", "", IFERROR(INDEX('Hotel Database'!$H$11:$H$510, MATCH($CY113, 'Hotel Database'!$EB$11:$EB$510, 0)), ""))</f>
        <v>12</v>
      </c>
      <c r="AI113" s="103"/>
      <c r="AJ113" s="103"/>
      <c r="AK113" s="103"/>
      <c r="AL113" s="103">
        <f>IF(IFERROR(INDEX('Hotel Database'!$K$11:$K$510, MATCH($CY113, 'Hotel Database'!$EB$11:$EB$510, 0)), "")="", "", IFERROR(INDEX('Hotel Database'!$K$11:$K$510, MATCH($CY113, 'Hotel Database'!$EB$11:$EB$510, 0)), ""))</f>
        <v>200</v>
      </c>
      <c r="AM113" s="103"/>
      <c r="AN113" s="103"/>
      <c r="AO113" s="103"/>
      <c r="AP113" s="103">
        <f>IF(IFERROR(INDEX('Hotel Database'!$Q$11:$Q$510, MATCH($CY113, 'Hotel Database'!$EB$11:$EB$510, 0)), "")="", "", IFERROR(INDEX('Hotel Database'!$Q$11:$Q$510, MATCH($CY113, 'Hotel Database'!$EB$11:$EB$510, 0)), ""))</f>
        <v>100</v>
      </c>
      <c r="AQ113" s="103"/>
      <c r="AR113" s="103"/>
      <c r="AS113" s="103"/>
      <c r="AT113" s="104" t="str">
        <f t="shared" si="10"/>
        <v>https://lhw.com/excelsiorernst</v>
      </c>
      <c r="AU113" s="104"/>
      <c r="AV113" s="104"/>
      <c r="AW113" s="104"/>
      <c r="AX113" s="104"/>
      <c r="AY113" s="104"/>
      <c r="AZ113" s="104"/>
      <c r="BA113" s="104"/>
      <c r="BB113" s="104"/>
      <c r="BC113" s="104"/>
      <c r="BD113" s="104"/>
      <c r="BE113" s="104"/>
      <c r="BF113" s="104"/>
      <c r="BG113" s="104"/>
      <c r="BH113" s="104"/>
      <c r="BI113" s="104"/>
      <c r="BJ113" s="104"/>
      <c r="BK113" s="104"/>
      <c r="BL113" s="105"/>
      <c r="BM113" s="2"/>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U113" s="10" t="str">
        <f>'Hotel Database'!$EJ120</f>
        <v/>
      </c>
      <c r="CW113" s="10" t="str">
        <f>'Hotel Database'!$EN120</f>
        <v>Giza</v>
      </c>
      <c r="CY113" s="8">
        <v>103</v>
      </c>
      <c r="DA113" s="10" t="str">
        <f>IFERROR(INDEX('Hotel Database'!$ED$11:$ED$510, MATCH($CY113, 'Hotel Database'!$EB$11:$EB$510, 0)), "")</f>
        <v>103. Excelsior Hotel Ernst</v>
      </c>
      <c r="DC113" s="10" t="str">
        <f>IF(IFERROR(INDEX('Hotel Database'!$AD$11:$AD$510, MATCH($CY113, 'Hotel Database'!$EB$11:$EB$510, 0)), "")="", "", IFERROR(INDEX('Hotel Database'!$AD$11:$AD$510, MATCH($CY113, 'Hotel Database'!$EB$11:$EB$510, 0)), ""))</f>
        <v>www.lhw.com/excelsiorernst</v>
      </c>
      <c r="DE113" s="10" t="str">
        <f t="shared" si="11"/>
        <v>https://lhw.com/excelsiorernst</v>
      </c>
    </row>
    <row r="114" spans="1:109" x14ac:dyDescent="0.35">
      <c r="A114" s="2"/>
      <c r="B114" s="101" t="str">
        <f>IF(IFERROR(INDEX('Hotel Database'!$B$11:$B$510, MATCH($CY114, 'Hotel Database'!$EB$11:$EB$510, 0)), "")="", "", IFERROR(INDEX('Hotel Database'!$B$11:$B$510, MATCH($CY114, 'Hotel Database'!$EB$11:$EB$510, 0)), ""))</f>
        <v>Germany</v>
      </c>
      <c r="C114" s="102"/>
      <c r="D114" s="102"/>
      <c r="E114" s="102"/>
      <c r="F114" s="102"/>
      <c r="G114" s="102"/>
      <c r="H114" s="102"/>
      <c r="I114" s="102" t="str">
        <f>IF(IFERROR(INDEX('Hotel Database'!$C$11:$C$510, MATCH($CY114, 'Hotel Database'!$EB$11:$EB$510, 0)), "")="", "", IFERROR(INDEX('Hotel Database'!$C$11:$C$510, MATCH($CY114, 'Hotel Database'!$EB$11:$EB$510, 0)), ""))</f>
        <v>Heiligendamm</v>
      </c>
      <c r="J114" s="102"/>
      <c r="K114" s="102"/>
      <c r="L114" s="102"/>
      <c r="M114" s="102"/>
      <c r="N114" s="102"/>
      <c r="O114" s="102"/>
      <c r="P114" s="102" t="str">
        <f>IF(IFERROR(INDEX('Hotel Database'!$D$11:$D$510, MATCH($CY114, 'Hotel Database'!$EB$11:$EB$510, 0)), "")="", "", IFERROR(INDEX('Hotel Database'!$D$11:$D$510, MATCH($CY114, 'Hotel Database'!$EB$11:$EB$510, 0)), ""))</f>
        <v>Grand Hotel Heiligendamm</v>
      </c>
      <c r="Q114" s="102"/>
      <c r="R114" s="102"/>
      <c r="S114" s="102"/>
      <c r="T114" s="102"/>
      <c r="U114" s="102"/>
      <c r="V114" s="102"/>
      <c r="W114" s="102"/>
      <c r="X114" s="102"/>
      <c r="Y114" s="102"/>
      <c r="Z114" s="102" t="str">
        <f>IF(IFERROR(INDEX('Hotel Database'!$I$11:$I$510, MATCH($CY114, 'Hotel Database'!$EB$11:$EB$510, 0)), "")="", "", IFERROR(INDEX('Hotel Database'!$I$11:$I$510, MATCH($CY114, 'Hotel Database'!$EB$11:$EB$510, 0)), ""))</f>
        <v/>
      </c>
      <c r="AA114" s="102"/>
      <c r="AB114" s="102"/>
      <c r="AC114" s="102"/>
      <c r="AD114" s="103">
        <f>IF(IFERROR(INDEX('Hotel Database'!$E$11:$E$510, MATCH($CY114, 'Hotel Database'!$EB$11:$EB$510, 0)), "")="", "", IFERROR(INDEX('Hotel Database'!$E$11:$E$510, MATCH($CY114, 'Hotel Database'!$EB$11:$EB$510, 0)), ""))</f>
        <v>181</v>
      </c>
      <c r="AE114" s="103"/>
      <c r="AF114" s="103"/>
      <c r="AG114" s="103"/>
      <c r="AH114" s="103">
        <f>IF(IFERROR(INDEX('Hotel Database'!$H$11:$H$510, MATCH($CY114, 'Hotel Database'!$EB$11:$EB$510, 0)), "")="", "", IFERROR(INDEX('Hotel Database'!$H$11:$H$510, MATCH($CY114, 'Hotel Database'!$EB$11:$EB$510, 0)), ""))</f>
        <v>8</v>
      </c>
      <c r="AI114" s="103"/>
      <c r="AJ114" s="103"/>
      <c r="AK114" s="103"/>
      <c r="AL114" s="103">
        <f>IF(IFERROR(INDEX('Hotel Database'!$K$11:$K$510, MATCH($CY114, 'Hotel Database'!$EB$11:$EB$510, 0)), "")="", "", IFERROR(INDEX('Hotel Database'!$K$11:$K$510, MATCH($CY114, 'Hotel Database'!$EB$11:$EB$510, 0)), ""))</f>
        <v>160</v>
      </c>
      <c r="AM114" s="103"/>
      <c r="AN114" s="103"/>
      <c r="AO114" s="103"/>
      <c r="AP114" s="103">
        <f>IF(IFERROR(INDEX('Hotel Database'!$Q$11:$Q$510, MATCH($CY114, 'Hotel Database'!$EB$11:$EB$510, 0)), "")="", "", IFERROR(INDEX('Hotel Database'!$Q$11:$Q$510, MATCH($CY114, 'Hotel Database'!$EB$11:$EB$510, 0)), ""))</f>
        <v>160</v>
      </c>
      <c r="AQ114" s="103"/>
      <c r="AR114" s="103"/>
      <c r="AS114" s="103"/>
      <c r="AT114" s="104" t="str">
        <f t="shared" si="10"/>
        <v>https://lhw.com/heiligendamm</v>
      </c>
      <c r="AU114" s="104"/>
      <c r="AV114" s="104"/>
      <c r="AW114" s="104"/>
      <c r="AX114" s="104"/>
      <c r="AY114" s="104"/>
      <c r="AZ114" s="104"/>
      <c r="BA114" s="104"/>
      <c r="BB114" s="104"/>
      <c r="BC114" s="104"/>
      <c r="BD114" s="104"/>
      <c r="BE114" s="104"/>
      <c r="BF114" s="104"/>
      <c r="BG114" s="104"/>
      <c r="BH114" s="104"/>
      <c r="BI114" s="104"/>
      <c r="BJ114" s="104"/>
      <c r="BK114" s="104"/>
      <c r="BL114" s="105"/>
      <c r="BM114" s="2"/>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U114" s="10" t="str">
        <f>'Hotel Database'!$EJ121</f>
        <v/>
      </c>
      <c r="CW114" s="10" t="str">
        <f>'Hotel Database'!$EN121</f>
        <v>Gran Canaria</v>
      </c>
      <c r="CY114" s="8">
        <v>104</v>
      </c>
      <c r="DA114" s="10" t="str">
        <f>IFERROR(INDEX('Hotel Database'!$ED$11:$ED$510, MATCH($CY114, 'Hotel Database'!$EB$11:$EB$510, 0)), "")</f>
        <v>104. Grand Hotel Heiligendamm</v>
      </c>
      <c r="DC114" s="10" t="str">
        <f>IF(IFERROR(INDEX('Hotel Database'!$AD$11:$AD$510, MATCH($CY114, 'Hotel Database'!$EB$11:$EB$510, 0)), "")="", "", IFERROR(INDEX('Hotel Database'!$AD$11:$AD$510, MATCH($CY114, 'Hotel Database'!$EB$11:$EB$510, 0)), ""))</f>
        <v>www.lhw.com/heiligendamm</v>
      </c>
      <c r="DE114" s="10" t="str">
        <f t="shared" si="11"/>
        <v>https://lhw.com/heiligendamm</v>
      </c>
    </row>
    <row r="115" spans="1:109" x14ac:dyDescent="0.35">
      <c r="A115" s="2"/>
      <c r="B115" s="101" t="str">
        <f>IF(IFERROR(INDEX('Hotel Database'!$B$11:$B$510, MATCH($CY115, 'Hotel Database'!$EB$11:$EB$510, 0)), "")="", "", IFERROR(INDEX('Hotel Database'!$B$11:$B$510, MATCH($CY115, 'Hotel Database'!$EB$11:$EB$510, 0)), ""))</f>
        <v>Germany</v>
      </c>
      <c r="C115" s="102"/>
      <c r="D115" s="102"/>
      <c r="E115" s="102"/>
      <c r="F115" s="102"/>
      <c r="G115" s="102"/>
      <c r="H115" s="102"/>
      <c r="I115" s="102" t="str">
        <f>IF(IFERROR(INDEX('Hotel Database'!$C$11:$C$510, MATCH($CY115, 'Hotel Database'!$EB$11:$EB$510, 0)), "")="", "", IFERROR(INDEX('Hotel Database'!$C$11:$C$510, MATCH($CY115, 'Hotel Database'!$EB$11:$EB$510, 0)), ""))</f>
        <v>Berlin</v>
      </c>
      <c r="J115" s="102"/>
      <c r="K115" s="102"/>
      <c r="L115" s="102"/>
      <c r="M115" s="102"/>
      <c r="N115" s="102"/>
      <c r="O115" s="102"/>
      <c r="P115" s="102" t="str">
        <f>IF(IFERROR(INDEX('Hotel Database'!$D$11:$D$510, MATCH($CY115, 'Hotel Database'!$EB$11:$EB$510, 0)), "")="", "", IFERROR(INDEX('Hotel Database'!$D$11:$D$510, MATCH($CY115, 'Hotel Database'!$EB$11:$EB$510, 0)), ""))</f>
        <v>Hotel Adlon Kempinski Berlin</v>
      </c>
      <c r="Q115" s="102"/>
      <c r="R115" s="102"/>
      <c r="S115" s="102"/>
      <c r="T115" s="102"/>
      <c r="U115" s="102"/>
      <c r="V115" s="102"/>
      <c r="W115" s="102"/>
      <c r="X115" s="102"/>
      <c r="Y115" s="102"/>
      <c r="Z115" s="102" t="str">
        <f>IF(IFERROR(INDEX('Hotel Database'!$I$11:$I$510, MATCH($CY115, 'Hotel Database'!$EB$11:$EB$510, 0)), "")="", "", IFERROR(INDEX('Hotel Database'!$I$11:$I$510, MATCH($CY115, 'Hotel Database'!$EB$11:$EB$510, 0)), ""))</f>
        <v/>
      </c>
      <c r="AA115" s="102"/>
      <c r="AB115" s="102"/>
      <c r="AC115" s="102"/>
      <c r="AD115" s="103">
        <f>IF(IFERROR(INDEX('Hotel Database'!$E$11:$E$510, MATCH($CY115, 'Hotel Database'!$EB$11:$EB$510, 0)), "")="", "", IFERROR(INDEX('Hotel Database'!$E$11:$E$510, MATCH($CY115, 'Hotel Database'!$EB$11:$EB$510, 0)), ""))</f>
        <v>385</v>
      </c>
      <c r="AE115" s="103"/>
      <c r="AF115" s="103"/>
      <c r="AG115" s="103"/>
      <c r="AH115" s="103">
        <f>IF(IFERROR(INDEX('Hotel Database'!$H$11:$H$510, MATCH($CY115, 'Hotel Database'!$EB$11:$EB$510, 0)), "")="", "", IFERROR(INDEX('Hotel Database'!$H$11:$H$510, MATCH($CY115, 'Hotel Database'!$EB$11:$EB$510, 0)), ""))</f>
        <v>12</v>
      </c>
      <c r="AI115" s="103"/>
      <c r="AJ115" s="103"/>
      <c r="AK115" s="103"/>
      <c r="AL115" s="103">
        <f>IF(IFERROR(INDEX('Hotel Database'!$K$11:$K$510, MATCH($CY115, 'Hotel Database'!$EB$11:$EB$510, 0)), "")="", "", IFERROR(INDEX('Hotel Database'!$K$11:$K$510, MATCH($CY115, 'Hotel Database'!$EB$11:$EB$510, 0)), ""))</f>
        <v>500</v>
      </c>
      <c r="AM115" s="103"/>
      <c r="AN115" s="103"/>
      <c r="AO115" s="103"/>
      <c r="AP115" s="103">
        <f>IF(IFERROR(INDEX('Hotel Database'!$Q$11:$Q$510, MATCH($CY115, 'Hotel Database'!$EB$11:$EB$510, 0)), "")="", "", IFERROR(INDEX('Hotel Database'!$Q$11:$Q$510, MATCH($CY115, 'Hotel Database'!$EB$11:$EB$510, 0)), ""))</f>
        <v>320</v>
      </c>
      <c r="AQ115" s="103"/>
      <c r="AR115" s="103"/>
      <c r="AS115" s="103"/>
      <c r="AT115" s="104" t="str">
        <f t="shared" si="10"/>
        <v>https://lhw.com/adlonberlin</v>
      </c>
      <c r="AU115" s="104"/>
      <c r="AV115" s="104"/>
      <c r="AW115" s="104"/>
      <c r="AX115" s="104"/>
      <c r="AY115" s="104"/>
      <c r="AZ115" s="104"/>
      <c r="BA115" s="104"/>
      <c r="BB115" s="104"/>
      <c r="BC115" s="104"/>
      <c r="BD115" s="104"/>
      <c r="BE115" s="104"/>
      <c r="BF115" s="104"/>
      <c r="BG115" s="104"/>
      <c r="BH115" s="104"/>
      <c r="BI115" s="104"/>
      <c r="BJ115" s="104"/>
      <c r="BK115" s="104"/>
      <c r="BL115" s="105"/>
      <c r="BM115" s="2"/>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U115" s="10" t="str">
        <f>'Hotel Database'!$EJ122</f>
        <v/>
      </c>
      <c r="CW115" s="10" t="str">
        <f>'Hotel Database'!$EN122</f>
        <v>Grand Baie</v>
      </c>
      <c r="CY115" s="8">
        <v>105</v>
      </c>
      <c r="DA115" s="10" t="str">
        <f>IFERROR(INDEX('Hotel Database'!$ED$11:$ED$510, MATCH($CY115, 'Hotel Database'!$EB$11:$EB$510, 0)), "")</f>
        <v>105. Hotel Adlon Kempinski Berlin</v>
      </c>
      <c r="DC115" s="10" t="str">
        <f>IF(IFERROR(INDEX('Hotel Database'!$AD$11:$AD$510, MATCH($CY115, 'Hotel Database'!$EB$11:$EB$510, 0)), "")="", "", IFERROR(INDEX('Hotel Database'!$AD$11:$AD$510, MATCH($CY115, 'Hotel Database'!$EB$11:$EB$510, 0)), ""))</f>
        <v>www.lhw.com/adlonberlin</v>
      </c>
      <c r="DE115" s="10" t="str">
        <f t="shared" si="11"/>
        <v>https://lhw.com/adlonberlin</v>
      </c>
    </row>
    <row r="116" spans="1:109" x14ac:dyDescent="0.35">
      <c r="A116" s="2"/>
      <c r="B116" s="101" t="str">
        <f>IF(IFERROR(INDEX('Hotel Database'!$B$11:$B$510, MATCH($CY116, 'Hotel Database'!$EB$11:$EB$510, 0)), "")="", "", IFERROR(INDEX('Hotel Database'!$B$11:$B$510, MATCH($CY116, 'Hotel Database'!$EB$11:$EB$510, 0)), ""))</f>
        <v>Germany</v>
      </c>
      <c r="C116" s="102"/>
      <c r="D116" s="102"/>
      <c r="E116" s="102"/>
      <c r="F116" s="102"/>
      <c r="G116" s="102"/>
      <c r="H116" s="102"/>
      <c r="I116" s="102" t="str">
        <f>IF(IFERROR(INDEX('Hotel Database'!$C$11:$C$510, MATCH($CY116, 'Hotel Database'!$EB$11:$EB$510, 0)), "")="", "", IFERROR(INDEX('Hotel Database'!$C$11:$C$510, MATCH($CY116, 'Hotel Database'!$EB$11:$EB$510, 0)), ""))</f>
        <v>Wiesbaden</v>
      </c>
      <c r="J116" s="102"/>
      <c r="K116" s="102"/>
      <c r="L116" s="102"/>
      <c r="M116" s="102"/>
      <c r="N116" s="102"/>
      <c r="O116" s="102"/>
      <c r="P116" s="102" t="str">
        <f>IF(IFERROR(INDEX('Hotel Database'!$D$11:$D$510, MATCH($CY116, 'Hotel Database'!$EB$11:$EB$510, 0)), "")="", "", IFERROR(INDEX('Hotel Database'!$D$11:$D$510, MATCH($CY116, 'Hotel Database'!$EB$11:$EB$510, 0)), ""))</f>
        <v>Hotel Nassauer Hof</v>
      </c>
      <c r="Q116" s="102"/>
      <c r="R116" s="102"/>
      <c r="S116" s="102"/>
      <c r="T116" s="102"/>
      <c r="U116" s="102"/>
      <c r="V116" s="102"/>
      <c r="W116" s="102"/>
      <c r="X116" s="102"/>
      <c r="Y116" s="102"/>
      <c r="Z116" s="102" t="str">
        <f>IF(IFERROR(INDEX('Hotel Database'!$I$11:$I$510, MATCH($CY116, 'Hotel Database'!$EB$11:$EB$510, 0)), "")="", "", IFERROR(INDEX('Hotel Database'!$I$11:$I$510, MATCH($CY116, 'Hotel Database'!$EB$11:$EB$510, 0)), ""))</f>
        <v/>
      </c>
      <c r="AA116" s="102"/>
      <c r="AB116" s="102"/>
      <c r="AC116" s="102"/>
      <c r="AD116" s="103">
        <f>IF(IFERROR(INDEX('Hotel Database'!$E$11:$E$510, MATCH($CY116, 'Hotel Database'!$EB$11:$EB$510, 0)), "")="", "", IFERROR(INDEX('Hotel Database'!$E$11:$E$510, MATCH($CY116, 'Hotel Database'!$EB$11:$EB$510, 0)), ""))</f>
        <v>159</v>
      </c>
      <c r="AE116" s="103"/>
      <c r="AF116" s="103"/>
      <c r="AG116" s="103"/>
      <c r="AH116" s="103">
        <f>IF(IFERROR(INDEX('Hotel Database'!$H$11:$H$510, MATCH($CY116, 'Hotel Database'!$EB$11:$EB$510, 0)), "")="", "", IFERROR(INDEX('Hotel Database'!$H$11:$H$510, MATCH($CY116, 'Hotel Database'!$EB$11:$EB$510, 0)), ""))</f>
        <v>9</v>
      </c>
      <c r="AI116" s="103"/>
      <c r="AJ116" s="103"/>
      <c r="AK116" s="103"/>
      <c r="AL116" s="103">
        <f>IF(IFERROR(INDEX('Hotel Database'!$K$11:$K$510, MATCH($CY116, 'Hotel Database'!$EB$11:$EB$510, 0)), "")="", "", IFERROR(INDEX('Hotel Database'!$K$11:$K$510, MATCH($CY116, 'Hotel Database'!$EB$11:$EB$510, 0)), ""))</f>
        <v>200</v>
      </c>
      <c r="AM116" s="103"/>
      <c r="AN116" s="103"/>
      <c r="AO116" s="103"/>
      <c r="AP116" s="103">
        <f>IF(IFERROR(INDEX('Hotel Database'!$Q$11:$Q$510, MATCH($CY116, 'Hotel Database'!$EB$11:$EB$510, 0)), "")="", "", IFERROR(INDEX('Hotel Database'!$Q$11:$Q$510, MATCH($CY116, 'Hotel Database'!$EB$11:$EB$510, 0)), ""))</f>
        <v>60</v>
      </c>
      <c r="AQ116" s="103"/>
      <c r="AR116" s="103"/>
      <c r="AS116" s="103"/>
      <c r="AT116" s="104" t="str">
        <f t="shared" si="10"/>
        <v>https://lhw.com/nassauerhof</v>
      </c>
      <c r="AU116" s="104"/>
      <c r="AV116" s="104"/>
      <c r="AW116" s="104"/>
      <c r="AX116" s="104"/>
      <c r="AY116" s="104"/>
      <c r="AZ116" s="104"/>
      <c r="BA116" s="104"/>
      <c r="BB116" s="104"/>
      <c r="BC116" s="104"/>
      <c r="BD116" s="104"/>
      <c r="BE116" s="104"/>
      <c r="BF116" s="104"/>
      <c r="BG116" s="104"/>
      <c r="BH116" s="104"/>
      <c r="BI116" s="104"/>
      <c r="BJ116" s="104"/>
      <c r="BK116" s="104"/>
      <c r="BL116" s="105"/>
      <c r="BM116" s="2"/>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U116" s="10" t="str">
        <f>'Hotel Database'!$EJ123</f>
        <v/>
      </c>
      <c r="CW116" s="10" t="str">
        <f>'Hotel Database'!$EN123</f>
        <v>Grande Anse</v>
      </c>
      <c r="CY116" s="8">
        <v>106</v>
      </c>
      <c r="DA116" s="10" t="str">
        <f>IFERROR(INDEX('Hotel Database'!$ED$11:$ED$510, MATCH($CY116, 'Hotel Database'!$EB$11:$EB$510, 0)), "")</f>
        <v>106. Hotel Nassauer Hof</v>
      </c>
      <c r="DC116" s="10" t="str">
        <f>IF(IFERROR(INDEX('Hotel Database'!$AD$11:$AD$510, MATCH($CY116, 'Hotel Database'!$EB$11:$EB$510, 0)), "")="", "", IFERROR(INDEX('Hotel Database'!$AD$11:$AD$510, MATCH($CY116, 'Hotel Database'!$EB$11:$EB$510, 0)), ""))</f>
        <v>www.lhw.com/nassauerhof</v>
      </c>
      <c r="DE116" s="10" t="str">
        <f t="shared" si="11"/>
        <v>https://lhw.com/nassauerhof</v>
      </c>
    </row>
    <row r="117" spans="1:109" x14ac:dyDescent="0.35">
      <c r="A117" s="2"/>
      <c r="B117" s="101" t="str">
        <f>IF(IFERROR(INDEX('Hotel Database'!$B$11:$B$510, MATCH($CY117, 'Hotel Database'!$EB$11:$EB$510, 0)), "")="", "", IFERROR(INDEX('Hotel Database'!$B$11:$B$510, MATCH($CY117, 'Hotel Database'!$EB$11:$EB$510, 0)), ""))</f>
        <v>Germany</v>
      </c>
      <c r="C117" s="102"/>
      <c r="D117" s="102"/>
      <c r="E117" s="102"/>
      <c r="F117" s="102"/>
      <c r="G117" s="102"/>
      <c r="H117" s="102"/>
      <c r="I117" s="102" t="str">
        <f>IF(IFERROR(INDEX('Hotel Database'!$C$11:$C$510, MATCH($CY117, 'Hotel Database'!$EB$11:$EB$510, 0)), "")="", "", IFERROR(INDEX('Hotel Database'!$C$11:$C$510, MATCH($CY117, 'Hotel Database'!$EB$11:$EB$510, 0)), ""))</f>
        <v>Berlin</v>
      </c>
      <c r="J117" s="102"/>
      <c r="K117" s="102"/>
      <c r="L117" s="102"/>
      <c r="M117" s="102"/>
      <c r="N117" s="102"/>
      <c r="O117" s="102"/>
      <c r="P117" s="102" t="str">
        <f>IF(IFERROR(INDEX('Hotel Database'!$D$11:$D$510, MATCH($CY117, 'Hotel Database'!$EB$11:$EB$510, 0)), "")="", "", IFERROR(INDEX('Hotel Database'!$D$11:$D$510, MATCH($CY117, 'Hotel Database'!$EB$11:$EB$510, 0)), ""))</f>
        <v>Hotel Palace Berlin</v>
      </c>
      <c r="Q117" s="102"/>
      <c r="R117" s="102"/>
      <c r="S117" s="102"/>
      <c r="T117" s="102"/>
      <c r="U117" s="102"/>
      <c r="V117" s="102"/>
      <c r="W117" s="102"/>
      <c r="X117" s="102"/>
      <c r="Y117" s="102"/>
      <c r="Z117" s="102" t="str">
        <f>IF(IFERROR(INDEX('Hotel Database'!$I$11:$I$510, MATCH($CY117, 'Hotel Database'!$EB$11:$EB$510, 0)), "")="", "", IFERROR(INDEX('Hotel Database'!$I$11:$I$510, MATCH($CY117, 'Hotel Database'!$EB$11:$EB$510, 0)), ""))</f>
        <v/>
      </c>
      <c r="AA117" s="102"/>
      <c r="AB117" s="102"/>
      <c r="AC117" s="102"/>
      <c r="AD117" s="103">
        <f>IF(IFERROR(INDEX('Hotel Database'!$E$11:$E$510, MATCH($CY117, 'Hotel Database'!$EB$11:$EB$510, 0)), "")="", "", IFERROR(INDEX('Hotel Database'!$E$11:$E$510, MATCH($CY117, 'Hotel Database'!$EB$11:$EB$510, 0)), ""))</f>
        <v>278</v>
      </c>
      <c r="AE117" s="103"/>
      <c r="AF117" s="103"/>
      <c r="AG117" s="103"/>
      <c r="AH117" s="103">
        <f>IF(IFERROR(INDEX('Hotel Database'!$H$11:$H$510, MATCH($CY117, 'Hotel Database'!$EB$11:$EB$510, 0)), "")="", "", IFERROR(INDEX('Hotel Database'!$H$11:$H$510, MATCH($CY117, 'Hotel Database'!$EB$11:$EB$510, 0)), ""))</f>
        <v>18</v>
      </c>
      <c r="AI117" s="103"/>
      <c r="AJ117" s="103"/>
      <c r="AK117" s="103"/>
      <c r="AL117" s="103">
        <f>IF(IFERROR(INDEX('Hotel Database'!$K$11:$K$510, MATCH($CY117, 'Hotel Database'!$EB$11:$EB$510, 0)), "")="", "", IFERROR(INDEX('Hotel Database'!$K$11:$K$510, MATCH($CY117, 'Hotel Database'!$EB$11:$EB$510, 0)), ""))</f>
        <v>900</v>
      </c>
      <c r="AM117" s="103"/>
      <c r="AN117" s="103"/>
      <c r="AO117" s="103"/>
      <c r="AP117" s="103">
        <f>IF(IFERROR(INDEX('Hotel Database'!$Q$11:$Q$510, MATCH($CY117, 'Hotel Database'!$EB$11:$EB$510, 0)), "")="", "", IFERROR(INDEX('Hotel Database'!$Q$11:$Q$510, MATCH($CY117, 'Hotel Database'!$EB$11:$EB$510, 0)), ""))</f>
        <v>530</v>
      </c>
      <c r="AQ117" s="103"/>
      <c r="AR117" s="103"/>
      <c r="AS117" s="103"/>
      <c r="AT117" s="104" t="str">
        <f t="shared" si="10"/>
        <v>https://lhw.com/palaceberlin</v>
      </c>
      <c r="AU117" s="104"/>
      <c r="AV117" s="104"/>
      <c r="AW117" s="104"/>
      <c r="AX117" s="104"/>
      <c r="AY117" s="104"/>
      <c r="AZ117" s="104"/>
      <c r="BA117" s="104"/>
      <c r="BB117" s="104"/>
      <c r="BC117" s="104"/>
      <c r="BD117" s="104"/>
      <c r="BE117" s="104"/>
      <c r="BF117" s="104"/>
      <c r="BG117" s="104"/>
      <c r="BH117" s="104"/>
      <c r="BI117" s="104"/>
      <c r="BJ117" s="104"/>
      <c r="BK117" s="104"/>
      <c r="BL117" s="105"/>
      <c r="BM117" s="2"/>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U117" s="10" t="str">
        <f>'Hotel Database'!$EJ124</f>
        <v/>
      </c>
      <c r="CW117" s="10" t="str">
        <f>'Hotel Database'!$EN124</f>
        <v>Gstaad</v>
      </c>
      <c r="CY117" s="8">
        <v>107</v>
      </c>
      <c r="DA117" s="10" t="str">
        <f>IFERROR(INDEX('Hotel Database'!$ED$11:$ED$510, MATCH($CY117, 'Hotel Database'!$EB$11:$EB$510, 0)), "")</f>
        <v>107. Hotel Palace Berlin</v>
      </c>
      <c r="DC117" s="10" t="str">
        <f>IF(IFERROR(INDEX('Hotel Database'!$AD$11:$AD$510, MATCH($CY117, 'Hotel Database'!$EB$11:$EB$510, 0)), "")="", "", IFERROR(INDEX('Hotel Database'!$AD$11:$AD$510, MATCH($CY117, 'Hotel Database'!$EB$11:$EB$510, 0)), ""))</f>
        <v>www.lhw.com/palaceberlin</v>
      </c>
      <c r="DE117" s="10" t="str">
        <f t="shared" si="11"/>
        <v>https://lhw.com/palaceberlin</v>
      </c>
    </row>
    <row r="118" spans="1:109" x14ac:dyDescent="0.35">
      <c r="A118" s="2"/>
      <c r="B118" s="101" t="str">
        <f>IF(IFERROR(INDEX('Hotel Database'!$B$11:$B$510, MATCH($CY118, 'Hotel Database'!$EB$11:$EB$510, 0)), "")="", "", IFERROR(INDEX('Hotel Database'!$B$11:$B$510, MATCH($CY118, 'Hotel Database'!$EB$11:$EB$510, 0)), ""))</f>
        <v>Germany</v>
      </c>
      <c r="C118" s="102"/>
      <c r="D118" s="102"/>
      <c r="E118" s="102"/>
      <c r="F118" s="102"/>
      <c r="G118" s="102"/>
      <c r="H118" s="102"/>
      <c r="I118" s="102" t="str">
        <f>IF(IFERROR(INDEX('Hotel Database'!$C$11:$C$510, MATCH($CY118, 'Hotel Database'!$EB$11:$EB$510, 0)), "")="", "", IFERROR(INDEX('Hotel Database'!$C$11:$C$510, MATCH($CY118, 'Hotel Database'!$EB$11:$EB$510, 0)), ""))</f>
        <v>Munich</v>
      </c>
      <c r="J118" s="102"/>
      <c r="K118" s="102"/>
      <c r="L118" s="102"/>
      <c r="M118" s="102"/>
      <c r="N118" s="102"/>
      <c r="O118" s="102"/>
      <c r="P118" s="102" t="str">
        <f>IF(IFERROR(INDEX('Hotel Database'!$D$11:$D$510, MATCH($CY118, 'Hotel Database'!$EB$11:$EB$510, 0)), "")="", "", IFERROR(INDEX('Hotel Database'!$D$11:$D$510, MATCH($CY118, 'Hotel Database'!$EB$11:$EB$510, 0)), ""))</f>
        <v>The Charles Hotel</v>
      </c>
      <c r="Q118" s="102"/>
      <c r="R118" s="102"/>
      <c r="S118" s="102"/>
      <c r="T118" s="102"/>
      <c r="U118" s="102"/>
      <c r="V118" s="102"/>
      <c r="W118" s="102"/>
      <c r="X118" s="102"/>
      <c r="Y118" s="102"/>
      <c r="Z118" s="102" t="str">
        <f>IF(IFERROR(INDEX('Hotel Database'!$I$11:$I$510, MATCH($CY118, 'Hotel Database'!$EB$11:$EB$510, 0)), "")="", "", IFERROR(INDEX('Hotel Database'!$I$11:$I$510, MATCH($CY118, 'Hotel Database'!$EB$11:$EB$510, 0)), ""))</f>
        <v/>
      </c>
      <c r="AA118" s="102"/>
      <c r="AB118" s="102"/>
      <c r="AC118" s="102"/>
      <c r="AD118" s="103">
        <f>IF(IFERROR(INDEX('Hotel Database'!$E$11:$E$510, MATCH($CY118, 'Hotel Database'!$EB$11:$EB$510, 0)), "")="", "", IFERROR(INDEX('Hotel Database'!$E$11:$E$510, MATCH($CY118, 'Hotel Database'!$EB$11:$EB$510, 0)), ""))</f>
        <v>160</v>
      </c>
      <c r="AE118" s="103"/>
      <c r="AF118" s="103"/>
      <c r="AG118" s="103"/>
      <c r="AH118" s="103">
        <f>IF(IFERROR(INDEX('Hotel Database'!$H$11:$H$510, MATCH($CY118, 'Hotel Database'!$EB$11:$EB$510, 0)), "")="", "", IFERROR(INDEX('Hotel Database'!$H$11:$H$510, MATCH($CY118, 'Hotel Database'!$EB$11:$EB$510, 0)), ""))</f>
        <v>9</v>
      </c>
      <c r="AI118" s="103"/>
      <c r="AJ118" s="103"/>
      <c r="AK118" s="103"/>
      <c r="AL118" s="103" t="str">
        <f>IF(IFERROR(INDEX('Hotel Database'!$K$11:$K$510, MATCH($CY118, 'Hotel Database'!$EB$11:$EB$510, 0)), "")="", "", IFERROR(INDEX('Hotel Database'!$K$11:$K$510, MATCH($CY118, 'Hotel Database'!$EB$11:$EB$510, 0)), ""))</f>
        <v/>
      </c>
      <c r="AM118" s="103"/>
      <c r="AN118" s="103"/>
      <c r="AO118" s="103"/>
      <c r="AP118" s="103">
        <f>IF(IFERROR(INDEX('Hotel Database'!$Q$11:$Q$510, MATCH($CY118, 'Hotel Database'!$EB$11:$EB$510, 0)), "")="", "", IFERROR(INDEX('Hotel Database'!$Q$11:$Q$510, MATCH($CY118, 'Hotel Database'!$EB$11:$EB$510, 0)), ""))</f>
        <v>120</v>
      </c>
      <c r="AQ118" s="103"/>
      <c r="AR118" s="103"/>
      <c r="AS118" s="103"/>
      <c r="AT118" s="104" t="str">
        <f t="shared" si="10"/>
        <v>https://lhw.com/charlesmucroccoforte</v>
      </c>
      <c r="AU118" s="104"/>
      <c r="AV118" s="104"/>
      <c r="AW118" s="104"/>
      <c r="AX118" s="104"/>
      <c r="AY118" s="104"/>
      <c r="AZ118" s="104"/>
      <c r="BA118" s="104"/>
      <c r="BB118" s="104"/>
      <c r="BC118" s="104"/>
      <c r="BD118" s="104"/>
      <c r="BE118" s="104"/>
      <c r="BF118" s="104"/>
      <c r="BG118" s="104"/>
      <c r="BH118" s="104"/>
      <c r="BI118" s="104"/>
      <c r="BJ118" s="104"/>
      <c r="BK118" s="104"/>
      <c r="BL118" s="105"/>
      <c r="BM118" s="2"/>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U118" s="10" t="str">
        <f>'Hotel Database'!$EJ125</f>
        <v/>
      </c>
      <c r="CW118" s="10" t="str">
        <f>'Hotel Database'!$EN125</f>
        <v>Guiyang</v>
      </c>
      <c r="CY118" s="8">
        <v>108</v>
      </c>
      <c r="DA118" s="10" t="str">
        <f>IFERROR(INDEX('Hotel Database'!$ED$11:$ED$510, MATCH($CY118, 'Hotel Database'!$EB$11:$EB$510, 0)), "")</f>
        <v>108. The Charles Hotel</v>
      </c>
      <c r="DC118" s="10" t="str">
        <f>IF(IFERROR(INDEX('Hotel Database'!$AD$11:$AD$510, MATCH($CY118, 'Hotel Database'!$EB$11:$EB$510, 0)), "")="", "", IFERROR(INDEX('Hotel Database'!$AD$11:$AD$510, MATCH($CY118, 'Hotel Database'!$EB$11:$EB$510, 0)), ""))</f>
        <v>www.lhw.com/charlesmucroccoforte</v>
      </c>
      <c r="DE118" s="10" t="str">
        <f t="shared" si="11"/>
        <v>https://lhw.com/charlesmucroccoforte</v>
      </c>
    </row>
    <row r="119" spans="1:109" x14ac:dyDescent="0.35">
      <c r="A119" s="2"/>
      <c r="B119" s="101" t="str">
        <f>IF(IFERROR(INDEX('Hotel Database'!$B$11:$B$510, MATCH($CY119, 'Hotel Database'!$EB$11:$EB$510, 0)), "")="", "", IFERROR(INDEX('Hotel Database'!$B$11:$B$510, MATCH($CY119, 'Hotel Database'!$EB$11:$EB$510, 0)), ""))</f>
        <v>Germany</v>
      </c>
      <c r="C119" s="102"/>
      <c r="D119" s="102"/>
      <c r="E119" s="102"/>
      <c r="F119" s="102"/>
      <c r="G119" s="102"/>
      <c r="H119" s="102"/>
      <c r="I119" s="102" t="str">
        <f>IF(IFERROR(INDEX('Hotel Database'!$C$11:$C$510, MATCH($CY119, 'Hotel Database'!$EB$11:$EB$510, 0)), "")="", "", IFERROR(INDEX('Hotel Database'!$C$11:$C$510, MATCH($CY119, 'Hotel Database'!$EB$11:$EB$510, 0)), ""))</f>
        <v>Elmau</v>
      </c>
      <c r="J119" s="102"/>
      <c r="K119" s="102"/>
      <c r="L119" s="102"/>
      <c r="M119" s="102"/>
      <c r="N119" s="102"/>
      <c r="O119" s="102"/>
      <c r="P119" s="102" t="str">
        <f>IF(IFERROR(INDEX('Hotel Database'!$D$11:$D$510, MATCH($CY119, 'Hotel Database'!$EB$11:$EB$510, 0)), "")="", "", IFERROR(INDEX('Hotel Database'!$D$11:$D$510, MATCH($CY119, 'Hotel Database'!$EB$11:$EB$510, 0)), ""))</f>
        <v>SCHLOSS ELMAU</v>
      </c>
      <c r="Q119" s="102"/>
      <c r="R119" s="102"/>
      <c r="S119" s="102"/>
      <c r="T119" s="102"/>
      <c r="U119" s="102"/>
      <c r="V119" s="102"/>
      <c r="W119" s="102"/>
      <c r="X119" s="102"/>
      <c r="Y119" s="102"/>
      <c r="Z119" s="102" t="str">
        <f>IF(IFERROR(INDEX('Hotel Database'!$I$11:$I$510, MATCH($CY119, 'Hotel Database'!$EB$11:$EB$510, 0)), "")="", "", IFERROR(INDEX('Hotel Database'!$I$11:$I$510, MATCH($CY119, 'Hotel Database'!$EB$11:$EB$510, 0)), ""))</f>
        <v/>
      </c>
      <c r="AA119" s="102"/>
      <c r="AB119" s="102"/>
      <c r="AC119" s="102"/>
      <c r="AD119" s="103">
        <f>IF(IFERROR(INDEX('Hotel Database'!$E$11:$E$510, MATCH($CY119, 'Hotel Database'!$EB$11:$EB$510, 0)), "")="", "", IFERROR(INDEX('Hotel Database'!$E$11:$E$510, MATCH($CY119, 'Hotel Database'!$EB$11:$EB$510, 0)), ""))</f>
        <v>162</v>
      </c>
      <c r="AE119" s="103"/>
      <c r="AF119" s="103"/>
      <c r="AG119" s="103"/>
      <c r="AH119" s="103">
        <f>IF(IFERROR(INDEX('Hotel Database'!$H$11:$H$510, MATCH($CY119, 'Hotel Database'!$EB$11:$EB$510, 0)), "")="", "", IFERROR(INDEX('Hotel Database'!$H$11:$H$510, MATCH($CY119, 'Hotel Database'!$EB$11:$EB$510, 0)), ""))</f>
        <v>9</v>
      </c>
      <c r="AI119" s="103"/>
      <c r="AJ119" s="103"/>
      <c r="AK119" s="103"/>
      <c r="AL119" s="103">
        <f>IF(IFERROR(INDEX('Hotel Database'!$K$11:$K$510, MATCH($CY119, 'Hotel Database'!$EB$11:$EB$510, 0)), "")="", "", IFERROR(INDEX('Hotel Database'!$K$11:$K$510, MATCH($CY119, 'Hotel Database'!$EB$11:$EB$510, 0)), ""))</f>
        <v>162</v>
      </c>
      <c r="AM119" s="103"/>
      <c r="AN119" s="103"/>
      <c r="AO119" s="103"/>
      <c r="AP119" s="103">
        <f>IF(IFERROR(INDEX('Hotel Database'!$Q$11:$Q$510, MATCH($CY119, 'Hotel Database'!$EB$11:$EB$510, 0)), "")="", "", IFERROR(INDEX('Hotel Database'!$Q$11:$Q$510, MATCH($CY119, 'Hotel Database'!$EB$11:$EB$510, 0)), ""))</f>
        <v>200</v>
      </c>
      <c r="AQ119" s="103"/>
      <c r="AR119" s="103"/>
      <c r="AS119" s="103"/>
      <c r="AT119" s="104" t="str">
        <f t="shared" si="10"/>
        <v>https://lhw.com/schlosselmau</v>
      </c>
      <c r="AU119" s="104"/>
      <c r="AV119" s="104"/>
      <c r="AW119" s="104"/>
      <c r="AX119" s="104"/>
      <c r="AY119" s="104"/>
      <c r="AZ119" s="104"/>
      <c r="BA119" s="104"/>
      <c r="BB119" s="104"/>
      <c r="BC119" s="104"/>
      <c r="BD119" s="104"/>
      <c r="BE119" s="104"/>
      <c r="BF119" s="104"/>
      <c r="BG119" s="104"/>
      <c r="BH119" s="104"/>
      <c r="BI119" s="104"/>
      <c r="BJ119" s="104"/>
      <c r="BK119" s="104"/>
      <c r="BL119" s="105"/>
      <c r="BM119" s="2"/>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U119" s="10" t="str">
        <f>'Hotel Database'!$EJ126</f>
        <v/>
      </c>
      <c r="CW119" s="10" t="str">
        <f>'Hotel Database'!$EN126</f>
        <v>Halaveli</v>
      </c>
      <c r="CY119" s="8">
        <v>109</v>
      </c>
      <c r="DA119" s="10" t="str">
        <f>IFERROR(INDEX('Hotel Database'!$ED$11:$ED$510, MATCH($CY119, 'Hotel Database'!$EB$11:$EB$510, 0)), "")</f>
        <v>109. SCHLOSS ELMAU</v>
      </c>
      <c r="DC119" s="10" t="str">
        <f>IF(IFERROR(INDEX('Hotel Database'!$AD$11:$AD$510, MATCH($CY119, 'Hotel Database'!$EB$11:$EB$510, 0)), "")="", "", IFERROR(INDEX('Hotel Database'!$AD$11:$AD$510, MATCH($CY119, 'Hotel Database'!$EB$11:$EB$510, 0)), ""))</f>
        <v>www.lhw.com/schlosselmau</v>
      </c>
      <c r="DE119" s="10" t="str">
        <f t="shared" si="11"/>
        <v>https://lhw.com/schlosselmau</v>
      </c>
    </row>
    <row r="120" spans="1:109" x14ac:dyDescent="0.35">
      <c r="A120" s="2"/>
      <c r="B120" s="101" t="str">
        <f>IF(IFERROR(INDEX('Hotel Database'!$B$11:$B$510, MATCH($CY120, 'Hotel Database'!$EB$11:$EB$510, 0)), "")="", "", IFERROR(INDEX('Hotel Database'!$B$11:$B$510, MATCH($CY120, 'Hotel Database'!$EB$11:$EB$510, 0)), ""))</f>
        <v>Germany</v>
      </c>
      <c r="C120" s="102"/>
      <c r="D120" s="102"/>
      <c r="E120" s="102"/>
      <c r="F120" s="102"/>
      <c r="G120" s="102"/>
      <c r="H120" s="102"/>
      <c r="I120" s="102" t="str">
        <f>IF(IFERROR(INDEX('Hotel Database'!$C$11:$C$510, MATCH($CY120, 'Hotel Database'!$EB$11:$EB$510, 0)), "")="", "", IFERROR(INDEX('Hotel Database'!$C$11:$C$510, MATCH($CY120, 'Hotel Database'!$EB$11:$EB$510, 0)), ""))</f>
        <v>Rottach-Egern</v>
      </c>
      <c r="J120" s="102"/>
      <c r="K120" s="102"/>
      <c r="L120" s="102"/>
      <c r="M120" s="102"/>
      <c r="N120" s="102"/>
      <c r="O120" s="102"/>
      <c r="P120" s="102" t="str">
        <f>IF(IFERROR(INDEX('Hotel Database'!$D$11:$D$510, MATCH($CY120, 'Hotel Database'!$EB$11:$EB$510, 0)), "")="", "", IFERROR(INDEX('Hotel Database'!$D$11:$D$510, MATCH($CY120, 'Hotel Database'!$EB$11:$EB$510, 0)), ""))</f>
        <v>Althoff Seehotel Überfahrt</v>
      </c>
      <c r="Q120" s="102"/>
      <c r="R120" s="102"/>
      <c r="S120" s="102"/>
      <c r="T120" s="102"/>
      <c r="U120" s="102"/>
      <c r="V120" s="102"/>
      <c r="W120" s="102"/>
      <c r="X120" s="102"/>
      <c r="Y120" s="102"/>
      <c r="Z120" s="102" t="str">
        <f>IF(IFERROR(INDEX('Hotel Database'!$I$11:$I$510, MATCH($CY120, 'Hotel Database'!$EB$11:$EB$510, 0)), "")="", "", IFERROR(INDEX('Hotel Database'!$I$11:$I$510, MATCH($CY120, 'Hotel Database'!$EB$11:$EB$510, 0)), ""))</f>
        <v/>
      </c>
      <c r="AA120" s="102"/>
      <c r="AB120" s="102"/>
      <c r="AC120" s="102"/>
      <c r="AD120" s="103">
        <f>IF(IFERROR(INDEX('Hotel Database'!$E$11:$E$510, MATCH($CY120, 'Hotel Database'!$EB$11:$EB$510, 0)), "")="", "", IFERROR(INDEX('Hotel Database'!$E$11:$E$510, MATCH($CY120, 'Hotel Database'!$EB$11:$EB$510, 0)), ""))</f>
        <v>174</v>
      </c>
      <c r="AE120" s="103"/>
      <c r="AF120" s="103"/>
      <c r="AG120" s="103"/>
      <c r="AH120" s="103">
        <f>IF(IFERROR(INDEX('Hotel Database'!$H$11:$H$510, MATCH($CY120, 'Hotel Database'!$EB$11:$EB$510, 0)), "")="", "", IFERROR(INDEX('Hotel Database'!$H$11:$H$510, MATCH($CY120, 'Hotel Database'!$EB$11:$EB$510, 0)), ""))</f>
        <v>7</v>
      </c>
      <c r="AI120" s="103"/>
      <c r="AJ120" s="103"/>
      <c r="AK120" s="103"/>
      <c r="AL120" s="103">
        <f>IF(IFERROR(INDEX('Hotel Database'!$K$11:$K$510, MATCH($CY120, 'Hotel Database'!$EB$11:$EB$510, 0)), "")="", "", IFERROR(INDEX('Hotel Database'!$K$11:$K$510, MATCH($CY120, 'Hotel Database'!$EB$11:$EB$510, 0)), ""))</f>
        <v>250</v>
      </c>
      <c r="AM120" s="103"/>
      <c r="AN120" s="103"/>
      <c r="AO120" s="103"/>
      <c r="AP120" s="103">
        <f>IF(IFERROR(INDEX('Hotel Database'!$Q$11:$Q$510, MATCH($CY120, 'Hotel Database'!$EB$11:$EB$510, 0)), "")="", "", IFERROR(INDEX('Hotel Database'!$Q$11:$Q$510, MATCH($CY120, 'Hotel Database'!$EB$11:$EB$510, 0)), ""))</f>
        <v>120</v>
      </c>
      <c r="AQ120" s="103"/>
      <c r="AR120" s="103"/>
      <c r="AS120" s="103"/>
      <c r="AT120" s="104" t="str">
        <f t="shared" si="10"/>
        <v>https://lhw.com/uberfahrt</v>
      </c>
      <c r="AU120" s="104"/>
      <c r="AV120" s="104"/>
      <c r="AW120" s="104"/>
      <c r="AX120" s="104"/>
      <c r="AY120" s="104"/>
      <c r="AZ120" s="104"/>
      <c r="BA120" s="104"/>
      <c r="BB120" s="104"/>
      <c r="BC120" s="104"/>
      <c r="BD120" s="104"/>
      <c r="BE120" s="104"/>
      <c r="BF120" s="104"/>
      <c r="BG120" s="104"/>
      <c r="BH120" s="104"/>
      <c r="BI120" s="104"/>
      <c r="BJ120" s="104"/>
      <c r="BK120" s="104"/>
      <c r="BL120" s="105"/>
      <c r="BM120" s="2"/>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U120" s="10" t="str">
        <f>'Hotel Database'!$EJ127</f>
        <v/>
      </c>
      <c r="CW120" s="10" t="str">
        <f>'Hotel Database'!$EN127</f>
        <v>Hamburg</v>
      </c>
      <c r="CY120" s="8">
        <v>110</v>
      </c>
      <c r="DA120" s="10" t="str">
        <f>IFERROR(INDEX('Hotel Database'!$ED$11:$ED$510, MATCH($CY120, 'Hotel Database'!$EB$11:$EB$510, 0)), "")</f>
        <v>110. Althoff Seehotel Überfahrt</v>
      </c>
      <c r="DC120" s="10" t="str">
        <f>IF(IFERROR(INDEX('Hotel Database'!$AD$11:$AD$510, MATCH($CY120, 'Hotel Database'!$EB$11:$EB$510, 0)), "")="", "", IFERROR(INDEX('Hotel Database'!$AD$11:$AD$510, MATCH($CY120, 'Hotel Database'!$EB$11:$EB$510, 0)), ""))</f>
        <v>www.lhw.com/uberfahrt</v>
      </c>
      <c r="DE120" s="10" t="str">
        <f t="shared" si="11"/>
        <v>https://lhw.com/uberfahrt</v>
      </c>
    </row>
    <row r="121" spans="1:109" x14ac:dyDescent="0.35">
      <c r="A121" s="2"/>
      <c r="B121" s="101" t="str">
        <f>IF(IFERROR(INDEX('Hotel Database'!$B$11:$B$510, MATCH($CY121, 'Hotel Database'!$EB$11:$EB$510, 0)), "")="", "", IFERROR(INDEX('Hotel Database'!$B$11:$B$510, MATCH($CY121, 'Hotel Database'!$EB$11:$EB$510, 0)), ""))</f>
        <v>Germany</v>
      </c>
      <c r="C121" s="102"/>
      <c r="D121" s="102"/>
      <c r="E121" s="102"/>
      <c r="F121" s="102"/>
      <c r="G121" s="102"/>
      <c r="H121" s="102"/>
      <c r="I121" s="102" t="str">
        <f>IF(IFERROR(INDEX('Hotel Database'!$C$11:$C$510, MATCH($CY121, 'Hotel Database'!$EB$11:$EB$510, 0)), "")="", "", IFERROR(INDEX('Hotel Database'!$C$11:$C$510, MATCH($CY121, 'Hotel Database'!$EB$11:$EB$510, 0)), ""))</f>
        <v>Hamburg</v>
      </c>
      <c r="J121" s="102"/>
      <c r="K121" s="102"/>
      <c r="L121" s="102"/>
      <c r="M121" s="102"/>
      <c r="N121" s="102"/>
      <c r="O121" s="102"/>
      <c r="P121" s="102" t="str">
        <f>IF(IFERROR(INDEX('Hotel Database'!$D$11:$D$510, MATCH($CY121, 'Hotel Database'!$EB$11:$EB$510, 0)), "")="", "", IFERROR(INDEX('Hotel Database'!$D$11:$D$510, MATCH($CY121, 'Hotel Database'!$EB$11:$EB$510, 0)), ""))</f>
        <v>The Fontenay</v>
      </c>
      <c r="Q121" s="102"/>
      <c r="R121" s="102"/>
      <c r="S121" s="102"/>
      <c r="T121" s="102"/>
      <c r="U121" s="102"/>
      <c r="V121" s="102"/>
      <c r="W121" s="102"/>
      <c r="X121" s="102"/>
      <c r="Y121" s="102"/>
      <c r="Z121" s="102" t="str">
        <f>IF(IFERROR(INDEX('Hotel Database'!$I$11:$I$510, MATCH($CY121, 'Hotel Database'!$EB$11:$EB$510, 0)), "")="", "", IFERROR(INDEX('Hotel Database'!$I$11:$I$510, MATCH($CY121, 'Hotel Database'!$EB$11:$EB$510, 0)), ""))</f>
        <v/>
      </c>
      <c r="AA121" s="102"/>
      <c r="AB121" s="102"/>
      <c r="AC121" s="102"/>
      <c r="AD121" s="103">
        <f>IF(IFERROR(INDEX('Hotel Database'!$E$11:$E$510, MATCH($CY121, 'Hotel Database'!$EB$11:$EB$510, 0)), "")="", "", IFERROR(INDEX('Hotel Database'!$E$11:$E$510, MATCH($CY121, 'Hotel Database'!$EB$11:$EB$510, 0)), ""))</f>
        <v>130</v>
      </c>
      <c r="AE121" s="103"/>
      <c r="AF121" s="103"/>
      <c r="AG121" s="103"/>
      <c r="AH121" s="103">
        <f>IF(IFERROR(INDEX('Hotel Database'!$H$11:$H$510, MATCH($CY121, 'Hotel Database'!$EB$11:$EB$510, 0)), "")="", "", IFERROR(INDEX('Hotel Database'!$H$11:$H$510, MATCH($CY121, 'Hotel Database'!$EB$11:$EB$510, 0)), ""))</f>
        <v>4</v>
      </c>
      <c r="AI121" s="103"/>
      <c r="AJ121" s="103"/>
      <c r="AK121" s="103"/>
      <c r="AL121" s="103">
        <f>IF(IFERROR(INDEX('Hotel Database'!$K$11:$K$510, MATCH($CY121, 'Hotel Database'!$EB$11:$EB$510, 0)), "")="", "", IFERROR(INDEX('Hotel Database'!$K$11:$K$510, MATCH($CY121, 'Hotel Database'!$EB$11:$EB$510, 0)), ""))</f>
        <v>230</v>
      </c>
      <c r="AM121" s="103"/>
      <c r="AN121" s="103"/>
      <c r="AO121" s="103"/>
      <c r="AP121" s="103">
        <f>IF(IFERROR(INDEX('Hotel Database'!$Q$11:$Q$510, MATCH($CY121, 'Hotel Database'!$EB$11:$EB$510, 0)), "")="", "", IFERROR(INDEX('Hotel Database'!$Q$11:$Q$510, MATCH($CY121, 'Hotel Database'!$EB$11:$EB$510, 0)), ""))</f>
        <v>100</v>
      </c>
      <c r="AQ121" s="103"/>
      <c r="AR121" s="103"/>
      <c r="AS121" s="103"/>
      <c r="AT121" s="104" t="str">
        <f t="shared" si="10"/>
        <v>https://lhw.com/fontenayham</v>
      </c>
      <c r="AU121" s="104"/>
      <c r="AV121" s="104"/>
      <c r="AW121" s="104"/>
      <c r="AX121" s="104"/>
      <c r="AY121" s="104"/>
      <c r="AZ121" s="104"/>
      <c r="BA121" s="104"/>
      <c r="BB121" s="104"/>
      <c r="BC121" s="104"/>
      <c r="BD121" s="104"/>
      <c r="BE121" s="104"/>
      <c r="BF121" s="104"/>
      <c r="BG121" s="104"/>
      <c r="BH121" s="104"/>
      <c r="BI121" s="104"/>
      <c r="BJ121" s="104"/>
      <c r="BK121" s="104"/>
      <c r="BL121" s="105"/>
      <c r="BM121" s="2"/>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U121" s="10" t="str">
        <f>'Hotel Database'!$EJ128</f>
        <v/>
      </c>
      <c r="CW121" s="10" t="str">
        <f>'Hotel Database'!$EN128</f>
        <v>Hammamet</v>
      </c>
      <c r="CY121" s="8">
        <v>111</v>
      </c>
      <c r="DA121" s="10" t="str">
        <f>IFERROR(INDEX('Hotel Database'!$ED$11:$ED$510, MATCH($CY121, 'Hotel Database'!$EB$11:$EB$510, 0)), "")</f>
        <v>111. The Fontenay</v>
      </c>
      <c r="DC121" s="10" t="str">
        <f>IF(IFERROR(INDEX('Hotel Database'!$AD$11:$AD$510, MATCH($CY121, 'Hotel Database'!$EB$11:$EB$510, 0)), "")="", "", IFERROR(INDEX('Hotel Database'!$AD$11:$AD$510, MATCH($CY121, 'Hotel Database'!$EB$11:$EB$510, 0)), ""))</f>
        <v>www.lhw.com/fontenayham</v>
      </c>
      <c r="DE121" s="10" t="str">
        <f t="shared" si="11"/>
        <v>https://lhw.com/fontenayham</v>
      </c>
    </row>
    <row r="122" spans="1:109" x14ac:dyDescent="0.35">
      <c r="A122" s="2"/>
      <c r="B122" s="101" t="str">
        <f>IF(IFERROR(INDEX('Hotel Database'!$B$11:$B$510, MATCH($CY122, 'Hotel Database'!$EB$11:$EB$510, 0)), "")="", "", IFERROR(INDEX('Hotel Database'!$B$11:$B$510, MATCH($CY122, 'Hotel Database'!$EB$11:$EB$510, 0)), ""))</f>
        <v>Germany</v>
      </c>
      <c r="C122" s="102"/>
      <c r="D122" s="102"/>
      <c r="E122" s="102"/>
      <c r="F122" s="102"/>
      <c r="G122" s="102"/>
      <c r="H122" s="102"/>
      <c r="I122" s="102" t="str">
        <f>IF(IFERROR(INDEX('Hotel Database'!$C$11:$C$510, MATCH($CY122, 'Hotel Database'!$EB$11:$EB$510, 0)), "")="", "", IFERROR(INDEX('Hotel Database'!$C$11:$C$510, MATCH($CY122, 'Hotel Database'!$EB$11:$EB$510, 0)), ""))</f>
        <v>Cologne</v>
      </c>
      <c r="J122" s="102"/>
      <c r="K122" s="102"/>
      <c r="L122" s="102"/>
      <c r="M122" s="102"/>
      <c r="N122" s="102"/>
      <c r="O122" s="102"/>
      <c r="P122" s="102" t="str">
        <f>IF(IFERROR(INDEX('Hotel Database'!$D$11:$D$510, MATCH($CY122, 'Hotel Database'!$EB$11:$EB$510, 0)), "")="", "", IFERROR(INDEX('Hotel Database'!$D$11:$D$510, MATCH($CY122, 'Hotel Database'!$EB$11:$EB$510, 0)), ""))</f>
        <v>Althoff Dom Hotel Cologne</v>
      </c>
      <c r="Q122" s="102"/>
      <c r="R122" s="102"/>
      <c r="S122" s="102"/>
      <c r="T122" s="102"/>
      <c r="U122" s="102"/>
      <c r="V122" s="102"/>
      <c r="W122" s="102"/>
      <c r="X122" s="102"/>
      <c r="Y122" s="102"/>
      <c r="Z122" s="102" t="str">
        <f>IF(IFERROR(INDEX('Hotel Database'!$I$11:$I$510, MATCH($CY122, 'Hotel Database'!$EB$11:$EB$510, 0)), "")="", "", IFERROR(INDEX('Hotel Database'!$I$11:$I$510, MATCH($CY122, 'Hotel Database'!$EB$11:$EB$510, 0)), ""))</f>
        <v/>
      </c>
      <c r="AA122" s="102"/>
      <c r="AB122" s="102"/>
      <c r="AC122" s="102"/>
      <c r="AD122" s="103">
        <f>IF(IFERROR(INDEX('Hotel Database'!$E$11:$E$510, MATCH($CY122, 'Hotel Database'!$EB$11:$EB$510, 0)), "")="", "", IFERROR(INDEX('Hotel Database'!$E$11:$E$510, MATCH($CY122, 'Hotel Database'!$EB$11:$EB$510, 0)), ""))</f>
        <v>130</v>
      </c>
      <c r="AE122" s="103"/>
      <c r="AF122" s="103"/>
      <c r="AG122" s="103"/>
      <c r="AH122" s="103">
        <f>IF(IFERROR(INDEX('Hotel Database'!$H$11:$H$510, MATCH($CY122, 'Hotel Database'!$EB$11:$EB$510, 0)), "")="", "", IFERROR(INDEX('Hotel Database'!$H$11:$H$510, MATCH($CY122, 'Hotel Database'!$EB$11:$EB$510, 0)), ""))</f>
        <v>0</v>
      </c>
      <c r="AI122" s="103"/>
      <c r="AJ122" s="103"/>
      <c r="AK122" s="103"/>
      <c r="AL122" s="103" t="str">
        <f>IF(IFERROR(INDEX('Hotel Database'!$K$11:$K$510, MATCH($CY122, 'Hotel Database'!$EB$11:$EB$510, 0)), "")="", "", IFERROR(INDEX('Hotel Database'!$K$11:$K$510, MATCH($CY122, 'Hotel Database'!$EB$11:$EB$510, 0)), ""))</f>
        <v/>
      </c>
      <c r="AM122" s="103"/>
      <c r="AN122" s="103"/>
      <c r="AO122" s="103"/>
      <c r="AP122" s="103" t="str">
        <f>IF(IFERROR(INDEX('Hotel Database'!$Q$11:$Q$510, MATCH($CY122, 'Hotel Database'!$EB$11:$EB$510, 0)), "")="", "", IFERROR(INDEX('Hotel Database'!$Q$11:$Q$510, MATCH($CY122, 'Hotel Database'!$EB$11:$EB$510, 0)), ""))</f>
        <v/>
      </c>
      <c r="AQ122" s="103"/>
      <c r="AR122" s="103"/>
      <c r="AS122" s="103"/>
      <c r="AT122" s="104" t="str">
        <f t="shared" si="10"/>
        <v/>
      </c>
      <c r="AU122" s="104"/>
      <c r="AV122" s="104"/>
      <c r="AW122" s="104"/>
      <c r="AX122" s="104"/>
      <c r="AY122" s="104"/>
      <c r="AZ122" s="104"/>
      <c r="BA122" s="104"/>
      <c r="BB122" s="104"/>
      <c r="BC122" s="104"/>
      <c r="BD122" s="104"/>
      <c r="BE122" s="104"/>
      <c r="BF122" s="104"/>
      <c r="BG122" s="104"/>
      <c r="BH122" s="104"/>
      <c r="BI122" s="104"/>
      <c r="BJ122" s="104"/>
      <c r="BK122" s="104"/>
      <c r="BL122" s="105"/>
      <c r="BM122" s="2"/>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U122" s="10" t="str">
        <f>'Hotel Database'!$EJ129</f>
        <v/>
      </c>
      <c r="CW122" s="10" t="str">
        <f>'Hotel Database'!$EN129</f>
        <v>Haro</v>
      </c>
      <c r="CY122" s="8">
        <v>112</v>
      </c>
      <c r="DA122" s="10" t="str">
        <f>IFERROR(INDEX('Hotel Database'!$ED$11:$ED$510, MATCH($CY122, 'Hotel Database'!$EB$11:$EB$510, 0)), "")</f>
        <v>112. Althoff Dom Hotel Cologne</v>
      </c>
      <c r="DC122" s="10" t="str">
        <f>IF(IFERROR(INDEX('Hotel Database'!$AD$11:$AD$510, MATCH($CY122, 'Hotel Database'!$EB$11:$EB$510, 0)), "")="", "", IFERROR(INDEX('Hotel Database'!$AD$11:$AD$510, MATCH($CY122, 'Hotel Database'!$EB$11:$EB$510, 0)), ""))</f>
        <v/>
      </c>
      <c r="DE122" s="10" t="str">
        <f t="shared" si="11"/>
        <v/>
      </c>
    </row>
    <row r="123" spans="1:109" x14ac:dyDescent="0.35">
      <c r="A123" s="2"/>
      <c r="B123" s="101" t="str">
        <f>IF(IFERROR(INDEX('Hotel Database'!$B$11:$B$510, MATCH($CY123, 'Hotel Database'!$EB$11:$EB$510, 0)), "")="", "", IFERROR(INDEX('Hotel Database'!$B$11:$B$510, MATCH($CY123, 'Hotel Database'!$EB$11:$EB$510, 0)), ""))</f>
        <v>Germany</v>
      </c>
      <c r="C123" s="102"/>
      <c r="D123" s="102"/>
      <c r="E123" s="102"/>
      <c r="F123" s="102"/>
      <c r="G123" s="102"/>
      <c r="H123" s="102"/>
      <c r="I123" s="102" t="str">
        <f>IF(IFERROR(INDEX('Hotel Database'!$C$11:$C$510, MATCH($CY123, 'Hotel Database'!$EB$11:$EB$510, 0)), "")="", "", IFERROR(INDEX('Hotel Database'!$C$11:$C$510, MATCH($CY123, 'Hotel Database'!$EB$11:$EB$510, 0)), ""))</f>
        <v>Übersee</v>
      </c>
      <c r="J123" s="102"/>
      <c r="K123" s="102"/>
      <c r="L123" s="102"/>
      <c r="M123" s="102"/>
      <c r="N123" s="102"/>
      <c r="O123" s="102"/>
      <c r="P123" s="102" t="str">
        <f>IF(IFERROR(INDEX('Hotel Database'!$D$11:$D$510, MATCH($CY123, 'Hotel Database'!$EB$11:$EB$510, 0)), "")="", "", IFERROR(INDEX('Hotel Database'!$D$11:$D$510, MATCH($CY123, 'Hotel Database'!$EB$11:$EB$510, 0)), ""))</f>
        <v>Chiemgauhof Lakeside Retreat</v>
      </c>
      <c r="Q123" s="102"/>
      <c r="R123" s="102"/>
      <c r="S123" s="102"/>
      <c r="T123" s="102"/>
      <c r="U123" s="102"/>
      <c r="V123" s="102"/>
      <c r="W123" s="102"/>
      <c r="X123" s="102"/>
      <c r="Y123" s="102"/>
      <c r="Z123" s="102" t="str">
        <f>IF(IFERROR(INDEX('Hotel Database'!$I$11:$I$510, MATCH($CY123, 'Hotel Database'!$EB$11:$EB$510, 0)), "")="", "", IFERROR(INDEX('Hotel Database'!$I$11:$I$510, MATCH($CY123, 'Hotel Database'!$EB$11:$EB$510, 0)), ""))</f>
        <v/>
      </c>
      <c r="AA123" s="102"/>
      <c r="AB123" s="102"/>
      <c r="AC123" s="102"/>
      <c r="AD123" s="103">
        <f>IF(IFERROR(INDEX('Hotel Database'!$E$11:$E$510, MATCH($CY123, 'Hotel Database'!$EB$11:$EB$510, 0)), "")="", "", IFERROR(INDEX('Hotel Database'!$E$11:$E$510, MATCH($CY123, 'Hotel Database'!$EB$11:$EB$510, 0)), ""))</f>
        <v>28</v>
      </c>
      <c r="AE123" s="103"/>
      <c r="AF123" s="103"/>
      <c r="AG123" s="103"/>
      <c r="AH123" s="103">
        <f>IF(IFERROR(INDEX('Hotel Database'!$H$11:$H$510, MATCH($CY123, 'Hotel Database'!$EB$11:$EB$510, 0)), "")="", "", IFERROR(INDEX('Hotel Database'!$H$11:$H$510, MATCH($CY123, 'Hotel Database'!$EB$11:$EB$510, 0)), ""))</f>
        <v>0</v>
      </c>
      <c r="AI123" s="103"/>
      <c r="AJ123" s="103"/>
      <c r="AK123" s="103"/>
      <c r="AL123" s="103" t="str">
        <f>IF(IFERROR(INDEX('Hotel Database'!$K$11:$K$510, MATCH($CY123, 'Hotel Database'!$EB$11:$EB$510, 0)), "")="", "", IFERROR(INDEX('Hotel Database'!$K$11:$K$510, MATCH($CY123, 'Hotel Database'!$EB$11:$EB$510, 0)), ""))</f>
        <v/>
      </c>
      <c r="AM123" s="103"/>
      <c r="AN123" s="103"/>
      <c r="AO123" s="103"/>
      <c r="AP123" s="103" t="str">
        <f>IF(IFERROR(INDEX('Hotel Database'!$Q$11:$Q$510, MATCH($CY123, 'Hotel Database'!$EB$11:$EB$510, 0)), "")="", "", IFERROR(INDEX('Hotel Database'!$Q$11:$Q$510, MATCH($CY123, 'Hotel Database'!$EB$11:$EB$510, 0)), ""))</f>
        <v/>
      </c>
      <c r="AQ123" s="103"/>
      <c r="AR123" s="103"/>
      <c r="AS123" s="103"/>
      <c r="AT123" s="104" t="str">
        <f t="shared" si="10"/>
        <v>https://lhw.com/chiemgauhofretreat</v>
      </c>
      <c r="AU123" s="104"/>
      <c r="AV123" s="104"/>
      <c r="AW123" s="104"/>
      <c r="AX123" s="104"/>
      <c r="AY123" s="104"/>
      <c r="AZ123" s="104"/>
      <c r="BA123" s="104"/>
      <c r="BB123" s="104"/>
      <c r="BC123" s="104"/>
      <c r="BD123" s="104"/>
      <c r="BE123" s="104"/>
      <c r="BF123" s="104"/>
      <c r="BG123" s="104"/>
      <c r="BH123" s="104"/>
      <c r="BI123" s="104"/>
      <c r="BJ123" s="104"/>
      <c r="BK123" s="104"/>
      <c r="BL123" s="105"/>
      <c r="BM123" s="2"/>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U123" s="10" t="str">
        <f>'Hotel Database'!$EJ130</f>
        <v/>
      </c>
      <c r="CW123" s="10" t="str">
        <f>'Hotel Database'!$EN130</f>
        <v>Heiligendamm</v>
      </c>
      <c r="CY123" s="8">
        <v>113</v>
      </c>
      <c r="DA123" s="10" t="str">
        <f>IFERROR(INDEX('Hotel Database'!$ED$11:$ED$510, MATCH($CY123, 'Hotel Database'!$EB$11:$EB$510, 0)), "")</f>
        <v>113. Chiemgauhof Lakeside Retreat</v>
      </c>
      <c r="DC123" s="10" t="str">
        <f>IF(IFERROR(INDEX('Hotel Database'!$AD$11:$AD$510, MATCH($CY123, 'Hotel Database'!$EB$11:$EB$510, 0)), "")="", "", IFERROR(INDEX('Hotel Database'!$AD$11:$AD$510, MATCH($CY123, 'Hotel Database'!$EB$11:$EB$510, 0)), ""))</f>
        <v>www.lhw.com/chiemgauhofretreat</v>
      </c>
      <c r="DE123" s="10" t="str">
        <f t="shared" si="11"/>
        <v>https://lhw.com/chiemgauhofretreat</v>
      </c>
    </row>
    <row r="124" spans="1:109" x14ac:dyDescent="0.35">
      <c r="A124" s="2"/>
      <c r="B124" s="101" t="str">
        <f>IF(IFERROR(INDEX('Hotel Database'!$B$11:$B$510, MATCH($CY124, 'Hotel Database'!$EB$11:$EB$510, 0)), "")="", "", IFERROR(INDEX('Hotel Database'!$B$11:$B$510, MATCH($CY124, 'Hotel Database'!$EB$11:$EB$510, 0)), ""))</f>
        <v>Germany</v>
      </c>
      <c r="C124" s="102"/>
      <c r="D124" s="102"/>
      <c r="E124" s="102"/>
      <c r="F124" s="102"/>
      <c r="G124" s="102"/>
      <c r="H124" s="102"/>
      <c r="I124" s="102" t="str">
        <f>IF(IFERROR(INDEX('Hotel Database'!$C$11:$C$510, MATCH($CY124, 'Hotel Database'!$EB$11:$EB$510, 0)), "")="", "", IFERROR(INDEX('Hotel Database'!$C$11:$C$510, MATCH($CY124, 'Hotel Database'!$EB$11:$EB$510, 0)), ""))</f>
        <v>Frankfurt am Main</v>
      </c>
      <c r="J124" s="102"/>
      <c r="K124" s="102"/>
      <c r="L124" s="102"/>
      <c r="M124" s="102"/>
      <c r="N124" s="102"/>
      <c r="O124" s="102"/>
      <c r="P124" s="102" t="str">
        <f>IF(IFERROR(INDEX('Hotel Database'!$D$11:$D$510, MATCH($CY124, 'Hotel Database'!$EB$11:$EB$510, 0)), "")="", "", IFERROR(INDEX('Hotel Database'!$D$11:$D$510, MATCH($CY124, 'Hotel Database'!$EB$11:$EB$510, 0)), ""))</f>
        <v>The Florentin by Althoff Collection</v>
      </c>
      <c r="Q124" s="102"/>
      <c r="R124" s="102"/>
      <c r="S124" s="102"/>
      <c r="T124" s="102"/>
      <c r="U124" s="102"/>
      <c r="V124" s="102"/>
      <c r="W124" s="102"/>
      <c r="X124" s="102"/>
      <c r="Y124" s="102"/>
      <c r="Z124" s="102" t="str">
        <f>IF(IFERROR(INDEX('Hotel Database'!$I$11:$I$510, MATCH($CY124, 'Hotel Database'!$EB$11:$EB$510, 0)), "")="", "", IFERROR(INDEX('Hotel Database'!$I$11:$I$510, MATCH($CY124, 'Hotel Database'!$EB$11:$EB$510, 0)), ""))</f>
        <v/>
      </c>
      <c r="AA124" s="102"/>
      <c r="AB124" s="102"/>
      <c r="AC124" s="102"/>
      <c r="AD124" s="103">
        <f>IF(IFERROR(INDEX('Hotel Database'!$E$11:$E$510, MATCH($CY124, 'Hotel Database'!$EB$11:$EB$510, 0)), "")="", "", IFERROR(INDEX('Hotel Database'!$E$11:$E$510, MATCH($CY124, 'Hotel Database'!$EB$11:$EB$510, 0)), ""))</f>
        <v>147</v>
      </c>
      <c r="AE124" s="103"/>
      <c r="AF124" s="103"/>
      <c r="AG124" s="103"/>
      <c r="AH124" s="103">
        <f>IF(IFERROR(INDEX('Hotel Database'!$H$11:$H$510, MATCH($CY124, 'Hotel Database'!$EB$11:$EB$510, 0)), "")="", "", IFERROR(INDEX('Hotel Database'!$H$11:$H$510, MATCH($CY124, 'Hotel Database'!$EB$11:$EB$510, 0)), ""))</f>
        <v>0</v>
      </c>
      <c r="AI124" s="103"/>
      <c r="AJ124" s="103"/>
      <c r="AK124" s="103"/>
      <c r="AL124" s="103" t="str">
        <f>IF(IFERROR(INDEX('Hotel Database'!$K$11:$K$510, MATCH($CY124, 'Hotel Database'!$EB$11:$EB$510, 0)), "")="", "", IFERROR(INDEX('Hotel Database'!$K$11:$K$510, MATCH($CY124, 'Hotel Database'!$EB$11:$EB$510, 0)), ""))</f>
        <v/>
      </c>
      <c r="AM124" s="103"/>
      <c r="AN124" s="103"/>
      <c r="AO124" s="103"/>
      <c r="AP124" s="103" t="str">
        <f>IF(IFERROR(INDEX('Hotel Database'!$Q$11:$Q$510, MATCH($CY124, 'Hotel Database'!$EB$11:$EB$510, 0)), "")="", "", IFERROR(INDEX('Hotel Database'!$Q$11:$Q$510, MATCH($CY124, 'Hotel Database'!$EB$11:$EB$510, 0)), ""))</f>
        <v/>
      </c>
      <c r="AQ124" s="103"/>
      <c r="AR124" s="103"/>
      <c r="AS124" s="103"/>
      <c r="AT124" s="104" t="str">
        <f t="shared" si="10"/>
        <v>https://lhw.com/florentin</v>
      </c>
      <c r="AU124" s="104"/>
      <c r="AV124" s="104"/>
      <c r="AW124" s="104"/>
      <c r="AX124" s="104"/>
      <c r="AY124" s="104"/>
      <c r="AZ124" s="104"/>
      <c r="BA124" s="104"/>
      <c r="BB124" s="104"/>
      <c r="BC124" s="104"/>
      <c r="BD124" s="104"/>
      <c r="BE124" s="104"/>
      <c r="BF124" s="104"/>
      <c r="BG124" s="104"/>
      <c r="BH124" s="104"/>
      <c r="BI124" s="104"/>
      <c r="BJ124" s="104"/>
      <c r="BK124" s="104"/>
      <c r="BL124" s="105"/>
      <c r="BM124" s="2"/>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U124" s="10" t="str">
        <f>'Hotel Database'!$EJ131</f>
        <v/>
      </c>
      <c r="CW124" s="10" t="str">
        <f>'Hotel Database'!$EN131</f>
        <v>Helsinki</v>
      </c>
      <c r="CY124" s="8">
        <v>114</v>
      </c>
      <c r="DA124" s="10" t="str">
        <f>IFERROR(INDEX('Hotel Database'!$ED$11:$ED$510, MATCH($CY124, 'Hotel Database'!$EB$11:$EB$510, 0)), "")</f>
        <v>114. The Florentin by Althoff Collection</v>
      </c>
      <c r="DC124" s="10" t="str">
        <f>IF(IFERROR(INDEX('Hotel Database'!$AD$11:$AD$510, MATCH($CY124, 'Hotel Database'!$EB$11:$EB$510, 0)), "")="", "", IFERROR(INDEX('Hotel Database'!$AD$11:$AD$510, MATCH($CY124, 'Hotel Database'!$EB$11:$EB$510, 0)), ""))</f>
        <v>www.lhw.com/florentin</v>
      </c>
      <c r="DE124" s="10" t="str">
        <f t="shared" si="11"/>
        <v>https://lhw.com/florentin</v>
      </c>
    </row>
    <row r="125" spans="1:109" x14ac:dyDescent="0.35">
      <c r="A125" s="2"/>
      <c r="B125" s="101" t="str">
        <f>IF(IFERROR(INDEX('Hotel Database'!$B$11:$B$510, MATCH($CY125, 'Hotel Database'!$EB$11:$EB$510, 0)), "")="", "", IFERROR(INDEX('Hotel Database'!$B$11:$B$510, MATCH($CY125, 'Hotel Database'!$EB$11:$EB$510, 0)), ""))</f>
        <v>Greece</v>
      </c>
      <c r="C125" s="102"/>
      <c r="D125" s="102"/>
      <c r="E125" s="102"/>
      <c r="F125" s="102"/>
      <c r="G125" s="102"/>
      <c r="H125" s="102"/>
      <c r="I125" s="102" t="str">
        <f>IF(IFERROR(INDEX('Hotel Database'!$C$11:$C$510, MATCH($CY125, 'Hotel Database'!$EB$11:$EB$510, 0)), "")="", "", IFERROR(INDEX('Hotel Database'!$C$11:$C$510, MATCH($CY125, 'Hotel Database'!$EB$11:$EB$510, 0)), ""))</f>
        <v>Santorini, Cyclades Islands</v>
      </c>
      <c r="J125" s="102"/>
      <c r="K125" s="102"/>
      <c r="L125" s="102"/>
      <c r="M125" s="102"/>
      <c r="N125" s="102"/>
      <c r="O125" s="102"/>
      <c r="P125" s="102" t="str">
        <f>IF(IFERROR(INDEX('Hotel Database'!$D$11:$D$510, MATCH($CY125, 'Hotel Database'!$EB$11:$EB$510, 0)), "")="", "", IFERROR(INDEX('Hotel Database'!$D$11:$D$510, MATCH($CY125, 'Hotel Database'!$EB$11:$EB$510, 0)), ""))</f>
        <v>Katikies Garden</v>
      </c>
      <c r="Q125" s="102"/>
      <c r="R125" s="102"/>
      <c r="S125" s="102"/>
      <c r="T125" s="102"/>
      <c r="U125" s="102"/>
      <c r="V125" s="102"/>
      <c r="W125" s="102"/>
      <c r="X125" s="102"/>
      <c r="Y125" s="102"/>
      <c r="Z125" s="102" t="str">
        <f>IF(IFERROR(INDEX('Hotel Database'!$I$11:$I$510, MATCH($CY125, 'Hotel Database'!$EB$11:$EB$510, 0)), "")="", "", IFERROR(INDEX('Hotel Database'!$I$11:$I$510, MATCH($CY125, 'Hotel Database'!$EB$11:$EB$510, 0)), ""))</f>
        <v/>
      </c>
      <c r="AA125" s="102"/>
      <c r="AB125" s="102"/>
      <c r="AC125" s="102"/>
      <c r="AD125" s="103">
        <f>IF(IFERROR(INDEX('Hotel Database'!$E$11:$E$510, MATCH($CY125, 'Hotel Database'!$EB$11:$EB$510, 0)), "")="", "", IFERROR(INDEX('Hotel Database'!$E$11:$E$510, MATCH($CY125, 'Hotel Database'!$EB$11:$EB$510, 0)), ""))</f>
        <v>40</v>
      </c>
      <c r="AE125" s="103"/>
      <c r="AF125" s="103"/>
      <c r="AG125" s="103"/>
      <c r="AH125" s="103">
        <f>IF(IFERROR(INDEX('Hotel Database'!$H$11:$H$510, MATCH($CY125, 'Hotel Database'!$EB$11:$EB$510, 0)), "")="", "", IFERROR(INDEX('Hotel Database'!$H$11:$H$510, MATCH($CY125, 'Hotel Database'!$EB$11:$EB$510, 0)), ""))</f>
        <v>2</v>
      </c>
      <c r="AI125" s="103"/>
      <c r="AJ125" s="103"/>
      <c r="AK125" s="103"/>
      <c r="AL125" s="103" t="str">
        <f>IF(IFERROR(INDEX('Hotel Database'!$K$11:$K$510, MATCH($CY125, 'Hotel Database'!$EB$11:$EB$510, 0)), "")="", "", IFERROR(INDEX('Hotel Database'!$K$11:$K$510, MATCH($CY125, 'Hotel Database'!$EB$11:$EB$510, 0)), ""))</f>
        <v/>
      </c>
      <c r="AM125" s="103"/>
      <c r="AN125" s="103"/>
      <c r="AO125" s="103"/>
      <c r="AP125" s="103" t="str">
        <f>IF(IFERROR(INDEX('Hotel Database'!$Q$11:$Q$510, MATCH($CY125, 'Hotel Database'!$EB$11:$EB$510, 0)), "")="", "", IFERROR(INDEX('Hotel Database'!$Q$11:$Q$510, MATCH($CY125, 'Hotel Database'!$EB$11:$EB$510, 0)), ""))</f>
        <v/>
      </c>
      <c r="AQ125" s="103"/>
      <c r="AR125" s="103"/>
      <c r="AS125" s="103"/>
      <c r="AT125" s="104" t="str">
        <f t="shared" si="10"/>
        <v>https://lhw.com/katikiesgarden</v>
      </c>
      <c r="AU125" s="104"/>
      <c r="AV125" s="104"/>
      <c r="AW125" s="104"/>
      <c r="AX125" s="104"/>
      <c r="AY125" s="104"/>
      <c r="AZ125" s="104"/>
      <c r="BA125" s="104"/>
      <c r="BB125" s="104"/>
      <c r="BC125" s="104"/>
      <c r="BD125" s="104"/>
      <c r="BE125" s="104"/>
      <c r="BF125" s="104"/>
      <c r="BG125" s="104"/>
      <c r="BH125" s="104"/>
      <c r="BI125" s="104"/>
      <c r="BJ125" s="104"/>
      <c r="BK125" s="104"/>
      <c r="BL125" s="105"/>
      <c r="BM125" s="2"/>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U125" s="10" t="str">
        <f>'Hotel Database'!$EJ132</f>
        <v/>
      </c>
      <c r="CW125" s="10" t="str">
        <f>'Hotel Database'!$EN132</f>
        <v>Hermanus</v>
      </c>
      <c r="CY125" s="8">
        <v>115</v>
      </c>
      <c r="DA125" s="10" t="str">
        <f>IFERROR(INDEX('Hotel Database'!$ED$11:$ED$510, MATCH($CY125, 'Hotel Database'!$EB$11:$EB$510, 0)), "")</f>
        <v>115. Katikies Garden</v>
      </c>
      <c r="DC125" s="10" t="str">
        <f>IF(IFERROR(INDEX('Hotel Database'!$AD$11:$AD$510, MATCH($CY125, 'Hotel Database'!$EB$11:$EB$510, 0)), "")="", "", IFERROR(INDEX('Hotel Database'!$AD$11:$AD$510, MATCH($CY125, 'Hotel Database'!$EB$11:$EB$510, 0)), ""))</f>
        <v>www.lhw.com/katikiesgarden</v>
      </c>
      <c r="DE125" s="10" t="str">
        <f t="shared" si="11"/>
        <v>https://lhw.com/katikiesgarden</v>
      </c>
    </row>
    <row r="126" spans="1:109" x14ac:dyDescent="0.35">
      <c r="A126" s="2"/>
      <c r="B126" s="101" t="str">
        <f>IF(IFERROR(INDEX('Hotel Database'!$B$11:$B$510, MATCH($CY126, 'Hotel Database'!$EB$11:$EB$510, 0)), "")="", "", IFERROR(INDEX('Hotel Database'!$B$11:$B$510, MATCH($CY126, 'Hotel Database'!$EB$11:$EB$510, 0)), ""))</f>
        <v>Greece</v>
      </c>
      <c r="C126" s="102"/>
      <c r="D126" s="102"/>
      <c r="E126" s="102"/>
      <c r="F126" s="102"/>
      <c r="G126" s="102"/>
      <c r="H126" s="102"/>
      <c r="I126" s="102" t="str">
        <f>IF(IFERROR(INDEX('Hotel Database'!$C$11:$C$510, MATCH($CY126, 'Hotel Database'!$EB$11:$EB$510, 0)), "")="", "", IFERROR(INDEX('Hotel Database'!$C$11:$C$510, MATCH($CY126, 'Hotel Database'!$EB$11:$EB$510, 0)), ""))</f>
        <v>Zakynthos</v>
      </c>
      <c r="J126" s="102"/>
      <c r="K126" s="102"/>
      <c r="L126" s="102"/>
      <c r="M126" s="102"/>
      <c r="N126" s="102"/>
      <c r="O126" s="102"/>
      <c r="P126" s="102" t="str">
        <f>IF(IFERROR(INDEX('Hotel Database'!$D$11:$D$510, MATCH($CY126, 'Hotel Database'!$EB$11:$EB$510, 0)), "")="", "", IFERROR(INDEX('Hotel Database'!$D$11:$D$510, MATCH($CY126, 'Hotel Database'!$EB$11:$EB$510, 0)), ""))</f>
        <v>Lesante Cape Resort &amp; Villas</v>
      </c>
      <c r="Q126" s="102"/>
      <c r="R126" s="102"/>
      <c r="S126" s="102"/>
      <c r="T126" s="102"/>
      <c r="U126" s="102"/>
      <c r="V126" s="102"/>
      <c r="W126" s="102"/>
      <c r="X126" s="102"/>
      <c r="Y126" s="102"/>
      <c r="Z126" s="102" t="str">
        <f>IF(IFERROR(INDEX('Hotel Database'!$I$11:$I$510, MATCH($CY126, 'Hotel Database'!$EB$11:$EB$510, 0)), "")="", "", IFERROR(INDEX('Hotel Database'!$I$11:$I$510, MATCH($CY126, 'Hotel Database'!$EB$11:$EB$510, 0)), ""))</f>
        <v/>
      </c>
      <c r="AA126" s="102"/>
      <c r="AB126" s="102"/>
      <c r="AC126" s="102"/>
      <c r="AD126" s="103">
        <f>IF(IFERROR(INDEX('Hotel Database'!$E$11:$E$510, MATCH($CY126, 'Hotel Database'!$EB$11:$EB$510, 0)), "")="", "", IFERROR(INDEX('Hotel Database'!$E$11:$E$510, MATCH($CY126, 'Hotel Database'!$EB$11:$EB$510, 0)), ""))</f>
        <v>60</v>
      </c>
      <c r="AE126" s="103"/>
      <c r="AF126" s="103"/>
      <c r="AG126" s="103"/>
      <c r="AH126" s="103" t="str">
        <f>IF(IFERROR(INDEX('Hotel Database'!$H$11:$H$510, MATCH($CY126, 'Hotel Database'!$EB$11:$EB$510, 0)), "")="", "", IFERROR(INDEX('Hotel Database'!$H$11:$H$510, MATCH($CY126, 'Hotel Database'!$EB$11:$EB$510, 0)), ""))</f>
        <v/>
      </c>
      <c r="AI126" s="103"/>
      <c r="AJ126" s="103"/>
      <c r="AK126" s="103"/>
      <c r="AL126" s="103" t="str">
        <f>IF(IFERROR(INDEX('Hotel Database'!$K$11:$K$510, MATCH($CY126, 'Hotel Database'!$EB$11:$EB$510, 0)), "")="", "", IFERROR(INDEX('Hotel Database'!$K$11:$K$510, MATCH($CY126, 'Hotel Database'!$EB$11:$EB$510, 0)), ""))</f>
        <v/>
      </c>
      <c r="AM126" s="103"/>
      <c r="AN126" s="103"/>
      <c r="AO126" s="103"/>
      <c r="AP126" s="103" t="str">
        <f>IF(IFERROR(INDEX('Hotel Database'!$Q$11:$Q$510, MATCH($CY126, 'Hotel Database'!$EB$11:$EB$510, 0)), "")="", "", IFERROR(INDEX('Hotel Database'!$Q$11:$Q$510, MATCH($CY126, 'Hotel Database'!$EB$11:$EB$510, 0)), ""))</f>
        <v/>
      </c>
      <c r="AQ126" s="103"/>
      <c r="AR126" s="103"/>
      <c r="AS126" s="103"/>
      <c r="AT126" s="104" t="str">
        <f t="shared" si="10"/>
        <v>https://lhw.com/lesantecaperesort</v>
      </c>
      <c r="AU126" s="104"/>
      <c r="AV126" s="104"/>
      <c r="AW126" s="104"/>
      <c r="AX126" s="104"/>
      <c r="AY126" s="104"/>
      <c r="AZ126" s="104"/>
      <c r="BA126" s="104"/>
      <c r="BB126" s="104"/>
      <c r="BC126" s="104"/>
      <c r="BD126" s="104"/>
      <c r="BE126" s="104"/>
      <c r="BF126" s="104"/>
      <c r="BG126" s="104"/>
      <c r="BH126" s="104"/>
      <c r="BI126" s="104"/>
      <c r="BJ126" s="104"/>
      <c r="BK126" s="104"/>
      <c r="BL126" s="105"/>
      <c r="BM126" s="2"/>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U126" s="10" t="str">
        <f>'Hotel Database'!$EJ133</f>
        <v/>
      </c>
      <c r="CW126" s="10" t="str">
        <f>'Hotel Database'!$EN133</f>
        <v>Hluhluwe</v>
      </c>
      <c r="CY126" s="8">
        <v>116</v>
      </c>
      <c r="DA126" s="10" t="str">
        <f>IFERROR(INDEX('Hotel Database'!$ED$11:$ED$510, MATCH($CY126, 'Hotel Database'!$EB$11:$EB$510, 0)), "")</f>
        <v>116. Lesante Cape Resort &amp; Villas</v>
      </c>
      <c r="DC126" s="10" t="str">
        <f>IF(IFERROR(INDEX('Hotel Database'!$AD$11:$AD$510, MATCH($CY126, 'Hotel Database'!$EB$11:$EB$510, 0)), "")="", "", IFERROR(INDEX('Hotel Database'!$AD$11:$AD$510, MATCH($CY126, 'Hotel Database'!$EB$11:$EB$510, 0)), ""))</f>
        <v>www.lhw.com/lesantecaperesort</v>
      </c>
      <c r="DE126" s="10" t="str">
        <f t="shared" si="11"/>
        <v>https://lhw.com/lesantecaperesort</v>
      </c>
    </row>
    <row r="127" spans="1:109" x14ac:dyDescent="0.35">
      <c r="A127" s="2"/>
      <c r="B127" s="101" t="str">
        <f>IF(IFERROR(INDEX('Hotel Database'!$B$11:$B$510, MATCH($CY127, 'Hotel Database'!$EB$11:$EB$510, 0)), "")="", "", IFERROR(INDEX('Hotel Database'!$B$11:$B$510, MATCH($CY127, 'Hotel Database'!$EB$11:$EB$510, 0)), ""))</f>
        <v>Greece</v>
      </c>
      <c r="C127" s="102"/>
      <c r="D127" s="102"/>
      <c r="E127" s="102"/>
      <c r="F127" s="102"/>
      <c r="G127" s="102"/>
      <c r="H127" s="102"/>
      <c r="I127" s="102" t="str">
        <f>IF(IFERROR(INDEX('Hotel Database'!$C$11:$C$510, MATCH($CY127, 'Hotel Database'!$EB$11:$EB$510, 0)), "")="", "", IFERROR(INDEX('Hotel Database'!$C$11:$C$510, MATCH($CY127, 'Hotel Database'!$EB$11:$EB$510, 0)), ""))</f>
        <v>Athens</v>
      </c>
      <c r="J127" s="102"/>
      <c r="K127" s="102"/>
      <c r="L127" s="102"/>
      <c r="M127" s="102"/>
      <c r="N127" s="102"/>
      <c r="O127" s="102"/>
      <c r="P127" s="102" t="str">
        <f>IF(IFERROR(INDEX('Hotel Database'!$D$11:$D$510, MATCH($CY127, 'Hotel Database'!$EB$11:$EB$510, 0)), "")="", "", IFERROR(INDEX('Hotel Database'!$D$11:$D$510, MATCH($CY127, 'Hotel Database'!$EB$11:$EB$510, 0)), ""))</f>
        <v>Anthology of Athens</v>
      </c>
      <c r="Q127" s="102"/>
      <c r="R127" s="102"/>
      <c r="S127" s="102"/>
      <c r="T127" s="102"/>
      <c r="U127" s="102"/>
      <c r="V127" s="102"/>
      <c r="W127" s="102"/>
      <c r="X127" s="102"/>
      <c r="Y127" s="102"/>
      <c r="Z127" s="102" t="str">
        <f>IF(IFERROR(INDEX('Hotel Database'!$I$11:$I$510, MATCH($CY127, 'Hotel Database'!$EB$11:$EB$510, 0)), "")="", "", IFERROR(INDEX('Hotel Database'!$I$11:$I$510, MATCH($CY127, 'Hotel Database'!$EB$11:$EB$510, 0)), ""))</f>
        <v/>
      </c>
      <c r="AA127" s="102"/>
      <c r="AB127" s="102"/>
      <c r="AC127" s="102"/>
      <c r="AD127" s="103">
        <f>IF(IFERROR(INDEX('Hotel Database'!$E$11:$E$510, MATCH($CY127, 'Hotel Database'!$EB$11:$EB$510, 0)), "")="", "", IFERROR(INDEX('Hotel Database'!$E$11:$E$510, MATCH($CY127, 'Hotel Database'!$EB$11:$EB$510, 0)), ""))</f>
        <v>19</v>
      </c>
      <c r="AE127" s="103"/>
      <c r="AF127" s="103"/>
      <c r="AG127" s="103"/>
      <c r="AH127" s="103">
        <f>IF(IFERROR(INDEX('Hotel Database'!$H$11:$H$510, MATCH($CY127, 'Hotel Database'!$EB$11:$EB$510, 0)), "")="", "", IFERROR(INDEX('Hotel Database'!$H$11:$H$510, MATCH($CY127, 'Hotel Database'!$EB$11:$EB$510, 0)), ""))</f>
        <v>1</v>
      </c>
      <c r="AI127" s="103"/>
      <c r="AJ127" s="103"/>
      <c r="AK127" s="103"/>
      <c r="AL127" s="103">
        <f>IF(IFERROR(INDEX('Hotel Database'!$K$11:$K$510, MATCH($CY127, 'Hotel Database'!$EB$11:$EB$510, 0)), "")="", "", IFERROR(INDEX('Hotel Database'!$K$11:$K$510, MATCH($CY127, 'Hotel Database'!$EB$11:$EB$510, 0)), ""))</f>
        <v>18</v>
      </c>
      <c r="AM127" s="103"/>
      <c r="AN127" s="103"/>
      <c r="AO127" s="103"/>
      <c r="AP127" s="103" t="str">
        <f>IF(IFERROR(INDEX('Hotel Database'!$Q$11:$Q$510, MATCH($CY127, 'Hotel Database'!$EB$11:$EB$510, 0)), "")="", "", IFERROR(INDEX('Hotel Database'!$Q$11:$Q$510, MATCH($CY127, 'Hotel Database'!$EB$11:$EB$510, 0)), ""))</f>
        <v/>
      </c>
      <c r="AQ127" s="103"/>
      <c r="AR127" s="103"/>
      <c r="AS127" s="103"/>
      <c r="AT127" s="104" t="str">
        <f t="shared" si="10"/>
        <v>﻿https://lhw.com/anthologyathens</v>
      </c>
      <c r="AU127" s="104"/>
      <c r="AV127" s="104"/>
      <c r="AW127" s="104"/>
      <c r="AX127" s="104"/>
      <c r="AY127" s="104"/>
      <c r="AZ127" s="104"/>
      <c r="BA127" s="104"/>
      <c r="BB127" s="104"/>
      <c r="BC127" s="104"/>
      <c r="BD127" s="104"/>
      <c r="BE127" s="104"/>
      <c r="BF127" s="104"/>
      <c r="BG127" s="104"/>
      <c r="BH127" s="104"/>
      <c r="BI127" s="104"/>
      <c r="BJ127" s="104"/>
      <c r="BK127" s="104"/>
      <c r="BL127" s="105"/>
      <c r="BM127" s="2"/>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U127" s="10" t="str">
        <f>'Hotel Database'!$EJ134</f>
        <v/>
      </c>
      <c r="CW127" s="10" t="str">
        <f>'Hotel Database'!$EN134</f>
        <v>Ho Chi Minh City</v>
      </c>
      <c r="CY127" s="8">
        <v>117</v>
      </c>
      <c r="DA127" s="10" t="str">
        <f>IFERROR(INDEX('Hotel Database'!$ED$11:$ED$510, MATCH($CY127, 'Hotel Database'!$EB$11:$EB$510, 0)), "")</f>
        <v>117. Anthology of Athens</v>
      </c>
      <c r="DC127" s="10" t="str">
        <f>IF(IFERROR(INDEX('Hotel Database'!$AD$11:$AD$510, MATCH($CY127, 'Hotel Database'!$EB$11:$EB$510, 0)), "")="", "", IFERROR(INDEX('Hotel Database'!$AD$11:$AD$510, MATCH($CY127, 'Hotel Database'!$EB$11:$EB$510, 0)), ""))</f>
        <v>﻿www.lhw.com/anthologyathens</v>
      </c>
      <c r="DE127" s="10" t="str">
        <f t="shared" si="11"/>
        <v>﻿https://lhw.com/anthologyathens</v>
      </c>
    </row>
    <row r="128" spans="1:109" x14ac:dyDescent="0.35">
      <c r="A128" s="2"/>
      <c r="B128" s="101" t="str">
        <f>IF(IFERROR(INDEX('Hotel Database'!$B$11:$B$510, MATCH($CY128, 'Hotel Database'!$EB$11:$EB$510, 0)), "")="", "", IFERROR(INDEX('Hotel Database'!$B$11:$B$510, MATCH($CY128, 'Hotel Database'!$EB$11:$EB$510, 0)), ""))</f>
        <v>Greece</v>
      </c>
      <c r="C128" s="102"/>
      <c r="D128" s="102"/>
      <c r="E128" s="102"/>
      <c r="F128" s="102"/>
      <c r="G128" s="102"/>
      <c r="H128" s="102"/>
      <c r="I128" s="102" t="str">
        <f>IF(IFERROR(INDEX('Hotel Database'!$C$11:$C$510, MATCH($CY128, 'Hotel Database'!$EB$11:$EB$510, 0)), "")="", "", IFERROR(INDEX('Hotel Database'!$C$11:$C$510, MATCH($CY128, 'Hotel Database'!$EB$11:$EB$510, 0)), ""))</f>
        <v>Nikiti</v>
      </c>
      <c r="J128" s="102"/>
      <c r="K128" s="102"/>
      <c r="L128" s="102"/>
      <c r="M128" s="102"/>
      <c r="N128" s="102"/>
      <c r="O128" s="102"/>
      <c r="P128" s="102" t="str">
        <f>IF(IFERROR(INDEX('Hotel Database'!$D$11:$D$510, MATCH($CY128, 'Hotel Database'!$EB$11:$EB$510, 0)), "")="", "", IFERROR(INDEX('Hotel Database'!$D$11:$D$510, MATCH($CY128, 'Hotel Database'!$EB$11:$EB$510, 0)), ""))</f>
        <v>The Danai</v>
      </c>
      <c r="Q128" s="102"/>
      <c r="R128" s="102"/>
      <c r="S128" s="102"/>
      <c r="T128" s="102"/>
      <c r="U128" s="102"/>
      <c r="V128" s="102"/>
      <c r="W128" s="102"/>
      <c r="X128" s="102"/>
      <c r="Y128" s="102"/>
      <c r="Z128" s="102" t="str">
        <f>IF(IFERROR(INDEX('Hotel Database'!$I$11:$I$510, MATCH($CY128, 'Hotel Database'!$EB$11:$EB$510, 0)), "")="", "", IFERROR(INDEX('Hotel Database'!$I$11:$I$510, MATCH($CY128, 'Hotel Database'!$EB$11:$EB$510, 0)), ""))</f>
        <v/>
      </c>
      <c r="AA128" s="102"/>
      <c r="AB128" s="102"/>
      <c r="AC128" s="102"/>
      <c r="AD128" s="103">
        <f>IF(IFERROR(INDEX('Hotel Database'!$E$11:$E$510, MATCH($CY128, 'Hotel Database'!$EB$11:$EB$510, 0)), "")="", "", IFERROR(INDEX('Hotel Database'!$E$11:$E$510, MATCH($CY128, 'Hotel Database'!$EB$11:$EB$510, 0)), ""))</f>
        <v>60</v>
      </c>
      <c r="AE128" s="103"/>
      <c r="AF128" s="103"/>
      <c r="AG128" s="103"/>
      <c r="AH128" s="103">
        <f>IF(IFERROR(INDEX('Hotel Database'!$H$11:$H$510, MATCH($CY128, 'Hotel Database'!$EB$11:$EB$510, 0)), "")="", "", IFERROR(INDEX('Hotel Database'!$H$11:$H$510, MATCH($CY128, 'Hotel Database'!$EB$11:$EB$510, 0)), ""))</f>
        <v>2</v>
      </c>
      <c r="AI128" s="103"/>
      <c r="AJ128" s="103"/>
      <c r="AK128" s="103"/>
      <c r="AL128" s="103">
        <f>IF(IFERROR(INDEX('Hotel Database'!$K$11:$K$510, MATCH($CY128, 'Hotel Database'!$EB$11:$EB$510, 0)), "")="", "", IFERROR(INDEX('Hotel Database'!$K$11:$K$510, MATCH($CY128, 'Hotel Database'!$EB$11:$EB$510, 0)), ""))</f>
        <v>60</v>
      </c>
      <c r="AM128" s="103"/>
      <c r="AN128" s="103"/>
      <c r="AO128" s="103"/>
      <c r="AP128" s="103">
        <f>IF(IFERROR(INDEX('Hotel Database'!$Q$11:$Q$510, MATCH($CY128, 'Hotel Database'!$EB$11:$EB$510, 0)), "")="", "", IFERROR(INDEX('Hotel Database'!$Q$11:$Q$510, MATCH($CY128, 'Hotel Database'!$EB$11:$EB$510, 0)), ""))</f>
        <v>250</v>
      </c>
      <c r="AQ128" s="103"/>
      <c r="AR128" s="103"/>
      <c r="AS128" s="103"/>
      <c r="AT128" s="104" t="str">
        <f t="shared" si="10"/>
        <v>https://lhw.com/danaibeach</v>
      </c>
      <c r="AU128" s="104"/>
      <c r="AV128" s="104"/>
      <c r="AW128" s="104"/>
      <c r="AX128" s="104"/>
      <c r="AY128" s="104"/>
      <c r="AZ128" s="104"/>
      <c r="BA128" s="104"/>
      <c r="BB128" s="104"/>
      <c r="BC128" s="104"/>
      <c r="BD128" s="104"/>
      <c r="BE128" s="104"/>
      <c r="BF128" s="104"/>
      <c r="BG128" s="104"/>
      <c r="BH128" s="104"/>
      <c r="BI128" s="104"/>
      <c r="BJ128" s="104"/>
      <c r="BK128" s="104"/>
      <c r="BL128" s="105"/>
      <c r="BM128" s="2"/>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U128" s="10" t="str">
        <f>'Hotel Database'!$EJ135</f>
        <v/>
      </c>
      <c r="CW128" s="10" t="str">
        <f>'Hotel Database'!$EN135</f>
        <v>Hoedspruit</v>
      </c>
      <c r="CY128" s="8">
        <v>118</v>
      </c>
      <c r="DA128" s="10" t="str">
        <f>IFERROR(INDEX('Hotel Database'!$ED$11:$ED$510, MATCH($CY128, 'Hotel Database'!$EB$11:$EB$510, 0)), "")</f>
        <v>118. The Danai</v>
      </c>
      <c r="DC128" s="10" t="str">
        <f>IF(IFERROR(INDEX('Hotel Database'!$AD$11:$AD$510, MATCH($CY128, 'Hotel Database'!$EB$11:$EB$510, 0)), "")="", "", IFERROR(INDEX('Hotel Database'!$AD$11:$AD$510, MATCH($CY128, 'Hotel Database'!$EB$11:$EB$510, 0)), ""))</f>
        <v>www.lhw.com/danaibeach</v>
      </c>
      <c r="DE128" s="10" t="str">
        <f t="shared" si="11"/>
        <v>https://lhw.com/danaibeach</v>
      </c>
    </row>
    <row r="129" spans="1:109" x14ac:dyDescent="0.35">
      <c r="A129" s="2"/>
      <c r="B129" s="101" t="str">
        <f>IF(IFERROR(INDEX('Hotel Database'!$B$11:$B$510, MATCH($CY129, 'Hotel Database'!$EB$11:$EB$510, 0)), "")="", "", IFERROR(INDEX('Hotel Database'!$B$11:$B$510, MATCH($CY129, 'Hotel Database'!$EB$11:$EB$510, 0)), ""))</f>
        <v>Greece</v>
      </c>
      <c r="C129" s="102"/>
      <c r="D129" s="102"/>
      <c r="E129" s="102"/>
      <c r="F129" s="102"/>
      <c r="G129" s="102"/>
      <c r="H129" s="102"/>
      <c r="I129" s="102" t="str">
        <f>IF(IFERROR(INDEX('Hotel Database'!$C$11:$C$510, MATCH($CY129, 'Hotel Database'!$EB$11:$EB$510, 0)), "")="", "", IFERROR(INDEX('Hotel Database'!$C$11:$C$510, MATCH($CY129, 'Hotel Database'!$EB$11:$EB$510, 0)), ""))</f>
        <v>Crete</v>
      </c>
      <c r="J129" s="102"/>
      <c r="K129" s="102"/>
      <c r="L129" s="102"/>
      <c r="M129" s="102"/>
      <c r="N129" s="102"/>
      <c r="O129" s="102"/>
      <c r="P129" s="102" t="str">
        <f>IF(IFERROR(INDEX('Hotel Database'!$D$11:$D$510, MATCH($CY129, 'Hotel Database'!$EB$11:$EB$510, 0)), "")="", "", IFERROR(INDEX('Hotel Database'!$D$11:$D$510, MATCH($CY129, 'Hotel Database'!$EB$11:$EB$510, 0)), ""))</f>
        <v>Elounda Bay Palace</v>
      </c>
      <c r="Q129" s="102"/>
      <c r="R129" s="102"/>
      <c r="S129" s="102"/>
      <c r="T129" s="102"/>
      <c r="U129" s="102"/>
      <c r="V129" s="102"/>
      <c r="W129" s="102"/>
      <c r="X129" s="102"/>
      <c r="Y129" s="102"/>
      <c r="Z129" s="102" t="str">
        <f>IF(IFERROR(INDEX('Hotel Database'!$I$11:$I$510, MATCH($CY129, 'Hotel Database'!$EB$11:$EB$510, 0)), "")="", "", IFERROR(INDEX('Hotel Database'!$I$11:$I$510, MATCH($CY129, 'Hotel Database'!$EB$11:$EB$510, 0)), ""))</f>
        <v/>
      </c>
      <c r="AA129" s="102"/>
      <c r="AB129" s="102"/>
      <c r="AC129" s="102"/>
      <c r="AD129" s="103">
        <f>IF(IFERROR(INDEX('Hotel Database'!$E$11:$E$510, MATCH($CY129, 'Hotel Database'!$EB$11:$EB$510, 0)), "")="", "", IFERROR(INDEX('Hotel Database'!$E$11:$E$510, MATCH($CY129, 'Hotel Database'!$EB$11:$EB$510, 0)), ""))</f>
        <v>152</v>
      </c>
      <c r="AE129" s="103"/>
      <c r="AF129" s="103"/>
      <c r="AG129" s="103"/>
      <c r="AH129" s="103">
        <f>IF(IFERROR(INDEX('Hotel Database'!$H$11:$H$510, MATCH($CY129, 'Hotel Database'!$EB$11:$EB$510, 0)), "")="", "", IFERROR(INDEX('Hotel Database'!$H$11:$H$510, MATCH($CY129, 'Hotel Database'!$EB$11:$EB$510, 0)), ""))</f>
        <v>7</v>
      </c>
      <c r="AI129" s="103"/>
      <c r="AJ129" s="103"/>
      <c r="AK129" s="103"/>
      <c r="AL129" s="103">
        <f>IF(IFERROR(INDEX('Hotel Database'!$K$11:$K$510, MATCH($CY129, 'Hotel Database'!$EB$11:$EB$510, 0)), "")="", "", IFERROR(INDEX('Hotel Database'!$K$11:$K$510, MATCH($CY129, 'Hotel Database'!$EB$11:$EB$510, 0)), ""))</f>
        <v>152</v>
      </c>
      <c r="AM129" s="103"/>
      <c r="AN129" s="103"/>
      <c r="AO129" s="103"/>
      <c r="AP129" s="103">
        <f>IF(IFERROR(INDEX('Hotel Database'!$Q$11:$Q$510, MATCH($CY129, 'Hotel Database'!$EB$11:$EB$510, 0)), "")="", "", IFERROR(INDEX('Hotel Database'!$Q$11:$Q$510, MATCH($CY129, 'Hotel Database'!$EB$11:$EB$510, 0)), ""))</f>
        <v>300</v>
      </c>
      <c r="AQ129" s="103"/>
      <c r="AR129" s="103"/>
      <c r="AS129" s="103"/>
      <c r="AT129" s="104" t="str">
        <f t="shared" si="10"/>
        <v>https://lhw.com/eloundabay</v>
      </c>
      <c r="AU129" s="104"/>
      <c r="AV129" s="104"/>
      <c r="AW129" s="104"/>
      <c r="AX129" s="104"/>
      <c r="AY129" s="104"/>
      <c r="AZ129" s="104"/>
      <c r="BA129" s="104"/>
      <c r="BB129" s="104"/>
      <c r="BC129" s="104"/>
      <c r="BD129" s="104"/>
      <c r="BE129" s="104"/>
      <c r="BF129" s="104"/>
      <c r="BG129" s="104"/>
      <c r="BH129" s="104"/>
      <c r="BI129" s="104"/>
      <c r="BJ129" s="104"/>
      <c r="BK129" s="104"/>
      <c r="BL129" s="105"/>
      <c r="BM129" s="2"/>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U129" s="10" t="str">
        <f>'Hotel Database'!$EJ136</f>
        <v/>
      </c>
      <c r="CW129" s="10" t="str">
        <f>'Hotel Database'!$EN136</f>
        <v>Hong Kong</v>
      </c>
      <c r="CY129" s="8">
        <v>119</v>
      </c>
      <c r="DA129" s="10" t="str">
        <f>IFERROR(INDEX('Hotel Database'!$ED$11:$ED$510, MATCH($CY129, 'Hotel Database'!$EB$11:$EB$510, 0)), "")</f>
        <v>119. Elounda Bay Palace</v>
      </c>
      <c r="DC129" s="10" t="str">
        <f>IF(IFERROR(INDEX('Hotel Database'!$AD$11:$AD$510, MATCH($CY129, 'Hotel Database'!$EB$11:$EB$510, 0)), "")="", "", IFERROR(INDEX('Hotel Database'!$AD$11:$AD$510, MATCH($CY129, 'Hotel Database'!$EB$11:$EB$510, 0)), ""))</f>
        <v>www.lhw.com/eloundabay</v>
      </c>
      <c r="DE129" s="10" t="str">
        <f t="shared" si="11"/>
        <v>https://lhw.com/eloundabay</v>
      </c>
    </row>
    <row r="130" spans="1:109" x14ac:dyDescent="0.35">
      <c r="A130" s="2"/>
      <c r="B130" s="101" t="str">
        <f>IF(IFERROR(INDEX('Hotel Database'!$B$11:$B$510, MATCH($CY130, 'Hotel Database'!$EB$11:$EB$510, 0)), "")="", "", IFERROR(INDEX('Hotel Database'!$B$11:$B$510, MATCH($CY130, 'Hotel Database'!$EB$11:$EB$510, 0)), ""))</f>
        <v>Greece</v>
      </c>
      <c r="C130" s="102"/>
      <c r="D130" s="102"/>
      <c r="E130" s="102"/>
      <c r="F130" s="102"/>
      <c r="G130" s="102"/>
      <c r="H130" s="102"/>
      <c r="I130" s="102" t="str">
        <f>IF(IFERROR(INDEX('Hotel Database'!$C$11:$C$510, MATCH($CY130, 'Hotel Database'!$EB$11:$EB$510, 0)), "")="", "", IFERROR(INDEX('Hotel Database'!$C$11:$C$510, MATCH($CY130, 'Hotel Database'!$EB$11:$EB$510, 0)), ""))</f>
        <v>Crete</v>
      </c>
      <c r="J130" s="102"/>
      <c r="K130" s="102"/>
      <c r="L130" s="102"/>
      <c r="M130" s="102"/>
      <c r="N130" s="102"/>
      <c r="O130" s="102"/>
      <c r="P130" s="102" t="str">
        <f>IF(IFERROR(INDEX('Hotel Database'!$D$11:$D$510, MATCH($CY130, 'Hotel Database'!$EB$11:$EB$510, 0)), "")="", "", IFERROR(INDEX('Hotel Database'!$D$11:$D$510, MATCH($CY130, 'Hotel Database'!$EB$11:$EB$510, 0)), ""))</f>
        <v>Elounda Beach Hotel &amp; Villas</v>
      </c>
      <c r="Q130" s="102"/>
      <c r="R130" s="102"/>
      <c r="S130" s="102"/>
      <c r="T130" s="102"/>
      <c r="U130" s="102"/>
      <c r="V130" s="102"/>
      <c r="W130" s="102"/>
      <c r="X130" s="102"/>
      <c r="Y130" s="102"/>
      <c r="Z130" s="102" t="str">
        <f>IF(IFERROR(INDEX('Hotel Database'!$I$11:$I$510, MATCH($CY130, 'Hotel Database'!$EB$11:$EB$510, 0)), "")="", "", IFERROR(INDEX('Hotel Database'!$I$11:$I$510, MATCH($CY130, 'Hotel Database'!$EB$11:$EB$510, 0)), ""))</f>
        <v/>
      </c>
      <c r="AA130" s="102"/>
      <c r="AB130" s="102"/>
      <c r="AC130" s="102"/>
      <c r="AD130" s="103">
        <f>IF(IFERROR(INDEX('Hotel Database'!$E$11:$E$510, MATCH($CY130, 'Hotel Database'!$EB$11:$EB$510, 0)), "")="", "", IFERROR(INDEX('Hotel Database'!$E$11:$E$510, MATCH($CY130, 'Hotel Database'!$EB$11:$EB$510, 0)), ""))</f>
        <v>204</v>
      </c>
      <c r="AE130" s="103"/>
      <c r="AF130" s="103"/>
      <c r="AG130" s="103"/>
      <c r="AH130" s="103">
        <f>IF(IFERROR(INDEX('Hotel Database'!$H$11:$H$510, MATCH($CY130, 'Hotel Database'!$EB$11:$EB$510, 0)), "")="", "", IFERROR(INDEX('Hotel Database'!$H$11:$H$510, MATCH($CY130, 'Hotel Database'!$EB$11:$EB$510, 0)), ""))</f>
        <v>11</v>
      </c>
      <c r="AI130" s="103"/>
      <c r="AJ130" s="103"/>
      <c r="AK130" s="103"/>
      <c r="AL130" s="103">
        <f>IF(IFERROR(INDEX('Hotel Database'!$K$11:$K$510, MATCH($CY130, 'Hotel Database'!$EB$11:$EB$510, 0)), "")="", "", IFERROR(INDEX('Hotel Database'!$K$11:$K$510, MATCH($CY130, 'Hotel Database'!$EB$11:$EB$510, 0)), ""))</f>
        <v>360</v>
      </c>
      <c r="AM130" s="103"/>
      <c r="AN130" s="103"/>
      <c r="AO130" s="103"/>
      <c r="AP130" s="103">
        <f>IF(IFERROR(INDEX('Hotel Database'!$Q$11:$Q$510, MATCH($CY130, 'Hotel Database'!$EB$11:$EB$510, 0)), "")="", "", IFERROR(INDEX('Hotel Database'!$Q$11:$Q$510, MATCH($CY130, 'Hotel Database'!$EB$11:$EB$510, 0)), ""))</f>
        <v>300</v>
      </c>
      <c r="AQ130" s="103"/>
      <c r="AR130" s="103"/>
      <c r="AS130" s="103"/>
      <c r="AT130" s="104" t="str">
        <f t="shared" si="10"/>
        <v>https://lhw.com/eloundabeach</v>
      </c>
      <c r="AU130" s="104"/>
      <c r="AV130" s="104"/>
      <c r="AW130" s="104"/>
      <c r="AX130" s="104"/>
      <c r="AY130" s="104"/>
      <c r="AZ130" s="104"/>
      <c r="BA130" s="104"/>
      <c r="BB130" s="104"/>
      <c r="BC130" s="104"/>
      <c r="BD130" s="104"/>
      <c r="BE130" s="104"/>
      <c r="BF130" s="104"/>
      <c r="BG130" s="104"/>
      <c r="BH130" s="104"/>
      <c r="BI130" s="104"/>
      <c r="BJ130" s="104"/>
      <c r="BK130" s="104"/>
      <c r="BL130" s="105"/>
      <c r="BM130" s="2"/>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U130" s="10" t="str">
        <f>'Hotel Database'!$EJ137</f>
        <v/>
      </c>
      <c r="CW130" s="10" t="str">
        <f>'Hotel Database'!$EN137</f>
        <v>Honolulu</v>
      </c>
      <c r="CY130" s="8">
        <v>120</v>
      </c>
      <c r="DA130" s="10" t="str">
        <f>IFERROR(INDEX('Hotel Database'!$ED$11:$ED$510, MATCH($CY130, 'Hotel Database'!$EB$11:$EB$510, 0)), "")</f>
        <v>120. Elounda Beach Hotel &amp; Villas</v>
      </c>
      <c r="DC130" s="10" t="str">
        <f>IF(IFERROR(INDEX('Hotel Database'!$AD$11:$AD$510, MATCH($CY130, 'Hotel Database'!$EB$11:$EB$510, 0)), "")="", "", IFERROR(INDEX('Hotel Database'!$AD$11:$AD$510, MATCH($CY130, 'Hotel Database'!$EB$11:$EB$510, 0)), ""))</f>
        <v>www.lhw.com/eloundabeach</v>
      </c>
      <c r="DE130" s="10" t="str">
        <f t="shared" si="11"/>
        <v>https://lhw.com/eloundabeach</v>
      </c>
    </row>
    <row r="131" spans="1:109" x14ac:dyDescent="0.35">
      <c r="A131" s="2"/>
      <c r="B131" s="101" t="str">
        <f>IF(IFERROR(INDEX('Hotel Database'!$B$11:$B$510, MATCH($CY131, 'Hotel Database'!$EB$11:$EB$510, 0)), "")="", "", IFERROR(INDEX('Hotel Database'!$B$11:$B$510, MATCH($CY131, 'Hotel Database'!$EB$11:$EB$510, 0)), ""))</f>
        <v>Greece</v>
      </c>
      <c r="C131" s="102"/>
      <c r="D131" s="102"/>
      <c r="E131" s="102"/>
      <c r="F131" s="102"/>
      <c r="G131" s="102"/>
      <c r="H131" s="102"/>
      <c r="I131" s="102" t="str">
        <f>IF(IFERROR(INDEX('Hotel Database'!$C$11:$C$510, MATCH($CY131, 'Hotel Database'!$EB$11:$EB$510, 0)), "")="", "", IFERROR(INDEX('Hotel Database'!$C$11:$C$510, MATCH($CY131, 'Hotel Database'!$EB$11:$EB$510, 0)), ""))</f>
        <v>Lagonissi, Attica</v>
      </c>
      <c r="J131" s="102"/>
      <c r="K131" s="102"/>
      <c r="L131" s="102"/>
      <c r="M131" s="102"/>
      <c r="N131" s="102"/>
      <c r="O131" s="102"/>
      <c r="P131" s="102" t="str">
        <f>IF(IFERROR(INDEX('Hotel Database'!$D$11:$D$510, MATCH($CY131, 'Hotel Database'!$EB$11:$EB$510, 0)), "")="", "", IFERROR(INDEX('Hotel Database'!$D$11:$D$510, MATCH($CY131, 'Hotel Database'!$EB$11:$EB$510, 0)), ""))</f>
        <v>Grand Resort Lagonissi</v>
      </c>
      <c r="Q131" s="102"/>
      <c r="R131" s="102"/>
      <c r="S131" s="102"/>
      <c r="T131" s="102"/>
      <c r="U131" s="102"/>
      <c r="V131" s="102"/>
      <c r="W131" s="102"/>
      <c r="X131" s="102"/>
      <c r="Y131" s="102"/>
      <c r="Z131" s="102" t="str">
        <f>IF(IFERROR(INDEX('Hotel Database'!$I$11:$I$510, MATCH($CY131, 'Hotel Database'!$EB$11:$EB$510, 0)), "")="", "", IFERROR(INDEX('Hotel Database'!$I$11:$I$510, MATCH($CY131, 'Hotel Database'!$EB$11:$EB$510, 0)), ""))</f>
        <v/>
      </c>
      <c r="AA131" s="102"/>
      <c r="AB131" s="102"/>
      <c r="AC131" s="102"/>
      <c r="AD131" s="103">
        <f>IF(IFERROR(INDEX('Hotel Database'!$E$11:$E$510, MATCH($CY131, 'Hotel Database'!$EB$11:$EB$510, 0)), "")="", "", IFERROR(INDEX('Hotel Database'!$E$11:$E$510, MATCH($CY131, 'Hotel Database'!$EB$11:$EB$510, 0)), ""))</f>
        <v>208</v>
      </c>
      <c r="AE131" s="103"/>
      <c r="AF131" s="103"/>
      <c r="AG131" s="103"/>
      <c r="AH131" s="103">
        <f>IF(IFERROR(INDEX('Hotel Database'!$H$11:$H$510, MATCH($CY131, 'Hotel Database'!$EB$11:$EB$510, 0)), "")="", "", IFERROR(INDEX('Hotel Database'!$H$11:$H$510, MATCH($CY131, 'Hotel Database'!$EB$11:$EB$510, 0)), ""))</f>
        <v>14</v>
      </c>
      <c r="AI131" s="103"/>
      <c r="AJ131" s="103"/>
      <c r="AK131" s="103"/>
      <c r="AL131" s="103">
        <f>IF(IFERROR(INDEX('Hotel Database'!$K$11:$K$510, MATCH($CY131, 'Hotel Database'!$EB$11:$EB$510, 0)), "")="", "", IFERROR(INDEX('Hotel Database'!$K$11:$K$510, MATCH($CY131, 'Hotel Database'!$EB$11:$EB$510, 0)), ""))</f>
        <v>1350</v>
      </c>
      <c r="AM131" s="103"/>
      <c r="AN131" s="103"/>
      <c r="AO131" s="103"/>
      <c r="AP131" s="103">
        <f>IF(IFERROR(INDEX('Hotel Database'!$Q$11:$Q$510, MATCH($CY131, 'Hotel Database'!$EB$11:$EB$510, 0)), "")="", "", IFERROR(INDEX('Hotel Database'!$Q$11:$Q$510, MATCH($CY131, 'Hotel Database'!$EB$11:$EB$510, 0)), ""))</f>
        <v>768</v>
      </c>
      <c r="AQ131" s="103"/>
      <c r="AR131" s="103"/>
      <c r="AS131" s="103"/>
      <c r="AT131" s="104" t="str">
        <f t="shared" si="10"/>
        <v>https://lhw.com/lagonissi</v>
      </c>
      <c r="AU131" s="104"/>
      <c r="AV131" s="104"/>
      <c r="AW131" s="104"/>
      <c r="AX131" s="104"/>
      <c r="AY131" s="104"/>
      <c r="AZ131" s="104"/>
      <c r="BA131" s="104"/>
      <c r="BB131" s="104"/>
      <c r="BC131" s="104"/>
      <c r="BD131" s="104"/>
      <c r="BE131" s="104"/>
      <c r="BF131" s="104"/>
      <c r="BG131" s="104"/>
      <c r="BH131" s="104"/>
      <c r="BI131" s="104"/>
      <c r="BJ131" s="104"/>
      <c r="BK131" s="104"/>
      <c r="BL131" s="105"/>
      <c r="BM131" s="2"/>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U131" s="10" t="str">
        <f>'Hotel Database'!$EJ138</f>
        <v/>
      </c>
      <c r="CW131" s="10" t="str">
        <f>'Hotel Database'!$EN138</f>
        <v>Hornbaek</v>
      </c>
      <c r="CY131" s="8">
        <v>121</v>
      </c>
      <c r="DA131" s="10" t="str">
        <f>IFERROR(INDEX('Hotel Database'!$ED$11:$ED$510, MATCH($CY131, 'Hotel Database'!$EB$11:$EB$510, 0)), "")</f>
        <v>121. Grand Resort Lagonissi</v>
      </c>
      <c r="DC131" s="10" t="str">
        <f>IF(IFERROR(INDEX('Hotel Database'!$AD$11:$AD$510, MATCH($CY131, 'Hotel Database'!$EB$11:$EB$510, 0)), "")="", "", IFERROR(INDEX('Hotel Database'!$AD$11:$AD$510, MATCH($CY131, 'Hotel Database'!$EB$11:$EB$510, 0)), ""))</f>
        <v>www.lhw.com/lagonissi</v>
      </c>
      <c r="DE131" s="10" t="str">
        <f t="shared" si="11"/>
        <v>https://lhw.com/lagonissi</v>
      </c>
    </row>
    <row r="132" spans="1:109" x14ac:dyDescent="0.35">
      <c r="A132" s="2"/>
      <c r="B132" s="101" t="str">
        <f>IF(IFERROR(INDEX('Hotel Database'!$B$11:$B$510, MATCH($CY132, 'Hotel Database'!$EB$11:$EB$510, 0)), "")="", "", IFERROR(INDEX('Hotel Database'!$B$11:$B$510, MATCH($CY132, 'Hotel Database'!$EB$11:$EB$510, 0)), ""))</f>
        <v>Greece</v>
      </c>
      <c r="C132" s="102"/>
      <c r="D132" s="102"/>
      <c r="E132" s="102"/>
      <c r="F132" s="102"/>
      <c r="G132" s="102"/>
      <c r="H132" s="102"/>
      <c r="I132" s="102" t="str">
        <f>IF(IFERROR(INDEX('Hotel Database'!$C$11:$C$510, MATCH($CY132, 'Hotel Database'!$EB$11:$EB$510, 0)), "")="", "", IFERROR(INDEX('Hotel Database'!$C$11:$C$510, MATCH($CY132, 'Hotel Database'!$EB$11:$EB$510, 0)), ""))</f>
        <v>Oia, Santorini</v>
      </c>
      <c r="J132" s="102"/>
      <c r="K132" s="102"/>
      <c r="L132" s="102"/>
      <c r="M132" s="102"/>
      <c r="N132" s="102"/>
      <c r="O132" s="102"/>
      <c r="P132" s="102" t="str">
        <f>IF(IFERROR(INDEX('Hotel Database'!$D$11:$D$510, MATCH($CY132, 'Hotel Database'!$EB$11:$EB$510, 0)), "")="", "", IFERROR(INDEX('Hotel Database'!$D$11:$D$510, MATCH($CY132, 'Hotel Database'!$EB$11:$EB$510, 0)), ""))</f>
        <v>Katikies Santorini</v>
      </c>
      <c r="Q132" s="102"/>
      <c r="R132" s="102"/>
      <c r="S132" s="102"/>
      <c r="T132" s="102"/>
      <c r="U132" s="102"/>
      <c r="V132" s="102"/>
      <c r="W132" s="102"/>
      <c r="X132" s="102"/>
      <c r="Y132" s="102"/>
      <c r="Z132" s="102" t="str">
        <f>IF(IFERROR(INDEX('Hotel Database'!$I$11:$I$510, MATCH($CY132, 'Hotel Database'!$EB$11:$EB$510, 0)), "")="", "", IFERROR(INDEX('Hotel Database'!$I$11:$I$510, MATCH($CY132, 'Hotel Database'!$EB$11:$EB$510, 0)), ""))</f>
        <v/>
      </c>
      <c r="AA132" s="102"/>
      <c r="AB132" s="102"/>
      <c r="AC132" s="102"/>
      <c r="AD132" s="103">
        <f>IF(IFERROR(INDEX('Hotel Database'!$E$11:$E$510, MATCH($CY132, 'Hotel Database'!$EB$11:$EB$510, 0)), "")="", "", IFERROR(INDEX('Hotel Database'!$E$11:$E$510, MATCH($CY132, 'Hotel Database'!$EB$11:$EB$510, 0)), ""))</f>
        <v>41</v>
      </c>
      <c r="AE132" s="103"/>
      <c r="AF132" s="103"/>
      <c r="AG132" s="103"/>
      <c r="AH132" s="103">
        <f>IF(IFERROR(INDEX('Hotel Database'!$H$11:$H$510, MATCH($CY132, 'Hotel Database'!$EB$11:$EB$510, 0)), "")="", "", IFERROR(INDEX('Hotel Database'!$H$11:$H$510, MATCH($CY132, 'Hotel Database'!$EB$11:$EB$510, 0)), ""))</f>
        <v>0</v>
      </c>
      <c r="AI132" s="103"/>
      <c r="AJ132" s="103"/>
      <c r="AK132" s="103"/>
      <c r="AL132" s="103" t="str">
        <f>IF(IFERROR(INDEX('Hotel Database'!$K$11:$K$510, MATCH($CY132, 'Hotel Database'!$EB$11:$EB$510, 0)), "")="", "", IFERROR(INDEX('Hotel Database'!$K$11:$K$510, MATCH($CY132, 'Hotel Database'!$EB$11:$EB$510, 0)), ""))</f>
        <v/>
      </c>
      <c r="AM132" s="103"/>
      <c r="AN132" s="103"/>
      <c r="AO132" s="103"/>
      <c r="AP132" s="103" t="str">
        <f>IF(IFERROR(INDEX('Hotel Database'!$Q$11:$Q$510, MATCH($CY132, 'Hotel Database'!$EB$11:$EB$510, 0)), "")="", "", IFERROR(INDEX('Hotel Database'!$Q$11:$Q$510, MATCH($CY132, 'Hotel Database'!$EB$11:$EB$510, 0)), ""))</f>
        <v/>
      </c>
      <c r="AQ132" s="103"/>
      <c r="AR132" s="103"/>
      <c r="AS132" s="103"/>
      <c r="AT132" s="104" t="str">
        <f t="shared" si="10"/>
        <v>https://lhw.com/katikies</v>
      </c>
      <c r="AU132" s="104"/>
      <c r="AV132" s="104"/>
      <c r="AW132" s="104"/>
      <c r="AX132" s="104"/>
      <c r="AY132" s="104"/>
      <c r="AZ132" s="104"/>
      <c r="BA132" s="104"/>
      <c r="BB132" s="104"/>
      <c r="BC132" s="104"/>
      <c r="BD132" s="104"/>
      <c r="BE132" s="104"/>
      <c r="BF132" s="104"/>
      <c r="BG132" s="104"/>
      <c r="BH132" s="104"/>
      <c r="BI132" s="104"/>
      <c r="BJ132" s="104"/>
      <c r="BK132" s="104"/>
      <c r="BL132" s="105"/>
      <c r="BM132" s="2"/>
      <c r="BN132" s="25"/>
      <c r="BO132" s="25"/>
      <c r="BP132" s="25"/>
      <c r="BQ132" s="25"/>
      <c r="BR132" s="25"/>
      <c r="BS132" s="25"/>
      <c r="BT132" s="25"/>
      <c r="BU132" s="25"/>
      <c r="BV132" s="25"/>
      <c r="BW132" s="25"/>
      <c r="BX132" s="25"/>
      <c r="BY132" s="25"/>
      <c r="BZ132" s="25"/>
      <c r="CA132" s="25"/>
      <c r="CB132" s="25"/>
      <c r="CC132" s="25"/>
      <c r="CD132" s="25"/>
      <c r="CE132" s="25"/>
      <c r="CF132" s="25"/>
      <c r="CG132" s="25"/>
      <c r="CH132" s="25"/>
      <c r="CI132" s="25"/>
      <c r="CJ132" s="25"/>
      <c r="CK132" s="25"/>
      <c r="CU132" s="10" t="str">
        <f>'Hotel Database'!$EJ139</f>
        <v/>
      </c>
      <c r="CW132" s="10" t="str">
        <f>'Hotel Database'!$EN139</f>
        <v>Houston</v>
      </c>
      <c r="CY132" s="8">
        <v>122</v>
      </c>
      <c r="DA132" s="10" t="str">
        <f>IFERROR(INDEX('Hotel Database'!$ED$11:$ED$510, MATCH($CY132, 'Hotel Database'!$EB$11:$EB$510, 0)), "")</f>
        <v>122. Katikies Santorini</v>
      </c>
      <c r="DC132" s="10" t="str">
        <f>IF(IFERROR(INDEX('Hotel Database'!$AD$11:$AD$510, MATCH($CY132, 'Hotel Database'!$EB$11:$EB$510, 0)), "")="", "", IFERROR(INDEX('Hotel Database'!$AD$11:$AD$510, MATCH($CY132, 'Hotel Database'!$EB$11:$EB$510, 0)), ""))</f>
        <v>www.lhw.com/katikies</v>
      </c>
      <c r="DE132" s="10" t="str">
        <f t="shared" si="11"/>
        <v>https://lhw.com/katikies</v>
      </c>
    </row>
    <row r="133" spans="1:109" x14ac:dyDescent="0.35">
      <c r="A133" s="2"/>
      <c r="B133" s="101" t="str">
        <f>IF(IFERROR(INDEX('Hotel Database'!$B$11:$B$510, MATCH($CY133, 'Hotel Database'!$EB$11:$EB$510, 0)), "")="", "", IFERROR(INDEX('Hotel Database'!$B$11:$B$510, MATCH($CY133, 'Hotel Database'!$EB$11:$EB$510, 0)), ""))</f>
        <v>Greece</v>
      </c>
      <c r="C133" s="102"/>
      <c r="D133" s="102"/>
      <c r="E133" s="102"/>
      <c r="F133" s="102"/>
      <c r="G133" s="102"/>
      <c r="H133" s="102"/>
      <c r="I133" s="102" t="str">
        <f>IF(IFERROR(INDEX('Hotel Database'!$C$11:$C$510, MATCH($CY133, 'Hotel Database'!$EB$11:$EB$510, 0)), "")="", "", IFERROR(INDEX('Hotel Database'!$C$11:$C$510, MATCH($CY133, 'Hotel Database'!$EB$11:$EB$510, 0)), ""))</f>
        <v>Mykonos Island</v>
      </c>
      <c r="J133" s="102"/>
      <c r="K133" s="102"/>
      <c r="L133" s="102"/>
      <c r="M133" s="102"/>
      <c r="N133" s="102"/>
      <c r="O133" s="102"/>
      <c r="P133" s="102" t="str">
        <f>IF(IFERROR(INDEX('Hotel Database'!$D$11:$D$510, MATCH($CY133, 'Hotel Database'!$EB$11:$EB$510, 0)), "")="", "", IFERROR(INDEX('Hotel Database'!$D$11:$D$510, MATCH($CY133, 'Hotel Database'!$EB$11:$EB$510, 0)), ""))</f>
        <v>Myconian Imperial Resort</v>
      </c>
      <c r="Q133" s="102"/>
      <c r="R133" s="102"/>
      <c r="S133" s="102"/>
      <c r="T133" s="102"/>
      <c r="U133" s="102"/>
      <c r="V133" s="102"/>
      <c r="W133" s="102"/>
      <c r="X133" s="102"/>
      <c r="Y133" s="102"/>
      <c r="Z133" s="102" t="str">
        <f>IF(IFERROR(INDEX('Hotel Database'!$I$11:$I$510, MATCH($CY133, 'Hotel Database'!$EB$11:$EB$510, 0)), "")="", "", IFERROR(INDEX('Hotel Database'!$I$11:$I$510, MATCH($CY133, 'Hotel Database'!$EB$11:$EB$510, 0)), ""))</f>
        <v/>
      </c>
      <c r="AA133" s="102"/>
      <c r="AB133" s="102"/>
      <c r="AC133" s="102"/>
      <c r="AD133" s="103">
        <f>IF(IFERROR(INDEX('Hotel Database'!$E$11:$E$510, MATCH($CY133, 'Hotel Database'!$EB$11:$EB$510, 0)), "")="", "", IFERROR(INDEX('Hotel Database'!$E$11:$E$510, MATCH($CY133, 'Hotel Database'!$EB$11:$EB$510, 0)), ""))</f>
        <v>111</v>
      </c>
      <c r="AE133" s="103"/>
      <c r="AF133" s="103"/>
      <c r="AG133" s="103"/>
      <c r="AH133" s="103">
        <f>IF(IFERROR(INDEX('Hotel Database'!$H$11:$H$510, MATCH($CY133, 'Hotel Database'!$EB$11:$EB$510, 0)), "")="", "", IFERROR(INDEX('Hotel Database'!$H$11:$H$510, MATCH($CY133, 'Hotel Database'!$EB$11:$EB$510, 0)), ""))</f>
        <v>5</v>
      </c>
      <c r="AI133" s="103"/>
      <c r="AJ133" s="103"/>
      <c r="AK133" s="103"/>
      <c r="AL133" s="103">
        <f>IF(IFERROR(INDEX('Hotel Database'!$K$11:$K$510, MATCH($CY133, 'Hotel Database'!$EB$11:$EB$510, 0)), "")="", "", IFERROR(INDEX('Hotel Database'!$K$11:$K$510, MATCH($CY133, 'Hotel Database'!$EB$11:$EB$510, 0)), ""))</f>
        <v>1000</v>
      </c>
      <c r="AM133" s="103"/>
      <c r="AN133" s="103"/>
      <c r="AO133" s="103"/>
      <c r="AP133" s="103">
        <f>IF(IFERROR(INDEX('Hotel Database'!$Q$11:$Q$510, MATCH($CY133, 'Hotel Database'!$EB$11:$EB$510, 0)), "")="", "", IFERROR(INDEX('Hotel Database'!$Q$11:$Q$510, MATCH($CY133, 'Hotel Database'!$EB$11:$EB$510, 0)), ""))</f>
        <v>380</v>
      </c>
      <c r="AQ133" s="103"/>
      <c r="AR133" s="103"/>
      <c r="AS133" s="103"/>
      <c r="AT133" s="104" t="str">
        <f t="shared" si="10"/>
        <v>https://lhw.com/myconimperial</v>
      </c>
      <c r="AU133" s="104"/>
      <c r="AV133" s="104"/>
      <c r="AW133" s="104"/>
      <c r="AX133" s="104"/>
      <c r="AY133" s="104"/>
      <c r="AZ133" s="104"/>
      <c r="BA133" s="104"/>
      <c r="BB133" s="104"/>
      <c r="BC133" s="104"/>
      <c r="BD133" s="104"/>
      <c r="BE133" s="104"/>
      <c r="BF133" s="104"/>
      <c r="BG133" s="104"/>
      <c r="BH133" s="104"/>
      <c r="BI133" s="104"/>
      <c r="BJ133" s="104"/>
      <c r="BK133" s="104"/>
      <c r="BL133" s="105"/>
      <c r="BM133" s="2"/>
      <c r="BN133" s="25"/>
      <c r="BO133" s="25"/>
      <c r="BP133" s="25"/>
      <c r="BQ133" s="25"/>
      <c r="BR133" s="25"/>
      <c r="BS133" s="25"/>
      <c r="BT133" s="25"/>
      <c r="BU133" s="25"/>
      <c r="BV133" s="25"/>
      <c r="BW133" s="25"/>
      <c r="BX133" s="25"/>
      <c r="BY133" s="25"/>
      <c r="BZ133" s="25"/>
      <c r="CA133" s="25"/>
      <c r="CB133" s="25"/>
      <c r="CC133" s="25"/>
      <c r="CD133" s="25"/>
      <c r="CE133" s="25"/>
      <c r="CF133" s="25"/>
      <c r="CG133" s="25"/>
      <c r="CH133" s="25"/>
      <c r="CI133" s="25"/>
      <c r="CJ133" s="25"/>
      <c r="CK133" s="25"/>
      <c r="CU133" s="10" t="str">
        <f>'Hotel Database'!$EJ140</f>
        <v/>
      </c>
      <c r="CW133" s="10" t="str">
        <f>'Hotel Database'!$EN140</f>
        <v>Hurghada</v>
      </c>
      <c r="CY133" s="8">
        <v>123</v>
      </c>
      <c r="DA133" s="10" t="str">
        <f>IFERROR(INDEX('Hotel Database'!$ED$11:$ED$510, MATCH($CY133, 'Hotel Database'!$EB$11:$EB$510, 0)), "")</f>
        <v>123. Myconian Imperial Resort</v>
      </c>
      <c r="DC133" s="10" t="str">
        <f>IF(IFERROR(INDEX('Hotel Database'!$AD$11:$AD$510, MATCH($CY133, 'Hotel Database'!$EB$11:$EB$510, 0)), "")="", "", IFERROR(INDEX('Hotel Database'!$AD$11:$AD$510, MATCH($CY133, 'Hotel Database'!$EB$11:$EB$510, 0)), ""))</f>
        <v>www.lhw.com/myconimperial</v>
      </c>
      <c r="DE133" s="10" t="str">
        <f t="shared" si="11"/>
        <v>https://lhw.com/myconimperial</v>
      </c>
    </row>
    <row r="134" spans="1:109" x14ac:dyDescent="0.35">
      <c r="A134" s="2"/>
      <c r="B134" s="101" t="str">
        <f>IF(IFERROR(INDEX('Hotel Database'!$B$11:$B$510, MATCH($CY134, 'Hotel Database'!$EB$11:$EB$510, 0)), "")="", "", IFERROR(INDEX('Hotel Database'!$B$11:$B$510, MATCH($CY134, 'Hotel Database'!$EB$11:$EB$510, 0)), ""))</f>
        <v>Greece</v>
      </c>
      <c r="C134" s="102"/>
      <c r="D134" s="102"/>
      <c r="E134" s="102"/>
      <c r="F134" s="102"/>
      <c r="G134" s="102"/>
      <c r="H134" s="102"/>
      <c r="I134" s="102" t="str">
        <f>IF(IFERROR(INDEX('Hotel Database'!$C$11:$C$510, MATCH($CY134, 'Hotel Database'!$EB$11:$EB$510, 0)), "")="", "", IFERROR(INDEX('Hotel Database'!$C$11:$C$510, MATCH($CY134, 'Hotel Database'!$EB$11:$EB$510, 0)), ""))</f>
        <v>Mykonos Island</v>
      </c>
      <c r="J134" s="102"/>
      <c r="K134" s="102"/>
      <c r="L134" s="102"/>
      <c r="M134" s="102"/>
      <c r="N134" s="102"/>
      <c r="O134" s="102"/>
      <c r="P134" s="102" t="str">
        <f>IF(IFERROR(INDEX('Hotel Database'!$D$11:$D$510, MATCH($CY134, 'Hotel Database'!$EB$11:$EB$510, 0)), "")="", "", IFERROR(INDEX('Hotel Database'!$D$11:$D$510, MATCH($CY134, 'Hotel Database'!$EB$11:$EB$510, 0)), ""))</f>
        <v>Royal Myconian Resort</v>
      </c>
      <c r="Q134" s="102"/>
      <c r="R134" s="102"/>
      <c r="S134" s="102"/>
      <c r="T134" s="102"/>
      <c r="U134" s="102"/>
      <c r="V134" s="102"/>
      <c r="W134" s="102"/>
      <c r="X134" s="102"/>
      <c r="Y134" s="102"/>
      <c r="Z134" s="102" t="str">
        <f>IF(IFERROR(INDEX('Hotel Database'!$I$11:$I$510, MATCH($CY134, 'Hotel Database'!$EB$11:$EB$510, 0)), "")="", "", IFERROR(INDEX('Hotel Database'!$I$11:$I$510, MATCH($CY134, 'Hotel Database'!$EB$11:$EB$510, 0)), ""))</f>
        <v/>
      </c>
      <c r="AA134" s="102"/>
      <c r="AB134" s="102"/>
      <c r="AC134" s="102"/>
      <c r="AD134" s="103">
        <f>IF(IFERROR(INDEX('Hotel Database'!$E$11:$E$510, MATCH($CY134, 'Hotel Database'!$EB$11:$EB$510, 0)), "")="", "", IFERROR(INDEX('Hotel Database'!$E$11:$E$510, MATCH($CY134, 'Hotel Database'!$EB$11:$EB$510, 0)), ""))</f>
        <v>112</v>
      </c>
      <c r="AE134" s="103"/>
      <c r="AF134" s="103"/>
      <c r="AG134" s="103"/>
      <c r="AH134" s="103">
        <f>IF(IFERROR(INDEX('Hotel Database'!$H$11:$H$510, MATCH($CY134, 'Hotel Database'!$EB$11:$EB$510, 0)), "")="", "", IFERROR(INDEX('Hotel Database'!$H$11:$H$510, MATCH($CY134, 'Hotel Database'!$EB$11:$EB$510, 0)), ""))</f>
        <v>8</v>
      </c>
      <c r="AI134" s="103"/>
      <c r="AJ134" s="103"/>
      <c r="AK134" s="103"/>
      <c r="AL134" s="103">
        <f>IF(IFERROR(INDEX('Hotel Database'!$K$11:$K$510, MATCH($CY134, 'Hotel Database'!$EB$11:$EB$510, 0)), "")="", "", IFERROR(INDEX('Hotel Database'!$K$11:$K$510, MATCH($CY134, 'Hotel Database'!$EB$11:$EB$510, 0)), ""))</f>
        <v>1000</v>
      </c>
      <c r="AM134" s="103"/>
      <c r="AN134" s="103"/>
      <c r="AO134" s="103"/>
      <c r="AP134" s="103" t="str">
        <f>IF(IFERROR(INDEX('Hotel Database'!$Q$11:$Q$510, MATCH($CY134, 'Hotel Database'!$EB$11:$EB$510, 0)), "")="", "", IFERROR(INDEX('Hotel Database'!$Q$11:$Q$510, MATCH($CY134, 'Hotel Database'!$EB$11:$EB$510, 0)), ""))</f>
        <v/>
      </c>
      <c r="AQ134" s="103"/>
      <c r="AR134" s="103"/>
      <c r="AS134" s="103"/>
      <c r="AT134" s="104" t="str">
        <f t="shared" si="10"/>
        <v>https://lhw.com/royalmyconian</v>
      </c>
      <c r="AU134" s="104"/>
      <c r="AV134" s="104"/>
      <c r="AW134" s="104"/>
      <c r="AX134" s="104"/>
      <c r="AY134" s="104"/>
      <c r="AZ134" s="104"/>
      <c r="BA134" s="104"/>
      <c r="BB134" s="104"/>
      <c r="BC134" s="104"/>
      <c r="BD134" s="104"/>
      <c r="BE134" s="104"/>
      <c r="BF134" s="104"/>
      <c r="BG134" s="104"/>
      <c r="BH134" s="104"/>
      <c r="BI134" s="104"/>
      <c r="BJ134" s="104"/>
      <c r="BK134" s="104"/>
      <c r="BL134" s="105"/>
      <c r="BM134" s="2"/>
      <c r="BN134" s="25"/>
      <c r="BO134" s="25"/>
      <c r="BP134" s="25"/>
      <c r="BQ134" s="25"/>
      <c r="BR134" s="25"/>
      <c r="BS134" s="25"/>
      <c r="BT134" s="25"/>
      <c r="BU134" s="25"/>
      <c r="BV134" s="25"/>
      <c r="BW134" s="25"/>
      <c r="BX134" s="25"/>
      <c r="BY134" s="25"/>
      <c r="BZ134" s="25"/>
      <c r="CA134" s="25"/>
      <c r="CB134" s="25"/>
      <c r="CC134" s="25"/>
      <c r="CD134" s="25"/>
      <c r="CE134" s="25"/>
      <c r="CF134" s="25"/>
      <c r="CG134" s="25"/>
      <c r="CH134" s="25"/>
      <c r="CI134" s="25"/>
      <c r="CJ134" s="25"/>
      <c r="CK134" s="25"/>
      <c r="CU134" s="10" t="str">
        <f>'Hotel Database'!$EJ141</f>
        <v/>
      </c>
      <c r="CW134" s="10" t="str">
        <f>'Hotel Database'!$EN141</f>
        <v>Hvar</v>
      </c>
      <c r="CY134" s="8">
        <v>124</v>
      </c>
      <c r="DA134" s="10" t="str">
        <f>IFERROR(INDEX('Hotel Database'!$ED$11:$ED$510, MATCH($CY134, 'Hotel Database'!$EB$11:$EB$510, 0)), "")</f>
        <v>124. Royal Myconian Resort</v>
      </c>
      <c r="DC134" s="10" t="str">
        <f>IF(IFERROR(INDEX('Hotel Database'!$AD$11:$AD$510, MATCH($CY134, 'Hotel Database'!$EB$11:$EB$510, 0)), "")="", "", IFERROR(INDEX('Hotel Database'!$AD$11:$AD$510, MATCH($CY134, 'Hotel Database'!$EB$11:$EB$510, 0)), ""))</f>
        <v>www.lhw.com/royalmyconian</v>
      </c>
      <c r="DE134" s="10" t="str">
        <f t="shared" si="11"/>
        <v>https://lhw.com/royalmyconian</v>
      </c>
    </row>
    <row r="135" spans="1:109" x14ac:dyDescent="0.35">
      <c r="A135" s="2"/>
      <c r="B135" s="101" t="str">
        <f>IF(IFERROR(INDEX('Hotel Database'!$B$11:$B$510, MATCH($CY135, 'Hotel Database'!$EB$11:$EB$510, 0)), "")="", "", IFERROR(INDEX('Hotel Database'!$B$11:$B$510, MATCH($CY135, 'Hotel Database'!$EB$11:$EB$510, 0)), ""))</f>
        <v>Greece</v>
      </c>
      <c r="C135" s="102"/>
      <c r="D135" s="102"/>
      <c r="E135" s="102"/>
      <c r="F135" s="102"/>
      <c r="G135" s="102"/>
      <c r="H135" s="102"/>
      <c r="I135" s="102" t="str">
        <f>IF(IFERROR(INDEX('Hotel Database'!$C$11:$C$510, MATCH($CY135, 'Hotel Database'!$EB$11:$EB$510, 0)), "")="", "", IFERROR(INDEX('Hotel Database'!$C$11:$C$510, MATCH($CY135, 'Hotel Database'!$EB$11:$EB$510, 0)), ""))</f>
        <v>Paros, Cyclades</v>
      </c>
      <c r="J135" s="102"/>
      <c r="K135" s="102"/>
      <c r="L135" s="102"/>
      <c r="M135" s="102"/>
      <c r="N135" s="102"/>
      <c r="O135" s="102"/>
      <c r="P135" s="102" t="str">
        <f>IF(IFERROR(INDEX('Hotel Database'!$D$11:$D$510, MATCH($CY135, 'Hotel Database'!$EB$11:$EB$510, 0)), "")="", "", IFERROR(INDEX('Hotel Database'!$D$11:$D$510, MATCH($CY135, 'Hotel Database'!$EB$11:$EB$510, 0)), ""))</f>
        <v>Avant Mar</v>
      </c>
      <c r="Q135" s="102"/>
      <c r="R135" s="102"/>
      <c r="S135" s="102"/>
      <c r="T135" s="102"/>
      <c r="U135" s="102"/>
      <c r="V135" s="102"/>
      <c r="W135" s="102"/>
      <c r="X135" s="102"/>
      <c r="Y135" s="102"/>
      <c r="Z135" s="102" t="str">
        <f>IF(IFERROR(INDEX('Hotel Database'!$I$11:$I$510, MATCH($CY135, 'Hotel Database'!$EB$11:$EB$510, 0)), "")="", "", IFERROR(INDEX('Hotel Database'!$I$11:$I$510, MATCH($CY135, 'Hotel Database'!$EB$11:$EB$510, 0)), ""))</f>
        <v/>
      </c>
      <c r="AA135" s="102"/>
      <c r="AB135" s="102"/>
      <c r="AC135" s="102"/>
      <c r="AD135" s="103">
        <f>IF(IFERROR(INDEX('Hotel Database'!$E$11:$E$510, MATCH($CY135, 'Hotel Database'!$EB$11:$EB$510, 0)), "")="", "", IFERROR(INDEX('Hotel Database'!$E$11:$E$510, MATCH($CY135, 'Hotel Database'!$EB$11:$EB$510, 0)), ""))</f>
        <v>38</v>
      </c>
      <c r="AE135" s="103"/>
      <c r="AF135" s="103"/>
      <c r="AG135" s="103"/>
      <c r="AH135" s="103">
        <f>IF(IFERROR(INDEX('Hotel Database'!$H$11:$H$510, MATCH($CY135, 'Hotel Database'!$EB$11:$EB$510, 0)), "")="", "", IFERROR(INDEX('Hotel Database'!$H$11:$H$510, MATCH($CY135, 'Hotel Database'!$EB$11:$EB$510, 0)), ""))</f>
        <v>0</v>
      </c>
      <c r="AI135" s="103"/>
      <c r="AJ135" s="103"/>
      <c r="AK135" s="103"/>
      <c r="AL135" s="103" t="str">
        <f>IF(IFERROR(INDEX('Hotel Database'!$K$11:$K$510, MATCH($CY135, 'Hotel Database'!$EB$11:$EB$510, 0)), "")="", "", IFERROR(INDEX('Hotel Database'!$K$11:$K$510, MATCH($CY135, 'Hotel Database'!$EB$11:$EB$510, 0)), ""))</f>
        <v/>
      </c>
      <c r="AM135" s="103"/>
      <c r="AN135" s="103"/>
      <c r="AO135" s="103"/>
      <c r="AP135" s="103" t="str">
        <f>IF(IFERROR(INDEX('Hotel Database'!$Q$11:$Q$510, MATCH($CY135, 'Hotel Database'!$EB$11:$EB$510, 0)), "")="", "", IFERROR(INDEX('Hotel Database'!$Q$11:$Q$510, MATCH($CY135, 'Hotel Database'!$EB$11:$EB$510, 0)), ""))</f>
        <v/>
      </c>
      <c r="AQ135" s="103"/>
      <c r="AR135" s="103"/>
      <c r="AS135" s="103"/>
      <c r="AT135" s="104" t="str">
        <f t="shared" si="10"/>
        <v>https://lhw.com/avantmar</v>
      </c>
      <c r="AU135" s="104"/>
      <c r="AV135" s="104"/>
      <c r="AW135" s="104"/>
      <c r="AX135" s="104"/>
      <c r="AY135" s="104"/>
      <c r="AZ135" s="104"/>
      <c r="BA135" s="104"/>
      <c r="BB135" s="104"/>
      <c r="BC135" s="104"/>
      <c r="BD135" s="104"/>
      <c r="BE135" s="104"/>
      <c r="BF135" s="104"/>
      <c r="BG135" s="104"/>
      <c r="BH135" s="104"/>
      <c r="BI135" s="104"/>
      <c r="BJ135" s="104"/>
      <c r="BK135" s="104"/>
      <c r="BL135" s="105"/>
      <c r="BM135" s="2"/>
      <c r="BN135" s="25"/>
      <c r="BO135" s="25"/>
      <c r="BP135" s="25"/>
      <c r="BQ135" s="25"/>
      <c r="BR135" s="25"/>
      <c r="BS135" s="25"/>
      <c r="BT135" s="25"/>
      <c r="BU135" s="25"/>
      <c r="BV135" s="25"/>
      <c r="BW135" s="25"/>
      <c r="BX135" s="25"/>
      <c r="BY135" s="25"/>
      <c r="BZ135" s="25"/>
      <c r="CA135" s="25"/>
      <c r="CB135" s="25"/>
      <c r="CC135" s="25"/>
      <c r="CD135" s="25"/>
      <c r="CE135" s="25"/>
      <c r="CF135" s="25"/>
      <c r="CG135" s="25"/>
      <c r="CH135" s="25"/>
      <c r="CI135" s="25"/>
      <c r="CJ135" s="25"/>
      <c r="CK135" s="25"/>
      <c r="CU135" s="10" t="str">
        <f>'Hotel Database'!$EJ142</f>
        <v/>
      </c>
      <c r="CW135" s="10" t="str">
        <f>'Hotel Database'!$EN142</f>
        <v>Ibiza</v>
      </c>
      <c r="CY135" s="8">
        <v>125</v>
      </c>
      <c r="DA135" s="10" t="str">
        <f>IFERROR(INDEX('Hotel Database'!$ED$11:$ED$510, MATCH($CY135, 'Hotel Database'!$EB$11:$EB$510, 0)), "")</f>
        <v>125. Avant Mar</v>
      </c>
      <c r="DC135" s="10" t="str">
        <f>IF(IFERROR(INDEX('Hotel Database'!$AD$11:$AD$510, MATCH($CY135, 'Hotel Database'!$EB$11:$EB$510, 0)), "")="", "", IFERROR(INDEX('Hotel Database'!$AD$11:$AD$510, MATCH($CY135, 'Hotel Database'!$EB$11:$EB$510, 0)), ""))</f>
        <v>www.lhw.com/avantmar</v>
      </c>
      <c r="DE135" s="10" t="str">
        <f t="shared" si="11"/>
        <v>https://lhw.com/avantmar</v>
      </c>
    </row>
    <row r="136" spans="1:109" x14ac:dyDescent="0.35">
      <c r="A136" s="2"/>
      <c r="B136" s="101" t="str">
        <f>IF(IFERROR(INDEX('Hotel Database'!$B$11:$B$510, MATCH($CY136, 'Hotel Database'!$EB$11:$EB$510, 0)), "")="", "", IFERROR(INDEX('Hotel Database'!$B$11:$B$510, MATCH($CY136, 'Hotel Database'!$EB$11:$EB$510, 0)), ""))</f>
        <v>Greece</v>
      </c>
      <c r="C136" s="102"/>
      <c r="D136" s="102"/>
      <c r="E136" s="102"/>
      <c r="F136" s="102"/>
      <c r="G136" s="102"/>
      <c r="H136" s="102"/>
      <c r="I136" s="102" t="str">
        <f>IF(IFERROR(INDEX('Hotel Database'!$C$11:$C$510, MATCH($CY136, 'Hotel Database'!$EB$11:$EB$510, 0)), "")="", "", IFERROR(INDEX('Hotel Database'!$C$11:$C$510, MATCH($CY136, 'Hotel Database'!$EB$11:$EB$510, 0)), ""))</f>
        <v>Mykonos, Kyklades</v>
      </c>
      <c r="J136" s="102"/>
      <c r="K136" s="102"/>
      <c r="L136" s="102"/>
      <c r="M136" s="102"/>
      <c r="N136" s="102"/>
      <c r="O136" s="102"/>
      <c r="P136" s="102" t="str">
        <f>IF(IFERROR(INDEX('Hotel Database'!$D$11:$D$510, MATCH($CY136, 'Hotel Database'!$EB$11:$EB$510, 0)), "")="", "", IFERROR(INDEX('Hotel Database'!$D$11:$D$510, MATCH($CY136, 'Hotel Database'!$EB$11:$EB$510, 0)), ""))</f>
        <v>Bill &amp; Coo Mykonos</v>
      </c>
      <c r="Q136" s="102"/>
      <c r="R136" s="102"/>
      <c r="S136" s="102"/>
      <c r="T136" s="102"/>
      <c r="U136" s="102"/>
      <c r="V136" s="102"/>
      <c r="W136" s="102"/>
      <c r="X136" s="102"/>
      <c r="Y136" s="102"/>
      <c r="Z136" s="102" t="str">
        <f>IF(IFERROR(INDEX('Hotel Database'!$I$11:$I$510, MATCH($CY136, 'Hotel Database'!$EB$11:$EB$510, 0)), "")="", "", IFERROR(INDEX('Hotel Database'!$I$11:$I$510, MATCH($CY136, 'Hotel Database'!$EB$11:$EB$510, 0)), ""))</f>
        <v/>
      </c>
      <c r="AA136" s="102"/>
      <c r="AB136" s="102"/>
      <c r="AC136" s="102"/>
      <c r="AD136" s="103">
        <f>IF(IFERROR(INDEX('Hotel Database'!$E$11:$E$510, MATCH($CY136, 'Hotel Database'!$EB$11:$EB$510, 0)), "")="", "", IFERROR(INDEX('Hotel Database'!$E$11:$E$510, MATCH($CY136, 'Hotel Database'!$EB$11:$EB$510, 0)), ""))</f>
        <v>60</v>
      </c>
      <c r="AE136" s="103"/>
      <c r="AF136" s="103"/>
      <c r="AG136" s="103"/>
      <c r="AH136" s="103">
        <f>IF(IFERROR(INDEX('Hotel Database'!$H$11:$H$510, MATCH($CY136, 'Hotel Database'!$EB$11:$EB$510, 0)), "")="", "", IFERROR(INDEX('Hotel Database'!$H$11:$H$510, MATCH($CY136, 'Hotel Database'!$EB$11:$EB$510, 0)), ""))</f>
        <v>0</v>
      </c>
      <c r="AI136" s="103"/>
      <c r="AJ136" s="103"/>
      <c r="AK136" s="103"/>
      <c r="AL136" s="103" t="str">
        <f>IF(IFERROR(INDEX('Hotel Database'!$K$11:$K$510, MATCH($CY136, 'Hotel Database'!$EB$11:$EB$510, 0)), "")="", "", IFERROR(INDEX('Hotel Database'!$K$11:$K$510, MATCH($CY136, 'Hotel Database'!$EB$11:$EB$510, 0)), ""))</f>
        <v/>
      </c>
      <c r="AM136" s="103"/>
      <c r="AN136" s="103"/>
      <c r="AO136" s="103"/>
      <c r="AP136" s="103" t="str">
        <f>IF(IFERROR(INDEX('Hotel Database'!$Q$11:$Q$510, MATCH($CY136, 'Hotel Database'!$EB$11:$EB$510, 0)), "")="", "", IFERROR(INDEX('Hotel Database'!$Q$11:$Q$510, MATCH($CY136, 'Hotel Database'!$EB$11:$EB$510, 0)), ""))</f>
        <v/>
      </c>
      <c r="AQ136" s="103"/>
      <c r="AR136" s="103"/>
      <c r="AS136" s="103"/>
      <c r="AT136" s="104" t="str">
        <f t="shared" si="10"/>
        <v>https://lhw.com/billcoo</v>
      </c>
      <c r="AU136" s="104"/>
      <c r="AV136" s="104"/>
      <c r="AW136" s="104"/>
      <c r="AX136" s="104"/>
      <c r="AY136" s="104"/>
      <c r="AZ136" s="104"/>
      <c r="BA136" s="104"/>
      <c r="BB136" s="104"/>
      <c r="BC136" s="104"/>
      <c r="BD136" s="104"/>
      <c r="BE136" s="104"/>
      <c r="BF136" s="104"/>
      <c r="BG136" s="104"/>
      <c r="BH136" s="104"/>
      <c r="BI136" s="104"/>
      <c r="BJ136" s="104"/>
      <c r="BK136" s="104"/>
      <c r="BL136" s="105"/>
      <c r="BM136" s="2"/>
      <c r="BN136" s="25"/>
      <c r="BO136" s="25"/>
      <c r="BP136" s="25"/>
      <c r="BQ136" s="25"/>
      <c r="BR136" s="25"/>
      <c r="BS136" s="25"/>
      <c r="BT136" s="25"/>
      <c r="BU136" s="25"/>
      <c r="BV136" s="25"/>
      <c r="BW136" s="25"/>
      <c r="BX136" s="25"/>
      <c r="BY136" s="25"/>
      <c r="BZ136" s="25"/>
      <c r="CA136" s="25"/>
      <c r="CB136" s="25"/>
      <c r="CC136" s="25"/>
      <c r="CD136" s="25"/>
      <c r="CE136" s="25"/>
      <c r="CF136" s="25"/>
      <c r="CG136" s="25"/>
      <c r="CH136" s="25"/>
      <c r="CI136" s="25"/>
      <c r="CJ136" s="25"/>
      <c r="CK136" s="25"/>
      <c r="CU136" s="10" t="str">
        <f>'Hotel Database'!$EJ143</f>
        <v/>
      </c>
      <c r="CW136" s="10" t="str">
        <f>'Hotel Database'!$EN143</f>
        <v>Interlaken</v>
      </c>
      <c r="CY136" s="8">
        <v>126</v>
      </c>
      <c r="DA136" s="10" t="str">
        <f>IFERROR(INDEX('Hotel Database'!$ED$11:$ED$510, MATCH($CY136, 'Hotel Database'!$EB$11:$EB$510, 0)), "")</f>
        <v>126. Bill &amp; Coo Mykonos</v>
      </c>
      <c r="DC136" s="10" t="str">
        <f>IF(IFERROR(INDEX('Hotel Database'!$AD$11:$AD$510, MATCH($CY136, 'Hotel Database'!$EB$11:$EB$510, 0)), "")="", "", IFERROR(INDEX('Hotel Database'!$AD$11:$AD$510, MATCH($CY136, 'Hotel Database'!$EB$11:$EB$510, 0)), ""))</f>
        <v>www.lhw.com/billcoo</v>
      </c>
      <c r="DE136" s="10" t="str">
        <f t="shared" si="11"/>
        <v>https://lhw.com/billcoo</v>
      </c>
    </row>
    <row r="137" spans="1:109" x14ac:dyDescent="0.35">
      <c r="A137" s="2"/>
      <c r="B137" s="101" t="str">
        <f>IF(IFERROR(INDEX('Hotel Database'!$B$11:$B$510, MATCH($CY137, 'Hotel Database'!$EB$11:$EB$510, 0)), "")="", "", IFERROR(INDEX('Hotel Database'!$B$11:$B$510, MATCH($CY137, 'Hotel Database'!$EB$11:$EB$510, 0)), ""))</f>
        <v>Greece</v>
      </c>
      <c r="C137" s="102"/>
      <c r="D137" s="102"/>
      <c r="E137" s="102"/>
      <c r="F137" s="102"/>
      <c r="G137" s="102"/>
      <c r="H137" s="102"/>
      <c r="I137" s="102" t="str">
        <f>IF(IFERROR(INDEX('Hotel Database'!$C$11:$C$510, MATCH($CY137, 'Hotel Database'!$EB$11:$EB$510, 0)), "")="", "", IFERROR(INDEX('Hotel Database'!$C$11:$C$510, MATCH($CY137, 'Hotel Database'!$EB$11:$EB$510, 0)), ""))</f>
        <v>Santorini</v>
      </c>
      <c r="J137" s="102"/>
      <c r="K137" s="102"/>
      <c r="L137" s="102"/>
      <c r="M137" s="102"/>
      <c r="N137" s="102"/>
      <c r="O137" s="102"/>
      <c r="P137" s="102" t="str">
        <f>IF(IFERROR(INDEX('Hotel Database'!$D$11:$D$510, MATCH($CY137, 'Hotel Database'!$EB$11:$EB$510, 0)), "")="", "", IFERROR(INDEX('Hotel Database'!$D$11:$D$510, MATCH($CY137, 'Hotel Database'!$EB$11:$EB$510, 0)), ""))</f>
        <v>Katikies Chromata</v>
      </c>
      <c r="Q137" s="102"/>
      <c r="R137" s="102"/>
      <c r="S137" s="102"/>
      <c r="T137" s="102"/>
      <c r="U137" s="102"/>
      <c r="V137" s="102"/>
      <c r="W137" s="102"/>
      <c r="X137" s="102"/>
      <c r="Y137" s="102"/>
      <c r="Z137" s="102" t="str">
        <f>IF(IFERROR(INDEX('Hotel Database'!$I$11:$I$510, MATCH($CY137, 'Hotel Database'!$EB$11:$EB$510, 0)), "")="", "", IFERROR(INDEX('Hotel Database'!$I$11:$I$510, MATCH($CY137, 'Hotel Database'!$EB$11:$EB$510, 0)), ""))</f>
        <v/>
      </c>
      <c r="AA137" s="102"/>
      <c r="AB137" s="102"/>
      <c r="AC137" s="102"/>
      <c r="AD137" s="103">
        <f>IF(IFERROR(INDEX('Hotel Database'!$E$11:$E$510, MATCH($CY137, 'Hotel Database'!$EB$11:$EB$510, 0)), "")="", "", IFERROR(INDEX('Hotel Database'!$E$11:$E$510, MATCH($CY137, 'Hotel Database'!$EB$11:$EB$510, 0)), ""))</f>
        <v>26</v>
      </c>
      <c r="AE137" s="103"/>
      <c r="AF137" s="103"/>
      <c r="AG137" s="103"/>
      <c r="AH137" s="103">
        <f>IF(IFERROR(INDEX('Hotel Database'!$H$11:$H$510, MATCH($CY137, 'Hotel Database'!$EB$11:$EB$510, 0)), "")="", "", IFERROR(INDEX('Hotel Database'!$H$11:$H$510, MATCH($CY137, 'Hotel Database'!$EB$11:$EB$510, 0)), ""))</f>
        <v>0</v>
      </c>
      <c r="AI137" s="103"/>
      <c r="AJ137" s="103"/>
      <c r="AK137" s="103"/>
      <c r="AL137" s="103" t="str">
        <f>IF(IFERROR(INDEX('Hotel Database'!$K$11:$K$510, MATCH($CY137, 'Hotel Database'!$EB$11:$EB$510, 0)), "")="", "", IFERROR(INDEX('Hotel Database'!$K$11:$K$510, MATCH($CY137, 'Hotel Database'!$EB$11:$EB$510, 0)), ""))</f>
        <v/>
      </c>
      <c r="AM137" s="103"/>
      <c r="AN137" s="103"/>
      <c r="AO137" s="103"/>
      <c r="AP137" s="103" t="str">
        <f>IF(IFERROR(INDEX('Hotel Database'!$Q$11:$Q$510, MATCH($CY137, 'Hotel Database'!$EB$11:$EB$510, 0)), "")="", "", IFERROR(INDEX('Hotel Database'!$Q$11:$Q$510, MATCH($CY137, 'Hotel Database'!$EB$11:$EB$510, 0)), ""))</f>
        <v/>
      </c>
      <c r="AQ137" s="103"/>
      <c r="AR137" s="103"/>
      <c r="AS137" s="103"/>
      <c r="AT137" s="104" t="str">
        <f t="shared" si="10"/>
        <v>https://lhw.com/chromataupstyle</v>
      </c>
      <c r="AU137" s="104"/>
      <c r="AV137" s="104"/>
      <c r="AW137" s="104"/>
      <c r="AX137" s="104"/>
      <c r="AY137" s="104"/>
      <c r="AZ137" s="104"/>
      <c r="BA137" s="104"/>
      <c r="BB137" s="104"/>
      <c r="BC137" s="104"/>
      <c r="BD137" s="104"/>
      <c r="BE137" s="104"/>
      <c r="BF137" s="104"/>
      <c r="BG137" s="104"/>
      <c r="BH137" s="104"/>
      <c r="BI137" s="104"/>
      <c r="BJ137" s="104"/>
      <c r="BK137" s="104"/>
      <c r="BL137" s="105"/>
      <c r="BM137" s="2"/>
      <c r="BN137" s="25"/>
      <c r="BO137" s="25"/>
      <c r="BP137" s="25"/>
      <c r="BQ137" s="25"/>
      <c r="BR137" s="25"/>
      <c r="BS137" s="25"/>
      <c r="BT137" s="25"/>
      <c r="BU137" s="25"/>
      <c r="BV137" s="25"/>
      <c r="BW137" s="25"/>
      <c r="BX137" s="25"/>
      <c r="BY137" s="25"/>
      <c r="BZ137" s="25"/>
      <c r="CA137" s="25"/>
      <c r="CB137" s="25"/>
      <c r="CC137" s="25"/>
      <c r="CD137" s="25"/>
      <c r="CE137" s="25"/>
      <c r="CF137" s="25"/>
      <c r="CG137" s="25"/>
      <c r="CH137" s="25"/>
      <c r="CI137" s="25"/>
      <c r="CJ137" s="25"/>
      <c r="CK137" s="25"/>
      <c r="CU137" s="10" t="str">
        <f>'Hotel Database'!$EJ144</f>
        <v/>
      </c>
      <c r="CW137" s="10" t="str">
        <f>'Hotel Database'!$EN144</f>
        <v>Isla Baleares (Mallorca)</v>
      </c>
      <c r="CY137" s="8">
        <v>127</v>
      </c>
      <c r="DA137" s="10" t="str">
        <f>IFERROR(INDEX('Hotel Database'!$ED$11:$ED$510, MATCH($CY137, 'Hotel Database'!$EB$11:$EB$510, 0)), "")</f>
        <v>127. Katikies Chromata</v>
      </c>
      <c r="DC137" s="10" t="str">
        <f>IF(IFERROR(INDEX('Hotel Database'!$AD$11:$AD$510, MATCH($CY137, 'Hotel Database'!$EB$11:$EB$510, 0)), "")="", "", IFERROR(INDEX('Hotel Database'!$AD$11:$AD$510, MATCH($CY137, 'Hotel Database'!$EB$11:$EB$510, 0)), ""))</f>
        <v>www.lhw.com/chromataupstyle</v>
      </c>
      <c r="DE137" s="10" t="str">
        <f t="shared" si="11"/>
        <v>https://lhw.com/chromataupstyle</v>
      </c>
    </row>
    <row r="138" spans="1:109" x14ac:dyDescent="0.35">
      <c r="A138" s="2"/>
      <c r="B138" s="101" t="str">
        <f>IF(IFERROR(INDEX('Hotel Database'!$B$11:$B$510, MATCH($CY138, 'Hotel Database'!$EB$11:$EB$510, 0)), "")="", "", IFERROR(INDEX('Hotel Database'!$B$11:$B$510, MATCH($CY138, 'Hotel Database'!$EB$11:$EB$510, 0)), ""))</f>
        <v>Greece</v>
      </c>
      <c r="C138" s="102"/>
      <c r="D138" s="102"/>
      <c r="E138" s="102"/>
      <c r="F138" s="102"/>
      <c r="G138" s="102"/>
      <c r="H138" s="102"/>
      <c r="I138" s="102" t="str">
        <f>IF(IFERROR(INDEX('Hotel Database'!$C$11:$C$510, MATCH($CY138, 'Hotel Database'!$EB$11:$EB$510, 0)), "")="", "", IFERROR(INDEX('Hotel Database'!$C$11:$C$510, MATCH($CY138, 'Hotel Database'!$EB$11:$EB$510, 0)), ""))</f>
        <v>Mykonos</v>
      </c>
      <c r="J138" s="102"/>
      <c r="K138" s="102"/>
      <c r="L138" s="102"/>
      <c r="M138" s="102"/>
      <c r="N138" s="102"/>
      <c r="O138" s="102"/>
      <c r="P138" s="102" t="str">
        <f>IF(IFERROR(INDEX('Hotel Database'!$D$11:$D$510, MATCH($CY138, 'Hotel Database'!$EB$11:$EB$510, 0)), "")="", "", IFERROR(INDEX('Hotel Database'!$D$11:$D$510, MATCH($CY138, 'Hotel Database'!$EB$11:$EB$510, 0)), ""))</f>
        <v>Belvedere Hotel</v>
      </c>
      <c r="Q138" s="102"/>
      <c r="R138" s="102"/>
      <c r="S138" s="102"/>
      <c r="T138" s="102"/>
      <c r="U138" s="102"/>
      <c r="V138" s="102"/>
      <c r="W138" s="102"/>
      <c r="X138" s="102"/>
      <c r="Y138" s="102"/>
      <c r="Z138" s="102" t="str">
        <f>IF(IFERROR(INDEX('Hotel Database'!$I$11:$I$510, MATCH($CY138, 'Hotel Database'!$EB$11:$EB$510, 0)), "")="", "", IFERROR(INDEX('Hotel Database'!$I$11:$I$510, MATCH($CY138, 'Hotel Database'!$EB$11:$EB$510, 0)), ""))</f>
        <v/>
      </c>
      <c r="AA138" s="102"/>
      <c r="AB138" s="102"/>
      <c r="AC138" s="102"/>
      <c r="AD138" s="103">
        <f>IF(IFERROR(INDEX('Hotel Database'!$E$11:$E$510, MATCH($CY138, 'Hotel Database'!$EB$11:$EB$510, 0)), "")="", "", IFERROR(INDEX('Hotel Database'!$E$11:$E$510, MATCH($CY138, 'Hotel Database'!$EB$11:$EB$510, 0)), ""))</f>
        <v>70</v>
      </c>
      <c r="AE138" s="103"/>
      <c r="AF138" s="103"/>
      <c r="AG138" s="103"/>
      <c r="AH138" s="103">
        <f>IF(IFERROR(INDEX('Hotel Database'!$H$11:$H$510, MATCH($CY138, 'Hotel Database'!$EB$11:$EB$510, 0)), "")="", "", IFERROR(INDEX('Hotel Database'!$H$11:$H$510, MATCH($CY138, 'Hotel Database'!$EB$11:$EB$510, 0)), ""))</f>
        <v>0</v>
      </c>
      <c r="AI138" s="103"/>
      <c r="AJ138" s="103"/>
      <c r="AK138" s="103"/>
      <c r="AL138" s="103" t="str">
        <f>IF(IFERROR(INDEX('Hotel Database'!$K$11:$K$510, MATCH($CY138, 'Hotel Database'!$EB$11:$EB$510, 0)), "")="", "", IFERROR(INDEX('Hotel Database'!$K$11:$K$510, MATCH($CY138, 'Hotel Database'!$EB$11:$EB$510, 0)), ""))</f>
        <v/>
      </c>
      <c r="AM138" s="103"/>
      <c r="AN138" s="103"/>
      <c r="AO138" s="103"/>
      <c r="AP138" s="103" t="str">
        <f>IF(IFERROR(INDEX('Hotel Database'!$Q$11:$Q$510, MATCH($CY138, 'Hotel Database'!$EB$11:$EB$510, 0)), "")="", "", IFERROR(INDEX('Hotel Database'!$Q$11:$Q$510, MATCH($CY138, 'Hotel Database'!$EB$11:$EB$510, 0)), ""))</f>
        <v/>
      </c>
      <c r="AQ138" s="103"/>
      <c r="AR138" s="103"/>
      <c r="AS138" s="103"/>
      <c r="AT138" s="104" t="str">
        <f t="shared" si="10"/>
        <v>https://lhw.com/belvederemykonos</v>
      </c>
      <c r="AU138" s="104"/>
      <c r="AV138" s="104"/>
      <c r="AW138" s="104"/>
      <c r="AX138" s="104"/>
      <c r="AY138" s="104"/>
      <c r="AZ138" s="104"/>
      <c r="BA138" s="104"/>
      <c r="BB138" s="104"/>
      <c r="BC138" s="104"/>
      <c r="BD138" s="104"/>
      <c r="BE138" s="104"/>
      <c r="BF138" s="104"/>
      <c r="BG138" s="104"/>
      <c r="BH138" s="104"/>
      <c r="BI138" s="104"/>
      <c r="BJ138" s="104"/>
      <c r="BK138" s="104"/>
      <c r="BL138" s="105"/>
      <c r="BM138" s="2"/>
      <c r="BN138" s="25"/>
      <c r="BO138" s="25"/>
      <c r="BP138" s="25"/>
      <c r="BQ138" s="25"/>
      <c r="BR138" s="25"/>
      <c r="BS138" s="25"/>
      <c r="BT138" s="25"/>
      <c r="BU138" s="25"/>
      <c r="BV138" s="25"/>
      <c r="BW138" s="25"/>
      <c r="BX138" s="25"/>
      <c r="BY138" s="25"/>
      <c r="BZ138" s="25"/>
      <c r="CA138" s="25"/>
      <c r="CB138" s="25"/>
      <c r="CC138" s="25"/>
      <c r="CD138" s="25"/>
      <c r="CE138" s="25"/>
      <c r="CF138" s="25"/>
      <c r="CG138" s="25"/>
      <c r="CH138" s="25"/>
      <c r="CI138" s="25"/>
      <c r="CJ138" s="25"/>
      <c r="CK138" s="25"/>
      <c r="CU138" s="10" t="str">
        <f>'Hotel Database'!$EJ145</f>
        <v/>
      </c>
      <c r="CW138" s="10" t="str">
        <f>'Hotel Database'!$EN145</f>
        <v>Isla de Pacua</v>
      </c>
      <c r="CY138" s="8">
        <v>128</v>
      </c>
      <c r="DA138" s="10" t="str">
        <f>IFERROR(INDEX('Hotel Database'!$ED$11:$ED$510, MATCH($CY138, 'Hotel Database'!$EB$11:$EB$510, 0)), "")</f>
        <v>128. Belvedere Hotel</v>
      </c>
      <c r="DC138" s="10" t="str">
        <f>IF(IFERROR(INDEX('Hotel Database'!$AD$11:$AD$510, MATCH($CY138, 'Hotel Database'!$EB$11:$EB$510, 0)), "")="", "", IFERROR(INDEX('Hotel Database'!$AD$11:$AD$510, MATCH($CY138, 'Hotel Database'!$EB$11:$EB$510, 0)), ""))</f>
        <v>www.lhw.com/belvederemykonos</v>
      </c>
      <c r="DE138" s="10" t="str">
        <f t="shared" si="11"/>
        <v>https://lhw.com/belvederemykonos</v>
      </c>
    </row>
    <row r="139" spans="1:109" x14ac:dyDescent="0.35">
      <c r="A139" s="2"/>
      <c r="B139" s="101" t="str">
        <f>IF(IFERROR(INDEX('Hotel Database'!$B$11:$B$510, MATCH($CY139, 'Hotel Database'!$EB$11:$EB$510, 0)), "")="", "", IFERROR(INDEX('Hotel Database'!$B$11:$B$510, MATCH($CY139, 'Hotel Database'!$EB$11:$EB$510, 0)), ""))</f>
        <v>Greece</v>
      </c>
      <c r="C139" s="102"/>
      <c r="D139" s="102"/>
      <c r="E139" s="102"/>
      <c r="F139" s="102"/>
      <c r="G139" s="102"/>
      <c r="H139" s="102"/>
      <c r="I139" s="102" t="str">
        <f>IF(IFERROR(INDEX('Hotel Database'!$C$11:$C$510, MATCH($CY139, 'Hotel Database'!$EB$11:$EB$510, 0)), "")="", "", IFERROR(INDEX('Hotel Database'!$C$11:$C$510, MATCH($CY139, 'Hotel Database'!$EB$11:$EB$510, 0)), ""))</f>
        <v>Santorini, Cyclades Islands</v>
      </c>
      <c r="J139" s="102"/>
      <c r="K139" s="102"/>
      <c r="L139" s="102"/>
      <c r="M139" s="102"/>
      <c r="N139" s="102"/>
      <c r="O139" s="102"/>
      <c r="P139" s="102" t="str">
        <f>IF(IFERROR(INDEX('Hotel Database'!$D$11:$D$510, MATCH($CY139, 'Hotel Database'!$EB$11:$EB$510, 0)), "")="", "", IFERROR(INDEX('Hotel Database'!$D$11:$D$510, MATCH($CY139, 'Hotel Database'!$EB$11:$EB$510, 0)), ""))</f>
        <v>Katikies Kirini</v>
      </c>
      <c r="Q139" s="102"/>
      <c r="R139" s="102"/>
      <c r="S139" s="102"/>
      <c r="T139" s="102"/>
      <c r="U139" s="102"/>
      <c r="V139" s="102"/>
      <c r="W139" s="102"/>
      <c r="X139" s="102"/>
      <c r="Y139" s="102"/>
      <c r="Z139" s="102" t="str">
        <f>IF(IFERROR(INDEX('Hotel Database'!$I$11:$I$510, MATCH($CY139, 'Hotel Database'!$EB$11:$EB$510, 0)), "")="", "", IFERROR(INDEX('Hotel Database'!$I$11:$I$510, MATCH($CY139, 'Hotel Database'!$EB$11:$EB$510, 0)), ""))</f>
        <v/>
      </c>
      <c r="AA139" s="102"/>
      <c r="AB139" s="102"/>
      <c r="AC139" s="102"/>
      <c r="AD139" s="103">
        <f>IF(IFERROR(INDEX('Hotel Database'!$E$11:$E$510, MATCH($CY139, 'Hotel Database'!$EB$11:$EB$510, 0)), "")="", "", IFERROR(INDEX('Hotel Database'!$E$11:$E$510, MATCH($CY139, 'Hotel Database'!$EB$11:$EB$510, 0)), ""))</f>
        <v>26</v>
      </c>
      <c r="AE139" s="103"/>
      <c r="AF139" s="103"/>
      <c r="AG139" s="103"/>
      <c r="AH139" s="103">
        <f>IF(IFERROR(INDEX('Hotel Database'!$H$11:$H$510, MATCH($CY139, 'Hotel Database'!$EB$11:$EB$510, 0)), "")="", "", IFERROR(INDEX('Hotel Database'!$H$11:$H$510, MATCH($CY139, 'Hotel Database'!$EB$11:$EB$510, 0)), ""))</f>
        <v>1</v>
      </c>
      <c r="AI139" s="103"/>
      <c r="AJ139" s="103"/>
      <c r="AK139" s="103"/>
      <c r="AL139" s="103" t="str">
        <f>IF(IFERROR(INDEX('Hotel Database'!$K$11:$K$510, MATCH($CY139, 'Hotel Database'!$EB$11:$EB$510, 0)), "")="", "", IFERROR(INDEX('Hotel Database'!$K$11:$K$510, MATCH($CY139, 'Hotel Database'!$EB$11:$EB$510, 0)), ""))</f>
        <v/>
      </c>
      <c r="AM139" s="103"/>
      <c r="AN139" s="103"/>
      <c r="AO139" s="103"/>
      <c r="AP139" s="103" t="str">
        <f>IF(IFERROR(INDEX('Hotel Database'!$Q$11:$Q$510, MATCH($CY139, 'Hotel Database'!$EB$11:$EB$510, 0)), "")="", "", IFERROR(INDEX('Hotel Database'!$Q$11:$Q$510, MATCH($CY139, 'Hotel Database'!$EB$11:$EB$510, 0)), ""))</f>
        <v/>
      </c>
      <c r="AQ139" s="103"/>
      <c r="AR139" s="103"/>
      <c r="AS139" s="103"/>
      <c r="AT139" s="104" t="str">
        <f t="shared" si="10"/>
        <v>https://lhw.com/kirinisantorini</v>
      </c>
      <c r="AU139" s="104"/>
      <c r="AV139" s="104"/>
      <c r="AW139" s="104"/>
      <c r="AX139" s="104"/>
      <c r="AY139" s="104"/>
      <c r="AZ139" s="104"/>
      <c r="BA139" s="104"/>
      <c r="BB139" s="104"/>
      <c r="BC139" s="104"/>
      <c r="BD139" s="104"/>
      <c r="BE139" s="104"/>
      <c r="BF139" s="104"/>
      <c r="BG139" s="104"/>
      <c r="BH139" s="104"/>
      <c r="BI139" s="104"/>
      <c r="BJ139" s="104"/>
      <c r="BK139" s="104"/>
      <c r="BL139" s="105"/>
      <c r="BM139" s="2"/>
      <c r="BN139" s="25"/>
      <c r="BO139" s="25"/>
      <c r="BP139" s="25"/>
      <c r="BQ139" s="25"/>
      <c r="BR139" s="25"/>
      <c r="BS139" s="25"/>
      <c r="BT139" s="25"/>
      <c r="BU139" s="25"/>
      <c r="BV139" s="25"/>
      <c r="BW139" s="25"/>
      <c r="BX139" s="25"/>
      <c r="BY139" s="25"/>
      <c r="BZ139" s="25"/>
      <c r="CA139" s="25"/>
      <c r="CB139" s="25"/>
      <c r="CC139" s="25"/>
      <c r="CD139" s="25"/>
      <c r="CE139" s="25"/>
      <c r="CF139" s="25"/>
      <c r="CG139" s="25"/>
      <c r="CH139" s="25"/>
      <c r="CI139" s="25"/>
      <c r="CJ139" s="25"/>
      <c r="CK139" s="25"/>
      <c r="CU139" s="10" t="str">
        <f>'Hotel Database'!$EJ146</f>
        <v/>
      </c>
      <c r="CW139" s="10" t="str">
        <f>'Hotel Database'!$EN146</f>
        <v>Islamabad</v>
      </c>
      <c r="CY139" s="8">
        <v>129</v>
      </c>
      <c r="DA139" s="10" t="str">
        <f>IFERROR(INDEX('Hotel Database'!$ED$11:$ED$510, MATCH($CY139, 'Hotel Database'!$EB$11:$EB$510, 0)), "")</f>
        <v>129. Katikies Kirini</v>
      </c>
      <c r="DC139" s="10" t="str">
        <f>IF(IFERROR(INDEX('Hotel Database'!$AD$11:$AD$510, MATCH($CY139, 'Hotel Database'!$EB$11:$EB$510, 0)), "")="", "", IFERROR(INDEX('Hotel Database'!$AD$11:$AD$510, MATCH($CY139, 'Hotel Database'!$EB$11:$EB$510, 0)), ""))</f>
        <v>www.lhw.com/kirinisantorini</v>
      </c>
      <c r="DE139" s="10" t="str">
        <f t="shared" si="11"/>
        <v>https://lhw.com/kirinisantorini</v>
      </c>
    </row>
    <row r="140" spans="1:109" x14ac:dyDescent="0.35">
      <c r="A140" s="2"/>
      <c r="B140" s="101" t="str">
        <f>IF(IFERROR(INDEX('Hotel Database'!$B$11:$B$510, MATCH($CY140, 'Hotel Database'!$EB$11:$EB$510, 0)), "")="", "", IFERROR(INDEX('Hotel Database'!$B$11:$B$510, MATCH($CY140, 'Hotel Database'!$EB$11:$EB$510, 0)), ""))</f>
        <v>Greece</v>
      </c>
      <c r="C140" s="102"/>
      <c r="D140" s="102"/>
      <c r="E140" s="102"/>
      <c r="F140" s="102"/>
      <c r="G140" s="102"/>
      <c r="H140" s="102"/>
      <c r="I140" s="102" t="str">
        <f>IF(IFERROR(INDEX('Hotel Database'!$C$11:$C$510, MATCH($CY140, 'Hotel Database'!$EB$11:$EB$510, 0)), "")="", "", IFERROR(INDEX('Hotel Database'!$C$11:$C$510, MATCH($CY140, 'Hotel Database'!$EB$11:$EB$510, 0)), ""))</f>
        <v>Zakynthos Island</v>
      </c>
      <c r="J140" s="102"/>
      <c r="K140" s="102"/>
      <c r="L140" s="102"/>
      <c r="M140" s="102"/>
      <c r="N140" s="102"/>
      <c r="O140" s="102"/>
      <c r="P140" s="102" t="str">
        <f>IF(IFERROR(INDEX('Hotel Database'!$D$11:$D$510, MATCH($CY140, 'Hotel Database'!$EB$11:$EB$510, 0)), "")="", "", IFERROR(INDEX('Hotel Database'!$D$11:$D$510, MATCH($CY140, 'Hotel Database'!$EB$11:$EB$510, 0)), ""))</f>
        <v>Lesante Blu Exclusive Beach Resort</v>
      </c>
      <c r="Q140" s="102"/>
      <c r="R140" s="102"/>
      <c r="S140" s="102"/>
      <c r="T140" s="102"/>
      <c r="U140" s="102"/>
      <c r="V140" s="102"/>
      <c r="W140" s="102"/>
      <c r="X140" s="102"/>
      <c r="Y140" s="102"/>
      <c r="Z140" s="102" t="str">
        <f>IF(IFERROR(INDEX('Hotel Database'!$I$11:$I$510, MATCH($CY140, 'Hotel Database'!$EB$11:$EB$510, 0)), "")="", "", IFERROR(INDEX('Hotel Database'!$I$11:$I$510, MATCH($CY140, 'Hotel Database'!$EB$11:$EB$510, 0)), ""))</f>
        <v/>
      </c>
      <c r="AA140" s="102"/>
      <c r="AB140" s="102"/>
      <c r="AC140" s="102"/>
      <c r="AD140" s="103">
        <f>IF(IFERROR(INDEX('Hotel Database'!$E$11:$E$510, MATCH($CY140, 'Hotel Database'!$EB$11:$EB$510, 0)), "")="", "", IFERROR(INDEX('Hotel Database'!$E$11:$E$510, MATCH($CY140, 'Hotel Database'!$EB$11:$EB$510, 0)), ""))</f>
        <v>92</v>
      </c>
      <c r="AE140" s="103"/>
      <c r="AF140" s="103"/>
      <c r="AG140" s="103"/>
      <c r="AH140" s="103">
        <f>IF(IFERROR(INDEX('Hotel Database'!$H$11:$H$510, MATCH($CY140, 'Hotel Database'!$EB$11:$EB$510, 0)), "")="", "", IFERROR(INDEX('Hotel Database'!$H$11:$H$510, MATCH($CY140, 'Hotel Database'!$EB$11:$EB$510, 0)), ""))</f>
        <v>0</v>
      </c>
      <c r="AI140" s="103"/>
      <c r="AJ140" s="103"/>
      <c r="AK140" s="103"/>
      <c r="AL140" s="103" t="str">
        <f>IF(IFERROR(INDEX('Hotel Database'!$K$11:$K$510, MATCH($CY140, 'Hotel Database'!$EB$11:$EB$510, 0)), "")="", "", IFERROR(INDEX('Hotel Database'!$K$11:$K$510, MATCH($CY140, 'Hotel Database'!$EB$11:$EB$510, 0)), ""))</f>
        <v/>
      </c>
      <c r="AM140" s="103"/>
      <c r="AN140" s="103"/>
      <c r="AO140" s="103"/>
      <c r="AP140" s="103" t="str">
        <f>IF(IFERROR(INDEX('Hotel Database'!$Q$11:$Q$510, MATCH($CY140, 'Hotel Database'!$EB$11:$EB$510, 0)), "")="", "", IFERROR(INDEX('Hotel Database'!$Q$11:$Q$510, MATCH($CY140, 'Hotel Database'!$EB$11:$EB$510, 0)), ""))</f>
        <v/>
      </c>
      <c r="AQ140" s="103"/>
      <c r="AR140" s="103"/>
      <c r="AS140" s="103"/>
      <c r="AT140" s="104" t="str">
        <f t="shared" ref="AT140:AT203" si="12">IF($DE140="", "", HYPERLINK($DE140, $DE140))</f>
        <v>https://lhw.com/lesanteblu</v>
      </c>
      <c r="AU140" s="104"/>
      <c r="AV140" s="104"/>
      <c r="AW140" s="104"/>
      <c r="AX140" s="104"/>
      <c r="AY140" s="104"/>
      <c r="AZ140" s="104"/>
      <c r="BA140" s="104"/>
      <c r="BB140" s="104"/>
      <c r="BC140" s="104"/>
      <c r="BD140" s="104"/>
      <c r="BE140" s="104"/>
      <c r="BF140" s="104"/>
      <c r="BG140" s="104"/>
      <c r="BH140" s="104"/>
      <c r="BI140" s="104"/>
      <c r="BJ140" s="104"/>
      <c r="BK140" s="104"/>
      <c r="BL140" s="105"/>
      <c r="BM140" s="2"/>
      <c r="BN140" s="25"/>
      <c r="BO140" s="25"/>
      <c r="BP140" s="25"/>
      <c r="BQ140" s="25"/>
      <c r="BR140" s="25"/>
      <c r="BS140" s="25"/>
      <c r="BT140" s="25"/>
      <c r="BU140" s="25"/>
      <c r="BV140" s="25"/>
      <c r="BW140" s="25"/>
      <c r="BX140" s="25"/>
      <c r="BY140" s="25"/>
      <c r="BZ140" s="25"/>
      <c r="CA140" s="25"/>
      <c r="CB140" s="25"/>
      <c r="CC140" s="25"/>
      <c r="CD140" s="25"/>
      <c r="CE140" s="25"/>
      <c r="CF140" s="25"/>
      <c r="CG140" s="25"/>
      <c r="CH140" s="25"/>
      <c r="CI140" s="25"/>
      <c r="CJ140" s="25"/>
      <c r="CK140" s="25"/>
      <c r="CU140" s="10" t="str">
        <f>'Hotel Database'!$EJ147</f>
        <v/>
      </c>
      <c r="CW140" s="10" t="str">
        <f>'Hotel Database'!$EN147</f>
        <v>Island of Capri</v>
      </c>
      <c r="CY140" s="8">
        <v>130</v>
      </c>
      <c r="DA140" s="10" t="str">
        <f>IFERROR(INDEX('Hotel Database'!$ED$11:$ED$510, MATCH($CY140, 'Hotel Database'!$EB$11:$EB$510, 0)), "")</f>
        <v>130. Lesante Blu Exclusive Beach Resort</v>
      </c>
      <c r="DC140" s="10" t="str">
        <f>IF(IFERROR(INDEX('Hotel Database'!$AD$11:$AD$510, MATCH($CY140, 'Hotel Database'!$EB$11:$EB$510, 0)), "")="", "", IFERROR(INDEX('Hotel Database'!$AD$11:$AD$510, MATCH($CY140, 'Hotel Database'!$EB$11:$EB$510, 0)), ""))</f>
        <v>www.lhw.com/lesanteblu</v>
      </c>
      <c r="DE140" s="10" t="str">
        <f t="shared" ref="DE140:DE203" si="13">IF($DC140="", "", IFERROR(REPLACE($DC140, FIND($DE$6, $DC140), LEN($DE$6), $DE$7), $DC140))</f>
        <v>https://lhw.com/lesanteblu</v>
      </c>
    </row>
    <row r="141" spans="1:109" x14ac:dyDescent="0.35">
      <c r="A141" s="2"/>
      <c r="B141" s="101" t="str">
        <f>IF(IFERROR(INDEX('Hotel Database'!$B$11:$B$510, MATCH($CY141, 'Hotel Database'!$EB$11:$EB$510, 0)), "")="", "", IFERROR(INDEX('Hotel Database'!$B$11:$B$510, MATCH($CY141, 'Hotel Database'!$EB$11:$EB$510, 0)), ""))</f>
        <v>Greece</v>
      </c>
      <c r="C141" s="102"/>
      <c r="D141" s="102"/>
      <c r="E141" s="102"/>
      <c r="F141" s="102"/>
      <c r="G141" s="102"/>
      <c r="H141" s="102"/>
      <c r="I141" s="102" t="str">
        <f>IF(IFERROR(INDEX('Hotel Database'!$C$11:$C$510, MATCH($CY141, 'Hotel Database'!$EB$11:$EB$510, 0)), "")="", "", IFERROR(INDEX('Hotel Database'!$C$11:$C$510, MATCH($CY141, 'Hotel Database'!$EB$11:$EB$510, 0)), ""))</f>
        <v>Mykonos</v>
      </c>
      <c r="J141" s="102"/>
      <c r="K141" s="102"/>
      <c r="L141" s="102"/>
      <c r="M141" s="102"/>
      <c r="N141" s="102"/>
      <c r="O141" s="102"/>
      <c r="P141" s="102" t="str">
        <f>IF(IFERROR(INDEX('Hotel Database'!$D$11:$D$510, MATCH($CY141, 'Hotel Database'!$EB$11:$EB$510, 0)), "")="", "", IFERROR(INDEX('Hotel Database'!$D$11:$D$510, MATCH($CY141, 'Hotel Database'!$EB$11:$EB$510, 0)), ""))</f>
        <v>Katikies Mykonos</v>
      </c>
      <c r="Q141" s="102"/>
      <c r="R141" s="102"/>
      <c r="S141" s="102"/>
      <c r="T141" s="102"/>
      <c r="U141" s="102"/>
      <c r="V141" s="102"/>
      <c r="W141" s="102"/>
      <c r="X141" s="102"/>
      <c r="Y141" s="102"/>
      <c r="Z141" s="102" t="str">
        <f>IF(IFERROR(INDEX('Hotel Database'!$I$11:$I$510, MATCH($CY141, 'Hotel Database'!$EB$11:$EB$510, 0)), "")="", "", IFERROR(INDEX('Hotel Database'!$I$11:$I$510, MATCH($CY141, 'Hotel Database'!$EB$11:$EB$510, 0)), ""))</f>
        <v/>
      </c>
      <c r="AA141" s="102"/>
      <c r="AB141" s="102"/>
      <c r="AC141" s="102"/>
      <c r="AD141" s="103">
        <f>IF(IFERROR(INDEX('Hotel Database'!$E$11:$E$510, MATCH($CY141, 'Hotel Database'!$EB$11:$EB$510, 0)), "")="", "", IFERROR(INDEX('Hotel Database'!$E$11:$E$510, MATCH($CY141, 'Hotel Database'!$EB$11:$EB$510, 0)), ""))</f>
        <v>35</v>
      </c>
      <c r="AE141" s="103"/>
      <c r="AF141" s="103"/>
      <c r="AG141" s="103"/>
      <c r="AH141" s="103">
        <f>IF(IFERROR(INDEX('Hotel Database'!$H$11:$H$510, MATCH($CY141, 'Hotel Database'!$EB$11:$EB$510, 0)), "")="", "", IFERROR(INDEX('Hotel Database'!$H$11:$H$510, MATCH($CY141, 'Hotel Database'!$EB$11:$EB$510, 0)), ""))</f>
        <v>1</v>
      </c>
      <c r="AI141" s="103"/>
      <c r="AJ141" s="103"/>
      <c r="AK141" s="103"/>
      <c r="AL141" s="103" t="str">
        <f>IF(IFERROR(INDEX('Hotel Database'!$K$11:$K$510, MATCH($CY141, 'Hotel Database'!$EB$11:$EB$510, 0)), "")="", "", IFERROR(INDEX('Hotel Database'!$K$11:$K$510, MATCH($CY141, 'Hotel Database'!$EB$11:$EB$510, 0)), ""))</f>
        <v/>
      </c>
      <c r="AM141" s="103"/>
      <c r="AN141" s="103"/>
      <c r="AO141" s="103"/>
      <c r="AP141" s="103" t="str">
        <f>IF(IFERROR(INDEX('Hotel Database'!$Q$11:$Q$510, MATCH($CY141, 'Hotel Database'!$EB$11:$EB$510, 0)), "")="", "", IFERROR(INDEX('Hotel Database'!$Q$11:$Q$510, MATCH($CY141, 'Hotel Database'!$EB$11:$EB$510, 0)), ""))</f>
        <v/>
      </c>
      <c r="AQ141" s="103"/>
      <c r="AR141" s="103"/>
      <c r="AS141" s="103"/>
      <c r="AT141" s="104" t="str">
        <f t="shared" si="12"/>
        <v>https://lhw.com/katikiesmykonos</v>
      </c>
      <c r="AU141" s="104"/>
      <c r="AV141" s="104"/>
      <c r="AW141" s="104"/>
      <c r="AX141" s="104"/>
      <c r="AY141" s="104"/>
      <c r="AZ141" s="104"/>
      <c r="BA141" s="104"/>
      <c r="BB141" s="104"/>
      <c r="BC141" s="104"/>
      <c r="BD141" s="104"/>
      <c r="BE141" s="104"/>
      <c r="BF141" s="104"/>
      <c r="BG141" s="104"/>
      <c r="BH141" s="104"/>
      <c r="BI141" s="104"/>
      <c r="BJ141" s="104"/>
      <c r="BK141" s="104"/>
      <c r="BL141" s="105"/>
      <c r="BM141" s="2"/>
      <c r="BN141" s="25"/>
      <c r="BO141" s="25"/>
      <c r="BP141" s="25"/>
      <c r="BQ141" s="25"/>
      <c r="BR141" s="25"/>
      <c r="BS141" s="25"/>
      <c r="BT141" s="25"/>
      <c r="BU141" s="25"/>
      <c r="BV141" s="25"/>
      <c r="BW141" s="25"/>
      <c r="BX141" s="25"/>
      <c r="BY141" s="25"/>
      <c r="BZ141" s="25"/>
      <c r="CA141" s="25"/>
      <c r="CB141" s="25"/>
      <c r="CC141" s="25"/>
      <c r="CD141" s="25"/>
      <c r="CE141" s="25"/>
      <c r="CF141" s="25"/>
      <c r="CG141" s="25"/>
      <c r="CH141" s="25"/>
      <c r="CI141" s="25"/>
      <c r="CJ141" s="25"/>
      <c r="CK141" s="25"/>
      <c r="CU141" s="10" t="str">
        <f>'Hotel Database'!$EJ148</f>
        <v/>
      </c>
      <c r="CW141" s="10" t="str">
        <f>'Hotel Database'!$EN148</f>
        <v>Island of Ischia</v>
      </c>
      <c r="CY141" s="8">
        <v>131</v>
      </c>
      <c r="DA141" s="10" t="str">
        <f>IFERROR(INDEX('Hotel Database'!$ED$11:$ED$510, MATCH($CY141, 'Hotel Database'!$EB$11:$EB$510, 0)), "")</f>
        <v>131. Katikies Mykonos</v>
      </c>
      <c r="DC141" s="10" t="str">
        <f>IF(IFERROR(INDEX('Hotel Database'!$AD$11:$AD$510, MATCH($CY141, 'Hotel Database'!$EB$11:$EB$510, 0)), "")="", "", IFERROR(INDEX('Hotel Database'!$AD$11:$AD$510, MATCH($CY141, 'Hotel Database'!$EB$11:$EB$510, 0)), ""))</f>
        <v>www.lhw.com/katikiesmykonos</v>
      </c>
      <c r="DE141" s="10" t="str">
        <f t="shared" si="13"/>
        <v>https://lhw.com/katikiesmykonos</v>
      </c>
    </row>
    <row r="142" spans="1:109" x14ac:dyDescent="0.35">
      <c r="A142" s="2"/>
      <c r="B142" s="101" t="str">
        <f>IF(IFERROR(INDEX('Hotel Database'!$B$11:$B$510, MATCH($CY142, 'Hotel Database'!$EB$11:$EB$510, 0)), "")="", "", IFERROR(INDEX('Hotel Database'!$B$11:$B$510, MATCH($CY142, 'Hotel Database'!$EB$11:$EB$510, 0)), ""))</f>
        <v>Greece</v>
      </c>
      <c r="C142" s="102"/>
      <c r="D142" s="102"/>
      <c r="E142" s="102"/>
      <c r="F142" s="102"/>
      <c r="G142" s="102"/>
      <c r="H142" s="102"/>
      <c r="I142" s="102" t="str">
        <f>IF(IFERROR(INDEX('Hotel Database'!$C$11:$C$510, MATCH($CY142, 'Hotel Database'!$EB$11:$EB$510, 0)), "")="", "", IFERROR(INDEX('Hotel Database'!$C$11:$C$510, MATCH($CY142, 'Hotel Database'!$EB$11:$EB$510, 0)), ""))</f>
        <v>Metsovo</v>
      </c>
      <c r="J142" s="102"/>
      <c r="K142" s="102"/>
      <c r="L142" s="102"/>
      <c r="M142" s="102"/>
      <c r="N142" s="102"/>
      <c r="O142" s="102"/>
      <c r="P142" s="102" t="str">
        <f>IF(IFERROR(INDEX('Hotel Database'!$D$11:$D$510, MATCH($CY142, 'Hotel Database'!$EB$11:$EB$510, 0)), "")="", "", IFERROR(INDEX('Hotel Database'!$D$11:$D$510, MATCH($CY142, 'Hotel Database'!$EB$11:$EB$510, 0)), ""))</f>
        <v>Grand Forest Metsovo</v>
      </c>
      <c r="Q142" s="102"/>
      <c r="R142" s="102"/>
      <c r="S142" s="102"/>
      <c r="T142" s="102"/>
      <c r="U142" s="102"/>
      <c r="V142" s="102"/>
      <c r="W142" s="102"/>
      <c r="X142" s="102"/>
      <c r="Y142" s="102"/>
      <c r="Z142" s="102" t="str">
        <f>IF(IFERROR(INDEX('Hotel Database'!$I$11:$I$510, MATCH($CY142, 'Hotel Database'!$EB$11:$EB$510, 0)), "")="", "", IFERROR(INDEX('Hotel Database'!$I$11:$I$510, MATCH($CY142, 'Hotel Database'!$EB$11:$EB$510, 0)), ""))</f>
        <v/>
      </c>
      <c r="AA142" s="102"/>
      <c r="AB142" s="102"/>
      <c r="AC142" s="102"/>
      <c r="AD142" s="103">
        <f>IF(IFERROR(INDEX('Hotel Database'!$E$11:$E$510, MATCH($CY142, 'Hotel Database'!$EB$11:$EB$510, 0)), "")="", "", IFERROR(INDEX('Hotel Database'!$E$11:$E$510, MATCH($CY142, 'Hotel Database'!$EB$11:$EB$510, 0)), ""))</f>
        <v>62</v>
      </c>
      <c r="AE142" s="103"/>
      <c r="AF142" s="103"/>
      <c r="AG142" s="103"/>
      <c r="AH142" s="103">
        <f>IF(IFERROR(INDEX('Hotel Database'!$H$11:$H$510, MATCH($CY142, 'Hotel Database'!$EB$11:$EB$510, 0)), "")="", "", IFERROR(INDEX('Hotel Database'!$H$11:$H$510, MATCH($CY142, 'Hotel Database'!$EB$11:$EB$510, 0)), ""))</f>
        <v>0</v>
      </c>
      <c r="AI142" s="103"/>
      <c r="AJ142" s="103"/>
      <c r="AK142" s="103"/>
      <c r="AL142" s="103" t="str">
        <f>IF(IFERROR(INDEX('Hotel Database'!$K$11:$K$510, MATCH($CY142, 'Hotel Database'!$EB$11:$EB$510, 0)), "")="", "", IFERROR(INDEX('Hotel Database'!$K$11:$K$510, MATCH($CY142, 'Hotel Database'!$EB$11:$EB$510, 0)), ""))</f>
        <v/>
      </c>
      <c r="AM142" s="103"/>
      <c r="AN142" s="103"/>
      <c r="AO142" s="103"/>
      <c r="AP142" s="103" t="str">
        <f>IF(IFERROR(INDEX('Hotel Database'!$Q$11:$Q$510, MATCH($CY142, 'Hotel Database'!$EB$11:$EB$510, 0)), "")="", "", IFERROR(INDEX('Hotel Database'!$Q$11:$Q$510, MATCH($CY142, 'Hotel Database'!$EB$11:$EB$510, 0)), ""))</f>
        <v/>
      </c>
      <c r="AQ142" s="103"/>
      <c r="AR142" s="103"/>
      <c r="AS142" s="103"/>
      <c r="AT142" s="104" t="str">
        <f t="shared" si="12"/>
        <v>﻿https://lhw.com/grandforestmetsovo</v>
      </c>
      <c r="AU142" s="104"/>
      <c r="AV142" s="104"/>
      <c r="AW142" s="104"/>
      <c r="AX142" s="104"/>
      <c r="AY142" s="104"/>
      <c r="AZ142" s="104"/>
      <c r="BA142" s="104"/>
      <c r="BB142" s="104"/>
      <c r="BC142" s="104"/>
      <c r="BD142" s="104"/>
      <c r="BE142" s="104"/>
      <c r="BF142" s="104"/>
      <c r="BG142" s="104"/>
      <c r="BH142" s="104"/>
      <c r="BI142" s="104"/>
      <c r="BJ142" s="104"/>
      <c r="BK142" s="104"/>
      <c r="BL142" s="105"/>
      <c r="BM142" s="2"/>
      <c r="BN142" s="25"/>
      <c r="BO142" s="25"/>
      <c r="BP142" s="25"/>
      <c r="BQ142" s="25"/>
      <c r="BR142" s="25"/>
      <c r="BS142" s="25"/>
      <c r="BT142" s="25"/>
      <c r="BU142" s="25"/>
      <c r="BV142" s="25"/>
      <c r="BW142" s="25"/>
      <c r="BX142" s="25"/>
      <c r="BY142" s="25"/>
      <c r="BZ142" s="25"/>
      <c r="CA142" s="25"/>
      <c r="CB142" s="25"/>
      <c r="CC142" s="25"/>
      <c r="CD142" s="25"/>
      <c r="CE142" s="25"/>
      <c r="CF142" s="25"/>
      <c r="CG142" s="25"/>
      <c r="CH142" s="25"/>
      <c r="CI142" s="25"/>
      <c r="CJ142" s="25"/>
      <c r="CK142" s="25"/>
      <c r="CU142" s="10" t="str">
        <f>'Hotel Database'!$EJ149</f>
        <v/>
      </c>
      <c r="CW142" s="10" t="str">
        <f>'Hotel Database'!$EN149</f>
        <v>Isola di Vulcano, Lipari</v>
      </c>
      <c r="CY142" s="8">
        <v>132</v>
      </c>
      <c r="DA142" s="10" t="str">
        <f>IFERROR(INDEX('Hotel Database'!$ED$11:$ED$510, MATCH($CY142, 'Hotel Database'!$EB$11:$EB$510, 0)), "")</f>
        <v>132. Grand Forest Metsovo</v>
      </c>
      <c r="DC142" s="10" t="str">
        <f>IF(IFERROR(INDEX('Hotel Database'!$AD$11:$AD$510, MATCH($CY142, 'Hotel Database'!$EB$11:$EB$510, 0)), "")="", "", IFERROR(INDEX('Hotel Database'!$AD$11:$AD$510, MATCH($CY142, 'Hotel Database'!$EB$11:$EB$510, 0)), ""))</f>
        <v>﻿www.lhw.com/grandforestmetsovo</v>
      </c>
      <c r="DE142" s="10" t="str">
        <f t="shared" si="13"/>
        <v>﻿https://lhw.com/grandforestmetsovo</v>
      </c>
    </row>
    <row r="143" spans="1:109" x14ac:dyDescent="0.35">
      <c r="A143" s="2"/>
      <c r="B143" s="101" t="str">
        <f>IF(IFERROR(INDEX('Hotel Database'!$B$11:$B$510, MATCH($CY143, 'Hotel Database'!$EB$11:$EB$510, 0)), "")="", "", IFERROR(INDEX('Hotel Database'!$B$11:$B$510, MATCH($CY143, 'Hotel Database'!$EB$11:$EB$510, 0)), ""))</f>
        <v>Grenada</v>
      </c>
      <c r="C143" s="102"/>
      <c r="D143" s="102"/>
      <c r="E143" s="102"/>
      <c r="F143" s="102"/>
      <c r="G143" s="102"/>
      <c r="H143" s="102"/>
      <c r="I143" s="102" t="str">
        <f>IF(IFERROR(INDEX('Hotel Database'!$C$11:$C$510, MATCH($CY143, 'Hotel Database'!$EB$11:$EB$510, 0)), "")="", "", IFERROR(INDEX('Hotel Database'!$C$11:$C$510, MATCH($CY143, 'Hotel Database'!$EB$11:$EB$510, 0)), ""))</f>
        <v>Grande Anse</v>
      </c>
      <c r="J143" s="102"/>
      <c r="K143" s="102"/>
      <c r="L143" s="102"/>
      <c r="M143" s="102"/>
      <c r="N143" s="102"/>
      <c r="O143" s="102"/>
      <c r="P143" s="102" t="str">
        <f>IF(IFERROR(INDEX('Hotel Database'!$D$11:$D$510, MATCH($CY143, 'Hotel Database'!$EB$11:$EB$510, 0)), "")="", "", IFERROR(INDEX('Hotel Database'!$D$11:$D$510, MATCH($CY143, 'Hotel Database'!$EB$11:$EB$510, 0)), ""))</f>
        <v>Silversands Grand Anse</v>
      </c>
      <c r="Q143" s="102"/>
      <c r="R143" s="102"/>
      <c r="S143" s="102"/>
      <c r="T143" s="102"/>
      <c r="U143" s="102"/>
      <c r="V143" s="102"/>
      <c r="W143" s="102"/>
      <c r="X143" s="102"/>
      <c r="Y143" s="102"/>
      <c r="Z143" s="102" t="str">
        <f>IF(IFERROR(INDEX('Hotel Database'!$I$11:$I$510, MATCH($CY143, 'Hotel Database'!$EB$11:$EB$510, 0)), "")="", "", IFERROR(INDEX('Hotel Database'!$I$11:$I$510, MATCH($CY143, 'Hotel Database'!$EB$11:$EB$510, 0)), ""))</f>
        <v/>
      </c>
      <c r="AA143" s="102"/>
      <c r="AB143" s="102"/>
      <c r="AC143" s="102"/>
      <c r="AD143" s="103">
        <f>IF(IFERROR(INDEX('Hotel Database'!$E$11:$E$510, MATCH($CY143, 'Hotel Database'!$EB$11:$EB$510, 0)), "")="", "", IFERROR(INDEX('Hotel Database'!$E$11:$E$510, MATCH($CY143, 'Hotel Database'!$EB$11:$EB$510, 0)), ""))</f>
        <v>52</v>
      </c>
      <c r="AE143" s="103"/>
      <c r="AF143" s="103"/>
      <c r="AG143" s="103"/>
      <c r="AH143" s="103">
        <f>IF(IFERROR(INDEX('Hotel Database'!$H$11:$H$510, MATCH($CY143, 'Hotel Database'!$EB$11:$EB$510, 0)), "")="", "", IFERROR(INDEX('Hotel Database'!$H$11:$H$510, MATCH($CY143, 'Hotel Database'!$EB$11:$EB$510, 0)), ""))</f>
        <v>1</v>
      </c>
      <c r="AI143" s="103"/>
      <c r="AJ143" s="103"/>
      <c r="AK143" s="103"/>
      <c r="AL143" s="103">
        <f>IF(IFERROR(INDEX('Hotel Database'!$K$11:$K$510, MATCH($CY143, 'Hotel Database'!$EB$11:$EB$510, 0)), "")="", "", IFERROR(INDEX('Hotel Database'!$K$11:$K$510, MATCH($CY143, 'Hotel Database'!$EB$11:$EB$510, 0)), ""))</f>
        <v>50</v>
      </c>
      <c r="AM143" s="103"/>
      <c r="AN143" s="103"/>
      <c r="AO143" s="103"/>
      <c r="AP143" s="103" t="str">
        <f>IF(IFERROR(INDEX('Hotel Database'!$Q$11:$Q$510, MATCH($CY143, 'Hotel Database'!$EB$11:$EB$510, 0)), "")="", "", IFERROR(INDEX('Hotel Database'!$Q$11:$Q$510, MATCH($CY143, 'Hotel Database'!$EB$11:$EB$510, 0)), ""))</f>
        <v/>
      </c>
      <c r="AQ143" s="103"/>
      <c r="AR143" s="103"/>
      <c r="AS143" s="103"/>
      <c r="AT143" s="104" t="str">
        <f t="shared" si="12"/>
        <v>https://lhw.com/silversandsgrenada</v>
      </c>
      <c r="AU143" s="104"/>
      <c r="AV143" s="104"/>
      <c r="AW143" s="104"/>
      <c r="AX143" s="104"/>
      <c r="AY143" s="104"/>
      <c r="AZ143" s="104"/>
      <c r="BA143" s="104"/>
      <c r="BB143" s="104"/>
      <c r="BC143" s="104"/>
      <c r="BD143" s="104"/>
      <c r="BE143" s="104"/>
      <c r="BF143" s="104"/>
      <c r="BG143" s="104"/>
      <c r="BH143" s="104"/>
      <c r="BI143" s="104"/>
      <c r="BJ143" s="104"/>
      <c r="BK143" s="104"/>
      <c r="BL143" s="105"/>
      <c r="BM143" s="2"/>
      <c r="BN143" s="25"/>
      <c r="BO143" s="25"/>
      <c r="BP143" s="25"/>
      <c r="BQ143" s="25"/>
      <c r="BR143" s="25"/>
      <c r="BS143" s="25"/>
      <c r="BT143" s="25"/>
      <c r="BU143" s="25"/>
      <c r="BV143" s="25"/>
      <c r="BW143" s="25"/>
      <c r="BX143" s="25"/>
      <c r="BY143" s="25"/>
      <c r="BZ143" s="25"/>
      <c r="CA143" s="25"/>
      <c r="CB143" s="25"/>
      <c r="CC143" s="25"/>
      <c r="CD143" s="25"/>
      <c r="CE143" s="25"/>
      <c r="CF143" s="25"/>
      <c r="CG143" s="25"/>
      <c r="CH143" s="25"/>
      <c r="CI143" s="25"/>
      <c r="CJ143" s="25"/>
      <c r="CK143" s="25"/>
      <c r="CU143" s="10" t="str">
        <f>'Hotel Database'!$EJ150</f>
        <v/>
      </c>
      <c r="CW143" s="10" t="str">
        <f>'Hotel Database'!$EN150</f>
        <v>Istanbul</v>
      </c>
      <c r="CY143" s="8">
        <v>133</v>
      </c>
      <c r="DA143" s="10" t="str">
        <f>IFERROR(INDEX('Hotel Database'!$ED$11:$ED$510, MATCH($CY143, 'Hotel Database'!$EB$11:$EB$510, 0)), "")</f>
        <v>133. Silversands Grand Anse</v>
      </c>
      <c r="DC143" s="10" t="str">
        <f>IF(IFERROR(INDEX('Hotel Database'!$AD$11:$AD$510, MATCH($CY143, 'Hotel Database'!$EB$11:$EB$510, 0)), "")="", "", IFERROR(INDEX('Hotel Database'!$AD$11:$AD$510, MATCH($CY143, 'Hotel Database'!$EB$11:$EB$510, 0)), ""))</f>
        <v>www.lhw.com/silversandsgrenada</v>
      </c>
      <c r="DE143" s="10" t="str">
        <f t="shared" si="13"/>
        <v>https://lhw.com/silversandsgrenada</v>
      </c>
    </row>
    <row r="144" spans="1:109" x14ac:dyDescent="0.35">
      <c r="A144" s="2"/>
      <c r="B144" s="101" t="str">
        <f>IF(IFERROR(INDEX('Hotel Database'!$B$11:$B$510, MATCH($CY144, 'Hotel Database'!$EB$11:$EB$510, 0)), "")="", "", IFERROR(INDEX('Hotel Database'!$B$11:$B$510, MATCH($CY144, 'Hotel Database'!$EB$11:$EB$510, 0)), ""))</f>
        <v>Grenada</v>
      </c>
      <c r="C144" s="102"/>
      <c r="D144" s="102"/>
      <c r="E144" s="102"/>
      <c r="F144" s="102"/>
      <c r="G144" s="102"/>
      <c r="H144" s="102"/>
      <c r="I144" s="102" t="str">
        <f>IF(IFERROR(INDEX('Hotel Database'!$C$11:$C$510, MATCH($CY144, 'Hotel Database'!$EB$11:$EB$510, 0)), "")="", "", IFERROR(INDEX('Hotel Database'!$C$11:$C$510, MATCH($CY144, 'Hotel Database'!$EB$11:$EB$510, 0)), ""))</f>
        <v>Saint George</v>
      </c>
      <c r="J144" s="102"/>
      <c r="K144" s="102"/>
      <c r="L144" s="102"/>
      <c r="M144" s="102"/>
      <c r="N144" s="102"/>
      <c r="O144" s="102"/>
      <c r="P144" s="102" t="str">
        <f>IF(IFERROR(INDEX('Hotel Database'!$D$11:$D$510, MATCH($CY144, 'Hotel Database'!$EB$11:$EB$510, 0)), "")="", "", IFERROR(INDEX('Hotel Database'!$D$11:$D$510, MATCH($CY144, 'Hotel Database'!$EB$11:$EB$510, 0)), ""))</f>
        <v>Silversands Beach House</v>
      </c>
      <c r="Q144" s="102"/>
      <c r="R144" s="102"/>
      <c r="S144" s="102"/>
      <c r="T144" s="102"/>
      <c r="U144" s="102"/>
      <c r="V144" s="102"/>
      <c r="W144" s="102"/>
      <c r="X144" s="102"/>
      <c r="Y144" s="102"/>
      <c r="Z144" s="102" t="str">
        <f>IF(IFERROR(INDEX('Hotel Database'!$I$11:$I$510, MATCH($CY144, 'Hotel Database'!$EB$11:$EB$510, 0)), "")="", "", IFERROR(INDEX('Hotel Database'!$I$11:$I$510, MATCH($CY144, 'Hotel Database'!$EB$11:$EB$510, 0)), ""))</f>
        <v/>
      </c>
      <c r="AA144" s="102"/>
      <c r="AB144" s="102"/>
      <c r="AC144" s="102"/>
      <c r="AD144" s="103">
        <f>IF(IFERROR(INDEX('Hotel Database'!$E$11:$E$510, MATCH($CY144, 'Hotel Database'!$EB$11:$EB$510, 0)), "")="", "", IFERROR(INDEX('Hotel Database'!$E$11:$E$510, MATCH($CY144, 'Hotel Database'!$EB$11:$EB$510, 0)), ""))</f>
        <v>28</v>
      </c>
      <c r="AE144" s="103"/>
      <c r="AF144" s="103"/>
      <c r="AG144" s="103"/>
      <c r="AH144" s="103">
        <f>IF(IFERROR(INDEX('Hotel Database'!$H$11:$H$510, MATCH($CY144, 'Hotel Database'!$EB$11:$EB$510, 0)), "")="", "", IFERROR(INDEX('Hotel Database'!$H$11:$H$510, MATCH($CY144, 'Hotel Database'!$EB$11:$EB$510, 0)), ""))</f>
        <v>0</v>
      </c>
      <c r="AI144" s="103"/>
      <c r="AJ144" s="103"/>
      <c r="AK144" s="103"/>
      <c r="AL144" s="103" t="str">
        <f>IF(IFERROR(INDEX('Hotel Database'!$K$11:$K$510, MATCH($CY144, 'Hotel Database'!$EB$11:$EB$510, 0)), "")="", "", IFERROR(INDEX('Hotel Database'!$K$11:$K$510, MATCH($CY144, 'Hotel Database'!$EB$11:$EB$510, 0)), ""))</f>
        <v/>
      </c>
      <c r="AM144" s="103"/>
      <c r="AN144" s="103"/>
      <c r="AO144" s="103"/>
      <c r="AP144" s="103" t="str">
        <f>IF(IFERROR(INDEX('Hotel Database'!$Q$11:$Q$510, MATCH($CY144, 'Hotel Database'!$EB$11:$EB$510, 0)), "")="", "", IFERROR(INDEX('Hotel Database'!$Q$11:$Q$510, MATCH($CY144, 'Hotel Database'!$EB$11:$EB$510, 0)), ""))</f>
        <v/>
      </c>
      <c r="AQ144" s="103"/>
      <c r="AR144" s="103"/>
      <c r="AS144" s="103"/>
      <c r="AT144" s="104" t="str">
        <f t="shared" si="12"/>
        <v>https://lhw.com/silversandsbeachhouse</v>
      </c>
      <c r="AU144" s="104"/>
      <c r="AV144" s="104"/>
      <c r="AW144" s="104"/>
      <c r="AX144" s="104"/>
      <c r="AY144" s="104"/>
      <c r="AZ144" s="104"/>
      <c r="BA144" s="104"/>
      <c r="BB144" s="104"/>
      <c r="BC144" s="104"/>
      <c r="BD144" s="104"/>
      <c r="BE144" s="104"/>
      <c r="BF144" s="104"/>
      <c r="BG144" s="104"/>
      <c r="BH144" s="104"/>
      <c r="BI144" s="104"/>
      <c r="BJ144" s="104"/>
      <c r="BK144" s="104"/>
      <c r="BL144" s="105"/>
      <c r="BM144" s="2"/>
      <c r="BN144" s="25"/>
      <c r="BO144" s="25"/>
      <c r="BP144" s="25"/>
      <c r="BQ144" s="25"/>
      <c r="BR144" s="25"/>
      <c r="BS144" s="25"/>
      <c r="BT144" s="25"/>
      <c r="BU144" s="25"/>
      <c r="BV144" s="25"/>
      <c r="BW144" s="25"/>
      <c r="BX144" s="25"/>
      <c r="BY144" s="25"/>
      <c r="BZ144" s="25"/>
      <c r="CA144" s="25"/>
      <c r="CB144" s="25"/>
      <c r="CC144" s="25"/>
      <c r="CD144" s="25"/>
      <c r="CE144" s="25"/>
      <c r="CF144" s="25"/>
      <c r="CG144" s="25"/>
      <c r="CH144" s="25"/>
      <c r="CI144" s="25"/>
      <c r="CJ144" s="25"/>
      <c r="CK144" s="25"/>
      <c r="CU144" s="10" t="str">
        <f>'Hotel Database'!$EJ151</f>
        <v/>
      </c>
      <c r="CW144" s="10" t="str">
        <f>'Hotel Database'!$EN151</f>
        <v>Jerusalem</v>
      </c>
      <c r="CY144" s="8">
        <v>134</v>
      </c>
      <c r="DA144" s="10" t="str">
        <f>IFERROR(INDEX('Hotel Database'!$ED$11:$ED$510, MATCH($CY144, 'Hotel Database'!$EB$11:$EB$510, 0)), "")</f>
        <v>134. Silversands Beach House</v>
      </c>
      <c r="DC144" s="10" t="str">
        <f>IF(IFERROR(INDEX('Hotel Database'!$AD$11:$AD$510, MATCH($CY144, 'Hotel Database'!$EB$11:$EB$510, 0)), "")="", "", IFERROR(INDEX('Hotel Database'!$AD$11:$AD$510, MATCH($CY144, 'Hotel Database'!$EB$11:$EB$510, 0)), ""))</f>
        <v>www.lhw.com/silversandsbeachhouse</v>
      </c>
      <c r="DE144" s="10" t="str">
        <f t="shared" si="13"/>
        <v>https://lhw.com/silversandsbeachhouse</v>
      </c>
    </row>
    <row r="145" spans="1:109" x14ac:dyDescent="0.35">
      <c r="A145" s="2"/>
      <c r="B145" s="101" t="str">
        <f>IF(IFERROR(INDEX('Hotel Database'!$B$11:$B$510, MATCH($CY145, 'Hotel Database'!$EB$11:$EB$510, 0)), "")="", "", IFERROR(INDEX('Hotel Database'!$B$11:$B$510, MATCH($CY145, 'Hotel Database'!$EB$11:$EB$510, 0)), ""))</f>
        <v>Guatemala</v>
      </c>
      <c r="C145" s="102"/>
      <c r="D145" s="102"/>
      <c r="E145" s="102"/>
      <c r="F145" s="102"/>
      <c r="G145" s="102"/>
      <c r="H145" s="102"/>
      <c r="I145" s="102" t="str">
        <f>IF(IFERROR(INDEX('Hotel Database'!$C$11:$C$510, MATCH($CY145, 'Hotel Database'!$EB$11:$EB$510, 0)), "")="", "", IFERROR(INDEX('Hotel Database'!$C$11:$C$510, MATCH($CY145, 'Hotel Database'!$EB$11:$EB$510, 0)), ""))</f>
        <v>Antigua</v>
      </c>
      <c r="J145" s="102"/>
      <c r="K145" s="102"/>
      <c r="L145" s="102"/>
      <c r="M145" s="102"/>
      <c r="N145" s="102"/>
      <c r="O145" s="102"/>
      <c r="P145" s="102" t="str">
        <f>IF(IFERROR(INDEX('Hotel Database'!$D$11:$D$510, MATCH($CY145, 'Hotel Database'!$EB$11:$EB$510, 0)), "")="", "", IFERROR(INDEX('Hotel Database'!$D$11:$D$510, MATCH($CY145, 'Hotel Database'!$EB$11:$EB$510, 0)), ""))</f>
        <v>Villa Bokéh</v>
      </c>
      <c r="Q145" s="102"/>
      <c r="R145" s="102"/>
      <c r="S145" s="102"/>
      <c r="T145" s="102"/>
      <c r="U145" s="102"/>
      <c r="V145" s="102"/>
      <c r="W145" s="102"/>
      <c r="X145" s="102"/>
      <c r="Y145" s="102"/>
      <c r="Z145" s="102" t="str">
        <f>IF(IFERROR(INDEX('Hotel Database'!$I$11:$I$510, MATCH($CY145, 'Hotel Database'!$EB$11:$EB$510, 0)), "")="", "", IFERROR(INDEX('Hotel Database'!$I$11:$I$510, MATCH($CY145, 'Hotel Database'!$EB$11:$EB$510, 0)), ""))</f>
        <v/>
      </c>
      <c r="AA145" s="102"/>
      <c r="AB145" s="102"/>
      <c r="AC145" s="102"/>
      <c r="AD145" s="103">
        <f>IF(IFERROR(INDEX('Hotel Database'!$E$11:$E$510, MATCH($CY145, 'Hotel Database'!$EB$11:$EB$510, 0)), "")="", "", IFERROR(INDEX('Hotel Database'!$E$11:$E$510, MATCH($CY145, 'Hotel Database'!$EB$11:$EB$510, 0)), ""))</f>
        <v>15</v>
      </c>
      <c r="AE145" s="103"/>
      <c r="AF145" s="103"/>
      <c r="AG145" s="103"/>
      <c r="AH145" s="103">
        <f>IF(IFERROR(INDEX('Hotel Database'!$H$11:$H$510, MATCH($CY145, 'Hotel Database'!$EB$11:$EB$510, 0)), "")="", "", IFERROR(INDEX('Hotel Database'!$H$11:$H$510, MATCH($CY145, 'Hotel Database'!$EB$11:$EB$510, 0)), ""))</f>
        <v>0</v>
      </c>
      <c r="AI145" s="103"/>
      <c r="AJ145" s="103"/>
      <c r="AK145" s="103"/>
      <c r="AL145" s="103" t="str">
        <f>IF(IFERROR(INDEX('Hotel Database'!$K$11:$K$510, MATCH($CY145, 'Hotel Database'!$EB$11:$EB$510, 0)), "")="", "", IFERROR(INDEX('Hotel Database'!$K$11:$K$510, MATCH($CY145, 'Hotel Database'!$EB$11:$EB$510, 0)), ""))</f>
        <v/>
      </c>
      <c r="AM145" s="103"/>
      <c r="AN145" s="103"/>
      <c r="AO145" s="103"/>
      <c r="AP145" s="103" t="str">
        <f>IF(IFERROR(INDEX('Hotel Database'!$Q$11:$Q$510, MATCH($CY145, 'Hotel Database'!$EB$11:$EB$510, 0)), "")="", "", IFERROR(INDEX('Hotel Database'!$Q$11:$Q$510, MATCH($CY145, 'Hotel Database'!$EB$11:$EB$510, 0)), ""))</f>
        <v/>
      </c>
      <c r="AQ145" s="103"/>
      <c r="AR145" s="103"/>
      <c r="AS145" s="103"/>
      <c r="AT145" s="104" t="str">
        <f t="shared" si="12"/>
        <v/>
      </c>
      <c r="AU145" s="104"/>
      <c r="AV145" s="104"/>
      <c r="AW145" s="104"/>
      <c r="AX145" s="104"/>
      <c r="AY145" s="104"/>
      <c r="AZ145" s="104"/>
      <c r="BA145" s="104"/>
      <c r="BB145" s="104"/>
      <c r="BC145" s="104"/>
      <c r="BD145" s="104"/>
      <c r="BE145" s="104"/>
      <c r="BF145" s="104"/>
      <c r="BG145" s="104"/>
      <c r="BH145" s="104"/>
      <c r="BI145" s="104"/>
      <c r="BJ145" s="104"/>
      <c r="BK145" s="104"/>
      <c r="BL145" s="105"/>
      <c r="BM145" s="2"/>
      <c r="BN145" s="25"/>
      <c r="BO145" s="25"/>
      <c r="BP145" s="25"/>
      <c r="BQ145" s="25"/>
      <c r="BR145" s="25"/>
      <c r="BS145" s="25"/>
      <c r="BT145" s="25"/>
      <c r="BU145" s="25"/>
      <c r="BV145" s="25"/>
      <c r="BW145" s="25"/>
      <c r="BX145" s="25"/>
      <c r="BY145" s="25"/>
      <c r="BZ145" s="25"/>
      <c r="CA145" s="25"/>
      <c r="CB145" s="25"/>
      <c r="CC145" s="25"/>
      <c r="CD145" s="25"/>
      <c r="CE145" s="25"/>
      <c r="CF145" s="25"/>
      <c r="CG145" s="25"/>
      <c r="CH145" s="25"/>
      <c r="CI145" s="25"/>
      <c r="CJ145" s="25"/>
      <c r="CK145" s="25"/>
      <c r="CU145" s="10" t="str">
        <f>'Hotel Database'!$EJ152</f>
        <v/>
      </c>
      <c r="CW145" s="10" t="str">
        <f>'Hotel Database'!$EN152</f>
        <v>Johannesburg</v>
      </c>
      <c r="CY145" s="8">
        <v>135</v>
      </c>
      <c r="DA145" s="10" t="str">
        <f>IFERROR(INDEX('Hotel Database'!$ED$11:$ED$510, MATCH($CY145, 'Hotel Database'!$EB$11:$EB$510, 0)), "")</f>
        <v>135. Villa Bokéh</v>
      </c>
      <c r="DC145" s="10" t="str">
        <f>IF(IFERROR(INDEX('Hotel Database'!$AD$11:$AD$510, MATCH($CY145, 'Hotel Database'!$EB$11:$EB$510, 0)), "")="", "", IFERROR(INDEX('Hotel Database'!$AD$11:$AD$510, MATCH($CY145, 'Hotel Database'!$EB$11:$EB$510, 0)), ""))</f>
        <v/>
      </c>
      <c r="DE145" s="10" t="str">
        <f t="shared" si="13"/>
        <v/>
      </c>
    </row>
    <row r="146" spans="1:109" x14ac:dyDescent="0.35">
      <c r="A146" s="2"/>
      <c r="B146" s="101" t="str">
        <f>IF(IFERROR(INDEX('Hotel Database'!$B$11:$B$510, MATCH($CY146, 'Hotel Database'!$EB$11:$EB$510, 0)), "")="", "", IFERROR(INDEX('Hotel Database'!$B$11:$B$510, MATCH($CY146, 'Hotel Database'!$EB$11:$EB$510, 0)), ""))</f>
        <v>Hungary</v>
      </c>
      <c r="C146" s="102"/>
      <c r="D146" s="102"/>
      <c r="E146" s="102"/>
      <c r="F146" s="102"/>
      <c r="G146" s="102"/>
      <c r="H146" s="102"/>
      <c r="I146" s="102" t="str">
        <f>IF(IFERROR(INDEX('Hotel Database'!$C$11:$C$510, MATCH($CY146, 'Hotel Database'!$EB$11:$EB$510, 0)), "")="", "", IFERROR(INDEX('Hotel Database'!$C$11:$C$510, MATCH($CY146, 'Hotel Database'!$EB$11:$EB$510, 0)), ""))</f>
        <v>Budapest</v>
      </c>
      <c r="J146" s="102"/>
      <c r="K146" s="102"/>
      <c r="L146" s="102"/>
      <c r="M146" s="102"/>
      <c r="N146" s="102"/>
      <c r="O146" s="102"/>
      <c r="P146" s="102" t="str">
        <f>IF(IFERROR(INDEX('Hotel Database'!$D$11:$D$510, MATCH($CY146, 'Hotel Database'!$EB$11:$EB$510, 0)), "")="", "", IFERROR(INDEX('Hotel Database'!$D$11:$D$510, MATCH($CY146, 'Hotel Database'!$EB$11:$EB$510, 0)), ""))</f>
        <v>Anantara New York Palace Budapest</v>
      </c>
      <c r="Q146" s="102"/>
      <c r="R146" s="102"/>
      <c r="S146" s="102"/>
      <c r="T146" s="102"/>
      <c r="U146" s="102"/>
      <c r="V146" s="102"/>
      <c r="W146" s="102"/>
      <c r="X146" s="102"/>
      <c r="Y146" s="102"/>
      <c r="Z146" s="102" t="str">
        <f>IF(IFERROR(INDEX('Hotel Database'!$I$11:$I$510, MATCH($CY146, 'Hotel Database'!$EB$11:$EB$510, 0)), "")="", "", IFERROR(INDEX('Hotel Database'!$I$11:$I$510, MATCH($CY146, 'Hotel Database'!$EB$11:$EB$510, 0)), ""))</f>
        <v/>
      </c>
      <c r="AA146" s="102"/>
      <c r="AB146" s="102"/>
      <c r="AC146" s="102"/>
      <c r="AD146" s="103">
        <f>IF(IFERROR(INDEX('Hotel Database'!$E$11:$E$510, MATCH($CY146, 'Hotel Database'!$EB$11:$EB$510, 0)), "")="", "", IFERROR(INDEX('Hotel Database'!$E$11:$E$510, MATCH($CY146, 'Hotel Database'!$EB$11:$EB$510, 0)), ""))</f>
        <v>185</v>
      </c>
      <c r="AE146" s="103"/>
      <c r="AF146" s="103"/>
      <c r="AG146" s="103"/>
      <c r="AH146" s="103">
        <f>IF(IFERROR(INDEX('Hotel Database'!$H$11:$H$510, MATCH($CY146, 'Hotel Database'!$EB$11:$EB$510, 0)), "")="", "", IFERROR(INDEX('Hotel Database'!$H$11:$H$510, MATCH($CY146, 'Hotel Database'!$EB$11:$EB$510, 0)), ""))</f>
        <v>0</v>
      </c>
      <c r="AI146" s="103"/>
      <c r="AJ146" s="103"/>
      <c r="AK146" s="103"/>
      <c r="AL146" s="103" t="str">
        <f>IF(IFERROR(INDEX('Hotel Database'!$K$11:$K$510, MATCH($CY146, 'Hotel Database'!$EB$11:$EB$510, 0)), "")="", "", IFERROR(INDEX('Hotel Database'!$K$11:$K$510, MATCH($CY146, 'Hotel Database'!$EB$11:$EB$510, 0)), ""))</f>
        <v/>
      </c>
      <c r="AM146" s="103"/>
      <c r="AN146" s="103"/>
      <c r="AO146" s="103"/>
      <c r="AP146" s="103" t="str">
        <f>IF(IFERROR(INDEX('Hotel Database'!$Q$11:$Q$510, MATCH($CY146, 'Hotel Database'!$EB$11:$EB$510, 0)), "")="", "", IFERROR(INDEX('Hotel Database'!$Q$11:$Q$510, MATCH($CY146, 'Hotel Database'!$EB$11:$EB$510, 0)), ""))</f>
        <v/>
      </c>
      <c r="AQ146" s="103"/>
      <c r="AR146" s="103"/>
      <c r="AS146" s="103"/>
      <c r="AT146" s="104" t="str">
        <f t="shared" si="12"/>
        <v>https://lhw.com/anantaranewyorkpalace</v>
      </c>
      <c r="AU146" s="104"/>
      <c r="AV146" s="104"/>
      <c r="AW146" s="104"/>
      <c r="AX146" s="104"/>
      <c r="AY146" s="104"/>
      <c r="AZ146" s="104"/>
      <c r="BA146" s="104"/>
      <c r="BB146" s="104"/>
      <c r="BC146" s="104"/>
      <c r="BD146" s="104"/>
      <c r="BE146" s="104"/>
      <c r="BF146" s="104"/>
      <c r="BG146" s="104"/>
      <c r="BH146" s="104"/>
      <c r="BI146" s="104"/>
      <c r="BJ146" s="104"/>
      <c r="BK146" s="104"/>
      <c r="BL146" s="105"/>
      <c r="BM146" s="2"/>
      <c r="BN146" s="25"/>
      <c r="BO146" s="25"/>
      <c r="BP146" s="25"/>
      <c r="BQ146" s="25"/>
      <c r="BR146" s="25"/>
      <c r="BS146" s="25"/>
      <c r="BT146" s="25"/>
      <c r="BU146" s="25"/>
      <c r="BV146" s="25"/>
      <c r="BW146" s="25"/>
      <c r="BX146" s="25"/>
      <c r="BY146" s="25"/>
      <c r="BZ146" s="25"/>
      <c r="CA146" s="25"/>
      <c r="CB146" s="25"/>
      <c r="CC146" s="25"/>
      <c r="CD146" s="25"/>
      <c r="CE146" s="25"/>
      <c r="CF146" s="25"/>
      <c r="CG146" s="25"/>
      <c r="CH146" s="25"/>
      <c r="CI146" s="25"/>
      <c r="CJ146" s="25"/>
      <c r="CK146" s="25"/>
      <c r="CU146" s="10" t="str">
        <f>'Hotel Database'!$EJ153</f>
        <v/>
      </c>
      <c r="CW146" s="10" t="str">
        <f>'Hotel Database'!$EN153</f>
        <v>Kemer, Antalya</v>
      </c>
      <c r="CY146" s="8">
        <v>136</v>
      </c>
      <c r="DA146" s="10" t="str">
        <f>IFERROR(INDEX('Hotel Database'!$ED$11:$ED$510, MATCH($CY146, 'Hotel Database'!$EB$11:$EB$510, 0)), "")</f>
        <v>136. Anantara New York Palace Budapest</v>
      </c>
      <c r="DC146" s="10" t="str">
        <f>IF(IFERROR(INDEX('Hotel Database'!$AD$11:$AD$510, MATCH($CY146, 'Hotel Database'!$EB$11:$EB$510, 0)), "")="", "", IFERROR(INDEX('Hotel Database'!$AD$11:$AD$510, MATCH($CY146, 'Hotel Database'!$EB$11:$EB$510, 0)), ""))</f>
        <v>www.lhw.com/anantaranewyorkpalace</v>
      </c>
      <c r="DE146" s="10" t="str">
        <f t="shared" si="13"/>
        <v>https://lhw.com/anantaranewyorkpalace</v>
      </c>
    </row>
    <row r="147" spans="1:109" x14ac:dyDescent="0.35">
      <c r="A147" s="2"/>
      <c r="B147" s="101" t="str">
        <f>IF(IFERROR(INDEX('Hotel Database'!$B$11:$B$510, MATCH($CY147, 'Hotel Database'!$EB$11:$EB$510, 0)), "")="", "", IFERROR(INDEX('Hotel Database'!$B$11:$B$510, MATCH($CY147, 'Hotel Database'!$EB$11:$EB$510, 0)), ""))</f>
        <v>India</v>
      </c>
      <c r="C147" s="102"/>
      <c r="D147" s="102"/>
      <c r="E147" s="102"/>
      <c r="F147" s="102"/>
      <c r="G147" s="102"/>
      <c r="H147" s="102"/>
      <c r="I147" s="102" t="str">
        <f>IF(IFERROR(INDEX('Hotel Database'!$C$11:$C$510, MATCH($CY147, 'Hotel Database'!$EB$11:$EB$510, 0)), "")="", "", IFERROR(INDEX('Hotel Database'!$C$11:$C$510, MATCH($CY147, 'Hotel Database'!$EB$11:$EB$510, 0)), ""))</f>
        <v>New Delhi</v>
      </c>
      <c r="J147" s="102"/>
      <c r="K147" s="102"/>
      <c r="L147" s="102"/>
      <c r="M147" s="102"/>
      <c r="N147" s="102"/>
      <c r="O147" s="102"/>
      <c r="P147" s="102" t="str">
        <f>IF(IFERROR(INDEX('Hotel Database'!$D$11:$D$510, MATCH($CY147, 'Hotel Database'!$EB$11:$EB$510, 0)), "")="", "", IFERROR(INDEX('Hotel Database'!$D$11:$D$510, MATCH($CY147, 'Hotel Database'!$EB$11:$EB$510, 0)), ""))</f>
        <v>The Lodhi</v>
      </c>
      <c r="Q147" s="102"/>
      <c r="R147" s="102"/>
      <c r="S147" s="102"/>
      <c r="T147" s="102"/>
      <c r="U147" s="102"/>
      <c r="V147" s="102"/>
      <c r="W147" s="102"/>
      <c r="X147" s="102"/>
      <c r="Y147" s="102"/>
      <c r="Z147" s="102" t="str">
        <f>IF(IFERROR(INDEX('Hotel Database'!$I$11:$I$510, MATCH($CY147, 'Hotel Database'!$EB$11:$EB$510, 0)), "")="", "", IFERROR(INDEX('Hotel Database'!$I$11:$I$510, MATCH($CY147, 'Hotel Database'!$EB$11:$EB$510, 0)), ""))</f>
        <v/>
      </c>
      <c r="AA147" s="102"/>
      <c r="AB147" s="102"/>
      <c r="AC147" s="102"/>
      <c r="AD147" s="103">
        <f>IF(IFERROR(INDEX('Hotel Database'!$E$11:$E$510, MATCH($CY147, 'Hotel Database'!$EB$11:$EB$510, 0)), "")="", "", IFERROR(INDEX('Hotel Database'!$E$11:$E$510, MATCH($CY147, 'Hotel Database'!$EB$11:$EB$510, 0)), ""))</f>
        <v>48</v>
      </c>
      <c r="AE147" s="103"/>
      <c r="AF147" s="103"/>
      <c r="AG147" s="103"/>
      <c r="AH147" s="103">
        <f>IF(IFERROR(INDEX('Hotel Database'!$H$11:$H$510, MATCH($CY147, 'Hotel Database'!$EB$11:$EB$510, 0)), "")="", "", IFERROR(INDEX('Hotel Database'!$H$11:$H$510, MATCH($CY147, 'Hotel Database'!$EB$11:$EB$510, 0)), ""))</f>
        <v>0</v>
      </c>
      <c r="AI147" s="103"/>
      <c r="AJ147" s="103"/>
      <c r="AK147" s="103"/>
      <c r="AL147" s="103" t="str">
        <f>IF(IFERROR(INDEX('Hotel Database'!$K$11:$K$510, MATCH($CY147, 'Hotel Database'!$EB$11:$EB$510, 0)), "")="", "", IFERROR(INDEX('Hotel Database'!$K$11:$K$510, MATCH($CY147, 'Hotel Database'!$EB$11:$EB$510, 0)), ""))</f>
        <v/>
      </c>
      <c r="AM147" s="103"/>
      <c r="AN147" s="103"/>
      <c r="AO147" s="103"/>
      <c r="AP147" s="103" t="str">
        <f>IF(IFERROR(INDEX('Hotel Database'!$Q$11:$Q$510, MATCH($CY147, 'Hotel Database'!$EB$11:$EB$510, 0)), "")="", "", IFERROR(INDEX('Hotel Database'!$Q$11:$Q$510, MATCH($CY147, 'Hotel Database'!$EB$11:$EB$510, 0)), ""))</f>
        <v/>
      </c>
      <c r="AQ147" s="103"/>
      <c r="AR147" s="103"/>
      <c r="AS147" s="103"/>
      <c r="AT147" s="104" t="str">
        <f t="shared" si="12"/>
        <v>https://lhw.com/lodhi</v>
      </c>
      <c r="AU147" s="104"/>
      <c r="AV147" s="104"/>
      <c r="AW147" s="104"/>
      <c r="AX147" s="104"/>
      <c r="AY147" s="104"/>
      <c r="AZ147" s="104"/>
      <c r="BA147" s="104"/>
      <c r="BB147" s="104"/>
      <c r="BC147" s="104"/>
      <c r="BD147" s="104"/>
      <c r="BE147" s="104"/>
      <c r="BF147" s="104"/>
      <c r="BG147" s="104"/>
      <c r="BH147" s="104"/>
      <c r="BI147" s="104"/>
      <c r="BJ147" s="104"/>
      <c r="BK147" s="104"/>
      <c r="BL147" s="105"/>
      <c r="BM147" s="2"/>
      <c r="BN147" s="25"/>
      <c r="BO147" s="25"/>
      <c r="BP147" s="25"/>
      <c r="BQ147" s="25"/>
      <c r="BR147" s="25"/>
      <c r="BS147" s="25"/>
      <c r="BT147" s="25"/>
      <c r="BU147" s="25"/>
      <c r="BV147" s="25"/>
      <c r="BW147" s="25"/>
      <c r="BX147" s="25"/>
      <c r="BY147" s="25"/>
      <c r="BZ147" s="25"/>
      <c r="CA147" s="25"/>
      <c r="CB147" s="25"/>
      <c r="CC147" s="25"/>
      <c r="CD147" s="25"/>
      <c r="CE147" s="25"/>
      <c r="CF147" s="25"/>
      <c r="CG147" s="25"/>
      <c r="CH147" s="25"/>
      <c r="CI147" s="25"/>
      <c r="CJ147" s="25"/>
      <c r="CK147" s="25"/>
      <c r="CU147" s="10" t="str">
        <f>'Hotel Database'!$EJ154</f>
        <v/>
      </c>
      <c r="CW147" s="10" t="str">
        <f>'Hotel Database'!$EN154</f>
        <v>Killarney</v>
      </c>
      <c r="CY147" s="8">
        <v>137</v>
      </c>
      <c r="DA147" s="10" t="str">
        <f>IFERROR(INDEX('Hotel Database'!$ED$11:$ED$510, MATCH($CY147, 'Hotel Database'!$EB$11:$EB$510, 0)), "")</f>
        <v>137. The Lodhi</v>
      </c>
      <c r="DC147" s="10" t="str">
        <f>IF(IFERROR(INDEX('Hotel Database'!$AD$11:$AD$510, MATCH($CY147, 'Hotel Database'!$EB$11:$EB$510, 0)), "")="", "", IFERROR(INDEX('Hotel Database'!$AD$11:$AD$510, MATCH($CY147, 'Hotel Database'!$EB$11:$EB$510, 0)), ""))</f>
        <v>www.lhw.com/lodhi</v>
      </c>
      <c r="DE147" s="10" t="str">
        <f t="shared" si="13"/>
        <v>https://lhw.com/lodhi</v>
      </c>
    </row>
    <row r="148" spans="1:109" x14ac:dyDescent="0.35">
      <c r="A148" s="2"/>
      <c r="B148" s="101" t="str">
        <f>IF(IFERROR(INDEX('Hotel Database'!$B$11:$B$510, MATCH($CY148, 'Hotel Database'!$EB$11:$EB$510, 0)), "")="", "", IFERROR(INDEX('Hotel Database'!$B$11:$B$510, MATCH($CY148, 'Hotel Database'!$EB$11:$EB$510, 0)), ""))</f>
        <v>India</v>
      </c>
      <c r="C148" s="102"/>
      <c r="D148" s="102"/>
      <c r="E148" s="102"/>
      <c r="F148" s="102"/>
      <c r="G148" s="102"/>
      <c r="H148" s="102"/>
      <c r="I148" s="102" t="str">
        <f>IF(IFERROR(INDEX('Hotel Database'!$C$11:$C$510, MATCH($CY148, 'Hotel Database'!$EB$11:$EB$510, 0)), "")="", "", IFERROR(INDEX('Hotel Database'!$C$11:$C$510, MATCH($CY148, 'Hotel Database'!$EB$11:$EB$510, 0)), ""))</f>
        <v>New Delhi</v>
      </c>
      <c r="J148" s="102"/>
      <c r="K148" s="102"/>
      <c r="L148" s="102"/>
      <c r="M148" s="102"/>
      <c r="N148" s="102"/>
      <c r="O148" s="102"/>
      <c r="P148" s="102" t="str">
        <f>IF(IFERROR(INDEX('Hotel Database'!$D$11:$D$510, MATCH($CY148, 'Hotel Database'!$EB$11:$EB$510, 0)), "")="", "", IFERROR(INDEX('Hotel Database'!$D$11:$D$510, MATCH($CY148, 'Hotel Database'!$EB$11:$EB$510, 0)), ""))</f>
        <v>The Imperial</v>
      </c>
      <c r="Q148" s="102"/>
      <c r="R148" s="102"/>
      <c r="S148" s="102"/>
      <c r="T148" s="102"/>
      <c r="U148" s="102"/>
      <c r="V148" s="102"/>
      <c r="W148" s="102"/>
      <c r="X148" s="102"/>
      <c r="Y148" s="102"/>
      <c r="Z148" s="102" t="str">
        <f>IF(IFERROR(INDEX('Hotel Database'!$I$11:$I$510, MATCH($CY148, 'Hotel Database'!$EB$11:$EB$510, 0)), "")="", "", IFERROR(INDEX('Hotel Database'!$I$11:$I$510, MATCH($CY148, 'Hotel Database'!$EB$11:$EB$510, 0)), ""))</f>
        <v/>
      </c>
      <c r="AA148" s="102"/>
      <c r="AB148" s="102"/>
      <c r="AC148" s="102"/>
      <c r="AD148" s="103">
        <f>IF(IFERROR(INDEX('Hotel Database'!$E$11:$E$510, MATCH($CY148, 'Hotel Database'!$EB$11:$EB$510, 0)), "")="", "", IFERROR(INDEX('Hotel Database'!$E$11:$E$510, MATCH($CY148, 'Hotel Database'!$EB$11:$EB$510, 0)), ""))</f>
        <v>235</v>
      </c>
      <c r="AE148" s="103"/>
      <c r="AF148" s="103"/>
      <c r="AG148" s="103"/>
      <c r="AH148" s="103">
        <f>IF(IFERROR(INDEX('Hotel Database'!$H$11:$H$510, MATCH($CY148, 'Hotel Database'!$EB$11:$EB$510, 0)), "")="", "", IFERROR(INDEX('Hotel Database'!$H$11:$H$510, MATCH($CY148, 'Hotel Database'!$EB$11:$EB$510, 0)), ""))</f>
        <v>4</v>
      </c>
      <c r="AI148" s="103"/>
      <c r="AJ148" s="103"/>
      <c r="AK148" s="103"/>
      <c r="AL148" s="103">
        <f>IF(IFERROR(INDEX('Hotel Database'!$K$11:$K$510, MATCH($CY148, 'Hotel Database'!$EB$11:$EB$510, 0)), "")="", "", IFERROR(INDEX('Hotel Database'!$K$11:$K$510, MATCH($CY148, 'Hotel Database'!$EB$11:$EB$510, 0)), ""))</f>
        <v>220</v>
      </c>
      <c r="AM148" s="103"/>
      <c r="AN148" s="103"/>
      <c r="AO148" s="103"/>
      <c r="AP148" s="103">
        <f>IF(IFERROR(INDEX('Hotel Database'!$Q$11:$Q$510, MATCH($CY148, 'Hotel Database'!$EB$11:$EB$510, 0)), "")="", "", IFERROR(INDEX('Hotel Database'!$Q$11:$Q$510, MATCH($CY148, 'Hotel Database'!$EB$11:$EB$510, 0)), ""))</f>
        <v>400</v>
      </c>
      <c r="AQ148" s="103"/>
      <c r="AR148" s="103"/>
      <c r="AS148" s="103"/>
      <c r="AT148" s="104" t="str">
        <f t="shared" si="12"/>
        <v>https://lhw.com/theimperial</v>
      </c>
      <c r="AU148" s="104"/>
      <c r="AV148" s="104"/>
      <c r="AW148" s="104"/>
      <c r="AX148" s="104"/>
      <c r="AY148" s="104"/>
      <c r="AZ148" s="104"/>
      <c r="BA148" s="104"/>
      <c r="BB148" s="104"/>
      <c r="BC148" s="104"/>
      <c r="BD148" s="104"/>
      <c r="BE148" s="104"/>
      <c r="BF148" s="104"/>
      <c r="BG148" s="104"/>
      <c r="BH148" s="104"/>
      <c r="BI148" s="104"/>
      <c r="BJ148" s="104"/>
      <c r="BK148" s="104"/>
      <c r="BL148" s="105"/>
      <c r="BM148" s="2"/>
      <c r="BN148" s="25"/>
      <c r="BO148" s="25"/>
      <c r="BP148" s="25"/>
      <c r="BQ148" s="25"/>
      <c r="BR148" s="25"/>
      <c r="BS148" s="25"/>
      <c r="BT148" s="25"/>
      <c r="BU148" s="25"/>
      <c r="BV148" s="25"/>
      <c r="BW148" s="25"/>
      <c r="BX148" s="25"/>
      <c r="BY148" s="25"/>
      <c r="BZ148" s="25"/>
      <c r="CA148" s="25"/>
      <c r="CB148" s="25"/>
      <c r="CC148" s="25"/>
      <c r="CD148" s="25"/>
      <c r="CE148" s="25"/>
      <c r="CF148" s="25"/>
      <c r="CG148" s="25"/>
      <c r="CH148" s="25"/>
      <c r="CI148" s="25"/>
      <c r="CJ148" s="25"/>
      <c r="CK148" s="25"/>
      <c r="CU148" s="10" t="str">
        <f>'Hotel Database'!$EJ155</f>
        <v/>
      </c>
      <c r="CW148" s="10" t="str">
        <f>'Hotel Database'!$EN155</f>
        <v>Kitzbühel</v>
      </c>
      <c r="CY148" s="8">
        <v>138</v>
      </c>
      <c r="DA148" s="10" t="str">
        <f>IFERROR(INDEX('Hotel Database'!$ED$11:$ED$510, MATCH($CY148, 'Hotel Database'!$EB$11:$EB$510, 0)), "")</f>
        <v>138. The Imperial</v>
      </c>
      <c r="DC148" s="10" t="str">
        <f>IF(IFERROR(INDEX('Hotel Database'!$AD$11:$AD$510, MATCH($CY148, 'Hotel Database'!$EB$11:$EB$510, 0)), "")="", "", IFERROR(INDEX('Hotel Database'!$AD$11:$AD$510, MATCH($CY148, 'Hotel Database'!$EB$11:$EB$510, 0)), ""))</f>
        <v>www.lhw.com/theimperial</v>
      </c>
      <c r="DE148" s="10" t="str">
        <f t="shared" si="13"/>
        <v>https://lhw.com/theimperial</v>
      </c>
    </row>
    <row r="149" spans="1:109" x14ac:dyDescent="0.35">
      <c r="A149" s="2"/>
      <c r="B149" s="101" t="str">
        <f>IF(IFERROR(INDEX('Hotel Database'!$B$11:$B$510, MATCH($CY149, 'Hotel Database'!$EB$11:$EB$510, 0)), "")="", "", IFERROR(INDEX('Hotel Database'!$B$11:$B$510, MATCH($CY149, 'Hotel Database'!$EB$11:$EB$510, 0)), ""))</f>
        <v>Indonesia</v>
      </c>
      <c r="C149" s="102"/>
      <c r="D149" s="102"/>
      <c r="E149" s="102"/>
      <c r="F149" s="102"/>
      <c r="G149" s="102"/>
      <c r="H149" s="102"/>
      <c r="I149" s="102" t="str">
        <f>IF(IFERROR(INDEX('Hotel Database'!$C$11:$C$510, MATCH($CY149, 'Hotel Database'!$EB$11:$EB$510, 0)), "")="", "", IFERROR(INDEX('Hotel Database'!$C$11:$C$510, MATCH($CY149, 'Hotel Database'!$EB$11:$EB$510, 0)), ""))</f>
        <v>Bali</v>
      </c>
      <c r="J149" s="102"/>
      <c r="K149" s="102"/>
      <c r="L149" s="102"/>
      <c r="M149" s="102"/>
      <c r="N149" s="102"/>
      <c r="O149" s="102"/>
      <c r="P149" s="102" t="str">
        <f>IF(IFERROR(INDEX('Hotel Database'!$D$11:$D$510, MATCH($CY149, 'Hotel Database'!$EB$11:$EB$510, 0)), "")="", "", IFERROR(INDEX('Hotel Database'!$D$11:$D$510, MATCH($CY149, 'Hotel Database'!$EB$11:$EB$510, 0)), ""))</f>
        <v>The Legian Seminyak, Bali</v>
      </c>
      <c r="Q149" s="102"/>
      <c r="R149" s="102"/>
      <c r="S149" s="102"/>
      <c r="T149" s="102"/>
      <c r="U149" s="102"/>
      <c r="V149" s="102"/>
      <c r="W149" s="102"/>
      <c r="X149" s="102"/>
      <c r="Y149" s="102"/>
      <c r="Z149" s="102" t="str">
        <f>IF(IFERROR(INDEX('Hotel Database'!$I$11:$I$510, MATCH($CY149, 'Hotel Database'!$EB$11:$EB$510, 0)), "")="", "", IFERROR(INDEX('Hotel Database'!$I$11:$I$510, MATCH($CY149, 'Hotel Database'!$EB$11:$EB$510, 0)), ""))</f>
        <v/>
      </c>
      <c r="AA149" s="102"/>
      <c r="AB149" s="102"/>
      <c r="AC149" s="102"/>
      <c r="AD149" s="103">
        <f>IF(IFERROR(INDEX('Hotel Database'!$E$11:$E$510, MATCH($CY149, 'Hotel Database'!$EB$11:$EB$510, 0)), "")="", "", IFERROR(INDEX('Hotel Database'!$E$11:$E$510, MATCH($CY149, 'Hotel Database'!$EB$11:$EB$510, 0)), ""))</f>
        <v>81</v>
      </c>
      <c r="AE149" s="103"/>
      <c r="AF149" s="103"/>
      <c r="AG149" s="103"/>
      <c r="AH149" s="103">
        <f>IF(IFERROR(INDEX('Hotel Database'!$H$11:$H$510, MATCH($CY149, 'Hotel Database'!$EB$11:$EB$510, 0)), "")="", "", IFERROR(INDEX('Hotel Database'!$H$11:$H$510, MATCH($CY149, 'Hotel Database'!$EB$11:$EB$510, 0)), ""))</f>
        <v>1</v>
      </c>
      <c r="AI149" s="103"/>
      <c r="AJ149" s="103"/>
      <c r="AK149" s="103"/>
      <c r="AL149" s="103">
        <f>IF(IFERROR(INDEX('Hotel Database'!$K$11:$K$510, MATCH($CY149, 'Hotel Database'!$EB$11:$EB$510, 0)), "")="", "", IFERROR(INDEX('Hotel Database'!$K$11:$K$510, MATCH($CY149, 'Hotel Database'!$EB$11:$EB$510, 0)), ""))</f>
        <v>60</v>
      </c>
      <c r="AM149" s="103"/>
      <c r="AN149" s="103"/>
      <c r="AO149" s="103"/>
      <c r="AP149" s="103">
        <f>IF(IFERROR(INDEX('Hotel Database'!$Q$11:$Q$510, MATCH($CY149, 'Hotel Database'!$EB$11:$EB$510, 0)), "")="", "", IFERROR(INDEX('Hotel Database'!$Q$11:$Q$510, MATCH($CY149, 'Hotel Database'!$EB$11:$EB$510, 0)), ""))</f>
        <v>50</v>
      </c>
      <c r="AQ149" s="103"/>
      <c r="AR149" s="103"/>
      <c r="AS149" s="103"/>
      <c r="AT149" s="104" t="str">
        <f t="shared" si="12"/>
        <v>https://lhw.com/legianbali</v>
      </c>
      <c r="AU149" s="104"/>
      <c r="AV149" s="104"/>
      <c r="AW149" s="104"/>
      <c r="AX149" s="104"/>
      <c r="AY149" s="104"/>
      <c r="AZ149" s="104"/>
      <c r="BA149" s="104"/>
      <c r="BB149" s="104"/>
      <c r="BC149" s="104"/>
      <c r="BD149" s="104"/>
      <c r="BE149" s="104"/>
      <c r="BF149" s="104"/>
      <c r="BG149" s="104"/>
      <c r="BH149" s="104"/>
      <c r="BI149" s="104"/>
      <c r="BJ149" s="104"/>
      <c r="BK149" s="104"/>
      <c r="BL149" s="105"/>
      <c r="BM149" s="2"/>
      <c r="BN149" s="25"/>
      <c r="BO149" s="25"/>
      <c r="BP149" s="25"/>
      <c r="BQ149" s="25"/>
      <c r="BR149" s="25"/>
      <c r="BS149" s="25"/>
      <c r="BT149" s="25"/>
      <c r="BU149" s="25"/>
      <c r="BV149" s="25"/>
      <c r="BW149" s="25"/>
      <c r="BX149" s="25"/>
      <c r="BY149" s="25"/>
      <c r="BZ149" s="25"/>
      <c r="CA149" s="25"/>
      <c r="CB149" s="25"/>
      <c r="CC149" s="25"/>
      <c r="CD149" s="25"/>
      <c r="CE149" s="25"/>
      <c r="CF149" s="25"/>
      <c r="CG149" s="25"/>
      <c r="CH149" s="25"/>
      <c r="CI149" s="25"/>
      <c r="CJ149" s="25"/>
      <c r="CK149" s="25"/>
      <c r="CU149" s="10" t="str">
        <f>'Hotel Database'!$EJ156</f>
        <v/>
      </c>
      <c r="CW149" s="10" t="str">
        <f>'Hotel Database'!$EN156</f>
        <v>Krabi</v>
      </c>
      <c r="CY149" s="8">
        <v>139</v>
      </c>
      <c r="DA149" s="10" t="str">
        <f>IFERROR(INDEX('Hotel Database'!$ED$11:$ED$510, MATCH($CY149, 'Hotel Database'!$EB$11:$EB$510, 0)), "")</f>
        <v>139. The Legian Seminyak, Bali</v>
      </c>
      <c r="DC149" s="10" t="str">
        <f>IF(IFERROR(INDEX('Hotel Database'!$AD$11:$AD$510, MATCH($CY149, 'Hotel Database'!$EB$11:$EB$510, 0)), "")="", "", IFERROR(INDEX('Hotel Database'!$AD$11:$AD$510, MATCH($CY149, 'Hotel Database'!$EB$11:$EB$510, 0)), ""))</f>
        <v>www.lhw.com/legianbali</v>
      </c>
      <c r="DE149" s="10" t="str">
        <f t="shared" si="13"/>
        <v>https://lhw.com/legianbali</v>
      </c>
    </row>
    <row r="150" spans="1:109" x14ac:dyDescent="0.35">
      <c r="A150" s="2"/>
      <c r="B150" s="101" t="str">
        <f>IF(IFERROR(INDEX('Hotel Database'!$B$11:$B$510, MATCH($CY150, 'Hotel Database'!$EB$11:$EB$510, 0)), "")="", "", IFERROR(INDEX('Hotel Database'!$B$11:$B$510, MATCH($CY150, 'Hotel Database'!$EB$11:$EB$510, 0)), ""))</f>
        <v>Indonesia</v>
      </c>
      <c r="C150" s="102"/>
      <c r="D150" s="102"/>
      <c r="E150" s="102"/>
      <c r="F150" s="102"/>
      <c r="G150" s="102"/>
      <c r="H150" s="102"/>
      <c r="I150" s="102" t="str">
        <f>IF(IFERROR(INDEX('Hotel Database'!$C$11:$C$510, MATCH($CY150, 'Hotel Database'!$EB$11:$EB$510, 0)), "")="", "", IFERROR(INDEX('Hotel Database'!$C$11:$C$510, MATCH($CY150, 'Hotel Database'!$EB$11:$EB$510, 0)), ""))</f>
        <v>Sumba Island</v>
      </c>
      <c r="J150" s="102"/>
      <c r="K150" s="102"/>
      <c r="L150" s="102"/>
      <c r="M150" s="102"/>
      <c r="N150" s="102"/>
      <c r="O150" s="102"/>
      <c r="P150" s="102" t="str">
        <f>IF(IFERROR(INDEX('Hotel Database'!$D$11:$D$510, MATCH($CY150, 'Hotel Database'!$EB$11:$EB$510, 0)), "")="", "", IFERROR(INDEX('Hotel Database'!$D$11:$D$510, MATCH($CY150, 'Hotel Database'!$EB$11:$EB$510, 0)), ""))</f>
        <v>Nihi Sumba</v>
      </c>
      <c r="Q150" s="102"/>
      <c r="R150" s="102"/>
      <c r="S150" s="102"/>
      <c r="T150" s="102"/>
      <c r="U150" s="102"/>
      <c r="V150" s="102"/>
      <c r="W150" s="102"/>
      <c r="X150" s="102"/>
      <c r="Y150" s="102"/>
      <c r="Z150" s="102" t="str">
        <f>IF(IFERROR(INDEX('Hotel Database'!$I$11:$I$510, MATCH($CY150, 'Hotel Database'!$EB$11:$EB$510, 0)), "")="", "", IFERROR(INDEX('Hotel Database'!$I$11:$I$510, MATCH($CY150, 'Hotel Database'!$EB$11:$EB$510, 0)), ""))</f>
        <v/>
      </c>
      <c r="AA150" s="102"/>
      <c r="AB150" s="102"/>
      <c r="AC150" s="102"/>
      <c r="AD150" s="103">
        <f>IF(IFERROR(INDEX('Hotel Database'!$E$11:$E$510, MATCH($CY150, 'Hotel Database'!$EB$11:$EB$510, 0)), "")="", "", IFERROR(INDEX('Hotel Database'!$E$11:$E$510, MATCH($CY150, 'Hotel Database'!$EB$11:$EB$510, 0)), ""))</f>
        <v>27</v>
      </c>
      <c r="AE150" s="103"/>
      <c r="AF150" s="103"/>
      <c r="AG150" s="103"/>
      <c r="AH150" s="103">
        <f>IF(IFERROR(INDEX('Hotel Database'!$H$11:$H$510, MATCH($CY150, 'Hotel Database'!$EB$11:$EB$510, 0)), "")="", "", IFERROR(INDEX('Hotel Database'!$H$11:$H$510, MATCH($CY150, 'Hotel Database'!$EB$11:$EB$510, 0)), ""))</f>
        <v>0</v>
      </c>
      <c r="AI150" s="103"/>
      <c r="AJ150" s="103"/>
      <c r="AK150" s="103"/>
      <c r="AL150" s="103">
        <f>IF(IFERROR(INDEX('Hotel Database'!$K$11:$K$510, MATCH($CY150, 'Hotel Database'!$EB$11:$EB$510, 0)), "")="", "", IFERROR(INDEX('Hotel Database'!$K$11:$K$510, MATCH($CY150, 'Hotel Database'!$EB$11:$EB$510, 0)), ""))</f>
        <v>40</v>
      </c>
      <c r="AM150" s="103"/>
      <c r="AN150" s="103"/>
      <c r="AO150" s="103"/>
      <c r="AP150" s="103" t="str">
        <f>IF(IFERROR(INDEX('Hotel Database'!$Q$11:$Q$510, MATCH($CY150, 'Hotel Database'!$EB$11:$EB$510, 0)), "")="", "", IFERROR(INDEX('Hotel Database'!$Q$11:$Q$510, MATCH($CY150, 'Hotel Database'!$EB$11:$EB$510, 0)), ""))</f>
        <v/>
      </c>
      <c r="AQ150" s="103"/>
      <c r="AR150" s="103"/>
      <c r="AS150" s="103"/>
      <c r="AT150" s="104" t="str">
        <f t="shared" si="12"/>
        <v>https://lhw.com/nihisumbaisland</v>
      </c>
      <c r="AU150" s="104"/>
      <c r="AV150" s="104"/>
      <c r="AW150" s="104"/>
      <c r="AX150" s="104"/>
      <c r="AY150" s="104"/>
      <c r="AZ150" s="104"/>
      <c r="BA150" s="104"/>
      <c r="BB150" s="104"/>
      <c r="BC150" s="104"/>
      <c r="BD150" s="104"/>
      <c r="BE150" s="104"/>
      <c r="BF150" s="104"/>
      <c r="BG150" s="104"/>
      <c r="BH150" s="104"/>
      <c r="BI150" s="104"/>
      <c r="BJ150" s="104"/>
      <c r="BK150" s="104"/>
      <c r="BL150" s="105"/>
      <c r="BM150" s="2"/>
      <c r="BN150" s="25"/>
      <c r="BO150" s="25"/>
      <c r="BP150" s="25"/>
      <c r="BQ150" s="25"/>
      <c r="BR150" s="25"/>
      <c r="BS150" s="25"/>
      <c r="BT150" s="25"/>
      <c r="BU150" s="25"/>
      <c r="BV150" s="25"/>
      <c r="BW150" s="25"/>
      <c r="BX150" s="25"/>
      <c r="BY150" s="25"/>
      <c r="BZ150" s="25"/>
      <c r="CA150" s="25"/>
      <c r="CB150" s="25"/>
      <c r="CC150" s="25"/>
      <c r="CD150" s="25"/>
      <c r="CE150" s="25"/>
      <c r="CF150" s="25"/>
      <c r="CG150" s="25"/>
      <c r="CH150" s="25"/>
      <c r="CI150" s="25"/>
      <c r="CJ150" s="25"/>
      <c r="CK150" s="25"/>
      <c r="CU150" s="10" t="str">
        <f>'Hotel Database'!$EJ157</f>
        <v/>
      </c>
      <c r="CW150" s="10" t="str">
        <f>'Hotel Database'!$EN157</f>
        <v>Kyiv</v>
      </c>
      <c r="CY150" s="8">
        <v>140</v>
      </c>
      <c r="DA150" s="10" t="str">
        <f>IFERROR(INDEX('Hotel Database'!$ED$11:$ED$510, MATCH($CY150, 'Hotel Database'!$EB$11:$EB$510, 0)), "")</f>
        <v>140. Nihi Sumba</v>
      </c>
      <c r="DC150" s="10" t="str">
        <f>IF(IFERROR(INDEX('Hotel Database'!$AD$11:$AD$510, MATCH($CY150, 'Hotel Database'!$EB$11:$EB$510, 0)), "")="", "", IFERROR(INDEX('Hotel Database'!$AD$11:$AD$510, MATCH($CY150, 'Hotel Database'!$EB$11:$EB$510, 0)), ""))</f>
        <v>www.lhw.com/nihisumbaisland</v>
      </c>
      <c r="DE150" s="10" t="str">
        <f t="shared" si="13"/>
        <v>https://lhw.com/nihisumbaisland</v>
      </c>
    </row>
    <row r="151" spans="1:109" x14ac:dyDescent="0.35">
      <c r="A151" s="2"/>
      <c r="B151" s="101" t="str">
        <f>IF(IFERROR(INDEX('Hotel Database'!$B$11:$B$510, MATCH($CY151, 'Hotel Database'!$EB$11:$EB$510, 0)), "")="", "", IFERROR(INDEX('Hotel Database'!$B$11:$B$510, MATCH($CY151, 'Hotel Database'!$EB$11:$EB$510, 0)), ""))</f>
        <v>Indonesia</v>
      </c>
      <c r="C151" s="102"/>
      <c r="D151" s="102"/>
      <c r="E151" s="102"/>
      <c r="F151" s="102"/>
      <c r="G151" s="102"/>
      <c r="H151" s="102"/>
      <c r="I151" s="102" t="str">
        <f>IF(IFERROR(INDEX('Hotel Database'!$C$11:$C$510, MATCH($CY151, 'Hotel Database'!$EB$11:$EB$510, 0)), "")="", "", IFERROR(INDEX('Hotel Database'!$C$11:$C$510, MATCH($CY151, 'Hotel Database'!$EB$11:$EB$510, 0)), ""))</f>
        <v>Bali - Kerambitan</v>
      </c>
      <c r="J151" s="102"/>
      <c r="K151" s="102"/>
      <c r="L151" s="102"/>
      <c r="M151" s="102"/>
      <c r="N151" s="102"/>
      <c r="O151" s="102"/>
      <c r="P151" s="102" t="str">
        <f>IF(IFERROR(INDEX('Hotel Database'!$D$11:$D$510, MATCH($CY151, 'Hotel Database'!$EB$11:$EB$510, 0)), "")="", "", IFERROR(INDEX('Hotel Database'!$D$11:$D$510, MATCH($CY151, 'Hotel Database'!$EB$11:$EB$510, 0)), ""))</f>
        <v>Soori Bali</v>
      </c>
      <c r="Q151" s="102"/>
      <c r="R151" s="102"/>
      <c r="S151" s="102"/>
      <c r="T151" s="102"/>
      <c r="U151" s="102"/>
      <c r="V151" s="102"/>
      <c r="W151" s="102"/>
      <c r="X151" s="102"/>
      <c r="Y151" s="102"/>
      <c r="Z151" s="102" t="str">
        <f>IF(IFERROR(INDEX('Hotel Database'!$I$11:$I$510, MATCH($CY151, 'Hotel Database'!$EB$11:$EB$510, 0)), "")="", "", IFERROR(INDEX('Hotel Database'!$I$11:$I$510, MATCH($CY151, 'Hotel Database'!$EB$11:$EB$510, 0)), ""))</f>
        <v/>
      </c>
      <c r="AA151" s="102"/>
      <c r="AB151" s="102"/>
      <c r="AC151" s="102"/>
      <c r="AD151" s="103">
        <f>IF(IFERROR(INDEX('Hotel Database'!$E$11:$E$510, MATCH($CY151, 'Hotel Database'!$EB$11:$EB$510, 0)), "")="", "", IFERROR(INDEX('Hotel Database'!$E$11:$E$510, MATCH($CY151, 'Hotel Database'!$EB$11:$EB$510, 0)), ""))</f>
        <v>38</v>
      </c>
      <c r="AE151" s="103"/>
      <c r="AF151" s="103"/>
      <c r="AG151" s="103"/>
      <c r="AH151" s="103">
        <f>IF(IFERROR(INDEX('Hotel Database'!$H$11:$H$510, MATCH($CY151, 'Hotel Database'!$EB$11:$EB$510, 0)), "")="", "", IFERROR(INDEX('Hotel Database'!$H$11:$H$510, MATCH($CY151, 'Hotel Database'!$EB$11:$EB$510, 0)), ""))</f>
        <v>1</v>
      </c>
      <c r="AI151" s="103"/>
      <c r="AJ151" s="103"/>
      <c r="AK151" s="103"/>
      <c r="AL151" s="103">
        <f>IF(IFERROR(INDEX('Hotel Database'!$K$11:$K$510, MATCH($CY151, 'Hotel Database'!$EB$11:$EB$510, 0)), "")="", "", IFERROR(INDEX('Hotel Database'!$K$11:$K$510, MATCH($CY151, 'Hotel Database'!$EB$11:$EB$510, 0)), ""))</f>
        <v>83</v>
      </c>
      <c r="AM151" s="103"/>
      <c r="AN151" s="103"/>
      <c r="AO151" s="103"/>
      <c r="AP151" s="103">
        <f>IF(IFERROR(INDEX('Hotel Database'!$Q$11:$Q$510, MATCH($CY151, 'Hotel Database'!$EB$11:$EB$510, 0)), "")="", "", IFERROR(INDEX('Hotel Database'!$Q$11:$Q$510, MATCH($CY151, 'Hotel Database'!$EB$11:$EB$510, 0)), ""))</f>
        <v>40</v>
      </c>
      <c r="AQ151" s="103"/>
      <c r="AR151" s="103"/>
      <c r="AS151" s="103"/>
      <c r="AT151" s="104" t="str">
        <f t="shared" si="12"/>
        <v>https://lhw.com/sooribali</v>
      </c>
      <c r="AU151" s="104"/>
      <c r="AV151" s="104"/>
      <c r="AW151" s="104"/>
      <c r="AX151" s="104"/>
      <c r="AY151" s="104"/>
      <c r="AZ151" s="104"/>
      <c r="BA151" s="104"/>
      <c r="BB151" s="104"/>
      <c r="BC151" s="104"/>
      <c r="BD151" s="104"/>
      <c r="BE151" s="104"/>
      <c r="BF151" s="104"/>
      <c r="BG151" s="104"/>
      <c r="BH151" s="104"/>
      <c r="BI151" s="104"/>
      <c r="BJ151" s="104"/>
      <c r="BK151" s="104"/>
      <c r="BL151" s="105"/>
      <c r="BM151" s="2"/>
      <c r="BN151" s="25"/>
      <c r="BO151" s="25"/>
      <c r="BP151" s="25"/>
      <c r="BQ151" s="25"/>
      <c r="BR151" s="25"/>
      <c r="BS151" s="25"/>
      <c r="BT151" s="25"/>
      <c r="BU151" s="25"/>
      <c r="BV151" s="25"/>
      <c r="BW151" s="25"/>
      <c r="BX151" s="25"/>
      <c r="BY151" s="25"/>
      <c r="BZ151" s="25"/>
      <c r="CA151" s="25"/>
      <c r="CB151" s="25"/>
      <c r="CC151" s="25"/>
      <c r="CD151" s="25"/>
      <c r="CE151" s="25"/>
      <c r="CF151" s="25"/>
      <c r="CG151" s="25"/>
      <c r="CH151" s="25"/>
      <c r="CI151" s="25"/>
      <c r="CJ151" s="25"/>
      <c r="CK151" s="25"/>
      <c r="CU151" s="10" t="str">
        <f>'Hotel Database'!$EJ158</f>
        <v/>
      </c>
      <c r="CW151" s="10" t="str">
        <f>'Hotel Database'!$EN158</f>
        <v>Kyoto</v>
      </c>
      <c r="CY151" s="8">
        <v>141</v>
      </c>
      <c r="DA151" s="10" t="str">
        <f>IFERROR(INDEX('Hotel Database'!$ED$11:$ED$510, MATCH($CY151, 'Hotel Database'!$EB$11:$EB$510, 0)), "")</f>
        <v>141. Soori Bali</v>
      </c>
      <c r="DC151" s="10" t="str">
        <f>IF(IFERROR(INDEX('Hotel Database'!$AD$11:$AD$510, MATCH($CY151, 'Hotel Database'!$EB$11:$EB$510, 0)), "")="", "", IFERROR(INDEX('Hotel Database'!$AD$11:$AD$510, MATCH($CY151, 'Hotel Database'!$EB$11:$EB$510, 0)), ""))</f>
        <v>www.lhw.com/sooribali</v>
      </c>
      <c r="DE151" s="10" t="str">
        <f t="shared" si="13"/>
        <v>https://lhw.com/sooribali</v>
      </c>
    </row>
    <row r="152" spans="1:109" x14ac:dyDescent="0.35">
      <c r="A152" s="2"/>
      <c r="B152" s="101" t="str">
        <f>IF(IFERROR(INDEX('Hotel Database'!$B$11:$B$510, MATCH($CY152, 'Hotel Database'!$EB$11:$EB$510, 0)), "")="", "", IFERROR(INDEX('Hotel Database'!$B$11:$B$510, MATCH($CY152, 'Hotel Database'!$EB$11:$EB$510, 0)), ""))</f>
        <v>Indonesia</v>
      </c>
      <c r="C152" s="102"/>
      <c r="D152" s="102"/>
      <c r="E152" s="102"/>
      <c r="F152" s="102"/>
      <c r="G152" s="102"/>
      <c r="H152" s="102"/>
      <c r="I152" s="102" t="str">
        <f>IF(IFERROR(INDEX('Hotel Database'!$C$11:$C$510, MATCH($CY152, 'Hotel Database'!$EB$11:$EB$510, 0)), "")="", "", IFERROR(INDEX('Hotel Database'!$C$11:$C$510, MATCH($CY152, 'Hotel Database'!$EB$11:$EB$510, 0)), ""))</f>
        <v>Ubud</v>
      </c>
      <c r="J152" s="102"/>
      <c r="K152" s="102"/>
      <c r="L152" s="102"/>
      <c r="M152" s="102"/>
      <c r="N152" s="102"/>
      <c r="O152" s="102"/>
      <c r="P152" s="102" t="str">
        <f>IF(IFERROR(INDEX('Hotel Database'!$D$11:$D$510, MATCH($CY152, 'Hotel Database'!$EB$11:$EB$510, 0)), "")="", "", IFERROR(INDEX('Hotel Database'!$D$11:$D$510, MATCH($CY152, 'Hotel Database'!$EB$11:$EB$510, 0)), ""))</f>
        <v>Capella Ubud, Bali</v>
      </c>
      <c r="Q152" s="102"/>
      <c r="R152" s="102"/>
      <c r="S152" s="102"/>
      <c r="T152" s="102"/>
      <c r="U152" s="102"/>
      <c r="V152" s="102"/>
      <c r="W152" s="102"/>
      <c r="X152" s="102"/>
      <c r="Y152" s="102"/>
      <c r="Z152" s="102" t="str">
        <f>IF(IFERROR(INDEX('Hotel Database'!$I$11:$I$510, MATCH($CY152, 'Hotel Database'!$EB$11:$EB$510, 0)), "")="", "", IFERROR(INDEX('Hotel Database'!$I$11:$I$510, MATCH($CY152, 'Hotel Database'!$EB$11:$EB$510, 0)), ""))</f>
        <v/>
      </c>
      <c r="AA152" s="102"/>
      <c r="AB152" s="102"/>
      <c r="AC152" s="102"/>
      <c r="AD152" s="103">
        <f>IF(IFERROR(INDEX('Hotel Database'!$E$11:$E$510, MATCH($CY152, 'Hotel Database'!$EB$11:$EB$510, 0)), "")="", "", IFERROR(INDEX('Hotel Database'!$E$11:$E$510, MATCH($CY152, 'Hotel Database'!$EB$11:$EB$510, 0)), ""))</f>
        <v>23</v>
      </c>
      <c r="AE152" s="103"/>
      <c r="AF152" s="103"/>
      <c r="AG152" s="103"/>
      <c r="AH152" s="103">
        <f>IF(IFERROR(INDEX('Hotel Database'!$H$11:$H$510, MATCH($CY152, 'Hotel Database'!$EB$11:$EB$510, 0)), "")="", "", IFERROR(INDEX('Hotel Database'!$H$11:$H$510, MATCH($CY152, 'Hotel Database'!$EB$11:$EB$510, 0)), ""))</f>
        <v>1</v>
      </c>
      <c r="AI152" s="103"/>
      <c r="AJ152" s="103"/>
      <c r="AK152" s="103"/>
      <c r="AL152" s="103">
        <f>IF(IFERROR(INDEX('Hotel Database'!$K$11:$K$510, MATCH($CY152, 'Hotel Database'!$EB$11:$EB$510, 0)), "")="", "", IFERROR(INDEX('Hotel Database'!$K$11:$K$510, MATCH($CY152, 'Hotel Database'!$EB$11:$EB$510, 0)), ""))</f>
        <v>23</v>
      </c>
      <c r="AM152" s="103"/>
      <c r="AN152" s="103"/>
      <c r="AO152" s="103"/>
      <c r="AP152" s="103" t="str">
        <f>IF(IFERROR(INDEX('Hotel Database'!$Q$11:$Q$510, MATCH($CY152, 'Hotel Database'!$EB$11:$EB$510, 0)), "")="", "", IFERROR(INDEX('Hotel Database'!$Q$11:$Q$510, MATCH($CY152, 'Hotel Database'!$EB$11:$EB$510, 0)), ""))</f>
        <v/>
      </c>
      <c r="AQ152" s="103"/>
      <c r="AR152" s="103"/>
      <c r="AS152" s="103"/>
      <c r="AT152" s="104" t="str">
        <f t="shared" si="12"/>
        <v>https://lhw.com/capellaubud</v>
      </c>
      <c r="AU152" s="104"/>
      <c r="AV152" s="104"/>
      <c r="AW152" s="104"/>
      <c r="AX152" s="104"/>
      <c r="AY152" s="104"/>
      <c r="AZ152" s="104"/>
      <c r="BA152" s="104"/>
      <c r="BB152" s="104"/>
      <c r="BC152" s="104"/>
      <c r="BD152" s="104"/>
      <c r="BE152" s="104"/>
      <c r="BF152" s="104"/>
      <c r="BG152" s="104"/>
      <c r="BH152" s="104"/>
      <c r="BI152" s="104"/>
      <c r="BJ152" s="104"/>
      <c r="BK152" s="104"/>
      <c r="BL152" s="105"/>
      <c r="BM152" s="2"/>
      <c r="BN152" s="25"/>
      <c r="BO152" s="25"/>
      <c r="BP152" s="25"/>
      <c r="BQ152" s="25"/>
      <c r="BR152" s="25"/>
      <c r="BS152" s="25"/>
      <c r="BT152" s="25"/>
      <c r="BU152" s="25"/>
      <c r="BV152" s="25"/>
      <c r="BW152" s="25"/>
      <c r="BX152" s="25"/>
      <c r="BY152" s="25"/>
      <c r="BZ152" s="25"/>
      <c r="CA152" s="25"/>
      <c r="CB152" s="25"/>
      <c r="CC152" s="25"/>
      <c r="CD152" s="25"/>
      <c r="CE152" s="25"/>
      <c r="CF152" s="25"/>
      <c r="CG152" s="25"/>
      <c r="CH152" s="25"/>
      <c r="CI152" s="25"/>
      <c r="CJ152" s="25"/>
      <c r="CK152" s="25"/>
      <c r="CU152" s="10" t="str">
        <f>'Hotel Database'!$EJ159</f>
        <v/>
      </c>
      <c r="CW152" s="10" t="str">
        <f>'Hotel Database'!$EN159</f>
        <v>LA BAULE</v>
      </c>
      <c r="CY152" s="8">
        <v>142</v>
      </c>
      <c r="DA152" s="10" t="str">
        <f>IFERROR(INDEX('Hotel Database'!$ED$11:$ED$510, MATCH($CY152, 'Hotel Database'!$EB$11:$EB$510, 0)), "")</f>
        <v>142. Capella Ubud, Bali</v>
      </c>
      <c r="DC152" s="10" t="str">
        <f>IF(IFERROR(INDEX('Hotel Database'!$AD$11:$AD$510, MATCH($CY152, 'Hotel Database'!$EB$11:$EB$510, 0)), "")="", "", IFERROR(INDEX('Hotel Database'!$AD$11:$AD$510, MATCH($CY152, 'Hotel Database'!$EB$11:$EB$510, 0)), ""))</f>
        <v>www.lhw.com/capellaubud</v>
      </c>
      <c r="DE152" s="10" t="str">
        <f t="shared" si="13"/>
        <v>https://lhw.com/capellaubud</v>
      </c>
    </row>
    <row r="153" spans="1:109" x14ac:dyDescent="0.35">
      <c r="A153" s="2"/>
      <c r="B153" s="101" t="str">
        <f>IF(IFERROR(INDEX('Hotel Database'!$B$11:$B$510, MATCH($CY153, 'Hotel Database'!$EB$11:$EB$510, 0)), "")="", "", IFERROR(INDEX('Hotel Database'!$B$11:$B$510, MATCH($CY153, 'Hotel Database'!$EB$11:$EB$510, 0)), ""))</f>
        <v>Indonesia</v>
      </c>
      <c r="C153" s="102"/>
      <c r="D153" s="102"/>
      <c r="E153" s="102"/>
      <c r="F153" s="102"/>
      <c r="G153" s="102"/>
      <c r="H153" s="102"/>
      <c r="I153" s="102" t="str">
        <f>IF(IFERROR(INDEX('Hotel Database'!$C$11:$C$510, MATCH($CY153, 'Hotel Database'!$EB$11:$EB$510, 0)), "")="", "", IFERROR(INDEX('Hotel Database'!$C$11:$C$510, MATCH($CY153, 'Hotel Database'!$EB$11:$EB$510, 0)), ""))</f>
        <v>Rote, Kabupaten Rote Ndao</v>
      </c>
      <c r="J153" s="102"/>
      <c r="K153" s="102"/>
      <c r="L153" s="102"/>
      <c r="M153" s="102"/>
      <c r="N153" s="102"/>
      <c r="O153" s="102"/>
      <c r="P153" s="102" t="str">
        <f>IF(IFERROR(INDEX('Hotel Database'!$D$11:$D$510, MATCH($CY153, 'Hotel Database'!$EB$11:$EB$510, 0)), "")="", "", IFERROR(INDEX('Hotel Database'!$D$11:$D$510, MATCH($CY153, 'Hotel Database'!$EB$11:$EB$510, 0)), ""))</f>
        <v>Nihi Rote</v>
      </c>
      <c r="Q153" s="102"/>
      <c r="R153" s="102"/>
      <c r="S153" s="102"/>
      <c r="T153" s="102"/>
      <c r="U153" s="102"/>
      <c r="V153" s="102"/>
      <c r="W153" s="102"/>
      <c r="X153" s="102"/>
      <c r="Y153" s="102"/>
      <c r="Z153" s="102" t="str">
        <f>IF(IFERROR(INDEX('Hotel Database'!$I$11:$I$510, MATCH($CY153, 'Hotel Database'!$EB$11:$EB$510, 0)), "")="", "", IFERROR(INDEX('Hotel Database'!$I$11:$I$510, MATCH($CY153, 'Hotel Database'!$EB$11:$EB$510, 0)), ""))</f>
        <v/>
      </c>
      <c r="AA153" s="102"/>
      <c r="AB153" s="102"/>
      <c r="AC153" s="102"/>
      <c r="AD153" s="103">
        <f>IF(IFERROR(INDEX('Hotel Database'!$E$11:$E$510, MATCH($CY153, 'Hotel Database'!$EB$11:$EB$510, 0)), "")="", "", IFERROR(INDEX('Hotel Database'!$E$11:$E$510, MATCH($CY153, 'Hotel Database'!$EB$11:$EB$510, 0)), ""))</f>
        <v>21</v>
      </c>
      <c r="AE153" s="103"/>
      <c r="AF153" s="103"/>
      <c r="AG153" s="103"/>
      <c r="AH153" s="103">
        <f>IF(IFERROR(INDEX('Hotel Database'!$H$11:$H$510, MATCH($CY153, 'Hotel Database'!$EB$11:$EB$510, 0)), "")="", "", IFERROR(INDEX('Hotel Database'!$H$11:$H$510, MATCH($CY153, 'Hotel Database'!$EB$11:$EB$510, 0)), ""))</f>
        <v>0</v>
      </c>
      <c r="AI153" s="103"/>
      <c r="AJ153" s="103"/>
      <c r="AK153" s="103"/>
      <c r="AL153" s="103" t="str">
        <f>IF(IFERROR(INDEX('Hotel Database'!$K$11:$K$510, MATCH($CY153, 'Hotel Database'!$EB$11:$EB$510, 0)), "")="", "", IFERROR(INDEX('Hotel Database'!$K$11:$K$510, MATCH($CY153, 'Hotel Database'!$EB$11:$EB$510, 0)), ""))</f>
        <v/>
      </c>
      <c r="AM153" s="103"/>
      <c r="AN153" s="103"/>
      <c r="AO153" s="103"/>
      <c r="AP153" s="103" t="str">
        <f>IF(IFERROR(INDEX('Hotel Database'!$Q$11:$Q$510, MATCH($CY153, 'Hotel Database'!$EB$11:$EB$510, 0)), "")="", "", IFERROR(INDEX('Hotel Database'!$Q$11:$Q$510, MATCH($CY153, 'Hotel Database'!$EB$11:$EB$510, 0)), ""))</f>
        <v/>
      </c>
      <c r="AQ153" s="103"/>
      <c r="AR153" s="103"/>
      <c r="AS153" s="103"/>
      <c r="AT153" s="104" t="str">
        <f t="shared" si="12"/>
        <v/>
      </c>
      <c r="AU153" s="104"/>
      <c r="AV153" s="104"/>
      <c r="AW153" s="104"/>
      <c r="AX153" s="104"/>
      <c r="AY153" s="104"/>
      <c r="AZ153" s="104"/>
      <c r="BA153" s="104"/>
      <c r="BB153" s="104"/>
      <c r="BC153" s="104"/>
      <c r="BD153" s="104"/>
      <c r="BE153" s="104"/>
      <c r="BF153" s="104"/>
      <c r="BG153" s="104"/>
      <c r="BH153" s="104"/>
      <c r="BI153" s="104"/>
      <c r="BJ153" s="104"/>
      <c r="BK153" s="104"/>
      <c r="BL153" s="105"/>
      <c r="BM153" s="2"/>
      <c r="BN153" s="25"/>
      <c r="BO153" s="25"/>
      <c r="BP153" s="25"/>
      <c r="BQ153" s="25"/>
      <c r="BR153" s="25"/>
      <c r="BS153" s="25"/>
      <c r="BT153" s="25"/>
      <c r="BU153" s="25"/>
      <c r="BV153" s="25"/>
      <c r="BW153" s="25"/>
      <c r="BX153" s="25"/>
      <c r="BY153" s="25"/>
      <c r="BZ153" s="25"/>
      <c r="CA153" s="25"/>
      <c r="CB153" s="25"/>
      <c r="CC153" s="25"/>
      <c r="CD153" s="25"/>
      <c r="CE153" s="25"/>
      <c r="CF153" s="25"/>
      <c r="CG153" s="25"/>
      <c r="CH153" s="25"/>
      <c r="CI153" s="25"/>
      <c r="CJ153" s="25"/>
      <c r="CK153" s="25"/>
      <c r="CU153" s="10" t="str">
        <f>'Hotel Database'!$EJ160</f>
        <v/>
      </c>
      <c r="CW153" s="10" t="str">
        <f>'Hotel Database'!$EN160</f>
        <v>La Croix Valmer</v>
      </c>
      <c r="CY153" s="8">
        <v>143</v>
      </c>
      <c r="DA153" s="10" t="str">
        <f>IFERROR(INDEX('Hotel Database'!$ED$11:$ED$510, MATCH($CY153, 'Hotel Database'!$EB$11:$EB$510, 0)), "")</f>
        <v>143. Nihi Rote</v>
      </c>
      <c r="DC153" s="10" t="str">
        <f>IF(IFERROR(INDEX('Hotel Database'!$AD$11:$AD$510, MATCH($CY153, 'Hotel Database'!$EB$11:$EB$510, 0)), "")="", "", IFERROR(INDEX('Hotel Database'!$AD$11:$AD$510, MATCH($CY153, 'Hotel Database'!$EB$11:$EB$510, 0)), ""))</f>
        <v/>
      </c>
      <c r="DE153" s="10" t="str">
        <f t="shared" si="13"/>
        <v/>
      </c>
    </row>
    <row r="154" spans="1:109" x14ac:dyDescent="0.35">
      <c r="A154" s="2"/>
      <c r="B154" s="101" t="str">
        <f>IF(IFERROR(INDEX('Hotel Database'!$B$11:$B$510, MATCH($CY154, 'Hotel Database'!$EB$11:$EB$510, 0)), "")="", "", IFERROR(INDEX('Hotel Database'!$B$11:$B$510, MATCH($CY154, 'Hotel Database'!$EB$11:$EB$510, 0)), ""))</f>
        <v>Ireland</v>
      </c>
      <c r="C154" s="102"/>
      <c r="D154" s="102"/>
      <c r="E154" s="102"/>
      <c r="F154" s="102"/>
      <c r="G154" s="102"/>
      <c r="H154" s="102"/>
      <c r="I154" s="102" t="str">
        <f>IF(IFERROR(INDEX('Hotel Database'!$C$11:$C$510, MATCH($CY154, 'Hotel Database'!$EB$11:$EB$510, 0)), "")="", "", IFERROR(INDEX('Hotel Database'!$C$11:$C$510, MATCH($CY154, 'Hotel Database'!$EB$11:$EB$510, 0)), ""))</f>
        <v>County Limerick</v>
      </c>
      <c r="J154" s="102"/>
      <c r="K154" s="102"/>
      <c r="L154" s="102"/>
      <c r="M154" s="102"/>
      <c r="N154" s="102"/>
      <c r="O154" s="102"/>
      <c r="P154" s="102" t="str">
        <f>IF(IFERROR(INDEX('Hotel Database'!$D$11:$D$510, MATCH($CY154, 'Hotel Database'!$EB$11:$EB$510, 0)), "")="", "", IFERROR(INDEX('Hotel Database'!$D$11:$D$510, MATCH($CY154, 'Hotel Database'!$EB$11:$EB$510, 0)), ""))</f>
        <v>Adare Manor</v>
      </c>
      <c r="Q154" s="102"/>
      <c r="R154" s="102"/>
      <c r="S154" s="102"/>
      <c r="T154" s="102"/>
      <c r="U154" s="102"/>
      <c r="V154" s="102"/>
      <c r="W154" s="102"/>
      <c r="X154" s="102"/>
      <c r="Y154" s="102"/>
      <c r="Z154" s="102" t="str">
        <f>IF(IFERROR(INDEX('Hotel Database'!$I$11:$I$510, MATCH($CY154, 'Hotel Database'!$EB$11:$EB$510, 0)), "")="", "", IFERROR(INDEX('Hotel Database'!$I$11:$I$510, MATCH($CY154, 'Hotel Database'!$EB$11:$EB$510, 0)), ""))</f>
        <v/>
      </c>
      <c r="AA154" s="102"/>
      <c r="AB154" s="102"/>
      <c r="AC154" s="102"/>
      <c r="AD154" s="103">
        <f>IF(IFERROR(INDEX('Hotel Database'!$E$11:$E$510, MATCH($CY154, 'Hotel Database'!$EB$11:$EB$510, 0)), "")="", "", IFERROR(INDEX('Hotel Database'!$E$11:$E$510, MATCH($CY154, 'Hotel Database'!$EB$11:$EB$510, 0)), ""))</f>
        <v>103</v>
      </c>
      <c r="AE154" s="103"/>
      <c r="AF154" s="103"/>
      <c r="AG154" s="103"/>
      <c r="AH154" s="103">
        <f>IF(IFERROR(INDEX('Hotel Database'!$H$11:$H$510, MATCH($CY154, 'Hotel Database'!$EB$11:$EB$510, 0)), "")="", "", IFERROR(INDEX('Hotel Database'!$H$11:$H$510, MATCH($CY154, 'Hotel Database'!$EB$11:$EB$510, 0)), ""))</f>
        <v>2</v>
      </c>
      <c r="AI154" s="103"/>
      <c r="AJ154" s="103"/>
      <c r="AK154" s="103"/>
      <c r="AL154" s="103">
        <f>IF(IFERROR(INDEX('Hotel Database'!$K$11:$K$510, MATCH($CY154, 'Hotel Database'!$EB$11:$EB$510, 0)), "")="", "", IFERROR(INDEX('Hotel Database'!$K$11:$K$510, MATCH($CY154, 'Hotel Database'!$EB$11:$EB$510, 0)), ""))</f>
        <v>124</v>
      </c>
      <c r="AM154" s="103"/>
      <c r="AN154" s="103"/>
      <c r="AO154" s="103"/>
      <c r="AP154" s="103">
        <f>IF(IFERROR(INDEX('Hotel Database'!$Q$11:$Q$510, MATCH($CY154, 'Hotel Database'!$EB$11:$EB$510, 0)), "")="", "", IFERROR(INDEX('Hotel Database'!$Q$11:$Q$510, MATCH($CY154, 'Hotel Database'!$EB$11:$EB$510, 0)), ""))</f>
        <v>350</v>
      </c>
      <c r="AQ154" s="103"/>
      <c r="AR154" s="103"/>
      <c r="AS154" s="103"/>
      <c r="AT154" s="104" t="str">
        <f t="shared" si="12"/>
        <v>https://lhw.com/adaremanor</v>
      </c>
      <c r="AU154" s="104"/>
      <c r="AV154" s="104"/>
      <c r="AW154" s="104"/>
      <c r="AX154" s="104"/>
      <c r="AY154" s="104"/>
      <c r="AZ154" s="104"/>
      <c r="BA154" s="104"/>
      <c r="BB154" s="104"/>
      <c r="BC154" s="104"/>
      <c r="BD154" s="104"/>
      <c r="BE154" s="104"/>
      <c r="BF154" s="104"/>
      <c r="BG154" s="104"/>
      <c r="BH154" s="104"/>
      <c r="BI154" s="104"/>
      <c r="BJ154" s="104"/>
      <c r="BK154" s="104"/>
      <c r="BL154" s="105"/>
      <c r="BM154" s="2"/>
      <c r="BN154" s="25"/>
      <c r="BO154" s="25"/>
      <c r="BP154" s="25"/>
      <c r="BQ154" s="25"/>
      <c r="BR154" s="25"/>
      <c r="BS154" s="25"/>
      <c r="BT154" s="25"/>
      <c r="BU154" s="25"/>
      <c r="BV154" s="25"/>
      <c r="BW154" s="25"/>
      <c r="BX154" s="25"/>
      <c r="BY154" s="25"/>
      <c r="BZ154" s="25"/>
      <c r="CA154" s="25"/>
      <c r="CB154" s="25"/>
      <c r="CC154" s="25"/>
      <c r="CD154" s="25"/>
      <c r="CE154" s="25"/>
      <c r="CF154" s="25"/>
      <c r="CG154" s="25"/>
      <c r="CH154" s="25"/>
      <c r="CI154" s="25"/>
      <c r="CJ154" s="25"/>
      <c r="CK154" s="25"/>
      <c r="CU154" s="10" t="str">
        <f>'Hotel Database'!$EJ161</f>
        <v/>
      </c>
      <c r="CW154" s="10" t="str">
        <f>'Hotel Database'!$EN161</f>
        <v>La Fortuna de San Carlos</v>
      </c>
      <c r="CY154" s="8">
        <v>144</v>
      </c>
      <c r="DA154" s="10" t="str">
        <f>IFERROR(INDEX('Hotel Database'!$ED$11:$ED$510, MATCH($CY154, 'Hotel Database'!$EB$11:$EB$510, 0)), "")</f>
        <v>144. Adare Manor</v>
      </c>
      <c r="DC154" s="10" t="str">
        <f>IF(IFERROR(INDEX('Hotel Database'!$AD$11:$AD$510, MATCH($CY154, 'Hotel Database'!$EB$11:$EB$510, 0)), "")="", "", IFERROR(INDEX('Hotel Database'!$AD$11:$AD$510, MATCH($CY154, 'Hotel Database'!$EB$11:$EB$510, 0)), ""))</f>
        <v>www.lhw.com/adaremanor</v>
      </c>
      <c r="DE154" s="10" t="str">
        <f t="shared" si="13"/>
        <v>https://lhw.com/adaremanor</v>
      </c>
    </row>
    <row r="155" spans="1:109" x14ac:dyDescent="0.35">
      <c r="A155" s="2"/>
      <c r="B155" s="101" t="str">
        <f>IF(IFERROR(INDEX('Hotel Database'!$B$11:$B$510, MATCH($CY155, 'Hotel Database'!$EB$11:$EB$510, 0)), "")="", "", IFERROR(INDEX('Hotel Database'!$B$11:$B$510, MATCH($CY155, 'Hotel Database'!$EB$11:$EB$510, 0)), ""))</f>
        <v>Ireland</v>
      </c>
      <c r="C155" s="102"/>
      <c r="D155" s="102"/>
      <c r="E155" s="102"/>
      <c r="F155" s="102"/>
      <c r="G155" s="102"/>
      <c r="H155" s="102"/>
      <c r="I155" s="102" t="str">
        <f>IF(IFERROR(INDEX('Hotel Database'!$C$11:$C$510, MATCH($CY155, 'Hotel Database'!$EB$11:$EB$510, 0)), "")="", "", IFERROR(INDEX('Hotel Database'!$C$11:$C$510, MATCH($CY155, 'Hotel Database'!$EB$11:$EB$510, 0)), ""))</f>
        <v>Killarney</v>
      </c>
      <c r="J155" s="102"/>
      <c r="K155" s="102"/>
      <c r="L155" s="102"/>
      <c r="M155" s="102"/>
      <c r="N155" s="102"/>
      <c r="O155" s="102"/>
      <c r="P155" s="102" t="str">
        <f>IF(IFERROR(INDEX('Hotel Database'!$D$11:$D$510, MATCH($CY155, 'Hotel Database'!$EB$11:$EB$510, 0)), "")="", "", IFERROR(INDEX('Hotel Database'!$D$11:$D$510, MATCH($CY155, 'Hotel Database'!$EB$11:$EB$510, 0)), ""))</f>
        <v>The Killarney Park</v>
      </c>
      <c r="Q155" s="102"/>
      <c r="R155" s="102"/>
      <c r="S155" s="102"/>
      <c r="T155" s="102"/>
      <c r="U155" s="102"/>
      <c r="V155" s="102"/>
      <c r="W155" s="102"/>
      <c r="X155" s="102"/>
      <c r="Y155" s="102"/>
      <c r="Z155" s="102" t="str">
        <f>IF(IFERROR(INDEX('Hotel Database'!$I$11:$I$510, MATCH($CY155, 'Hotel Database'!$EB$11:$EB$510, 0)), "")="", "", IFERROR(INDEX('Hotel Database'!$I$11:$I$510, MATCH($CY155, 'Hotel Database'!$EB$11:$EB$510, 0)), ""))</f>
        <v/>
      </c>
      <c r="AA155" s="102"/>
      <c r="AB155" s="102"/>
      <c r="AC155" s="102"/>
      <c r="AD155" s="103">
        <f>IF(IFERROR(INDEX('Hotel Database'!$E$11:$E$510, MATCH($CY155, 'Hotel Database'!$EB$11:$EB$510, 0)), "")="", "", IFERROR(INDEX('Hotel Database'!$E$11:$E$510, MATCH($CY155, 'Hotel Database'!$EB$11:$EB$510, 0)), ""))</f>
        <v>69</v>
      </c>
      <c r="AE155" s="103"/>
      <c r="AF155" s="103"/>
      <c r="AG155" s="103"/>
      <c r="AH155" s="103">
        <f>IF(IFERROR(INDEX('Hotel Database'!$H$11:$H$510, MATCH($CY155, 'Hotel Database'!$EB$11:$EB$510, 0)), "")="", "", IFERROR(INDEX('Hotel Database'!$H$11:$H$510, MATCH($CY155, 'Hotel Database'!$EB$11:$EB$510, 0)), ""))</f>
        <v>4</v>
      </c>
      <c r="AI155" s="103"/>
      <c r="AJ155" s="103"/>
      <c r="AK155" s="103"/>
      <c r="AL155" s="103">
        <f>IF(IFERROR(INDEX('Hotel Database'!$K$11:$K$510, MATCH($CY155, 'Hotel Database'!$EB$11:$EB$510, 0)), "")="", "", IFERROR(INDEX('Hotel Database'!$K$11:$K$510, MATCH($CY155, 'Hotel Database'!$EB$11:$EB$510, 0)), ""))</f>
        <v>67</v>
      </c>
      <c r="AM155" s="103"/>
      <c r="AN155" s="103"/>
      <c r="AO155" s="103"/>
      <c r="AP155" s="103" t="str">
        <f>IF(IFERROR(INDEX('Hotel Database'!$Q$11:$Q$510, MATCH($CY155, 'Hotel Database'!$EB$11:$EB$510, 0)), "")="", "", IFERROR(INDEX('Hotel Database'!$Q$11:$Q$510, MATCH($CY155, 'Hotel Database'!$EB$11:$EB$510, 0)), ""))</f>
        <v/>
      </c>
      <c r="AQ155" s="103"/>
      <c r="AR155" s="103"/>
      <c r="AS155" s="103"/>
      <c r="AT155" s="104" t="str">
        <f t="shared" si="12"/>
        <v>https://lhw.com/killarneypk</v>
      </c>
      <c r="AU155" s="104"/>
      <c r="AV155" s="104"/>
      <c r="AW155" s="104"/>
      <c r="AX155" s="104"/>
      <c r="AY155" s="104"/>
      <c r="AZ155" s="104"/>
      <c r="BA155" s="104"/>
      <c r="BB155" s="104"/>
      <c r="BC155" s="104"/>
      <c r="BD155" s="104"/>
      <c r="BE155" s="104"/>
      <c r="BF155" s="104"/>
      <c r="BG155" s="104"/>
      <c r="BH155" s="104"/>
      <c r="BI155" s="104"/>
      <c r="BJ155" s="104"/>
      <c r="BK155" s="104"/>
      <c r="BL155" s="105"/>
      <c r="BM155" s="2"/>
      <c r="BN155" s="25"/>
      <c r="BO155" s="25"/>
      <c r="BP155" s="25"/>
      <c r="BQ155" s="25"/>
      <c r="BR155" s="25"/>
      <c r="BS155" s="25"/>
      <c r="BT155" s="25"/>
      <c r="BU155" s="25"/>
      <c r="BV155" s="25"/>
      <c r="BW155" s="25"/>
      <c r="BX155" s="25"/>
      <c r="BY155" s="25"/>
      <c r="BZ155" s="25"/>
      <c r="CA155" s="25"/>
      <c r="CB155" s="25"/>
      <c r="CC155" s="25"/>
      <c r="CD155" s="25"/>
      <c r="CE155" s="25"/>
      <c r="CF155" s="25"/>
      <c r="CG155" s="25"/>
      <c r="CH155" s="25"/>
      <c r="CI155" s="25"/>
      <c r="CJ155" s="25"/>
      <c r="CK155" s="25"/>
      <c r="CU155" s="10" t="str">
        <f>'Hotel Database'!$EJ162</f>
        <v/>
      </c>
      <c r="CW155" s="10" t="str">
        <f>'Hotel Database'!$EN162</f>
        <v>La Fortuna San Carlos</v>
      </c>
      <c r="CY155" s="8">
        <v>145</v>
      </c>
      <c r="DA155" s="10" t="str">
        <f>IFERROR(INDEX('Hotel Database'!$ED$11:$ED$510, MATCH($CY155, 'Hotel Database'!$EB$11:$EB$510, 0)), "")</f>
        <v>145. The Killarney Park</v>
      </c>
      <c r="DC155" s="10" t="str">
        <f>IF(IFERROR(INDEX('Hotel Database'!$AD$11:$AD$510, MATCH($CY155, 'Hotel Database'!$EB$11:$EB$510, 0)), "")="", "", IFERROR(INDEX('Hotel Database'!$AD$11:$AD$510, MATCH($CY155, 'Hotel Database'!$EB$11:$EB$510, 0)), ""))</f>
        <v>www.lhw.com/killarneypk</v>
      </c>
      <c r="DE155" s="10" t="str">
        <f t="shared" si="13"/>
        <v>https://lhw.com/killarneypk</v>
      </c>
    </row>
    <row r="156" spans="1:109" x14ac:dyDescent="0.35">
      <c r="A156" s="2"/>
      <c r="B156" s="101" t="str">
        <f>IF(IFERROR(INDEX('Hotel Database'!$B$11:$B$510, MATCH($CY156, 'Hotel Database'!$EB$11:$EB$510, 0)), "")="", "", IFERROR(INDEX('Hotel Database'!$B$11:$B$510, MATCH($CY156, 'Hotel Database'!$EB$11:$EB$510, 0)), ""))</f>
        <v>Ireland</v>
      </c>
      <c r="C156" s="102"/>
      <c r="D156" s="102"/>
      <c r="E156" s="102"/>
      <c r="F156" s="102"/>
      <c r="G156" s="102"/>
      <c r="H156" s="102"/>
      <c r="I156" s="102" t="str">
        <f>IF(IFERROR(INDEX('Hotel Database'!$C$11:$C$510, MATCH($CY156, 'Hotel Database'!$EB$11:$EB$510, 0)), "")="", "", IFERROR(INDEX('Hotel Database'!$C$11:$C$510, MATCH($CY156, 'Hotel Database'!$EB$11:$EB$510, 0)), ""))</f>
        <v>Dublin 2</v>
      </c>
      <c r="J156" s="102"/>
      <c r="K156" s="102"/>
      <c r="L156" s="102"/>
      <c r="M156" s="102"/>
      <c r="N156" s="102"/>
      <c r="O156" s="102"/>
      <c r="P156" s="102" t="str">
        <f>IF(IFERROR(INDEX('Hotel Database'!$D$11:$D$510, MATCH($CY156, 'Hotel Database'!$EB$11:$EB$510, 0)), "")="", "", IFERROR(INDEX('Hotel Database'!$D$11:$D$510, MATCH($CY156, 'Hotel Database'!$EB$11:$EB$510, 0)), ""))</f>
        <v>The Merrion Hotel</v>
      </c>
      <c r="Q156" s="102"/>
      <c r="R156" s="102"/>
      <c r="S156" s="102"/>
      <c r="T156" s="102"/>
      <c r="U156" s="102"/>
      <c r="V156" s="102"/>
      <c r="W156" s="102"/>
      <c r="X156" s="102"/>
      <c r="Y156" s="102"/>
      <c r="Z156" s="102" t="str">
        <f>IF(IFERROR(INDEX('Hotel Database'!$I$11:$I$510, MATCH($CY156, 'Hotel Database'!$EB$11:$EB$510, 0)), "")="", "", IFERROR(INDEX('Hotel Database'!$I$11:$I$510, MATCH($CY156, 'Hotel Database'!$EB$11:$EB$510, 0)), ""))</f>
        <v/>
      </c>
      <c r="AA156" s="102"/>
      <c r="AB156" s="102"/>
      <c r="AC156" s="102"/>
      <c r="AD156" s="103">
        <f>IF(IFERROR(INDEX('Hotel Database'!$E$11:$E$510, MATCH($CY156, 'Hotel Database'!$EB$11:$EB$510, 0)), "")="", "", IFERROR(INDEX('Hotel Database'!$E$11:$E$510, MATCH($CY156, 'Hotel Database'!$EB$11:$EB$510, 0)), ""))</f>
        <v>143</v>
      </c>
      <c r="AE156" s="103"/>
      <c r="AF156" s="103"/>
      <c r="AG156" s="103"/>
      <c r="AH156" s="103">
        <f>IF(IFERROR(INDEX('Hotel Database'!$H$11:$H$510, MATCH($CY156, 'Hotel Database'!$EB$11:$EB$510, 0)), "")="", "", IFERROR(INDEX('Hotel Database'!$H$11:$H$510, MATCH($CY156, 'Hotel Database'!$EB$11:$EB$510, 0)), ""))</f>
        <v>6</v>
      </c>
      <c r="AI156" s="103"/>
      <c r="AJ156" s="103"/>
      <c r="AK156" s="103"/>
      <c r="AL156" s="103">
        <f>IF(IFERROR(INDEX('Hotel Database'!$K$11:$K$510, MATCH($CY156, 'Hotel Database'!$EB$11:$EB$510, 0)), "")="", "", IFERROR(INDEX('Hotel Database'!$K$11:$K$510, MATCH($CY156, 'Hotel Database'!$EB$11:$EB$510, 0)), ""))</f>
        <v>150</v>
      </c>
      <c r="AM156" s="103"/>
      <c r="AN156" s="103"/>
      <c r="AO156" s="103"/>
      <c r="AP156" s="103">
        <f>IF(IFERROR(INDEX('Hotel Database'!$Q$11:$Q$510, MATCH($CY156, 'Hotel Database'!$EB$11:$EB$510, 0)), "")="", "", IFERROR(INDEX('Hotel Database'!$Q$11:$Q$510, MATCH($CY156, 'Hotel Database'!$EB$11:$EB$510, 0)), ""))</f>
        <v>60</v>
      </c>
      <c r="AQ156" s="103"/>
      <c r="AR156" s="103"/>
      <c r="AS156" s="103"/>
      <c r="AT156" s="104" t="str">
        <f t="shared" si="12"/>
        <v>https://lhw.com/merrion</v>
      </c>
      <c r="AU156" s="104"/>
      <c r="AV156" s="104"/>
      <c r="AW156" s="104"/>
      <c r="AX156" s="104"/>
      <c r="AY156" s="104"/>
      <c r="AZ156" s="104"/>
      <c r="BA156" s="104"/>
      <c r="BB156" s="104"/>
      <c r="BC156" s="104"/>
      <c r="BD156" s="104"/>
      <c r="BE156" s="104"/>
      <c r="BF156" s="104"/>
      <c r="BG156" s="104"/>
      <c r="BH156" s="104"/>
      <c r="BI156" s="104"/>
      <c r="BJ156" s="104"/>
      <c r="BK156" s="104"/>
      <c r="BL156" s="105"/>
      <c r="BM156" s="2"/>
      <c r="BN156" s="25"/>
      <c r="BO156" s="25"/>
      <c r="BP156" s="25"/>
      <c r="BQ156" s="25"/>
      <c r="BR156" s="25"/>
      <c r="BS156" s="25"/>
      <c r="BT156" s="25"/>
      <c r="BU156" s="25"/>
      <c r="BV156" s="25"/>
      <c r="BW156" s="25"/>
      <c r="BX156" s="25"/>
      <c r="BY156" s="25"/>
      <c r="BZ156" s="25"/>
      <c r="CA156" s="25"/>
      <c r="CB156" s="25"/>
      <c r="CC156" s="25"/>
      <c r="CD156" s="25"/>
      <c r="CE156" s="25"/>
      <c r="CF156" s="25"/>
      <c r="CG156" s="25"/>
      <c r="CH156" s="25"/>
      <c r="CI156" s="25"/>
      <c r="CJ156" s="25"/>
      <c r="CK156" s="25"/>
      <c r="CU156" s="10" t="str">
        <f>'Hotel Database'!$EJ163</f>
        <v/>
      </c>
      <c r="CW156" s="10" t="str">
        <f>'Hotel Database'!$EN163</f>
        <v>Ladispoli</v>
      </c>
      <c r="CY156" s="8">
        <v>146</v>
      </c>
      <c r="DA156" s="10" t="str">
        <f>IFERROR(INDEX('Hotel Database'!$ED$11:$ED$510, MATCH($CY156, 'Hotel Database'!$EB$11:$EB$510, 0)), "")</f>
        <v>146. The Merrion Hotel</v>
      </c>
      <c r="DC156" s="10" t="str">
        <f>IF(IFERROR(INDEX('Hotel Database'!$AD$11:$AD$510, MATCH($CY156, 'Hotel Database'!$EB$11:$EB$510, 0)), "")="", "", IFERROR(INDEX('Hotel Database'!$AD$11:$AD$510, MATCH($CY156, 'Hotel Database'!$EB$11:$EB$510, 0)), ""))</f>
        <v>www.lhw.com/merrion</v>
      </c>
      <c r="DE156" s="10" t="str">
        <f t="shared" si="13"/>
        <v>https://lhw.com/merrion</v>
      </c>
    </row>
    <row r="157" spans="1:109" x14ac:dyDescent="0.35">
      <c r="A157" s="2"/>
      <c r="B157" s="101" t="str">
        <f>IF(IFERROR(INDEX('Hotel Database'!$B$11:$B$510, MATCH($CY157, 'Hotel Database'!$EB$11:$EB$510, 0)), "")="", "", IFERROR(INDEX('Hotel Database'!$B$11:$B$510, MATCH($CY157, 'Hotel Database'!$EB$11:$EB$510, 0)), ""))</f>
        <v>Ireland</v>
      </c>
      <c r="C157" s="102"/>
      <c r="D157" s="102"/>
      <c r="E157" s="102"/>
      <c r="F157" s="102"/>
      <c r="G157" s="102"/>
      <c r="H157" s="102"/>
      <c r="I157" s="102" t="str">
        <f>IF(IFERROR(INDEX('Hotel Database'!$C$11:$C$510, MATCH($CY157, 'Hotel Database'!$EB$11:$EB$510, 0)), "")="", "", IFERROR(INDEX('Hotel Database'!$C$11:$C$510, MATCH($CY157, 'Hotel Database'!$EB$11:$EB$510, 0)), ""))</f>
        <v>Dublin 2</v>
      </c>
      <c r="J157" s="102"/>
      <c r="K157" s="102"/>
      <c r="L157" s="102"/>
      <c r="M157" s="102"/>
      <c r="N157" s="102"/>
      <c r="O157" s="102"/>
      <c r="P157" s="102" t="str">
        <f>IF(IFERROR(INDEX('Hotel Database'!$D$11:$D$510, MATCH($CY157, 'Hotel Database'!$EB$11:$EB$510, 0)), "")="", "", IFERROR(INDEX('Hotel Database'!$D$11:$D$510, MATCH($CY157, 'Hotel Database'!$EB$11:$EB$510, 0)), ""))</f>
        <v>The Westbury</v>
      </c>
      <c r="Q157" s="102"/>
      <c r="R157" s="102"/>
      <c r="S157" s="102"/>
      <c r="T157" s="102"/>
      <c r="U157" s="102"/>
      <c r="V157" s="102"/>
      <c r="W157" s="102"/>
      <c r="X157" s="102"/>
      <c r="Y157" s="102"/>
      <c r="Z157" s="102" t="str">
        <f>IF(IFERROR(INDEX('Hotel Database'!$I$11:$I$510, MATCH($CY157, 'Hotel Database'!$EB$11:$EB$510, 0)), "")="", "", IFERROR(INDEX('Hotel Database'!$I$11:$I$510, MATCH($CY157, 'Hotel Database'!$EB$11:$EB$510, 0)), ""))</f>
        <v/>
      </c>
      <c r="AA157" s="102"/>
      <c r="AB157" s="102"/>
      <c r="AC157" s="102"/>
      <c r="AD157" s="103">
        <f>IF(IFERROR(INDEX('Hotel Database'!$E$11:$E$510, MATCH($CY157, 'Hotel Database'!$EB$11:$EB$510, 0)), "")="", "", IFERROR(INDEX('Hotel Database'!$E$11:$E$510, MATCH($CY157, 'Hotel Database'!$EB$11:$EB$510, 0)), ""))</f>
        <v>205</v>
      </c>
      <c r="AE157" s="103"/>
      <c r="AF157" s="103"/>
      <c r="AG157" s="103"/>
      <c r="AH157" s="103">
        <f>IF(IFERROR(INDEX('Hotel Database'!$H$11:$H$510, MATCH($CY157, 'Hotel Database'!$EB$11:$EB$510, 0)), "")="", "", IFERROR(INDEX('Hotel Database'!$H$11:$H$510, MATCH($CY157, 'Hotel Database'!$EB$11:$EB$510, 0)), ""))</f>
        <v>7</v>
      </c>
      <c r="AI157" s="103"/>
      <c r="AJ157" s="103"/>
      <c r="AK157" s="103"/>
      <c r="AL157" s="103">
        <f>IF(IFERROR(INDEX('Hotel Database'!$K$11:$K$510, MATCH($CY157, 'Hotel Database'!$EB$11:$EB$510, 0)), "")="", "", IFERROR(INDEX('Hotel Database'!$K$11:$K$510, MATCH($CY157, 'Hotel Database'!$EB$11:$EB$510, 0)), ""))</f>
        <v>150</v>
      </c>
      <c r="AM157" s="103"/>
      <c r="AN157" s="103"/>
      <c r="AO157" s="103"/>
      <c r="AP157" s="103">
        <f>IF(IFERROR(INDEX('Hotel Database'!$Q$11:$Q$510, MATCH($CY157, 'Hotel Database'!$EB$11:$EB$510, 0)), "")="", "", IFERROR(INDEX('Hotel Database'!$Q$11:$Q$510, MATCH($CY157, 'Hotel Database'!$EB$11:$EB$510, 0)), ""))</f>
        <v>170</v>
      </c>
      <c r="AQ157" s="103"/>
      <c r="AR157" s="103"/>
      <c r="AS157" s="103"/>
      <c r="AT157" s="104" t="str">
        <f t="shared" si="12"/>
        <v>https://lhw.com/westbury</v>
      </c>
      <c r="AU157" s="104"/>
      <c r="AV157" s="104"/>
      <c r="AW157" s="104"/>
      <c r="AX157" s="104"/>
      <c r="AY157" s="104"/>
      <c r="AZ157" s="104"/>
      <c r="BA157" s="104"/>
      <c r="BB157" s="104"/>
      <c r="BC157" s="104"/>
      <c r="BD157" s="104"/>
      <c r="BE157" s="104"/>
      <c r="BF157" s="104"/>
      <c r="BG157" s="104"/>
      <c r="BH157" s="104"/>
      <c r="BI157" s="104"/>
      <c r="BJ157" s="104"/>
      <c r="BK157" s="104"/>
      <c r="BL157" s="105"/>
      <c r="BM157" s="2"/>
      <c r="BN157" s="25"/>
      <c r="BO157" s="25"/>
      <c r="BP157" s="25"/>
      <c r="BQ157" s="25"/>
      <c r="BR157" s="25"/>
      <c r="BS157" s="25"/>
      <c r="BT157" s="25"/>
      <c r="BU157" s="25"/>
      <c r="BV157" s="25"/>
      <c r="BW157" s="25"/>
      <c r="BX157" s="25"/>
      <c r="BY157" s="25"/>
      <c r="BZ157" s="25"/>
      <c r="CA157" s="25"/>
      <c r="CB157" s="25"/>
      <c r="CC157" s="25"/>
      <c r="CD157" s="25"/>
      <c r="CE157" s="25"/>
      <c r="CF157" s="25"/>
      <c r="CG157" s="25"/>
      <c r="CH157" s="25"/>
      <c r="CI157" s="25"/>
      <c r="CJ157" s="25"/>
      <c r="CK157" s="25"/>
      <c r="CU157" s="10" t="str">
        <f>'Hotel Database'!$EJ164</f>
        <v/>
      </c>
      <c r="CW157" s="10" t="str">
        <f>'Hotel Database'!$EN164</f>
        <v>Lagonissi, Attica</v>
      </c>
      <c r="CY157" s="8">
        <v>147</v>
      </c>
      <c r="DA157" s="10" t="str">
        <f>IFERROR(INDEX('Hotel Database'!$ED$11:$ED$510, MATCH($CY157, 'Hotel Database'!$EB$11:$EB$510, 0)), "")</f>
        <v>147. The Westbury</v>
      </c>
      <c r="DC157" s="10" t="str">
        <f>IF(IFERROR(INDEX('Hotel Database'!$AD$11:$AD$510, MATCH($CY157, 'Hotel Database'!$EB$11:$EB$510, 0)), "")="", "", IFERROR(INDEX('Hotel Database'!$AD$11:$AD$510, MATCH($CY157, 'Hotel Database'!$EB$11:$EB$510, 0)), ""))</f>
        <v>www.lhw.com/westbury</v>
      </c>
      <c r="DE157" s="10" t="str">
        <f t="shared" si="13"/>
        <v>https://lhw.com/westbury</v>
      </c>
    </row>
    <row r="158" spans="1:109" x14ac:dyDescent="0.35">
      <c r="A158" s="2"/>
      <c r="B158" s="101" t="str">
        <f>IF(IFERROR(INDEX('Hotel Database'!$B$11:$B$510, MATCH($CY158, 'Hotel Database'!$EB$11:$EB$510, 0)), "")="", "", IFERROR(INDEX('Hotel Database'!$B$11:$B$510, MATCH($CY158, 'Hotel Database'!$EB$11:$EB$510, 0)), ""))</f>
        <v>Ireland</v>
      </c>
      <c r="C158" s="102"/>
      <c r="D158" s="102"/>
      <c r="E158" s="102"/>
      <c r="F158" s="102"/>
      <c r="G158" s="102"/>
      <c r="H158" s="102"/>
      <c r="I158" s="102" t="str">
        <f>IF(IFERROR(INDEX('Hotel Database'!$C$11:$C$510, MATCH($CY158, 'Hotel Database'!$EB$11:$EB$510, 0)), "")="", "", IFERROR(INDEX('Hotel Database'!$C$11:$C$510, MATCH($CY158, 'Hotel Database'!$EB$11:$EB$510, 0)), ""))</f>
        <v>Dublin 2</v>
      </c>
      <c r="J158" s="102"/>
      <c r="K158" s="102"/>
      <c r="L158" s="102"/>
      <c r="M158" s="102"/>
      <c r="N158" s="102"/>
      <c r="O158" s="102"/>
      <c r="P158" s="102" t="str">
        <f>IF(IFERROR(INDEX('Hotel Database'!$D$11:$D$510, MATCH($CY158, 'Hotel Database'!$EB$11:$EB$510, 0)), "")="", "", IFERROR(INDEX('Hotel Database'!$D$11:$D$510, MATCH($CY158, 'Hotel Database'!$EB$11:$EB$510, 0)), ""))</f>
        <v>Anantara The Marker Dublin Hotel</v>
      </c>
      <c r="Q158" s="102"/>
      <c r="R158" s="102"/>
      <c r="S158" s="102"/>
      <c r="T158" s="102"/>
      <c r="U158" s="102"/>
      <c r="V158" s="102"/>
      <c r="W158" s="102"/>
      <c r="X158" s="102"/>
      <c r="Y158" s="102"/>
      <c r="Z158" s="102" t="str">
        <f>IF(IFERROR(INDEX('Hotel Database'!$I$11:$I$510, MATCH($CY158, 'Hotel Database'!$EB$11:$EB$510, 0)), "")="", "", IFERROR(INDEX('Hotel Database'!$I$11:$I$510, MATCH($CY158, 'Hotel Database'!$EB$11:$EB$510, 0)), ""))</f>
        <v/>
      </c>
      <c r="AA158" s="102"/>
      <c r="AB158" s="102"/>
      <c r="AC158" s="102"/>
      <c r="AD158" s="103">
        <f>IF(IFERROR(INDEX('Hotel Database'!$E$11:$E$510, MATCH($CY158, 'Hotel Database'!$EB$11:$EB$510, 0)), "")="", "", IFERROR(INDEX('Hotel Database'!$E$11:$E$510, MATCH($CY158, 'Hotel Database'!$EB$11:$EB$510, 0)), ""))</f>
        <v>187</v>
      </c>
      <c r="AE158" s="103"/>
      <c r="AF158" s="103"/>
      <c r="AG158" s="103"/>
      <c r="AH158" s="103">
        <f>IF(IFERROR(INDEX('Hotel Database'!$H$11:$H$510, MATCH($CY158, 'Hotel Database'!$EB$11:$EB$510, 0)), "")="", "", IFERROR(INDEX('Hotel Database'!$H$11:$H$510, MATCH($CY158, 'Hotel Database'!$EB$11:$EB$510, 0)), ""))</f>
        <v>9</v>
      </c>
      <c r="AI158" s="103"/>
      <c r="AJ158" s="103"/>
      <c r="AK158" s="103"/>
      <c r="AL158" s="103">
        <f>IF(IFERROR(INDEX('Hotel Database'!$K$11:$K$510, MATCH($CY158, 'Hotel Database'!$EB$11:$EB$510, 0)), "")="", "", IFERROR(INDEX('Hotel Database'!$K$11:$K$510, MATCH($CY158, 'Hotel Database'!$EB$11:$EB$510, 0)), ""))</f>
        <v>250</v>
      </c>
      <c r="AM158" s="103"/>
      <c r="AN158" s="103"/>
      <c r="AO158" s="103"/>
      <c r="AP158" s="103">
        <f>IF(IFERROR(INDEX('Hotel Database'!$Q$11:$Q$510, MATCH($CY158, 'Hotel Database'!$EB$11:$EB$510, 0)), "")="", "", IFERROR(INDEX('Hotel Database'!$Q$11:$Q$510, MATCH($CY158, 'Hotel Database'!$EB$11:$EB$510, 0)), ""))</f>
        <v>240</v>
      </c>
      <c r="AQ158" s="103"/>
      <c r="AR158" s="103"/>
      <c r="AS158" s="103"/>
      <c r="AT158" s="104" t="str">
        <f t="shared" si="12"/>
        <v>https://lhw.com/markerdublin</v>
      </c>
      <c r="AU158" s="104"/>
      <c r="AV158" s="104"/>
      <c r="AW158" s="104"/>
      <c r="AX158" s="104"/>
      <c r="AY158" s="104"/>
      <c r="AZ158" s="104"/>
      <c r="BA158" s="104"/>
      <c r="BB158" s="104"/>
      <c r="BC158" s="104"/>
      <c r="BD158" s="104"/>
      <c r="BE158" s="104"/>
      <c r="BF158" s="104"/>
      <c r="BG158" s="104"/>
      <c r="BH158" s="104"/>
      <c r="BI158" s="104"/>
      <c r="BJ158" s="104"/>
      <c r="BK158" s="104"/>
      <c r="BL158" s="105"/>
      <c r="BM158" s="2"/>
      <c r="BN158" s="25"/>
      <c r="BO158" s="25"/>
      <c r="BP158" s="25"/>
      <c r="BQ158" s="25"/>
      <c r="BR158" s="25"/>
      <c r="BS158" s="25"/>
      <c r="BT158" s="25"/>
      <c r="BU158" s="25"/>
      <c r="BV158" s="25"/>
      <c r="BW158" s="25"/>
      <c r="BX158" s="25"/>
      <c r="BY158" s="25"/>
      <c r="BZ158" s="25"/>
      <c r="CA158" s="25"/>
      <c r="CB158" s="25"/>
      <c r="CC158" s="25"/>
      <c r="CD158" s="25"/>
      <c r="CE158" s="25"/>
      <c r="CF158" s="25"/>
      <c r="CG158" s="25"/>
      <c r="CH158" s="25"/>
      <c r="CI158" s="25"/>
      <c r="CJ158" s="25"/>
      <c r="CK158" s="25"/>
      <c r="CU158" s="10" t="str">
        <f>'Hotel Database'!$EJ165</f>
        <v/>
      </c>
      <c r="CW158" s="10" t="str">
        <f>'Hotel Database'!$EN165</f>
        <v>Langkawi</v>
      </c>
      <c r="CY158" s="8">
        <v>148</v>
      </c>
      <c r="DA158" s="10" t="str">
        <f>IFERROR(INDEX('Hotel Database'!$ED$11:$ED$510, MATCH($CY158, 'Hotel Database'!$EB$11:$EB$510, 0)), "")</f>
        <v>148. Anantara The Marker Dublin Hotel</v>
      </c>
      <c r="DC158" s="10" t="str">
        <f>IF(IFERROR(INDEX('Hotel Database'!$AD$11:$AD$510, MATCH($CY158, 'Hotel Database'!$EB$11:$EB$510, 0)), "")="", "", IFERROR(INDEX('Hotel Database'!$AD$11:$AD$510, MATCH($CY158, 'Hotel Database'!$EB$11:$EB$510, 0)), ""))</f>
        <v>www.lhw.com/markerdublin</v>
      </c>
      <c r="DE158" s="10" t="str">
        <f t="shared" si="13"/>
        <v>https://lhw.com/markerdublin</v>
      </c>
    </row>
    <row r="159" spans="1:109" x14ac:dyDescent="0.35">
      <c r="A159" s="2"/>
      <c r="B159" s="101" t="str">
        <f>IF(IFERROR(INDEX('Hotel Database'!$B$11:$B$510, MATCH($CY159, 'Hotel Database'!$EB$11:$EB$510, 0)), "")="", "", IFERROR(INDEX('Hotel Database'!$B$11:$B$510, MATCH($CY159, 'Hotel Database'!$EB$11:$EB$510, 0)), ""))</f>
        <v>Israel</v>
      </c>
      <c r="C159" s="102"/>
      <c r="D159" s="102"/>
      <c r="E159" s="102"/>
      <c r="F159" s="102"/>
      <c r="G159" s="102"/>
      <c r="H159" s="102"/>
      <c r="I159" s="102" t="str">
        <f>IF(IFERROR(INDEX('Hotel Database'!$C$11:$C$510, MATCH($CY159, 'Hotel Database'!$EB$11:$EB$510, 0)), "")="", "", IFERROR(INDEX('Hotel Database'!$C$11:$C$510, MATCH($CY159, 'Hotel Database'!$EB$11:$EB$510, 0)), ""))</f>
        <v>Tel Aviv</v>
      </c>
      <c r="J159" s="102"/>
      <c r="K159" s="102"/>
      <c r="L159" s="102"/>
      <c r="M159" s="102"/>
      <c r="N159" s="102"/>
      <c r="O159" s="102"/>
      <c r="P159" s="102" t="str">
        <f>IF(IFERROR(INDEX('Hotel Database'!$D$11:$D$510, MATCH($CY159, 'Hotel Database'!$EB$11:$EB$510, 0)), "")="", "", IFERROR(INDEX('Hotel Database'!$D$11:$D$510, MATCH($CY159, 'Hotel Database'!$EB$11:$EB$510, 0)), ""))</f>
        <v>Dan Tel Aviv</v>
      </c>
      <c r="Q159" s="102"/>
      <c r="R159" s="102"/>
      <c r="S159" s="102"/>
      <c r="T159" s="102"/>
      <c r="U159" s="102"/>
      <c r="V159" s="102"/>
      <c r="W159" s="102"/>
      <c r="X159" s="102"/>
      <c r="Y159" s="102"/>
      <c r="Z159" s="102" t="str">
        <f>IF(IFERROR(INDEX('Hotel Database'!$I$11:$I$510, MATCH($CY159, 'Hotel Database'!$EB$11:$EB$510, 0)), "")="", "", IFERROR(INDEX('Hotel Database'!$I$11:$I$510, MATCH($CY159, 'Hotel Database'!$EB$11:$EB$510, 0)), ""))</f>
        <v/>
      </c>
      <c r="AA159" s="102"/>
      <c r="AB159" s="102"/>
      <c r="AC159" s="102"/>
      <c r="AD159" s="103">
        <f>IF(IFERROR(INDEX('Hotel Database'!$E$11:$E$510, MATCH($CY159, 'Hotel Database'!$EB$11:$EB$510, 0)), "")="", "", IFERROR(INDEX('Hotel Database'!$E$11:$E$510, MATCH($CY159, 'Hotel Database'!$EB$11:$EB$510, 0)), ""))</f>
        <v>293</v>
      </c>
      <c r="AE159" s="103"/>
      <c r="AF159" s="103"/>
      <c r="AG159" s="103"/>
      <c r="AH159" s="103" t="str">
        <f>IF(IFERROR(INDEX('Hotel Database'!$H$11:$H$510, MATCH($CY159, 'Hotel Database'!$EB$11:$EB$510, 0)), "")="", "", IFERROR(INDEX('Hotel Database'!$H$11:$H$510, MATCH($CY159, 'Hotel Database'!$EB$11:$EB$510, 0)), ""))</f>
        <v/>
      </c>
      <c r="AI159" s="103"/>
      <c r="AJ159" s="103"/>
      <c r="AK159" s="103"/>
      <c r="AL159" s="103" t="str">
        <f>IF(IFERROR(INDEX('Hotel Database'!$K$11:$K$510, MATCH($CY159, 'Hotel Database'!$EB$11:$EB$510, 0)), "")="", "", IFERROR(INDEX('Hotel Database'!$K$11:$K$510, MATCH($CY159, 'Hotel Database'!$EB$11:$EB$510, 0)), ""))</f>
        <v/>
      </c>
      <c r="AM159" s="103"/>
      <c r="AN159" s="103"/>
      <c r="AO159" s="103"/>
      <c r="AP159" s="103" t="str">
        <f>IF(IFERROR(INDEX('Hotel Database'!$Q$11:$Q$510, MATCH($CY159, 'Hotel Database'!$EB$11:$EB$510, 0)), "")="", "", IFERROR(INDEX('Hotel Database'!$Q$11:$Q$510, MATCH($CY159, 'Hotel Database'!$EB$11:$EB$510, 0)), ""))</f>
        <v/>
      </c>
      <c r="AQ159" s="103"/>
      <c r="AR159" s="103"/>
      <c r="AS159" s="103"/>
      <c r="AT159" s="104" t="str">
        <f t="shared" si="12"/>
        <v>https://lhw.com/dantelaviv</v>
      </c>
      <c r="AU159" s="104"/>
      <c r="AV159" s="104"/>
      <c r="AW159" s="104"/>
      <c r="AX159" s="104"/>
      <c r="AY159" s="104"/>
      <c r="AZ159" s="104"/>
      <c r="BA159" s="104"/>
      <c r="BB159" s="104"/>
      <c r="BC159" s="104"/>
      <c r="BD159" s="104"/>
      <c r="BE159" s="104"/>
      <c r="BF159" s="104"/>
      <c r="BG159" s="104"/>
      <c r="BH159" s="104"/>
      <c r="BI159" s="104"/>
      <c r="BJ159" s="104"/>
      <c r="BK159" s="104"/>
      <c r="BL159" s="105"/>
      <c r="BM159" s="2"/>
      <c r="BN159" s="25"/>
      <c r="BO159" s="25"/>
      <c r="BP159" s="25"/>
      <c r="BQ159" s="25"/>
      <c r="BR159" s="25"/>
      <c r="BS159" s="25"/>
      <c r="BT159" s="25"/>
      <c r="BU159" s="25"/>
      <c r="BV159" s="25"/>
      <c r="BW159" s="25"/>
      <c r="BX159" s="25"/>
      <c r="BY159" s="25"/>
      <c r="BZ159" s="25"/>
      <c r="CA159" s="25"/>
      <c r="CB159" s="25"/>
      <c r="CC159" s="25"/>
      <c r="CD159" s="25"/>
      <c r="CE159" s="25"/>
      <c r="CF159" s="25"/>
      <c r="CG159" s="25"/>
      <c r="CH159" s="25"/>
      <c r="CI159" s="25"/>
      <c r="CJ159" s="25"/>
      <c r="CK159" s="25"/>
      <c r="CU159" s="10" t="str">
        <f>'Hotel Database'!$EJ166</f>
        <v/>
      </c>
      <c r="CW159" s="10" t="str">
        <f>'Hotel Database'!$EN166</f>
        <v>Lausanne</v>
      </c>
      <c r="CY159" s="8">
        <v>149</v>
      </c>
      <c r="DA159" s="10" t="str">
        <f>IFERROR(INDEX('Hotel Database'!$ED$11:$ED$510, MATCH($CY159, 'Hotel Database'!$EB$11:$EB$510, 0)), "")</f>
        <v>149. Dan Tel Aviv</v>
      </c>
      <c r="DC159" s="10" t="str">
        <f>IF(IFERROR(INDEX('Hotel Database'!$AD$11:$AD$510, MATCH($CY159, 'Hotel Database'!$EB$11:$EB$510, 0)), "")="", "", IFERROR(INDEX('Hotel Database'!$AD$11:$AD$510, MATCH($CY159, 'Hotel Database'!$EB$11:$EB$510, 0)), ""))</f>
        <v>www.lhw.com/dantelaviv</v>
      </c>
      <c r="DE159" s="10" t="str">
        <f t="shared" si="13"/>
        <v>https://lhw.com/dantelaviv</v>
      </c>
    </row>
    <row r="160" spans="1:109" x14ac:dyDescent="0.35">
      <c r="A160" s="2"/>
      <c r="B160" s="101" t="str">
        <f>IF(IFERROR(INDEX('Hotel Database'!$B$11:$B$510, MATCH($CY160, 'Hotel Database'!$EB$11:$EB$510, 0)), "")="", "", IFERROR(INDEX('Hotel Database'!$B$11:$B$510, MATCH($CY160, 'Hotel Database'!$EB$11:$EB$510, 0)), ""))</f>
        <v>Israel</v>
      </c>
      <c r="C160" s="102"/>
      <c r="D160" s="102"/>
      <c r="E160" s="102"/>
      <c r="F160" s="102"/>
      <c r="G160" s="102"/>
      <c r="H160" s="102"/>
      <c r="I160" s="102" t="str">
        <f>IF(IFERROR(INDEX('Hotel Database'!$C$11:$C$510, MATCH($CY160, 'Hotel Database'!$EB$11:$EB$510, 0)), "")="", "", IFERROR(INDEX('Hotel Database'!$C$11:$C$510, MATCH($CY160, 'Hotel Database'!$EB$11:$EB$510, 0)), ""))</f>
        <v>Jerusalem</v>
      </c>
      <c r="J160" s="102"/>
      <c r="K160" s="102"/>
      <c r="L160" s="102"/>
      <c r="M160" s="102"/>
      <c r="N160" s="102"/>
      <c r="O160" s="102"/>
      <c r="P160" s="102" t="str">
        <f>IF(IFERROR(INDEX('Hotel Database'!$D$11:$D$510, MATCH($CY160, 'Hotel Database'!$EB$11:$EB$510, 0)), "")="", "", IFERROR(INDEX('Hotel Database'!$D$11:$D$510, MATCH($CY160, 'Hotel Database'!$EB$11:$EB$510, 0)), ""))</f>
        <v>King David Jerusalem</v>
      </c>
      <c r="Q160" s="102"/>
      <c r="R160" s="102"/>
      <c r="S160" s="102"/>
      <c r="T160" s="102"/>
      <c r="U160" s="102"/>
      <c r="V160" s="102"/>
      <c r="W160" s="102"/>
      <c r="X160" s="102"/>
      <c r="Y160" s="102"/>
      <c r="Z160" s="102" t="str">
        <f>IF(IFERROR(INDEX('Hotel Database'!$I$11:$I$510, MATCH($CY160, 'Hotel Database'!$EB$11:$EB$510, 0)), "")="", "", IFERROR(INDEX('Hotel Database'!$I$11:$I$510, MATCH($CY160, 'Hotel Database'!$EB$11:$EB$510, 0)), ""))</f>
        <v/>
      </c>
      <c r="AA160" s="102"/>
      <c r="AB160" s="102"/>
      <c r="AC160" s="102"/>
      <c r="AD160" s="103">
        <f>IF(IFERROR(INDEX('Hotel Database'!$E$11:$E$510, MATCH($CY160, 'Hotel Database'!$EB$11:$EB$510, 0)), "")="", "", IFERROR(INDEX('Hotel Database'!$E$11:$E$510, MATCH($CY160, 'Hotel Database'!$EB$11:$EB$510, 0)), ""))</f>
        <v>233</v>
      </c>
      <c r="AE160" s="103"/>
      <c r="AF160" s="103"/>
      <c r="AG160" s="103"/>
      <c r="AH160" s="103">
        <f>IF(IFERROR(INDEX('Hotel Database'!$H$11:$H$510, MATCH($CY160, 'Hotel Database'!$EB$11:$EB$510, 0)), "")="", "", IFERROR(INDEX('Hotel Database'!$H$11:$H$510, MATCH($CY160, 'Hotel Database'!$EB$11:$EB$510, 0)), ""))</f>
        <v>9</v>
      </c>
      <c r="AI160" s="103"/>
      <c r="AJ160" s="103"/>
      <c r="AK160" s="103"/>
      <c r="AL160" s="103">
        <f>IF(IFERROR(INDEX('Hotel Database'!$K$11:$K$510, MATCH($CY160, 'Hotel Database'!$EB$11:$EB$510, 0)), "")="", "", IFERROR(INDEX('Hotel Database'!$K$11:$K$510, MATCH($CY160, 'Hotel Database'!$EB$11:$EB$510, 0)), ""))</f>
        <v>80</v>
      </c>
      <c r="AM160" s="103"/>
      <c r="AN160" s="103"/>
      <c r="AO160" s="103"/>
      <c r="AP160" s="103">
        <f>IF(IFERROR(INDEX('Hotel Database'!$Q$11:$Q$510, MATCH($CY160, 'Hotel Database'!$EB$11:$EB$510, 0)), "")="", "", IFERROR(INDEX('Hotel Database'!$Q$11:$Q$510, MATCH($CY160, 'Hotel Database'!$EB$11:$EB$510, 0)), ""))</f>
        <v>220</v>
      </c>
      <c r="AQ160" s="103"/>
      <c r="AR160" s="103"/>
      <c r="AS160" s="103"/>
      <c r="AT160" s="104" t="str">
        <f t="shared" si="12"/>
        <v>https://lhw.com/kingdavid</v>
      </c>
      <c r="AU160" s="104"/>
      <c r="AV160" s="104"/>
      <c r="AW160" s="104"/>
      <c r="AX160" s="104"/>
      <c r="AY160" s="104"/>
      <c r="AZ160" s="104"/>
      <c r="BA160" s="104"/>
      <c r="BB160" s="104"/>
      <c r="BC160" s="104"/>
      <c r="BD160" s="104"/>
      <c r="BE160" s="104"/>
      <c r="BF160" s="104"/>
      <c r="BG160" s="104"/>
      <c r="BH160" s="104"/>
      <c r="BI160" s="104"/>
      <c r="BJ160" s="104"/>
      <c r="BK160" s="104"/>
      <c r="BL160" s="105"/>
      <c r="BM160" s="2"/>
      <c r="BN160" s="25"/>
      <c r="BO160" s="25"/>
      <c r="BP160" s="25"/>
      <c r="BQ160" s="25"/>
      <c r="BR160" s="25"/>
      <c r="BS160" s="25"/>
      <c r="BT160" s="25"/>
      <c r="BU160" s="25"/>
      <c r="BV160" s="25"/>
      <c r="BW160" s="25"/>
      <c r="BX160" s="25"/>
      <c r="BY160" s="25"/>
      <c r="BZ160" s="25"/>
      <c r="CA160" s="25"/>
      <c r="CB160" s="25"/>
      <c r="CC160" s="25"/>
      <c r="CD160" s="25"/>
      <c r="CE160" s="25"/>
      <c r="CF160" s="25"/>
      <c r="CG160" s="25"/>
      <c r="CH160" s="25"/>
      <c r="CI160" s="25"/>
      <c r="CJ160" s="25"/>
      <c r="CK160" s="25"/>
      <c r="CU160" s="10" t="str">
        <f>'Hotel Database'!$EJ167</f>
        <v/>
      </c>
      <c r="CW160" s="10" t="str">
        <f>'Hotel Database'!$EN167</f>
        <v>Le Grand-Luce</v>
      </c>
      <c r="CY160" s="8">
        <v>150</v>
      </c>
      <c r="DA160" s="10" t="str">
        <f>IFERROR(INDEX('Hotel Database'!$ED$11:$ED$510, MATCH($CY160, 'Hotel Database'!$EB$11:$EB$510, 0)), "")</f>
        <v>150. King David Jerusalem</v>
      </c>
      <c r="DC160" s="10" t="str">
        <f>IF(IFERROR(INDEX('Hotel Database'!$AD$11:$AD$510, MATCH($CY160, 'Hotel Database'!$EB$11:$EB$510, 0)), "")="", "", IFERROR(INDEX('Hotel Database'!$AD$11:$AD$510, MATCH($CY160, 'Hotel Database'!$EB$11:$EB$510, 0)), ""))</f>
        <v>www.lhw.com/kingdavid</v>
      </c>
      <c r="DE160" s="10" t="str">
        <f t="shared" si="13"/>
        <v>https://lhw.com/kingdavid</v>
      </c>
    </row>
    <row r="161" spans="1:109" x14ac:dyDescent="0.35">
      <c r="A161" s="2"/>
      <c r="B161" s="101" t="str">
        <f>IF(IFERROR(INDEX('Hotel Database'!$B$11:$B$510, MATCH($CY161, 'Hotel Database'!$EB$11:$EB$510, 0)), "")="", "", IFERROR(INDEX('Hotel Database'!$B$11:$B$510, MATCH($CY161, 'Hotel Database'!$EB$11:$EB$510, 0)), ""))</f>
        <v>Israel</v>
      </c>
      <c r="C161" s="102"/>
      <c r="D161" s="102"/>
      <c r="E161" s="102"/>
      <c r="F161" s="102"/>
      <c r="G161" s="102"/>
      <c r="H161" s="102"/>
      <c r="I161" s="102" t="str">
        <f>IF(IFERROR(INDEX('Hotel Database'!$C$11:$C$510, MATCH($CY161, 'Hotel Database'!$EB$11:$EB$510, 0)), "")="", "", IFERROR(INDEX('Hotel Database'!$C$11:$C$510, MATCH($CY161, 'Hotel Database'!$EB$11:$EB$510, 0)), ""))</f>
        <v>Tel Aviv - Yafo</v>
      </c>
      <c r="J161" s="102"/>
      <c r="K161" s="102"/>
      <c r="L161" s="102"/>
      <c r="M161" s="102"/>
      <c r="N161" s="102"/>
      <c r="O161" s="102"/>
      <c r="P161" s="102" t="str">
        <f>IF(IFERROR(INDEX('Hotel Database'!$D$11:$D$510, MATCH($CY161, 'Hotel Database'!$EB$11:$EB$510, 0)), "")="", "", IFERROR(INDEX('Hotel Database'!$D$11:$D$510, MATCH($CY161, 'Hotel Database'!$EB$11:$EB$510, 0)), ""))</f>
        <v>The Setai Tel Aviv</v>
      </c>
      <c r="Q161" s="102"/>
      <c r="R161" s="102"/>
      <c r="S161" s="102"/>
      <c r="T161" s="102"/>
      <c r="U161" s="102"/>
      <c r="V161" s="102"/>
      <c r="W161" s="102"/>
      <c r="X161" s="102"/>
      <c r="Y161" s="102"/>
      <c r="Z161" s="102" t="str">
        <f>IF(IFERROR(INDEX('Hotel Database'!$I$11:$I$510, MATCH($CY161, 'Hotel Database'!$EB$11:$EB$510, 0)), "")="", "", IFERROR(INDEX('Hotel Database'!$I$11:$I$510, MATCH($CY161, 'Hotel Database'!$EB$11:$EB$510, 0)), ""))</f>
        <v/>
      </c>
      <c r="AA161" s="102"/>
      <c r="AB161" s="102"/>
      <c r="AC161" s="102"/>
      <c r="AD161" s="103">
        <f>IF(IFERROR(INDEX('Hotel Database'!$E$11:$E$510, MATCH($CY161, 'Hotel Database'!$EB$11:$EB$510, 0)), "")="", "", IFERROR(INDEX('Hotel Database'!$E$11:$E$510, MATCH($CY161, 'Hotel Database'!$EB$11:$EB$510, 0)), ""))</f>
        <v>113</v>
      </c>
      <c r="AE161" s="103"/>
      <c r="AF161" s="103"/>
      <c r="AG161" s="103"/>
      <c r="AH161" s="103">
        <f>IF(IFERROR(INDEX('Hotel Database'!$H$11:$H$510, MATCH($CY161, 'Hotel Database'!$EB$11:$EB$510, 0)), "")="", "", IFERROR(INDEX('Hotel Database'!$H$11:$H$510, MATCH($CY161, 'Hotel Database'!$EB$11:$EB$510, 0)), ""))</f>
        <v>4</v>
      </c>
      <c r="AI161" s="103"/>
      <c r="AJ161" s="103"/>
      <c r="AK161" s="103"/>
      <c r="AL161" s="103">
        <f>IF(IFERROR(INDEX('Hotel Database'!$K$11:$K$510, MATCH($CY161, 'Hotel Database'!$EB$11:$EB$510, 0)), "")="", "", IFERROR(INDEX('Hotel Database'!$K$11:$K$510, MATCH($CY161, 'Hotel Database'!$EB$11:$EB$510, 0)), ""))</f>
        <v>220</v>
      </c>
      <c r="AM161" s="103"/>
      <c r="AN161" s="103"/>
      <c r="AO161" s="103"/>
      <c r="AP161" s="103">
        <f>IF(IFERROR(INDEX('Hotel Database'!$Q$11:$Q$510, MATCH($CY161, 'Hotel Database'!$EB$11:$EB$510, 0)), "")="", "", IFERROR(INDEX('Hotel Database'!$Q$11:$Q$510, MATCH($CY161, 'Hotel Database'!$EB$11:$EB$510, 0)), ""))</f>
        <v>150</v>
      </c>
      <c r="AQ161" s="103"/>
      <c r="AR161" s="103"/>
      <c r="AS161" s="103"/>
      <c r="AT161" s="104" t="str">
        <f t="shared" si="12"/>
        <v>https://lhw.com/setaitelaviv</v>
      </c>
      <c r="AU161" s="104"/>
      <c r="AV161" s="104"/>
      <c r="AW161" s="104"/>
      <c r="AX161" s="104"/>
      <c r="AY161" s="104"/>
      <c r="AZ161" s="104"/>
      <c r="BA161" s="104"/>
      <c r="BB161" s="104"/>
      <c r="BC161" s="104"/>
      <c r="BD161" s="104"/>
      <c r="BE161" s="104"/>
      <c r="BF161" s="104"/>
      <c r="BG161" s="104"/>
      <c r="BH161" s="104"/>
      <c r="BI161" s="104"/>
      <c r="BJ161" s="104"/>
      <c r="BK161" s="104"/>
      <c r="BL161" s="105"/>
      <c r="BM161" s="2"/>
      <c r="BN161" s="25"/>
      <c r="BO161" s="25"/>
      <c r="BP161" s="25"/>
      <c r="BQ161" s="25"/>
      <c r="BR161" s="25"/>
      <c r="BS161" s="25"/>
      <c r="BT161" s="25"/>
      <c r="BU161" s="25"/>
      <c r="BV161" s="25"/>
      <c r="BW161" s="25"/>
      <c r="BX161" s="25"/>
      <c r="BY161" s="25"/>
      <c r="BZ161" s="25"/>
      <c r="CA161" s="25"/>
      <c r="CB161" s="25"/>
      <c r="CC161" s="25"/>
      <c r="CD161" s="25"/>
      <c r="CE161" s="25"/>
      <c r="CF161" s="25"/>
      <c r="CG161" s="25"/>
      <c r="CH161" s="25"/>
      <c r="CI161" s="25"/>
      <c r="CJ161" s="25"/>
      <c r="CK161" s="25"/>
      <c r="CU161" s="10" t="str">
        <f>'Hotel Database'!$EJ168</f>
        <v/>
      </c>
      <c r="CW161" s="10" t="str">
        <f>'Hotel Database'!$EN168</f>
        <v>Le Mont-Pelerin</v>
      </c>
      <c r="CY161" s="8">
        <v>151</v>
      </c>
      <c r="DA161" s="10" t="str">
        <f>IFERROR(INDEX('Hotel Database'!$ED$11:$ED$510, MATCH($CY161, 'Hotel Database'!$EB$11:$EB$510, 0)), "")</f>
        <v>151. The Setai Tel Aviv</v>
      </c>
      <c r="DC161" s="10" t="str">
        <f>IF(IFERROR(INDEX('Hotel Database'!$AD$11:$AD$510, MATCH($CY161, 'Hotel Database'!$EB$11:$EB$510, 0)), "")="", "", IFERROR(INDEX('Hotel Database'!$AD$11:$AD$510, MATCH($CY161, 'Hotel Database'!$EB$11:$EB$510, 0)), ""))</f>
        <v>www.lhw.com/setaitelaviv</v>
      </c>
      <c r="DE161" s="10" t="str">
        <f t="shared" si="13"/>
        <v>https://lhw.com/setaitelaviv</v>
      </c>
    </row>
    <row r="162" spans="1:109" x14ac:dyDescent="0.35">
      <c r="A162" s="2"/>
      <c r="B162" s="101" t="str">
        <f>IF(IFERROR(INDEX('Hotel Database'!$B$11:$B$510, MATCH($CY162, 'Hotel Database'!$EB$11:$EB$510, 0)), "")="", "", IFERROR(INDEX('Hotel Database'!$B$11:$B$510, MATCH($CY162, 'Hotel Database'!$EB$11:$EB$510, 0)), ""))</f>
        <v>Italy</v>
      </c>
      <c r="C162" s="102"/>
      <c r="D162" s="102"/>
      <c r="E162" s="102"/>
      <c r="F162" s="102"/>
      <c r="G162" s="102"/>
      <c r="H162" s="102"/>
      <c r="I162" s="102" t="str">
        <f>IF(IFERROR(INDEX('Hotel Database'!$C$11:$C$510, MATCH($CY162, 'Hotel Database'!$EB$11:$EB$510, 0)), "")="", "", IFERROR(INDEX('Hotel Database'!$C$11:$C$510, MATCH($CY162, 'Hotel Database'!$EB$11:$EB$510, 0)), ""))</f>
        <v>Courmayeur</v>
      </c>
      <c r="J162" s="102"/>
      <c r="K162" s="102"/>
      <c r="L162" s="102"/>
      <c r="M162" s="102"/>
      <c r="N162" s="102"/>
      <c r="O162" s="102"/>
      <c r="P162" s="102" t="str">
        <f>IF(IFERROR(INDEX('Hotel Database'!$D$11:$D$510, MATCH($CY162, 'Hotel Database'!$EB$11:$EB$510, 0)), "")="", "", IFERROR(INDEX('Hotel Database'!$D$11:$D$510, MATCH($CY162, 'Hotel Database'!$EB$11:$EB$510, 0)), ""))</f>
        <v>Le Massif Hotel &amp; Lodge, Courmayeur</v>
      </c>
      <c r="Q162" s="102"/>
      <c r="R162" s="102"/>
      <c r="S162" s="102"/>
      <c r="T162" s="102"/>
      <c r="U162" s="102"/>
      <c r="V162" s="102"/>
      <c r="W162" s="102"/>
      <c r="X162" s="102"/>
      <c r="Y162" s="102"/>
      <c r="Z162" s="102" t="str">
        <f>IF(IFERROR(INDEX('Hotel Database'!$I$11:$I$510, MATCH($CY162, 'Hotel Database'!$EB$11:$EB$510, 0)), "")="", "", IFERROR(INDEX('Hotel Database'!$I$11:$I$510, MATCH($CY162, 'Hotel Database'!$EB$11:$EB$510, 0)), ""))</f>
        <v/>
      </c>
      <c r="AA162" s="102"/>
      <c r="AB162" s="102"/>
      <c r="AC162" s="102"/>
      <c r="AD162" s="103">
        <f>IF(IFERROR(INDEX('Hotel Database'!$E$11:$E$510, MATCH($CY162, 'Hotel Database'!$EB$11:$EB$510, 0)), "")="", "", IFERROR(INDEX('Hotel Database'!$E$11:$E$510, MATCH($CY162, 'Hotel Database'!$EB$11:$EB$510, 0)), ""))</f>
        <v>80</v>
      </c>
      <c r="AE162" s="103"/>
      <c r="AF162" s="103"/>
      <c r="AG162" s="103"/>
      <c r="AH162" s="103">
        <f>IF(IFERROR(INDEX('Hotel Database'!$H$11:$H$510, MATCH($CY162, 'Hotel Database'!$EB$11:$EB$510, 0)), "")="", "", IFERROR(INDEX('Hotel Database'!$H$11:$H$510, MATCH($CY162, 'Hotel Database'!$EB$11:$EB$510, 0)), ""))</f>
        <v>0</v>
      </c>
      <c r="AI162" s="103"/>
      <c r="AJ162" s="103"/>
      <c r="AK162" s="103"/>
      <c r="AL162" s="103" t="str">
        <f>IF(IFERROR(INDEX('Hotel Database'!$K$11:$K$510, MATCH($CY162, 'Hotel Database'!$EB$11:$EB$510, 0)), "")="", "", IFERROR(INDEX('Hotel Database'!$K$11:$K$510, MATCH($CY162, 'Hotel Database'!$EB$11:$EB$510, 0)), ""))</f>
        <v/>
      </c>
      <c r="AM162" s="103"/>
      <c r="AN162" s="103"/>
      <c r="AO162" s="103"/>
      <c r="AP162" s="103" t="str">
        <f>IF(IFERROR(INDEX('Hotel Database'!$Q$11:$Q$510, MATCH($CY162, 'Hotel Database'!$EB$11:$EB$510, 0)), "")="", "", IFERROR(INDEX('Hotel Database'!$Q$11:$Q$510, MATCH($CY162, 'Hotel Database'!$EB$11:$EB$510, 0)), ""))</f>
        <v/>
      </c>
      <c r="AQ162" s="103"/>
      <c r="AR162" s="103"/>
      <c r="AS162" s="103"/>
      <c r="AT162" s="104" t="str">
        <f t="shared" si="12"/>
        <v>https://lhw.com/lemassifcourmayeur</v>
      </c>
      <c r="AU162" s="104"/>
      <c r="AV162" s="104"/>
      <c r="AW162" s="104"/>
      <c r="AX162" s="104"/>
      <c r="AY162" s="104"/>
      <c r="AZ162" s="104"/>
      <c r="BA162" s="104"/>
      <c r="BB162" s="104"/>
      <c r="BC162" s="104"/>
      <c r="BD162" s="104"/>
      <c r="BE162" s="104"/>
      <c r="BF162" s="104"/>
      <c r="BG162" s="104"/>
      <c r="BH162" s="104"/>
      <c r="BI162" s="104"/>
      <c r="BJ162" s="104"/>
      <c r="BK162" s="104"/>
      <c r="BL162" s="105"/>
      <c r="BM162" s="2"/>
      <c r="BN162" s="25"/>
      <c r="BO162" s="25"/>
      <c r="BP162" s="25"/>
      <c r="BQ162" s="25"/>
      <c r="BR162" s="25"/>
      <c r="BS162" s="25"/>
      <c r="BT162" s="25"/>
      <c r="BU162" s="25"/>
      <c r="BV162" s="25"/>
      <c r="BW162" s="25"/>
      <c r="BX162" s="25"/>
      <c r="BY162" s="25"/>
      <c r="BZ162" s="25"/>
      <c r="CA162" s="25"/>
      <c r="CB162" s="25"/>
      <c r="CC162" s="25"/>
      <c r="CD162" s="25"/>
      <c r="CE162" s="25"/>
      <c r="CF162" s="25"/>
      <c r="CG162" s="25"/>
      <c r="CH162" s="25"/>
      <c r="CI162" s="25"/>
      <c r="CJ162" s="25"/>
      <c r="CK162" s="25"/>
      <c r="CU162" s="10" t="str">
        <f>'Hotel Database'!$EJ169</f>
        <v/>
      </c>
      <c r="CW162" s="10" t="str">
        <f>'Hotel Database'!$EN169</f>
        <v>Lecce</v>
      </c>
      <c r="CY162" s="8">
        <v>152</v>
      </c>
      <c r="DA162" s="10" t="str">
        <f>IFERROR(INDEX('Hotel Database'!$ED$11:$ED$510, MATCH($CY162, 'Hotel Database'!$EB$11:$EB$510, 0)), "")</f>
        <v>152. Le Massif Hotel &amp; Lodge, Courmayeur</v>
      </c>
      <c r="DC162" s="10" t="str">
        <f>IF(IFERROR(INDEX('Hotel Database'!$AD$11:$AD$510, MATCH($CY162, 'Hotel Database'!$EB$11:$EB$510, 0)), "")="", "", IFERROR(INDEX('Hotel Database'!$AD$11:$AD$510, MATCH($CY162, 'Hotel Database'!$EB$11:$EB$510, 0)), ""))</f>
        <v>www.lhw.com/lemassifcourmayeur</v>
      </c>
      <c r="DE162" s="10" t="str">
        <f t="shared" si="13"/>
        <v>https://lhw.com/lemassifcourmayeur</v>
      </c>
    </row>
    <row r="163" spans="1:109" x14ac:dyDescent="0.35">
      <c r="A163" s="2"/>
      <c r="B163" s="101" t="str">
        <f>IF(IFERROR(INDEX('Hotel Database'!$B$11:$B$510, MATCH($CY163, 'Hotel Database'!$EB$11:$EB$510, 0)), "")="", "", IFERROR(INDEX('Hotel Database'!$B$11:$B$510, MATCH($CY163, 'Hotel Database'!$EB$11:$EB$510, 0)), ""))</f>
        <v>Italy</v>
      </c>
      <c r="C163" s="102"/>
      <c r="D163" s="102"/>
      <c r="E163" s="102"/>
      <c r="F163" s="102"/>
      <c r="G163" s="102"/>
      <c r="H163" s="102"/>
      <c r="I163" s="102" t="str">
        <f>IF(IFERROR(INDEX('Hotel Database'!$C$11:$C$510, MATCH($CY163, 'Hotel Database'!$EB$11:$EB$510, 0)), "")="", "", IFERROR(INDEX('Hotel Database'!$C$11:$C$510, MATCH($CY163, 'Hotel Database'!$EB$11:$EB$510, 0)), ""))</f>
        <v>Cagliari</v>
      </c>
      <c r="J163" s="102"/>
      <c r="K163" s="102"/>
      <c r="L163" s="102"/>
      <c r="M163" s="102"/>
      <c r="N163" s="102"/>
      <c r="O163" s="102"/>
      <c r="P163" s="102" t="str">
        <f>IF(IFERROR(INDEX('Hotel Database'!$D$11:$D$510, MATCH($CY163, 'Hotel Database'!$EB$11:$EB$510, 0)), "")="", "", IFERROR(INDEX('Hotel Database'!$D$11:$D$510, MATCH($CY163, 'Hotel Database'!$EB$11:$EB$510, 0)), ""))</f>
        <v>Palazzo Doglio</v>
      </c>
      <c r="Q163" s="102"/>
      <c r="R163" s="102"/>
      <c r="S163" s="102"/>
      <c r="T163" s="102"/>
      <c r="U163" s="102"/>
      <c r="V163" s="102"/>
      <c r="W163" s="102"/>
      <c r="X163" s="102"/>
      <c r="Y163" s="102"/>
      <c r="Z163" s="102" t="str">
        <f>IF(IFERROR(INDEX('Hotel Database'!$I$11:$I$510, MATCH($CY163, 'Hotel Database'!$EB$11:$EB$510, 0)), "")="", "", IFERROR(INDEX('Hotel Database'!$I$11:$I$510, MATCH($CY163, 'Hotel Database'!$EB$11:$EB$510, 0)), ""))</f>
        <v/>
      </c>
      <c r="AA163" s="102"/>
      <c r="AB163" s="102"/>
      <c r="AC163" s="102"/>
      <c r="AD163" s="103">
        <f>IF(IFERROR(INDEX('Hotel Database'!$E$11:$E$510, MATCH($CY163, 'Hotel Database'!$EB$11:$EB$510, 0)), "")="", "", IFERROR(INDEX('Hotel Database'!$E$11:$E$510, MATCH($CY163, 'Hotel Database'!$EB$11:$EB$510, 0)), ""))</f>
        <v>71</v>
      </c>
      <c r="AE163" s="103"/>
      <c r="AF163" s="103"/>
      <c r="AG163" s="103"/>
      <c r="AH163" s="103">
        <f>IF(IFERROR(INDEX('Hotel Database'!$H$11:$H$510, MATCH($CY163, 'Hotel Database'!$EB$11:$EB$510, 0)), "")="", "", IFERROR(INDEX('Hotel Database'!$H$11:$H$510, MATCH($CY163, 'Hotel Database'!$EB$11:$EB$510, 0)), ""))</f>
        <v>4</v>
      </c>
      <c r="AI163" s="103"/>
      <c r="AJ163" s="103"/>
      <c r="AK163" s="103"/>
      <c r="AL163" s="103" t="str">
        <f>IF(IFERROR(INDEX('Hotel Database'!$K$11:$K$510, MATCH($CY163, 'Hotel Database'!$EB$11:$EB$510, 0)), "")="", "", IFERROR(INDEX('Hotel Database'!$K$11:$K$510, MATCH($CY163, 'Hotel Database'!$EB$11:$EB$510, 0)), ""))</f>
        <v/>
      </c>
      <c r="AM163" s="103"/>
      <c r="AN163" s="103"/>
      <c r="AO163" s="103"/>
      <c r="AP163" s="103" t="str">
        <f>IF(IFERROR(INDEX('Hotel Database'!$Q$11:$Q$510, MATCH($CY163, 'Hotel Database'!$EB$11:$EB$510, 0)), "")="", "", IFERROR(INDEX('Hotel Database'!$Q$11:$Q$510, MATCH($CY163, 'Hotel Database'!$EB$11:$EB$510, 0)), ""))</f>
        <v/>
      </c>
      <c r="AQ163" s="103"/>
      <c r="AR163" s="103"/>
      <c r="AS163" s="103"/>
      <c r="AT163" s="104" t="str">
        <f t="shared" si="12"/>
        <v>https://lhw.com/palazzodoglio</v>
      </c>
      <c r="AU163" s="104"/>
      <c r="AV163" s="104"/>
      <c r="AW163" s="104"/>
      <c r="AX163" s="104"/>
      <c r="AY163" s="104"/>
      <c r="AZ163" s="104"/>
      <c r="BA163" s="104"/>
      <c r="BB163" s="104"/>
      <c r="BC163" s="104"/>
      <c r="BD163" s="104"/>
      <c r="BE163" s="104"/>
      <c r="BF163" s="104"/>
      <c r="BG163" s="104"/>
      <c r="BH163" s="104"/>
      <c r="BI163" s="104"/>
      <c r="BJ163" s="104"/>
      <c r="BK163" s="104"/>
      <c r="BL163" s="105"/>
      <c r="BM163" s="2"/>
      <c r="BN163" s="25"/>
      <c r="BO163" s="25"/>
      <c r="BP163" s="25"/>
      <c r="BQ163" s="25"/>
      <c r="BR163" s="25"/>
      <c r="BS163" s="25"/>
      <c r="BT163" s="25"/>
      <c r="BU163" s="25"/>
      <c r="BV163" s="25"/>
      <c r="BW163" s="25"/>
      <c r="BX163" s="25"/>
      <c r="BY163" s="25"/>
      <c r="BZ163" s="25"/>
      <c r="CA163" s="25"/>
      <c r="CB163" s="25"/>
      <c r="CC163" s="25"/>
      <c r="CD163" s="25"/>
      <c r="CE163" s="25"/>
      <c r="CF163" s="25"/>
      <c r="CG163" s="25"/>
      <c r="CH163" s="25"/>
      <c r="CI163" s="25"/>
      <c r="CJ163" s="25"/>
      <c r="CK163" s="25"/>
      <c r="CU163" s="10" t="str">
        <f>'Hotel Database'!$EJ170</f>
        <v/>
      </c>
      <c r="CW163" s="10" t="str">
        <f>'Hotel Database'!$EN170</f>
        <v>Lijiang</v>
      </c>
      <c r="CY163" s="8">
        <v>153</v>
      </c>
      <c r="DA163" s="10" t="str">
        <f>IFERROR(INDEX('Hotel Database'!$ED$11:$ED$510, MATCH($CY163, 'Hotel Database'!$EB$11:$EB$510, 0)), "")</f>
        <v>153. Palazzo Doglio</v>
      </c>
      <c r="DC163" s="10" t="str">
        <f>IF(IFERROR(INDEX('Hotel Database'!$AD$11:$AD$510, MATCH($CY163, 'Hotel Database'!$EB$11:$EB$510, 0)), "")="", "", IFERROR(INDEX('Hotel Database'!$AD$11:$AD$510, MATCH($CY163, 'Hotel Database'!$EB$11:$EB$510, 0)), ""))</f>
        <v>www.lhw.com/palazzodoglio</v>
      </c>
      <c r="DE163" s="10" t="str">
        <f t="shared" si="13"/>
        <v>https://lhw.com/palazzodoglio</v>
      </c>
    </row>
    <row r="164" spans="1:109" x14ac:dyDescent="0.35">
      <c r="A164" s="2"/>
      <c r="B164" s="101" t="str">
        <f>IF(IFERROR(INDEX('Hotel Database'!$B$11:$B$510, MATCH($CY164, 'Hotel Database'!$EB$11:$EB$510, 0)), "")="", "", IFERROR(INDEX('Hotel Database'!$B$11:$B$510, MATCH($CY164, 'Hotel Database'!$EB$11:$EB$510, 0)), ""))</f>
        <v>Italy</v>
      </c>
      <c r="C164" s="102"/>
      <c r="D164" s="102"/>
      <c r="E164" s="102"/>
      <c r="F164" s="102"/>
      <c r="G164" s="102"/>
      <c r="H164" s="102"/>
      <c r="I164" s="102" t="str">
        <f>IF(IFERROR(INDEX('Hotel Database'!$C$11:$C$510, MATCH($CY164, 'Hotel Database'!$EB$11:$EB$510, 0)), "")="", "", IFERROR(INDEX('Hotel Database'!$C$11:$C$510, MATCH($CY164, 'Hotel Database'!$EB$11:$EB$510, 0)), ""))</f>
        <v>Gardone Riviera</v>
      </c>
      <c r="J164" s="102"/>
      <c r="K164" s="102"/>
      <c r="L164" s="102"/>
      <c r="M164" s="102"/>
      <c r="N164" s="102"/>
      <c r="O164" s="102"/>
      <c r="P164" s="102" t="str">
        <f>IF(IFERROR(INDEX('Hotel Database'!$D$11:$D$510, MATCH($CY164, 'Hotel Database'!$EB$11:$EB$510, 0)), "")="", "", IFERROR(INDEX('Hotel Database'!$D$11:$D$510, MATCH($CY164, 'Hotel Database'!$EB$11:$EB$510, 0)), ""))</f>
        <v>Grand Hotel Fasano</v>
      </c>
      <c r="Q164" s="102"/>
      <c r="R164" s="102"/>
      <c r="S164" s="102"/>
      <c r="T164" s="102"/>
      <c r="U164" s="102"/>
      <c r="V164" s="102"/>
      <c r="W164" s="102"/>
      <c r="X164" s="102"/>
      <c r="Y164" s="102"/>
      <c r="Z164" s="102" t="str">
        <f>IF(IFERROR(INDEX('Hotel Database'!$I$11:$I$510, MATCH($CY164, 'Hotel Database'!$EB$11:$EB$510, 0)), "")="", "", IFERROR(INDEX('Hotel Database'!$I$11:$I$510, MATCH($CY164, 'Hotel Database'!$EB$11:$EB$510, 0)), ""))</f>
        <v/>
      </c>
      <c r="AA164" s="102"/>
      <c r="AB164" s="102"/>
      <c r="AC164" s="102"/>
      <c r="AD164" s="103">
        <f>IF(IFERROR(INDEX('Hotel Database'!$E$11:$E$510, MATCH($CY164, 'Hotel Database'!$EB$11:$EB$510, 0)), "")="", "", IFERROR(INDEX('Hotel Database'!$E$11:$E$510, MATCH($CY164, 'Hotel Database'!$EB$11:$EB$510, 0)), ""))</f>
        <v>80</v>
      </c>
      <c r="AE164" s="103"/>
      <c r="AF164" s="103"/>
      <c r="AG164" s="103"/>
      <c r="AH164" s="103">
        <f>IF(IFERROR(INDEX('Hotel Database'!$H$11:$H$510, MATCH($CY164, 'Hotel Database'!$EB$11:$EB$510, 0)), "")="", "", IFERROR(INDEX('Hotel Database'!$H$11:$H$510, MATCH($CY164, 'Hotel Database'!$EB$11:$EB$510, 0)), ""))</f>
        <v>0</v>
      </c>
      <c r="AI164" s="103"/>
      <c r="AJ164" s="103"/>
      <c r="AK164" s="103"/>
      <c r="AL164" s="103" t="str">
        <f>IF(IFERROR(INDEX('Hotel Database'!$K$11:$K$510, MATCH($CY164, 'Hotel Database'!$EB$11:$EB$510, 0)), "")="", "", IFERROR(INDEX('Hotel Database'!$K$11:$K$510, MATCH($CY164, 'Hotel Database'!$EB$11:$EB$510, 0)), ""))</f>
        <v/>
      </c>
      <c r="AM164" s="103"/>
      <c r="AN164" s="103"/>
      <c r="AO164" s="103"/>
      <c r="AP164" s="103" t="str">
        <f>IF(IFERROR(INDEX('Hotel Database'!$Q$11:$Q$510, MATCH($CY164, 'Hotel Database'!$EB$11:$EB$510, 0)), "")="", "", IFERROR(INDEX('Hotel Database'!$Q$11:$Q$510, MATCH($CY164, 'Hotel Database'!$EB$11:$EB$510, 0)), ""))</f>
        <v/>
      </c>
      <c r="AQ164" s="103"/>
      <c r="AR164" s="103"/>
      <c r="AS164" s="103"/>
      <c r="AT164" s="104" t="str">
        <f t="shared" si="12"/>
        <v>https://lhw.com/grandfasanogardoneriviera</v>
      </c>
      <c r="AU164" s="104"/>
      <c r="AV164" s="104"/>
      <c r="AW164" s="104"/>
      <c r="AX164" s="104"/>
      <c r="AY164" s="104"/>
      <c r="AZ164" s="104"/>
      <c r="BA164" s="104"/>
      <c r="BB164" s="104"/>
      <c r="BC164" s="104"/>
      <c r="BD164" s="104"/>
      <c r="BE164" s="104"/>
      <c r="BF164" s="104"/>
      <c r="BG164" s="104"/>
      <c r="BH164" s="104"/>
      <c r="BI164" s="104"/>
      <c r="BJ164" s="104"/>
      <c r="BK164" s="104"/>
      <c r="BL164" s="105"/>
      <c r="BM164" s="2"/>
      <c r="BN164" s="25"/>
      <c r="BO164" s="25"/>
      <c r="BP164" s="25"/>
      <c r="BQ164" s="25"/>
      <c r="BR164" s="25"/>
      <c r="BS164" s="25"/>
      <c r="BT164" s="25"/>
      <c r="BU164" s="25"/>
      <c r="BV164" s="25"/>
      <c r="BW164" s="25"/>
      <c r="BX164" s="25"/>
      <c r="BY164" s="25"/>
      <c r="BZ164" s="25"/>
      <c r="CA164" s="25"/>
      <c r="CB164" s="25"/>
      <c r="CC164" s="25"/>
      <c r="CD164" s="25"/>
      <c r="CE164" s="25"/>
      <c r="CF164" s="25"/>
      <c r="CG164" s="25"/>
      <c r="CH164" s="25"/>
      <c r="CI164" s="25"/>
      <c r="CJ164" s="25"/>
      <c r="CK164" s="25"/>
      <c r="CU164" s="10" t="str">
        <f>'Hotel Database'!$EJ171</f>
        <v/>
      </c>
      <c r="CW164" s="10" t="str">
        <f>'Hotel Database'!$EN171</f>
        <v>Limassol</v>
      </c>
      <c r="CY164" s="8">
        <v>154</v>
      </c>
      <c r="DA164" s="10" t="str">
        <f>IFERROR(INDEX('Hotel Database'!$ED$11:$ED$510, MATCH($CY164, 'Hotel Database'!$EB$11:$EB$510, 0)), "")</f>
        <v>154. Grand Hotel Fasano</v>
      </c>
      <c r="DC164" s="10" t="str">
        <f>IF(IFERROR(INDEX('Hotel Database'!$AD$11:$AD$510, MATCH($CY164, 'Hotel Database'!$EB$11:$EB$510, 0)), "")="", "", IFERROR(INDEX('Hotel Database'!$AD$11:$AD$510, MATCH($CY164, 'Hotel Database'!$EB$11:$EB$510, 0)), ""))</f>
        <v>www.lhw.com/grandfasanogardoneriviera</v>
      </c>
      <c r="DE164" s="10" t="str">
        <f t="shared" si="13"/>
        <v>https://lhw.com/grandfasanogardoneriviera</v>
      </c>
    </row>
    <row r="165" spans="1:109" x14ac:dyDescent="0.35">
      <c r="A165" s="2"/>
      <c r="B165" s="101" t="str">
        <f>IF(IFERROR(INDEX('Hotel Database'!$B$11:$B$510, MATCH($CY165, 'Hotel Database'!$EB$11:$EB$510, 0)), "")="", "", IFERROR(INDEX('Hotel Database'!$B$11:$B$510, MATCH($CY165, 'Hotel Database'!$EB$11:$EB$510, 0)), ""))</f>
        <v>Italy</v>
      </c>
      <c r="C165" s="102"/>
      <c r="D165" s="102"/>
      <c r="E165" s="102"/>
      <c r="F165" s="102"/>
      <c r="G165" s="102"/>
      <c r="H165" s="102"/>
      <c r="I165" s="102" t="str">
        <f>IF(IFERROR(INDEX('Hotel Database'!$C$11:$C$510, MATCH($CY165, 'Hotel Database'!$EB$11:$EB$510, 0)), "")="", "", IFERROR(INDEX('Hotel Database'!$C$11:$C$510, MATCH($CY165, 'Hotel Database'!$EB$11:$EB$510, 0)), ""))</f>
        <v>Santo Stefano Belbo</v>
      </c>
      <c r="J165" s="102"/>
      <c r="K165" s="102"/>
      <c r="L165" s="102"/>
      <c r="M165" s="102"/>
      <c r="N165" s="102"/>
      <c r="O165" s="102"/>
      <c r="P165" s="102" t="str">
        <f>IF(IFERROR(INDEX('Hotel Database'!$D$11:$D$510, MATCH($CY165, 'Hotel Database'!$EB$11:$EB$510, 0)), "")="", "", IFERROR(INDEX('Hotel Database'!$D$11:$D$510, MATCH($CY165, 'Hotel Database'!$EB$11:$EB$510, 0)), ""))</f>
        <v>Relais San Maurizio</v>
      </c>
      <c r="Q165" s="102"/>
      <c r="R165" s="102"/>
      <c r="S165" s="102"/>
      <c r="T165" s="102"/>
      <c r="U165" s="102"/>
      <c r="V165" s="102"/>
      <c r="W165" s="102"/>
      <c r="X165" s="102"/>
      <c r="Y165" s="102"/>
      <c r="Z165" s="102" t="str">
        <f>IF(IFERROR(INDEX('Hotel Database'!$I$11:$I$510, MATCH($CY165, 'Hotel Database'!$EB$11:$EB$510, 0)), "")="", "", IFERROR(INDEX('Hotel Database'!$I$11:$I$510, MATCH($CY165, 'Hotel Database'!$EB$11:$EB$510, 0)), ""))</f>
        <v/>
      </c>
      <c r="AA165" s="102"/>
      <c r="AB165" s="102"/>
      <c r="AC165" s="102"/>
      <c r="AD165" s="103">
        <f>IF(IFERROR(INDEX('Hotel Database'!$E$11:$E$510, MATCH($CY165, 'Hotel Database'!$EB$11:$EB$510, 0)), "")="", "", IFERROR(INDEX('Hotel Database'!$E$11:$E$510, MATCH($CY165, 'Hotel Database'!$EB$11:$EB$510, 0)), ""))</f>
        <v>35</v>
      </c>
      <c r="AE165" s="103"/>
      <c r="AF165" s="103"/>
      <c r="AG165" s="103"/>
      <c r="AH165" s="103">
        <f>IF(IFERROR(INDEX('Hotel Database'!$H$11:$H$510, MATCH($CY165, 'Hotel Database'!$EB$11:$EB$510, 0)), "")="", "", IFERROR(INDEX('Hotel Database'!$H$11:$H$510, MATCH($CY165, 'Hotel Database'!$EB$11:$EB$510, 0)), ""))</f>
        <v>2</v>
      </c>
      <c r="AI165" s="103"/>
      <c r="AJ165" s="103"/>
      <c r="AK165" s="103"/>
      <c r="AL165" s="103" t="str">
        <f>IF(IFERROR(INDEX('Hotel Database'!$K$11:$K$510, MATCH($CY165, 'Hotel Database'!$EB$11:$EB$510, 0)), "")="", "", IFERROR(INDEX('Hotel Database'!$K$11:$K$510, MATCH($CY165, 'Hotel Database'!$EB$11:$EB$510, 0)), ""))</f>
        <v/>
      </c>
      <c r="AM165" s="103"/>
      <c r="AN165" s="103"/>
      <c r="AO165" s="103"/>
      <c r="AP165" s="103">
        <f>IF(IFERROR(INDEX('Hotel Database'!$Q$11:$Q$510, MATCH($CY165, 'Hotel Database'!$EB$11:$EB$510, 0)), "")="", "", IFERROR(INDEX('Hotel Database'!$Q$11:$Q$510, MATCH($CY165, 'Hotel Database'!$EB$11:$EB$510, 0)), ""))</f>
        <v>30</v>
      </c>
      <c r="AQ165" s="103"/>
      <c r="AR165" s="103"/>
      <c r="AS165" s="103"/>
      <c r="AT165" s="104" t="str">
        <f t="shared" si="12"/>
        <v>https://lhw.com/relaissanmaurizio</v>
      </c>
      <c r="AU165" s="104"/>
      <c r="AV165" s="104"/>
      <c r="AW165" s="104"/>
      <c r="AX165" s="104"/>
      <c r="AY165" s="104"/>
      <c r="AZ165" s="104"/>
      <c r="BA165" s="104"/>
      <c r="BB165" s="104"/>
      <c r="BC165" s="104"/>
      <c r="BD165" s="104"/>
      <c r="BE165" s="104"/>
      <c r="BF165" s="104"/>
      <c r="BG165" s="104"/>
      <c r="BH165" s="104"/>
      <c r="BI165" s="104"/>
      <c r="BJ165" s="104"/>
      <c r="BK165" s="104"/>
      <c r="BL165" s="105"/>
      <c r="BM165" s="2"/>
      <c r="BN165" s="25"/>
      <c r="BO165" s="25"/>
      <c r="BP165" s="25"/>
      <c r="BQ165" s="25"/>
      <c r="BR165" s="25"/>
      <c r="BS165" s="25"/>
      <c r="BT165" s="25"/>
      <c r="BU165" s="25"/>
      <c r="BV165" s="25"/>
      <c r="BW165" s="25"/>
      <c r="BX165" s="25"/>
      <c r="BY165" s="25"/>
      <c r="BZ165" s="25"/>
      <c r="CA165" s="25"/>
      <c r="CB165" s="25"/>
      <c r="CC165" s="25"/>
      <c r="CD165" s="25"/>
      <c r="CE165" s="25"/>
      <c r="CF165" s="25"/>
      <c r="CG165" s="25"/>
      <c r="CH165" s="25"/>
      <c r="CI165" s="25"/>
      <c r="CJ165" s="25"/>
      <c r="CK165" s="25"/>
      <c r="CU165" s="10" t="str">
        <f>'Hotel Database'!$EJ172</f>
        <v/>
      </c>
      <c r="CW165" s="10" t="str">
        <f>'Hotel Database'!$EN172</f>
        <v>Lisbon</v>
      </c>
      <c r="CY165" s="8">
        <v>155</v>
      </c>
      <c r="DA165" s="10" t="str">
        <f>IFERROR(INDEX('Hotel Database'!$ED$11:$ED$510, MATCH($CY165, 'Hotel Database'!$EB$11:$EB$510, 0)), "")</f>
        <v>155. Relais San Maurizio</v>
      </c>
      <c r="DC165" s="10" t="str">
        <f>IF(IFERROR(INDEX('Hotel Database'!$AD$11:$AD$510, MATCH($CY165, 'Hotel Database'!$EB$11:$EB$510, 0)), "")="", "", IFERROR(INDEX('Hotel Database'!$AD$11:$AD$510, MATCH($CY165, 'Hotel Database'!$EB$11:$EB$510, 0)), ""))</f>
        <v>www.lhw.com/relaissanmaurizio</v>
      </c>
      <c r="DE165" s="10" t="str">
        <f t="shared" si="13"/>
        <v>https://lhw.com/relaissanmaurizio</v>
      </c>
    </row>
    <row r="166" spans="1:109" x14ac:dyDescent="0.35">
      <c r="A166" s="2"/>
      <c r="B166" s="101" t="str">
        <f>IF(IFERROR(INDEX('Hotel Database'!$B$11:$B$510, MATCH($CY166, 'Hotel Database'!$EB$11:$EB$510, 0)), "")="", "", IFERROR(INDEX('Hotel Database'!$B$11:$B$510, MATCH($CY166, 'Hotel Database'!$EB$11:$EB$510, 0)), ""))</f>
        <v>Italy</v>
      </c>
      <c r="C166" s="102"/>
      <c r="D166" s="102"/>
      <c r="E166" s="102"/>
      <c r="F166" s="102"/>
      <c r="G166" s="102"/>
      <c r="H166" s="102"/>
      <c r="I166" s="102" t="str">
        <f>IF(IFERROR(INDEX('Hotel Database'!$C$11:$C$510, MATCH($CY166, 'Hotel Database'!$EB$11:$EB$510, 0)), "")="", "", IFERROR(INDEX('Hotel Database'!$C$11:$C$510, MATCH($CY166, 'Hotel Database'!$EB$11:$EB$510, 0)), ""))</f>
        <v>Isola di Vulcano, Lipari</v>
      </c>
      <c r="J166" s="102"/>
      <c r="K166" s="102"/>
      <c r="L166" s="102"/>
      <c r="M166" s="102"/>
      <c r="N166" s="102"/>
      <c r="O166" s="102"/>
      <c r="P166" s="102" t="str">
        <f>IF(IFERROR(INDEX('Hotel Database'!$D$11:$D$510, MATCH($CY166, 'Hotel Database'!$EB$11:$EB$510, 0)), "")="", "", IFERROR(INDEX('Hotel Database'!$D$11:$D$510, MATCH($CY166, 'Hotel Database'!$EB$11:$EB$510, 0)), ""))</f>
        <v>Therasia Resort Sea &amp; Spa</v>
      </c>
      <c r="Q166" s="102"/>
      <c r="R166" s="102"/>
      <c r="S166" s="102"/>
      <c r="T166" s="102"/>
      <c r="U166" s="102"/>
      <c r="V166" s="102"/>
      <c r="W166" s="102"/>
      <c r="X166" s="102"/>
      <c r="Y166" s="102"/>
      <c r="Z166" s="102" t="str">
        <f>IF(IFERROR(INDEX('Hotel Database'!$I$11:$I$510, MATCH($CY166, 'Hotel Database'!$EB$11:$EB$510, 0)), "")="", "", IFERROR(INDEX('Hotel Database'!$I$11:$I$510, MATCH($CY166, 'Hotel Database'!$EB$11:$EB$510, 0)), ""))</f>
        <v/>
      </c>
      <c r="AA166" s="102"/>
      <c r="AB166" s="102"/>
      <c r="AC166" s="102"/>
      <c r="AD166" s="103">
        <f>IF(IFERROR(INDEX('Hotel Database'!$E$11:$E$510, MATCH($CY166, 'Hotel Database'!$EB$11:$EB$510, 0)), "")="", "", IFERROR(INDEX('Hotel Database'!$E$11:$E$510, MATCH($CY166, 'Hotel Database'!$EB$11:$EB$510, 0)), ""))</f>
        <v>70</v>
      </c>
      <c r="AE166" s="103"/>
      <c r="AF166" s="103"/>
      <c r="AG166" s="103"/>
      <c r="AH166" s="103">
        <f>IF(IFERROR(INDEX('Hotel Database'!$H$11:$H$510, MATCH($CY166, 'Hotel Database'!$EB$11:$EB$510, 0)), "")="", "", IFERROR(INDEX('Hotel Database'!$H$11:$H$510, MATCH($CY166, 'Hotel Database'!$EB$11:$EB$510, 0)), ""))</f>
        <v>1</v>
      </c>
      <c r="AI166" s="103"/>
      <c r="AJ166" s="103"/>
      <c r="AK166" s="103"/>
      <c r="AL166" s="103" t="str">
        <f>IF(IFERROR(INDEX('Hotel Database'!$K$11:$K$510, MATCH($CY166, 'Hotel Database'!$EB$11:$EB$510, 0)), "")="", "", IFERROR(INDEX('Hotel Database'!$K$11:$K$510, MATCH($CY166, 'Hotel Database'!$EB$11:$EB$510, 0)), ""))</f>
        <v/>
      </c>
      <c r="AM166" s="103"/>
      <c r="AN166" s="103"/>
      <c r="AO166" s="103"/>
      <c r="AP166" s="103" t="str">
        <f>IF(IFERROR(INDEX('Hotel Database'!$Q$11:$Q$510, MATCH($CY166, 'Hotel Database'!$EB$11:$EB$510, 0)), "")="", "", IFERROR(INDEX('Hotel Database'!$Q$11:$Q$510, MATCH($CY166, 'Hotel Database'!$EB$11:$EB$510, 0)), ""))</f>
        <v/>
      </c>
      <c r="AQ166" s="103"/>
      <c r="AR166" s="103"/>
      <c r="AS166" s="103"/>
      <c r="AT166" s="104" t="str">
        <f t="shared" si="12"/>
        <v>https://lhw.com/therasiaresort</v>
      </c>
      <c r="AU166" s="104"/>
      <c r="AV166" s="104"/>
      <c r="AW166" s="104"/>
      <c r="AX166" s="104"/>
      <c r="AY166" s="104"/>
      <c r="AZ166" s="104"/>
      <c r="BA166" s="104"/>
      <c r="BB166" s="104"/>
      <c r="BC166" s="104"/>
      <c r="BD166" s="104"/>
      <c r="BE166" s="104"/>
      <c r="BF166" s="104"/>
      <c r="BG166" s="104"/>
      <c r="BH166" s="104"/>
      <c r="BI166" s="104"/>
      <c r="BJ166" s="104"/>
      <c r="BK166" s="104"/>
      <c r="BL166" s="105"/>
      <c r="BM166" s="2"/>
      <c r="BN166" s="25"/>
      <c r="BO166" s="25"/>
      <c r="BP166" s="25"/>
      <c r="BQ166" s="25"/>
      <c r="BR166" s="25"/>
      <c r="BS166" s="25"/>
      <c r="BT166" s="25"/>
      <c r="BU166" s="25"/>
      <c r="BV166" s="25"/>
      <c r="BW166" s="25"/>
      <c r="BX166" s="25"/>
      <c r="BY166" s="25"/>
      <c r="BZ166" s="25"/>
      <c r="CA166" s="25"/>
      <c r="CB166" s="25"/>
      <c r="CC166" s="25"/>
      <c r="CD166" s="25"/>
      <c r="CE166" s="25"/>
      <c r="CF166" s="25"/>
      <c r="CG166" s="25"/>
      <c r="CH166" s="25"/>
      <c r="CI166" s="25"/>
      <c r="CJ166" s="25"/>
      <c r="CK166" s="25"/>
      <c r="CU166" s="10" t="str">
        <f>'Hotel Database'!$EJ173</f>
        <v/>
      </c>
      <c r="CW166" s="10" t="str">
        <f>'Hotel Database'!$EN173</f>
        <v>Loc. Forte Village, Pula CA</v>
      </c>
      <c r="CY166" s="8">
        <v>156</v>
      </c>
      <c r="DA166" s="10" t="str">
        <f>IFERROR(INDEX('Hotel Database'!$ED$11:$ED$510, MATCH($CY166, 'Hotel Database'!$EB$11:$EB$510, 0)), "")</f>
        <v>156. Therasia Resort Sea &amp; Spa</v>
      </c>
      <c r="DC166" s="10" t="str">
        <f>IF(IFERROR(INDEX('Hotel Database'!$AD$11:$AD$510, MATCH($CY166, 'Hotel Database'!$EB$11:$EB$510, 0)), "")="", "", IFERROR(INDEX('Hotel Database'!$AD$11:$AD$510, MATCH($CY166, 'Hotel Database'!$EB$11:$EB$510, 0)), ""))</f>
        <v>www.lhw.com/therasiaresort</v>
      </c>
      <c r="DE166" s="10" t="str">
        <f t="shared" si="13"/>
        <v>https://lhw.com/therasiaresort</v>
      </c>
    </row>
    <row r="167" spans="1:109" x14ac:dyDescent="0.35">
      <c r="A167" s="2"/>
      <c r="B167" s="101" t="str">
        <f>IF(IFERROR(INDEX('Hotel Database'!$B$11:$B$510, MATCH($CY167, 'Hotel Database'!$EB$11:$EB$510, 0)), "")="", "", IFERROR(INDEX('Hotel Database'!$B$11:$B$510, MATCH($CY167, 'Hotel Database'!$EB$11:$EB$510, 0)), ""))</f>
        <v>Italy</v>
      </c>
      <c r="C167" s="102"/>
      <c r="D167" s="102"/>
      <c r="E167" s="102"/>
      <c r="F167" s="102"/>
      <c r="G167" s="102"/>
      <c r="H167" s="102"/>
      <c r="I167" s="102" t="str">
        <f>IF(IFERROR(INDEX('Hotel Database'!$C$11:$C$510, MATCH($CY167, 'Hotel Database'!$EB$11:$EB$510, 0)), "")="", "", IFERROR(INDEX('Hotel Database'!$C$11:$C$510, MATCH($CY167, 'Hotel Database'!$EB$11:$EB$510, 0)), ""))</f>
        <v>Chiusdino (SI)</v>
      </c>
      <c r="J167" s="102"/>
      <c r="K167" s="102"/>
      <c r="L167" s="102"/>
      <c r="M167" s="102"/>
      <c r="N167" s="102"/>
      <c r="O167" s="102"/>
      <c r="P167" s="102" t="str">
        <f>IF(IFERROR(INDEX('Hotel Database'!$D$11:$D$510, MATCH($CY167, 'Hotel Database'!$EB$11:$EB$510, 0)), "")="", "", IFERROR(INDEX('Hotel Database'!$D$11:$D$510, MATCH($CY167, 'Hotel Database'!$EB$11:$EB$510, 0)), ""))</f>
        <v>Borgo Santo Pietro</v>
      </c>
      <c r="Q167" s="102"/>
      <c r="R167" s="102"/>
      <c r="S167" s="102"/>
      <c r="T167" s="102"/>
      <c r="U167" s="102"/>
      <c r="V167" s="102"/>
      <c r="W167" s="102"/>
      <c r="X167" s="102"/>
      <c r="Y167" s="102"/>
      <c r="Z167" s="102" t="str">
        <f>IF(IFERROR(INDEX('Hotel Database'!$I$11:$I$510, MATCH($CY167, 'Hotel Database'!$EB$11:$EB$510, 0)), "")="", "", IFERROR(INDEX('Hotel Database'!$I$11:$I$510, MATCH($CY167, 'Hotel Database'!$EB$11:$EB$510, 0)), ""))</f>
        <v/>
      </c>
      <c r="AA167" s="102"/>
      <c r="AB167" s="102"/>
      <c r="AC167" s="102"/>
      <c r="AD167" s="103">
        <f>IF(IFERROR(INDEX('Hotel Database'!$E$11:$E$510, MATCH($CY167, 'Hotel Database'!$EB$11:$EB$510, 0)), "")="", "", IFERROR(INDEX('Hotel Database'!$E$11:$E$510, MATCH($CY167, 'Hotel Database'!$EB$11:$EB$510, 0)), ""))</f>
        <v>20</v>
      </c>
      <c r="AE167" s="103"/>
      <c r="AF167" s="103"/>
      <c r="AG167" s="103"/>
      <c r="AH167" s="103" t="str">
        <f>IF(IFERROR(INDEX('Hotel Database'!$H$11:$H$510, MATCH($CY167, 'Hotel Database'!$EB$11:$EB$510, 0)), "")="", "", IFERROR(INDEX('Hotel Database'!$H$11:$H$510, MATCH($CY167, 'Hotel Database'!$EB$11:$EB$510, 0)), ""))</f>
        <v/>
      </c>
      <c r="AI167" s="103"/>
      <c r="AJ167" s="103"/>
      <c r="AK167" s="103"/>
      <c r="AL167" s="103" t="str">
        <f>IF(IFERROR(INDEX('Hotel Database'!$K$11:$K$510, MATCH($CY167, 'Hotel Database'!$EB$11:$EB$510, 0)), "")="", "", IFERROR(INDEX('Hotel Database'!$K$11:$K$510, MATCH($CY167, 'Hotel Database'!$EB$11:$EB$510, 0)), ""))</f>
        <v/>
      </c>
      <c r="AM167" s="103"/>
      <c r="AN167" s="103"/>
      <c r="AO167" s="103"/>
      <c r="AP167" s="103" t="str">
        <f>IF(IFERROR(INDEX('Hotel Database'!$Q$11:$Q$510, MATCH($CY167, 'Hotel Database'!$EB$11:$EB$510, 0)), "")="", "", IFERROR(INDEX('Hotel Database'!$Q$11:$Q$510, MATCH($CY167, 'Hotel Database'!$EB$11:$EB$510, 0)), ""))</f>
        <v/>
      </c>
      <c r="AQ167" s="103"/>
      <c r="AR167" s="103"/>
      <c r="AS167" s="103"/>
      <c r="AT167" s="104" t="str">
        <f t="shared" si="12"/>
        <v>https://lhw.com/borgosantopietro</v>
      </c>
      <c r="AU167" s="104"/>
      <c r="AV167" s="104"/>
      <c r="AW167" s="104"/>
      <c r="AX167" s="104"/>
      <c r="AY167" s="104"/>
      <c r="AZ167" s="104"/>
      <c r="BA167" s="104"/>
      <c r="BB167" s="104"/>
      <c r="BC167" s="104"/>
      <c r="BD167" s="104"/>
      <c r="BE167" s="104"/>
      <c r="BF167" s="104"/>
      <c r="BG167" s="104"/>
      <c r="BH167" s="104"/>
      <c r="BI167" s="104"/>
      <c r="BJ167" s="104"/>
      <c r="BK167" s="104"/>
      <c r="BL167" s="105"/>
      <c r="BM167" s="2"/>
      <c r="BN167" s="25"/>
      <c r="BO167" s="25"/>
      <c r="BP167" s="25"/>
      <c r="BQ167" s="25"/>
      <c r="BR167" s="25"/>
      <c r="BS167" s="25"/>
      <c r="BT167" s="25"/>
      <c r="BU167" s="25"/>
      <c r="BV167" s="25"/>
      <c r="BW167" s="25"/>
      <c r="BX167" s="25"/>
      <c r="BY167" s="25"/>
      <c r="BZ167" s="25"/>
      <c r="CA167" s="25"/>
      <c r="CB167" s="25"/>
      <c r="CC167" s="25"/>
      <c r="CD167" s="25"/>
      <c r="CE167" s="25"/>
      <c r="CF167" s="25"/>
      <c r="CG167" s="25"/>
      <c r="CH167" s="25"/>
      <c r="CI167" s="25"/>
      <c r="CJ167" s="25"/>
      <c r="CK167" s="25"/>
      <c r="CU167" s="10" t="str">
        <f>'Hotel Database'!$EJ174</f>
        <v/>
      </c>
      <c r="CW167" s="10" t="str">
        <f>'Hotel Database'!$EN174</f>
        <v>London</v>
      </c>
      <c r="CY167" s="8">
        <v>157</v>
      </c>
      <c r="DA167" s="10" t="str">
        <f>IFERROR(INDEX('Hotel Database'!$ED$11:$ED$510, MATCH($CY167, 'Hotel Database'!$EB$11:$EB$510, 0)), "")</f>
        <v>157. Borgo Santo Pietro</v>
      </c>
      <c r="DC167" s="10" t="str">
        <f>IF(IFERROR(INDEX('Hotel Database'!$AD$11:$AD$510, MATCH($CY167, 'Hotel Database'!$EB$11:$EB$510, 0)), "")="", "", IFERROR(INDEX('Hotel Database'!$AD$11:$AD$510, MATCH($CY167, 'Hotel Database'!$EB$11:$EB$510, 0)), ""))</f>
        <v>www.lhw.com/borgosantopietro</v>
      </c>
      <c r="DE167" s="10" t="str">
        <f t="shared" si="13"/>
        <v>https://lhw.com/borgosantopietro</v>
      </c>
    </row>
    <row r="168" spans="1:109" x14ac:dyDescent="0.35">
      <c r="A168" s="2"/>
      <c r="B168" s="101" t="str">
        <f>IF(IFERROR(INDEX('Hotel Database'!$B$11:$B$510, MATCH($CY168, 'Hotel Database'!$EB$11:$EB$510, 0)), "")="", "", IFERROR(INDEX('Hotel Database'!$B$11:$B$510, MATCH($CY168, 'Hotel Database'!$EB$11:$EB$510, 0)), ""))</f>
        <v>Italy</v>
      </c>
      <c r="C168" s="102"/>
      <c r="D168" s="102"/>
      <c r="E168" s="102"/>
      <c r="F168" s="102"/>
      <c r="G168" s="102"/>
      <c r="H168" s="102"/>
      <c r="I168" s="102" t="str">
        <f>IF(IFERROR(INDEX('Hotel Database'!$C$11:$C$510, MATCH($CY168, 'Hotel Database'!$EB$11:$EB$510, 0)), "")="", "", IFERROR(INDEX('Hotel Database'!$C$11:$C$510, MATCH($CY168, 'Hotel Database'!$EB$11:$EB$510, 0)), ""))</f>
        <v>Cima di Porlezza</v>
      </c>
      <c r="J168" s="102"/>
      <c r="K168" s="102"/>
      <c r="L168" s="102"/>
      <c r="M168" s="102"/>
      <c r="N168" s="102"/>
      <c r="O168" s="102"/>
      <c r="P168" s="102" t="str">
        <f>IF(IFERROR(INDEX('Hotel Database'!$D$11:$D$510, MATCH($CY168, 'Hotel Database'!$EB$11:$EB$510, 0)), "")="", "", IFERROR(INDEX('Hotel Database'!$D$11:$D$510, MATCH($CY168, 'Hotel Database'!$EB$11:$EB$510, 0)), ""))</f>
        <v>ARIA Retreat &amp; SPA</v>
      </c>
      <c r="Q168" s="102"/>
      <c r="R168" s="102"/>
      <c r="S168" s="102"/>
      <c r="T168" s="102"/>
      <c r="U168" s="102"/>
      <c r="V168" s="102"/>
      <c r="W168" s="102"/>
      <c r="X168" s="102"/>
      <c r="Y168" s="102"/>
      <c r="Z168" s="102" t="str">
        <f>IF(IFERROR(INDEX('Hotel Database'!$I$11:$I$510, MATCH($CY168, 'Hotel Database'!$EB$11:$EB$510, 0)), "")="", "", IFERROR(INDEX('Hotel Database'!$I$11:$I$510, MATCH($CY168, 'Hotel Database'!$EB$11:$EB$510, 0)), ""))</f>
        <v/>
      </c>
      <c r="AA168" s="102"/>
      <c r="AB168" s="102"/>
      <c r="AC168" s="102"/>
      <c r="AD168" s="103">
        <f>IF(IFERROR(INDEX('Hotel Database'!$E$11:$E$510, MATCH($CY168, 'Hotel Database'!$EB$11:$EB$510, 0)), "")="", "", IFERROR(INDEX('Hotel Database'!$E$11:$E$510, MATCH($CY168, 'Hotel Database'!$EB$11:$EB$510, 0)), ""))</f>
        <v>15</v>
      </c>
      <c r="AE168" s="103"/>
      <c r="AF168" s="103"/>
      <c r="AG168" s="103"/>
      <c r="AH168" s="103" t="str">
        <f>IF(IFERROR(INDEX('Hotel Database'!$H$11:$H$510, MATCH($CY168, 'Hotel Database'!$EB$11:$EB$510, 0)), "")="", "", IFERROR(INDEX('Hotel Database'!$H$11:$H$510, MATCH($CY168, 'Hotel Database'!$EB$11:$EB$510, 0)), ""))</f>
        <v/>
      </c>
      <c r="AI168" s="103"/>
      <c r="AJ168" s="103"/>
      <c r="AK168" s="103"/>
      <c r="AL168" s="103" t="str">
        <f>IF(IFERROR(INDEX('Hotel Database'!$K$11:$K$510, MATCH($CY168, 'Hotel Database'!$EB$11:$EB$510, 0)), "")="", "", IFERROR(INDEX('Hotel Database'!$K$11:$K$510, MATCH($CY168, 'Hotel Database'!$EB$11:$EB$510, 0)), ""))</f>
        <v/>
      </c>
      <c r="AM168" s="103"/>
      <c r="AN168" s="103"/>
      <c r="AO168" s="103"/>
      <c r="AP168" s="103" t="str">
        <f>IF(IFERROR(INDEX('Hotel Database'!$Q$11:$Q$510, MATCH($CY168, 'Hotel Database'!$EB$11:$EB$510, 0)), "")="", "", IFERROR(INDEX('Hotel Database'!$Q$11:$Q$510, MATCH($CY168, 'Hotel Database'!$EB$11:$EB$510, 0)), ""))</f>
        <v/>
      </c>
      <c r="AQ168" s="103"/>
      <c r="AR168" s="103"/>
      <c r="AS168" s="103"/>
      <c r="AT168" s="104" t="str">
        <f t="shared" si="12"/>
        <v>https://lhw.com/ariaretreatspa</v>
      </c>
      <c r="AU168" s="104"/>
      <c r="AV168" s="104"/>
      <c r="AW168" s="104"/>
      <c r="AX168" s="104"/>
      <c r="AY168" s="104"/>
      <c r="AZ168" s="104"/>
      <c r="BA168" s="104"/>
      <c r="BB168" s="104"/>
      <c r="BC168" s="104"/>
      <c r="BD168" s="104"/>
      <c r="BE168" s="104"/>
      <c r="BF168" s="104"/>
      <c r="BG168" s="104"/>
      <c r="BH168" s="104"/>
      <c r="BI168" s="104"/>
      <c r="BJ168" s="104"/>
      <c r="BK168" s="104"/>
      <c r="BL168" s="105"/>
      <c r="BM168" s="2"/>
      <c r="BN168" s="25"/>
      <c r="BO168" s="25"/>
      <c r="BP168" s="25"/>
      <c r="BQ168" s="25"/>
      <c r="BR168" s="25"/>
      <c r="BS168" s="25"/>
      <c r="BT168" s="25"/>
      <c r="BU168" s="25"/>
      <c r="BV168" s="25"/>
      <c r="BW168" s="25"/>
      <c r="BX168" s="25"/>
      <c r="BY168" s="25"/>
      <c r="BZ168" s="25"/>
      <c r="CA168" s="25"/>
      <c r="CB168" s="25"/>
      <c r="CC168" s="25"/>
      <c r="CD168" s="25"/>
      <c r="CE168" s="25"/>
      <c r="CF168" s="25"/>
      <c r="CG168" s="25"/>
      <c r="CH168" s="25"/>
      <c r="CI168" s="25"/>
      <c r="CJ168" s="25"/>
      <c r="CK168" s="25"/>
      <c r="CU168" s="10" t="str">
        <f>'Hotel Database'!$EJ175</f>
        <v/>
      </c>
      <c r="CW168" s="10" t="str">
        <f>'Hotel Database'!$EN175</f>
        <v>Los Muermos</v>
      </c>
      <c r="CY168" s="8">
        <v>158</v>
      </c>
      <c r="DA168" s="10" t="str">
        <f>IFERROR(INDEX('Hotel Database'!$ED$11:$ED$510, MATCH($CY168, 'Hotel Database'!$EB$11:$EB$510, 0)), "")</f>
        <v>158. ARIA Retreat &amp; SPA</v>
      </c>
      <c r="DC168" s="10" t="str">
        <f>IF(IFERROR(INDEX('Hotel Database'!$AD$11:$AD$510, MATCH($CY168, 'Hotel Database'!$EB$11:$EB$510, 0)), "")="", "", IFERROR(INDEX('Hotel Database'!$AD$11:$AD$510, MATCH($CY168, 'Hotel Database'!$EB$11:$EB$510, 0)), ""))</f>
        <v>www.lhw.com/ariaretreatspa</v>
      </c>
      <c r="DE168" s="10" t="str">
        <f t="shared" si="13"/>
        <v>https://lhw.com/ariaretreatspa</v>
      </c>
    </row>
    <row r="169" spans="1:109" x14ac:dyDescent="0.35">
      <c r="A169" s="2"/>
      <c r="B169" s="101" t="str">
        <f>IF(IFERROR(INDEX('Hotel Database'!$B$11:$B$510, MATCH($CY169, 'Hotel Database'!$EB$11:$EB$510, 0)), "")="", "", IFERROR(INDEX('Hotel Database'!$B$11:$B$510, MATCH($CY169, 'Hotel Database'!$EB$11:$EB$510, 0)), ""))</f>
        <v>Italy</v>
      </c>
      <c r="C169" s="102"/>
      <c r="D169" s="102"/>
      <c r="E169" s="102"/>
      <c r="F169" s="102"/>
      <c r="G169" s="102"/>
      <c r="H169" s="102"/>
      <c r="I169" s="102" t="str">
        <f>IF(IFERROR(INDEX('Hotel Database'!$C$11:$C$510, MATCH($CY169, 'Hotel Database'!$EB$11:$EB$510, 0)), "")="", "", IFERROR(INDEX('Hotel Database'!$C$11:$C$510, MATCH($CY169, 'Hotel Database'!$EB$11:$EB$510, 0)), ""))</f>
        <v>Merano</v>
      </c>
      <c r="J169" s="102"/>
      <c r="K169" s="102"/>
      <c r="L169" s="102"/>
      <c r="M169" s="102"/>
      <c r="N169" s="102"/>
      <c r="O169" s="102"/>
      <c r="P169" s="102" t="str">
        <f>IF(IFERROR(INDEX('Hotel Database'!$D$11:$D$510, MATCH($CY169, 'Hotel Database'!$EB$11:$EB$510, 0)), "")="", "", IFERROR(INDEX('Hotel Database'!$D$11:$D$510, MATCH($CY169, 'Hotel Database'!$EB$11:$EB$510, 0)), ""))</f>
        <v>Villa Eden – The Private Retreat</v>
      </c>
      <c r="Q169" s="102"/>
      <c r="R169" s="102"/>
      <c r="S169" s="102"/>
      <c r="T169" s="102"/>
      <c r="U169" s="102"/>
      <c r="V169" s="102"/>
      <c r="W169" s="102"/>
      <c r="X169" s="102"/>
      <c r="Y169" s="102"/>
      <c r="Z169" s="102" t="str">
        <f>IF(IFERROR(INDEX('Hotel Database'!$I$11:$I$510, MATCH($CY169, 'Hotel Database'!$EB$11:$EB$510, 0)), "")="", "", IFERROR(INDEX('Hotel Database'!$I$11:$I$510, MATCH($CY169, 'Hotel Database'!$EB$11:$EB$510, 0)), ""))</f>
        <v/>
      </c>
      <c r="AA169" s="102"/>
      <c r="AB169" s="102"/>
      <c r="AC169" s="102"/>
      <c r="AD169" s="103">
        <f>IF(IFERROR(INDEX('Hotel Database'!$E$11:$E$510, MATCH($CY169, 'Hotel Database'!$EB$11:$EB$510, 0)), "")="", "", IFERROR(INDEX('Hotel Database'!$E$11:$E$510, MATCH($CY169, 'Hotel Database'!$EB$11:$EB$510, 0)), ""))</f>
        <v>29</v>
      </c>
      <c r="AE169" s="103"/>
      <c r="AF169" s="103"/>
      <c r="AG169" s="103"/>
      <c r="AH169" s="103" t="str">
        <f>IF(IFERROR(INDEX('Hotel Database'!$H$11:$H$510, MATCH($CY169, 'Hotel Database'!$EB$11:$EB$510, 0)), "")="", "", IFERROR(INDEX('Hotel Database'!$H$11:$H$510, MATCH($CY169, 'Hotel Database'!$EB$11:$EB$510, 0)), ""))</f>
        <v/>
      </c>
      <c r="AI169" s="103"/>
      <c r="AJ169" s="103"/>
      <c r="AK169" s="103"/>
      <c r="AL169" s="103" t="str">
        <f>IF(IFERROR(INDEX('Hotel Database'!$K$11:$K$510, MATCH($CY169, 'Hotel Database'!$EB$11:$EB$510, 0)), "")="", "", IFERROR(INDEX('Hotel Database'!$K$11:$K$510, MATCH($CY169, 'Hotel Database'!$EB$11:$EB$510, 0)), ""))</f>
        <v/>
      </c>
      <c r="AM169" s="103"/>
      <c r="AN169" s="103"/>
      <c r="AO169" s="103"/>
      <c r="AP169" s="103" t="str">
        <f>IF(IFERROR(INDEX('Hotel Database'!$Q$11:$Q$510, MATCH($CY169, 'Hotel Database'!$EB$11:$EB$510, 0)), "")="", "", IFERROR(INDEX('Hotel Database'!$Q$11:$Q$510, MATCH($CY169, 'Hotel Database'!$EB$11:$EB$510, 0)), ""))</f>
        <v/>
      </c>
      <c r="AQ169" s="103"/>
      <c r="AR169" s="103"/>
      <c r="AS169" s="103"/>
      <c r="AT169" s="104" t="str">
        <f t="shared" si="12"/>
        <v>https://lhw.com/villaedenretreat</v>
      </c>
      <c r="AU169" s="104"/>
      <c r="AV169" s="104"/>
      <c r="AW169" s="104"/>
      <c r="AX169" s="104"/>
      <c r="AY169" s="104"/>
      <c r="AZ169" s="104"/>
      <c r="BA169" s="104"/>
      <c r="BB169" s="104"/>
      <c r="BC169" s="104"/>
      <c r="BD169" s="104"/>
      <c r="BE169" s="104"/>
      <c r="BF169" s="104"/>
      <c r="BG169" s="104"/>
      <c r="BH169" s="104"/>
      <c r="BI169" s="104"/>
      <c r="BJ169" s="104"/>
      <c r="BK169" s="104"/>
      <c r="BL169" s="105"/>
      <c r="BM169" s="2"/>
      <c r="BN169" s="25"/>
      <c r="BO169" s="25"/>
      <c r="BP169" s="25"/>
      <c r="BQ169" s="25"/>
      <c r="BR169" s="25"/>
      <c r="BS169" s="25"/>
      <c r="BT169" s="25"/>
      <c r="BU169" s="25"/>
      <c r="BV169" s="25"/>
      <c r="BW169" s="25"/>
      <c r="BX169" s="25"/>
      <c r="BY169" s="25"/>
      <c r="BZ169" s="25"/>
      <c r="CA169" s="25"/>
      <c r="CB169" s="25"/>
      <c r="CC169" s="25"/>
      <c r="CD169" s="25"/>
      <c r="CE169" s="25"/>
      <c r="CF169" s="25"/>
      <c r="CG169" s="25"/>
      <c r="CH169" s="25"/>
      <c r="CI169" s="25"/>
      <c r="CJ169" s="25"/>
      <c r="CK169" s="25"/>
      <c r="CU169" s="10" t="str">
        <f>'Hotel Database'!$EJ176</f>
        <v/>
      </c>
      <c r="CW169" s="10" t="str">
        <f>'Hotel Database'!$EN176</f>
        <v>Lugano</v>
      </c>
      <c r="CY169" s="8">
        <v>159</v>
      </c>
      <c r="DA169" s="10" t="str">
        <f>IFERROR(INDEX('Hotel Database'!$ED$11:$ED$510, MATCH($CY169, 'Hotel Database'!$EB$11:$EB$510, 0)), "")</f>
        <v>159. Villa Eden – The Private Retreat</v>
      </c>
      <c r="DC169" s="10" t="str">
        <f>IF(IFERROR(INDEX('Hotel Database'!$AD$11:$AD$510, MATCH($CY169, 'Hotel Database'!$EB$11:$EB$510, 0)), "")="", "", IFERROR(INDEX('Hotel Database'!$AD$11:$AD$510, MATCH($CY169, 'Hotel Database'!$EB$11:$EB$510, 0)), ""))</f>
        <v>www.lhw.com/villaedenretreat</v>
      </c>
      <c r="DE169" s="10" t="str">
        <f t="shared" si="13"/>
        <v>https://lhw.com/villaedenretreat</v>
      </c>
    </row>
    <row r="170" spans="1:109" x14ac:dyDescent="0.35">
      <c r="A170" s="2"/>
      <c r="B170" s="101" t="str">
        <f>IF(IFERROR(INDEX('Hotel Database'!$B$11:$B$510, MATCH($CY170, 'Hotel Database'!$EB$11:$EB$510, 0)), "")="", "", IFERROR(INDEX('Hotel Database'!$B$11:$B$510, MATCH($CY170, 'Hotel Database'!$EB$11:$EB$510, 0)), ""))</f>
        <v>Italy</v>
      </c>
      <c r="C170" s="102"/>
      <c r="D170" s="102"/>
      <c r="E170" s="102"/>
      <c r="F170" s="102"/>
      <c r="G170" s="102"/>
      <c r="H170" s="102"/>
      <c r="I170" s="102" t="str">
        <f>IF(IFERROR(INDEX('Hotel Database'!$C$11:$C$510, MATCH($CY170, 'Hotel Database'!$EB$11:$EB$510, 0)), "")="", "", IFERROR(INDEX('Hotel Database'!$C$11:$C$510, MATCH($CY170, 'Hotel Database'!$EB$11:$EB$510, 0)), ""))</f>
        <v>Rome</v>
      </c>
      <c r="J170" s="102"/>
      <c r="K170" s="102"/>
      <c r="L170" s="102"/>
      <c r="M170" s="102"/>
      <c r="N170" s="102"/>
      <c r="O170" s="102"/>
      <c r="P170" s="102" t="str">
        <f>IF(IFERROR(INDEX('Hotel Database'!$D$11:$D$510, MATCH($CY170, 'Hotel Database'!$EB$11:$EB$510, 0)), "")="", "", IFERROR(INDEX('Hotel Database'!$D$11:$D$510, MATCH($CY170, 'Hotel Database'!$EB$11:$EB$510, 0)), ""))</f>
        <v>Anantara Palazzo Naiadi Rome</v>
      </c>
      <c r="Q170" s="102"/>
      <c r="R170" s="102"/>
      <c r="S170" s="102"/>
      <c r="T170" s="102"/>
      <c r="U170" s="102"/>
      <c r="V170" s="102"/>
      <c r="W170" s="102"/>
      <c r="X170" s="102"/>
      <c r="Y170" s="102"/>
      <c r="Z170" s="102" t="str">
        <f>IF(IFERROR(INDEX('Hotel Database'!$I$11:$I$510, MATCH($CY170, 'Hotel Database'!$EB$11:$EB$510, 0)), "")="", "", IFERROR(INDEX('Hotel Database'!$I$11:$I$510, MATCH($CY170, 'Hotel Database'!$EB$11:$EB$510, 0)), ""))</f>
        <v/>
      </c>
      <c r="AA170" s="102"/>
      <c r="AB170" s="102"/>
      <c r="AC170" s="102"/>
      <c r="AD170" s="103">
        <f>IF(IFERROR(INDEX('Hotel Database'!$E$11:$E$510, MATCH($CY170, 'Hotel Database'!$EB$11:$EB$510, 0)), "")="", "", IFERROR(INDEX('Hotel Database'!$E$11:$E$510, MATCH($CY170, 'Hotel Database'!$EB$11:$EB$510, 0)), ""))</f>
        <v>232</v>
      </c>
      <c r="AE170" s="103"/>
      <c r="AF170" s="103"/>
      <c r="AG170" s="103"/>
      <c r="AH170" s="103" t="str">
        <f>IF(IFERROR(INDEX('Hotel Database'!$H$11:$H$510, MATCH($CY170, 'Hotel Database'!$EB$11:$EB$510, 0)), "")="", "", IFERROR(INDEX('Hotel Database'!$H$11:$H$510, MATCH($CY170, 'Hotel Database'!$EB$11:$EB$510, 0)), ""))</f>
        <v/>
      </c>
      <c r="AI170" s="103"/>
      <c r="AJ170" s="103"/>
      <c r="AK170" s="103"/>
      <c r="AL170" s="103" t="str">
        <f>IF(IFERROR(INDEX('Hotel Database'!$K$11:$K$510, MATCH($CY170, 'Hotel Database'!$EB$11:$EB$510, 0)), "")="", "", IFERROR(INDEX('Hotel Database'!$K$11:$K$510, MATCH($CY170, 'Hotel Database'!$EB$11:$EB$510, 0)), ""))</f>
        <v/>
      </c>
      <c r="AM170" s="103"/>
      <c r="AN170" s="103"/>
      <c r="AO170" s="103"/>
      <c r="AP170" s="103" t="str">
        <f>IF(IFERROR(INDEX('Hotel Database'!$Q$11:$Q$510, MATCH($CY170, 'Hotel Database'!$EB$11:$EB$510, 0)), "")="", "", IFERROR(INDEX('Hotel Database'!$Q$11:$Q$510, MATCH($CY170, 'Hotel Database'!$EB$11:$EB$510, 0)), ""))</f>
        <v/>
      </c>
      <c r="AQ170" s="103"/>
      <c r="AR170" s="103"/>
      <c r="AS170" s="103"/>
      <c r="AT170" s="104" t="str">
        <f t="shared" si="12"/>
        <v>https://lhw.com/anantarapalazzonaiadi</v>
      </c>
      <c r="AU170" s="104"/>
      <c r="AV170" s="104"/>
      <c r="AW170" s="104"/>
      <c r="AX170" s="104"/>
      <c r="AY170" s="104"/>
      <c r="AZ170" s="104"/>
      <c r="BA170" s="104"/>
      <c r="BB170" s="104"/>
      <c r="BC170" s="104"/>
      <c r="BD170" s="104"/>
      <c r="BE170" s="104"/>
      <c r="BF170" s="104"/>
      <c r="BG170" s="104"/>
      <c r="BH170" s="104"/>
      <c r="BI170" s="104"/>
      <c r="BJ170" s="104"/>
      <c r="BK170" s="104"/>
      <c r="BL170" s="105"/>
      <c r="BM170" s="2"/>
      <c r="BN170" s="25"/>
      <c r="BO170" s="25"/>
      <c r="BP170" s="25"/>
      <c r="BQ170" s="25"/>
      <c r="BR170" s="25"/>
      <c r="BS170" s="25"/>
      <c r="BT170" s="25"/>
      <c r="BU170" s="25"/>
      <c r="BV170" s="25"/>
      <c r="BW170" s="25"/>
      <c r="BX170" s="25"/>
      <c r="BY170" s="25"/>
      <c r="BZ170" s="25"/>
      <c r="CA170" s="25"/>
      <c r="CB170" s="25"/>
      <c r="CC170" s="25"/>
      <c r="CD170" s="25"/>
      <c r="CE170" s="25"/>
      <c r="CF170" s="25"/>
      <c r="CG170" s="25"/>
      <c r="CH170" s="25"/>
      <c r="CI170" s="25"/>
      <c r="CJ170" s="25"/>
      <c r="CK170" s="25"/>
      <c r="CU170" s="10" t="str">
        <f>'Hotel Database'!$EJ177</f>
        <v/>
      </c>
      <c r="CW170" s="10" t="str">
        <f>'Hotel Database'!$EN177</f>
        <v>Luxembourg</v>
      </c>
      <c r="CY170" s="8">
        <v>160</v>
      </c>
      <c r="DA170" s="10" t="str">
        <f>IFERROR(INDEX('Hotel Database'!$ED$11:$ED$510, MATCH($CY170, 'Hotel Database'!$EB$11:$EB$510, 0)), "")</f>
        <v>160. Anantara Palazzo Naiadi Rome</v>
      </c>
      <c r="DC170" s="10" t="str">
        <f>IF(IFERROR(INDEX('Hotel Database'!$AD$11:$AD$510, MATCH($CY170, 'Hotel Database'!$EB$11:$EB$510, 0)), "")="", "", IFERROR(INDEX('Hotel Database'!$AD$11:$AD$510, MATCH($CY170, 'Hotel Database'!$EB$11:$EB$510, 0)), ""))</f>
        <v>www.lhw.com/anantarapalazzonaiadi</v>
      </c>
      <c r="DE170" s="10" t="str">
        <f t="shared" si="13"/>
        <v>https://lhw.com/anantarapalazzonaiadi</v>
      </c>
    </row>
    <row r="171" spans="1:109" x14ac:dyDescent="0.35">
      <c r="A171" s="2"/>
      <c r="B171" s="101" t="str">
        <f>IF(IFERROR(INDEX('Hotel Database'!$B$11:$B$510, MATCH($CY171, 'Hotel Database'!$EB$11:$EB$510, 0)), "")="", "", IFERROR(INDEX('Hotel Database'!$B$11:$B$510, MATCH($CY171, 'Hotel Database'!$EB$11:$EB$510, 0)), ""))</f>
        <v>Italy</v>
      </c>
      <c r="C171" s="102"/>
      <c r="D171" s="102"/>
      <c r="E171" s="102"/>
      <c r="F171" s="102"/>
      <c r="G171" s="102"/>
      <c r="H171" s="102"/>
      <c r="I171" s="102" t="str">
        <f>IF(IFERROR(INDEX('Hotel Database'!$C$11:$C$510, MATCH($CY171, 'Hotel Database'!$EB$11:$EB$510, 0)), "")="", "", IFERROR(INDEX('Hotel Database'!$C$11:$C$510, MATCH($CY171, 'Hotel Database'!$EB$11:$EB$510, 0)), ""))</f>
        <v>Selva Alta Val Gardena</v>
      </c>
      <c r="J171" s="102"/>
      <c r="K171" s="102"/>
      <c r="L171" s="102"/>
      <c r="M171" s="102"/>
      <c r="N171" s="102"/>
      <c r="O171" s="102"/>
      <c r="P171" s="102" t="str">
        <f>IF(IFERROR(INDEX('Hotel Database'!$D$11:$D$510, MATCH($CY171, 'Hotel Database'!$EB$11:$EB$510, 0)), "")="", "", IFERROR(INDEX('Hotel Database'!$D$11:$D$510, MATCH($CY171, 'Hotel Database'!$EB$11:$EB$510, 0)), ""))</f>
        <v>Alpenroyal Hotel</v>
      </c>
      <c r="Q171" s="102"/>
      <c r="R171" s="102"/>
      <c r="S171" s="102"/>
      <c r="T171" s="102"/>
      <c r="U171" s="102"/>
      <c r="V171" s="102"/>
      <c r="W171" s="102"/>
      <c r="X171" s="102"/>
      <c r="Y171" s="102"/>
      <c r="Z171" s="102" t="str">
        <f>IF(IFERROR(INDEX('Hotel Database'!$I$11:$I$510, MATCH($CY171, 'Hotel Database'!$EB$11:$EB$510, 0)), "")="", "", IFERROR(INDEX('Hotel Database'!$I$11:$I$510, MATCH($CY171, 'Hotel Database'!$EB$11:$EB$510, 0)), ""))</f>
        <v/>
      </c>
      <c r="AA171" s="102"/>
      <c r="AB171" s="102"/>
      <c r="AC171" s="102"/>
      <c r="AD171" s="103">
        <f>IF(IFERROR(INDEX('Hotel Database'!$E$11:$E$510, MATCH($CY171, 'Hotel Database'!$EB$11:$EB$510, 0)), "")="", "", IFERROR(INDEX('Hotel Database'!$E$11:$E$510, MATCH($CY171, 'Hotel Database'!$EB$11:$EB$510, 0)), ""))</f>
        <v>54</v>
      </c>
      <c r="AE171" s="103"/>
      <c r="AF171" s="103"/>
      <c r="AG171" s="103"/>
      <c r="AH171" s="103">
        <f>IF(IFERROR(INDEX('Hotel Database'!$H$11:$H$510, MATCH($CY171, 'Hotel Database'!$EB$11:$EB$510, 0)), "")="", "", IFERROR(INDEX('Hotel Database'!$H$11:$H$510, MATCH($CY171, 'Hotel Database'!$EB$11:$EB$510, 0)), ""))</f>
        <v>1</v>
      </c>
      <c r="AI171" s="103"/>
      <c r="AJ171" s="103"/>
      <c r="AK171" s="103"/>
      <c r="AL171" s="103">
        <f>IF(IFERROR(INDEX('Hotel Database'!$K$11:$K$510, MATCH($CY171, 'Hotel Database'!$EB$11:$EB$510, 0)), "")="", "", IFERROR(INDEX('Hotel Database'!$K$11:$K$510, MATCH($CY171, 'Hotel Database'!$EB$11:$EB$510, 0)), ""))</f>
        <v>40</v>
      </c>
      <c r="AM171" s="103"/>
      <c r="AN171" s="103"/>
      <c r="AO171" s="103"/>
      <c r="AP171" s="103">
        <f>IF(IFERROR(INDEX('Hotel Database'!$Q$11:$Q$510, MATCH($CY171, 'Hotel Database'!$EB$11:$EB$510, 0)), "")="", "", IFERROR(INDEX('Hotel Database'!$Q$11:$Q$510, MATCH($CY171, 'Hotel Database'!$EB$11:$EB$510, 0)), ""))</f>
        <v>30</v>
      </c>
      <c r="AQ171" s="103"/>
      <c r="AR171" s="103"/>
      <c r="AS171" s="103"/>
      <c r="AT171" s="104" t="str">
        <f t="shared" si="12"/>
        <v>https://lhw.com/alpenroyal</v>
      </c>
      <c r="AU171" s="104"/>
      <c r="AV171" s="104"/>
      <c r="AW171" s="104"/>
      <c r="AX171" s="104"/>
      <c r="AY171" s="104"/>
      <c r="AZ171" s="104"/>
      <c r="BA171" s="104"/>
      <c r="BB171" s="104"/>
      <c r="BC171" s="104"/>
      <c r="BD171" s="104"/>
      <c r="BE171" s="104"/>
      <c r="BF171" s="104"/>
      <c r="BG171" s="104"/>
      <c r="BH171" s="104"/>
      <c r="BI171" s="104"/>
      <c r="BJ171" s="104"/>
      <c r="BK171" s="104"/>
      <c r="BL171" s="105"/>
      <c r="BM171" s="2"/>
      <c r="BN171" s="25"/>
      <c r="BO171" s="25"/>
      <c r="BP171" s="25"/>
      <c r="BQ171" s="25"/>
      <c r="BR171" s="25"/>
      <c r="BS171" s="25"/>
      <c r="BT171" s="25"/>
      <c r="BU171" s="25"/>
      <c r="BV171" s="25"/>
      <c r="BW171" s="25"/>
      <c r="BX171" s="25"/>
      <c r="BY171" s="25"/>
      <c r="BZ171" s="25"/>
      <c r="CA171" s="25"/>
      <c r="CB171" s="25"/>
      <c r="CC171" s="25"/>
      <c r="CD171" s="25"/>
      <c r="CE171" s="25"/>
      <c r="CF171" s="25"/>
      <c r="CG171" s="25"/>
      <c r="CH171" s="25"/>
      <c r="CI171" s="25"/>
      <c r="CJ171" s="25"/>
      <c r="CK171" s="25"/>
      <c r="CU171" s="10" t="str">
        <f>'Hotel Database'!$EJ178</f>
        <v/>
      </c>
      <c r="CW171" s="10" t="str">
        <f>'Hotel Database'!$EN178</f>
        <v>Lyon</v>
      </c>
      <c r="CY171" s="8">
        <v>161</v>
      </c>
      <c r="DA171" s="10" t="str">
        <f>IFERROR(INDEX('Hotel Database'!$ED$11:$ED$510, MATCH($CY171, 'Hotel Database'!$EB$11:$EB$510, 0)), "")</f>
        <v>161. Alpenroyal Hotel</v>
      </c>
      <c r="DC171" s="10" t="str">
        <f>IF(IFERROR(INDEX('Hotel Database'!$AD$11:$AD$510, MATCH($CY171, 'Hotel Database'!$EB$11:$EB$510, 0)), "")="", "", IFERROR(INDEX('Hotel Database'!$AD$11:$AD$510, MATCH($CY171, 'Hotel Database'!$EB$11:$EB$510, 0)), ""))</f>
        <v>www.lhw.com/alpenroyal</v>
      </c>
      <c r="DE171" s="10" t="str">
        <f t="shared" si="13"/>
        <v>https://lhw.com/alpenroyal</v>
      </c>
    </row>
    <row r="172" spans="1:109" x14ac:dyDescent="0.35">
      <c r="A172" s="2"/>
      <c r="B172" s="101" t="str">
        <f>IF(IFERROR(INDEX('Hotel Database'!$B$11:$B$510, MATCH($CY172, 'Hotel Database'!$EB$11:$EB$510, 0)), "")="", "", IFERROR(INDEX('Hotel Database'!$B$11:$B$510, MATCH($CY172, 'Hotel Database'!$EB$11:$EB$510, 0)), ""))</f>
        <v>Italy</v>
      </c>
      <c r="C172" s="102"/>
      <c r="D172" s="102"/>
      <c r="E172" s="102"/>
      <c r="F172" s="102"/>
      <c r="G172" s="102"/>
      <c r="H172" s="102"/>
      <c r="I172" s="102" t="str">
        <f>IF(IFERROR(INDEX('Hotel Database'!$C$11:$C$510, MATCH($CY172, 'Hotel Database'!$EB$11:$EB$510, 0)), "")="", "", IFERROR(INDEX('Hotel Database'!$C$11:$C$510, MATCH($CY172, 'Hotel Database'!$EB$11:$EB$510, 0)), ""))</f>
        <v>San Giuliano Terme (Pisa)</v>
      </c>
      <c r="J172" s="102"/>
      <c r="K172" s="102"/>
      <c r="L172" s="102"/>
      <c r="M172" s="102"/>
      <c r="N172" s="102"/>
      <c r="O172" s="102"/>
      <c r="P172" s="102" t="str">
        <f>IF(IFERROR(INDEX('Hotel Database'!$D$11:$D$510, MATCH($CY172, 'Hotel Database'!$EB$11:$EB$510, 0)), "")="", "", IFERROR(INDEX('Hotel Database'!$D$11:$D$510, MATCH($CY172, 'Hotel Database'!$EB$11:$EB$510, 0)), ""))</f>
        <v>Bagni di Pisa Palace and Thermal Spa</v>
      </c>
      <c r="Q172" s="102"/>
      <c r="R172" s="102"/>
      <c r="S172" s="102"/>
      <c r="T172" s="102"/>
      <c r="U172" s="102"/>
      <c r="V172" s="102"/>
      <c r="W172" s="102"/>
      <c r="X172" s="102"/>
      <c r="Y172" s="102"/>
      <c r="Z172" s="102" t="str">
        <f>IF(IFERROR(INDEX('Hotel Database'!$I$11:$I$510, MATCH($CY172, 'Hotel Database'!$EB$11:$EB$510, 0)), "")="", "", IFERROR(INDEX('Hotel Database'!$I$11:$I$510, MATCH($CY172, 'Hotel Database'!$EB$11:$EB$510, 0)), ""))</f>
        <v/>
      </c>
      <c r="AA172" s="102"/>
      <c r="AB172" s="102"/>
      <c r="AC172" s="102"/>
      <c r="AD172" s="103">
        <f>IF(IFERROR(INDEX('Hotel Database'!$E$11:$E$510, MATCH($CY172, 'Hotel Database'!$EB$11:$EB$510, 0)), "")="", "", IFERROR(INDEX('Hotel Database'!$E$11:$E$510, MATCH($CY172, 'Hotel Database'!$EB$11:$EB$510, 0)), ""))</f>
        <v>61</v>
      </c>
      <c r="AE172" s="103"/>
      <c r="AF172" s="103"/>
      <c r="AG172" s="103"/>
      <c r="AH172" s="103">
        <f>IF(IFERROR(INDEX('Hotel Database'!$H$11:$H$510, MATCH($CY172, 'Hotel Database'!$EB$11:$EB$510, 0)), "")="", "", IFERROR(INDEX('Hotel Database'!$H$11:$H$510, MATCH($CY172, 'Hotel Database'!$EB$11:$EB$510, 0)), ""))</f>
        <v>3</v>
      </c>
      <c r="AI172" s="103"/>
      <c r="AJ172" s="103"/>
      <c r="AK172" s="103"/>
      <c r="AL172" s="103">
        <f>IF(IFERROR(INDEX('Hotel Database'!$K$11:$K$510, MATCH($CY172, 'Hotel Database'!$EB$11:$EB$510, 0)), "")="", "", IFERROR(INDEX('Hotel Database'!$K$11:$K$510, MATCH($CY172, 'Hotel Database'!$EB$11:$EB$510, 0)), ""))</f>
        <v>61</v>
      </c>
      <c r="AM172" s="103"/>
      <c r="AN172" s="103"/>
      <c r="AO172" s="103"/>
      <c r="AP172" s="103">
        <f>IF(IFERROR(INDEX('Hotel Database'!$Q$11:$Q$510, MATCH($CY172, 'Hotel Database'!$EB$11:$EB$510, 0)), "")="", "", IFERROR(INDEX('Hotel Database'!$Q$11:$Q$510, MATCH($CY172, 'Hotel Database'!$EB$11:$EB$510, 0)), ""))</f>
        <v>80</v>
      </c>
      <c r="AQ172" s="103"/>
      <c r="AR172" s="103"/>
      <c r="AS172" s="103"/>
      <c r="AT172" s="104" t="str">
        <f t="shared" si="12"/>
        <v>https://lhw.com/bagnipisa</v>
      </c>
      <c r="AU172" s="104"/>
      <c r="AV172" s="104"/>
      <c r="AW172" s="104"/>
      <c r="AX172" s="104"/>
      <c r="AY172" s="104"/>
      <c r="AZ172" s="104"/>
      <c r="BA172" s="104"/>
      <c r="BB172" s="104"/>
      <c r="BC172" s="104"/>
      <c r="BD172" s="104"/>
      <c r="BE172" s="104"/>
      <c r="BF172" s="104"/>
      <c r="BG172" s="104"/>
      <c r="BH172" s="104"/>
      <c r="BI172" s="104"/>
      <c r="BJ172" s="104"/>
      <c r="BK172" s="104"/>
      <c r="BL172" s="105"/>
      <c r="BM172" s="2"/>
      <c r="BN172" s="25"/>
      <c r="BO172" s="25"/>
      <c r="BP172" s="25"/>
      <c r="BQ172" s="25"/>
      <c r="BR172" s="25"/>
      <c r="BS172" s="25"/>
      <c r="BT172" s="25"/>
      <c r="BU172" s="25"/>
      <c r="BV172" s="25"/>
      <c r="BW172" s="25"/>
      <c r="BX172" s="25"/>
      <c r="BY172" s="25"/>
      <c r="BZ172" s="25"/>
      <c r="CA172" s="25"/>
      <c r="CB172" s="25"/>
      <c r="CC172" s="25"/>
      <c r="CD172" s="25"/>
      <c r="CE172" s="25"/>
      <c r="CF172" s="25"/>
      <c r="CG172" s="25"/>
      <c r="CH172" s="25"/>
      <c r="CI172" s="25"/>
      <c r="CJ172" s="25"/>
      <c r="CK172" s="25"/>
      <c r="CU172" s="10" t="str">
        <f>'Hotel Database'!$EJ179</f>
        <v/>
      </c>
      <c r="CW172" s="10" t="str">
        <f>'Hotel Database'!$EN179</f>
        <v>Madrid</v>
      </c>
      <c r="CY172" s="8">
        <v>162</v>
      </c>
      <c r="DA172" s="10" t="str">
        <f>IFERROR(INDEX('Hotel Database'!$ED$11:$ED$510, MATCH($CY172, 'Hotel Database'!$EB$11:$EB$510, 0)), "")</f>
        <v>162. Bagni di Pisa Palace and Thermal Spa</v>
      </c>
      <c r="DC172" s="10" t="str">
        <f>IF(IFERROR(INDEX('Hotel Database'!$AD$11:$AD$510, MATCH($CY172, 'Hotel Database'!$EB$11:$EB$510, 0)), "")="", "", IFERROR(INDEX('Hotel Database'!$AD$11:$AD$510, MATCH($CY172, 'Hotel Database'!$EB$11:$EB$510, 0)), ""))</f>
        <v>www.lhw.com/bagnipisa</v>
      </c>
      <c r="DE172" s="10" t="str">
        <f t="shared" si="13"/>
        <v>https://lhw.com/bagnipisa</v>
      </c>
    </row>
    <row r="173" spans="1:109" x14ac:dyDescent="0.35">
      <c r="A173" s="2"/>
      <c r="B173" s="101" t="str">
        <f>IF(IFERROR(INDEX('Hotel Database'!$B$11:$B$510, MATCH($CY173, 'Hotel Database'!$EB$11:$EB$510, 0)), "")="", "", IFERROR(INDEX('Hotel Database'!$B$11:$B$510, MATCH($CY173, 'Hotel Database'!$EB$11:$EB$510, 0)), ""))</f>
        <v>Italy</v>
      </c>
      <c r="C173" s="102"/>
      <c r="D173" s="102"/>
      <c r="E173" s="102"/>
      <c r="F173" s="102"/>
      <c r="G173" s="102"/>
      <c r="H173" s="102"/>
      <c r="I173" s="102" t="str">
        <f>IF(IFERROR(INDEX('Hotel Database'!$C$11:$C$510, MATCH($CY173, 'Hotel Database'!$EB$11:$EB$510, 0)), "")="", "", IFERROR(INDEX('Hotel Database'!$C$11:$C$510, MATCH($CY173, 'Hotel Database'!$EB$11:$EB$510, 0)), ""))</f>
        <v>Verona</v>
      </c>
      <c r="J173" s="102"/>
      <c r="K173" s="102"/>
      <c r="L173" s="102"/>
      <c r="M173" s="102"/>
      <c r="N173" s="102"/>
      <c r="O173" s="102"/>
      <c r="P173" s="102" t="str">
        <f>IF(IFERROR(INDEX('Hotel Database'!$D$11:$D$510, MATCH($CY173, 'Hotel Database'!$EB$11:$EB$510, 0)), "")="", "", IFERROR(INDEX('Hotel Database'!$D$11:$D$510, MATCH($CY173, 'Hotel Database'!$EB$11:$EB$510, 0)), ""))</f>
        <v>Due Torri Hotel</v>
      </c>
      <c r="Q173" s="102"/>
      <c r="R173" s="102"/>
      <c r="S173" s="102"/>
      <c r="T173" s="102"/>
      <c r="U173" s="102"/>
      <c r="V173" s="102"/>
      <c r="W173" s="102"/>
      <c r="X173" s="102"/>
      <c r="Y173" s="102"/>
      <c r="Z173" s="102" t="str">
        <f>IF(IFERROR(INDEX('Hotel Database'!$I$11:$I$510, MATCH($CY173, 'Hotel Database'!$EB$11:$EB$510, 0)), "")="", "", IFERROR(INDEX('Hotel Database'!$I$11:$I$510, MATCH($CY173, 'Hotel Database'!$EB$11:$EB$510, 0)), ""))</f>
        <v/>
      </c>
      <c r="AA173" s="102"/>
      <c r="AB173" s="102"/>
      <c r="AC173" s="102"/>
      <c r="AD173" s="103">
        <f>IF(IFERROR(INDEX('Hotel Database'!$E$11:$E$510, MATCH($CY173, 'Hotel Database'!$EB$11:$EB$510, 0)), "")="", "", IFERROR(INDEX('Hotel Database'!$E$11:$E$510, MATCH($CY173, 'Hotel Database'!$EB$11:$EB$510, 0)), ""))</f>
        <v>89</v>
      </c>
      <c r="AE173" s="103"/>
      <c r="AF173" s="103"/>
      <c r="AG173" s="103"/>
      <c r="AH173" s="103">
        <f>IF(IFERROR(INDEX('Hotel Database'!$H$11:$H$510, MATCH($CY173, 'Hotel Database'!$EB$11:$EB$510, 0)), "")="", "", IFERROR(INDEX('Hotel Database'!$H$11:$H$510, MATCH($CY173, 'Hotel Database'!$EB$11:$EB$510, 0)), ""))</f>
        <v>7</v>
      </c>
      <c r="AI173" s="103"/>
      <c r="AJ173" s="103"/>
      <c r="AK173" s="103"/>
      <c r="AL173" s="103">
        <f>IF(IFERROR(INDEX('Hotel Database'!$K$11:$K$510, MATCH($CY173, 'Hotel Database'!$EB$11:$EB$510, 0)), "")="", "", IFERROR(INDEX('Hotel Database'!$K$11:$K$510, MATCH($CY173, 'Hotel Database'!$EB$11:$EB$510, 0)), ""))</f>
        <v>170</v>
      </c>
      <c r="AM173" s="103"/>
      <c r="AN173" s="103"/>
      <c r="AO173" s="103"/>
      <c r="AP173" s="103">
        <f>IF(IFERROR(INDEX('Hotel Database'!$Q$11:$Q$510, MATCH($CY173, 'Hotel Database'!$EB$11:$EB$510, 0)), "")="", "", IFERROR(INDEX('Hotel Database'!$Q$11:$Q$510, MATCH($CY173, 'Hotel Database'!$EB$11:$EB$510, 0)), ""))</f>
        <v>80</v>
      </c>
      <c r="AQ173" s="103"/>
      <c r="AR173" s="103"/>
      <c r="AS173" s="103"/>
      <c r="AT173" s="104" t="str">
        <f t="shared" si="12"/>
        <v>https://lhw.com/duetorri</v>
      </c>
      <c r="AU173" s="104"/>
      <c r="AV173" s="104"/>
      <c r="AW173" s="104"/>
      <c r="AX173" s="104"/>
      <c r="AY173" s="104"/>
      <c r="AZ173" s="104"/>
      <c r="BA173" s="104"/>
      <c r="BB173" s="104"/>
      <c r="BC173" s="104"/>
      <c r="BD173" s="104"/>
      <c r="BE173" s="104"/>
      <c r="BF173" s="104"/>
      <c r="BG173" s="104"/>
      <c r="BH173" s="104"/>
      <c r="BI173" s="104"/>
      <c r="BJ173" s="104"/>
      <c r="BK173" s="104"/>
      <c r="BL173" s="105"/>
      <c r="BM173" s="2"/>
      <c r="BN173" s="25"/>
      <c r="BO173" s="25"/>
      <c r="BP173" s="25"/>
      <c r="BQ173" s="25"/>
      <c r="BR173" s="25"/>
      <c r="BS173" s="25"/>
      <c r="BT173" s="25"/>
      <c r="BU173" s="25"/>
      <c r="BV173" s="25"/>
      <c r="BW173" s="25"/>
      <c r="BX173" s="25"/>
      <c r="BY173" s="25"/>
      <c r="BZ173" s="25"/>
      <c r="CA173" s="25"/>
      <c r="CB173" s="25"/>
      <c r="CC173" s="25"/>
      <c r="CD173" s="25"/>
      <c r="CE173" s="25"/>
      <c r="CF173" s="25"/>
      <c r="CG173" s="25"/>
      <c r="CH173" s="25"/>
      <c r="CI173" s="25"/>
      <c r="CJ173" s="25"/>
      <c r="CK173" s="25"/>
      <c r="CU173" s="10" t="str">
        <f>'Hotel Database'!$EJ180</f>
        <v/>
      </c>
      <c r="CW173" s="10" t="str">
        <f>'Hotel Database'!$EN180</f>
        <v>Malaga</v>
      </c>
      <c r="CY173" s="8">
        <v>163</v>
      </c>
      <c r="DA173" s="10" t="str">
        <f>IFERROR(INDEX('Hotel Database'!$ED$11:$ED$510, MATCH($CY173, 'Hotel Database'!$EB$11:$EB$510, 0)), "")</f>
        <v>163. Due Torri Hotel</v>
      </c>
      <c r="DC173" s="10" t="str">
        <f>IF(IFERROR(INDEX('Hotel Database'!$AD$11:$AD$510, MATCH($CY173, 'Hotel Database'!$EB$11:$EB$510, 0)), "")="", "", IFERROR(INDEX('Hotel Database'!$AD$11:$AD$510, MATCH($CY173, 'Hotel Database'!$EB$11:$EB$510, 0)), ""))</f>
        <v>www.lhw.com/duetorri</v>
      </c>
      <c r="DE173" s="10" t="str">
        <f t="shared" si="13"/>
        <v>https://lhw.com/duetorri</v>
      </c>
    </row>
    <row r="174" spans="1:109" x14ac:dyDescent="0.35">
      <c r="A174" s="2"/>
      <c r="B174" s="101" t="str">
        <f>IF(IFERROR(INDEX('Hotel Database'!$B$11:$B$510, MATCH($CY174, 'Hotel Database'!$EB$11:$EB$510, 0)), "")="", "", IFERROR(INDEX('Hotel Database'!$B$11:$B$510, MATCH($CY174, 'Hotel Database'!$EB$11:$EB$510, 0)), ""))</f>
        <v>Italy</v>
      </c>
      <c r="C174" s="102"/>
      <c r="D174" s="102"/>
      <c r="E174" s="102"/>
      <c r="F174" s="102"/>
      <c r="G174" s="102"/>
      <c r="H174" s="102"/>
      <c r="I174" s="102" t="str">
        <f>IF(IFERROR(INDEX('Hotel Database'!$C$11:$C$510, MATCH($CY174, 'Hotel Database'!$EB$11:$EB$510, 0)), "")="", "", IFERROR(INDEX('Hotel Database'!$C$11:$C$510, MATCH($CY174, 'Hotel Database'!$EB$11:$EB$510, 0)), ""))</f>
        <v>San Casciano dei Bagni</v>
      </c>
      <c r="J174" s="102"/>
      <c r="K174" s="102"/>
      <c r="L174" s="102"/>
      <c r="M174" s="102"/>
      <c r="N174" s="102"/>
      <c r="O174" s="102"/>
      <c r="P174" s="102" t="str">
        <f>IF(IFERROR(INDEX('Hotel Database'!$D$11:$D$510, MATCH($CY174, 'Hotel Database'!$EB$11:$EB$510, 0)), "")="", "", IFERROR(INDEX('Hotel Database'!$D$11:$D$510, MATCH($CY174, 'Hotel Database'!$EB$11:$EB$510, 0)), ""))</f>
        <v>Fonteverde Lifestyle &amp; Thermal Retreat</v>
      </c>
      <c r="Q174" s="102"/>
      <c r="R174" s="102"/>
      <c r="S174" s="102"/>
      <c r="T174" s="102"/>
      <c r="U174" s="102"/>
      <c r="V174" s="102"/>
      <c r="W174" s="102"/>
      <c r="X174" s="102"/>
      <c r="Y174" s="102"/>
      <c r="Z174" s="102" t="str">
        <f>IF(IFERROR(INDEX('Hotel Database'!$I$11:$I$510, MATCH($CY174, 'Hotel Database'!$EB$11:$EB$510, 0)), "")="", "", IFERROR(INDEX('Hotel Database'!$I$11:$I$510, MATCH($CY174, 'Hotel Database'!$EB$11:$EB$510, 0)), ""))</f>
        <v/>
      </c>
      <c r="AA174" s="102"/>
      <c r="AB174" s="102"/>
      <c r="AC174" s="102"/>
      <c r="AD174" s="103">
        <f>IF(IFERROR(INDEX('Hotel Database'!$E$11:$E$510, MATCH($CY174, 'Hotel Database'!$EB$11:$EB$510, 0)), "")="", "", IFERROR(INDEX('Hotel Database'!$E$11:$E$510, MATCH($CY174, 'Hotel Database'!$EB$11:$EB$510, 0)), ""))</f>
        <v>78</v>
      </c>
      <c r="AE174" s="103"/>
      <c r="AF174" s="103"/>
      <c r="AG174" s="103"/>
      <c r="AH174" s="103">
        <f>IF(IFERROR(INDEX('Hotel Database'!$H$11:$H$510, MATCH($CY174, 'Hotel Database'!$EB$11:$EB$510, 0)), "")="", "", IFERROR(INDEX('Hotel Database'!$H$11:$H$510, MATCH($CY174, 'Hotel Database'!$EB$11:$EB$510, 0)), ""))</f>
        <v>2</v>
      </c>
      <c r="AI174" s="103"/>
      <c r="AJ174" s="103"/>
      <c r="AK174" s="103"/>
      <c r="AL174" s="103">
        <f>IF(IFERROR(INDEX('Hotel Database'!$K$11:$K$510, MATCH($CY174, 'Hotel Database'!$EB$11:$EB$510, 0)), "")="", "", IFERROR(INDEX('Hotel Database'!$K$11:$K$510, MATCH($CY174, 'Hotel Database'!$EB$11:$EB$510, 0)), ""))</f>
        <v>60</v>
      </c>
      <c r="AM174" s="103"/>
      <c r="AN174" s="103"/>
      <c r="AO174" s="103"/>
      <c r="AP174" s="103">
        <f>IF(IFERROR(INDEX('Hotel Database'!$Q$11:$Q$510, MATCH($CY174, 'Hotel Database'!$EB$11:$EB$510, 0)), "")="", "", IFERROR(INDEX('Hotel Database'!$Q$11:$Q$510, MATCH($CY174, 'Hotel Database'!$EB$11:$EB$510, 0)), ""))</f>
        <v>60</v>
      </c>
      <c r="AQ174" s="103"/>
      <c r="AR174" s="103"/>
      <c r="AS174" s="103"/>
      <c r="AT174" s="104" t="str">
        <f t="shared" si="12"/>
        <v>https://lhw.com/fonteverde</v>
      </c>
      <c r="AU174" s="104"/>
      <c r="AV174" s="104"/>
      <c r="AW174" s="104"/>
      <c r="AX174" s="104"/>
      <c r="AY174" s="104"/>
      <c r="AZ174" s="104"/>
      <c r="BA174" s="104"/>
      <c r="BB174" s="104"/>
      <c r="BC174" s="104"/>
      <c r="BD174" s="104"/>
      <c r="BE174" s="104"/>
      <c r="BF174" s="104"/>
      <c r="BG174" s="104"/>
      <c r="BH174" s="104"/>
      <c r="BI174" s="104"/>
      <c r="BJ174" s="104"/>
      <c r="BK174" s="104"/>
      <c r="BL174" s="105"/>
      <c r="BM174" s="2"/>
      <c r="BN174" s="25"/>
      <c r="BO174" s="25"/>
      <c r="BP174" s="25"/>
      <c r="BQ174" s="25"/>
      <c r="BR174" s="25"/>
      <c r="BS174" s="25"/>
      <c r="BT174" s="25"/>
      <c r="BU174" s="25"/>
      <c r="BV174" s="25"/>
      <c r="BW174" s="25"/>
      <c r="BX174" s="25"/>
      <c r="BY174" s="25"/>
      <c r="BZ174" s="25"/>
      <c r="CA174" s="25"/>
      <c r="CB174" s="25"/>
      <c r="CC174" s="25"/>
      <c r="CD174" s="25"/>
      <c r="CE174" s="25"/>
      <c r="CF174" s="25"/>
      <c r="CG174" s="25"/>
      <c r="CH174" s="25"/>
      <c r="CI174" s="25"/>
      <c r="CJ174" s="25"/>
      <c r="CK174" s="25"/>
      <c r="CU174" s="10" t="str">
        <f>'Hotel Database'!$EJ181</f>
        <v/>
      </c>
      <c r="CW174" s="10" t="str">
        <f>'Hotel Database'!$EN181</f>
        <v>Malibu</v>
      </c>
      <c r="CY174" s="8">
        <v>164</v>
      </c>
      <c r="DA174" s="10" t="str">
        <f>IFERROR(INDEX('Hotel Database'!$ED$11:$ED$510, MATCH($CY174, 'Hotel Database'!$EB$11:$EB$510, 0)), "")</f>
        <v>164. Fonteverde Lifestyle &amp; Thermal Retreat</v>
      </c>
      <c r="DC174" s="10" t="str">
        <f>IF(IFERROR(INDEX('Hotel Database'!$AD$11:$AD$510, MATCH($CY174, 'Hotel Database'!$EB$11:$EB$510, 0)), "")="", "", IFERROR(INDEX('Hotel Database'!$AD$11:$AD$510, MATCH($CY174, 'Hotel Database'!$EB$11:$EB$510, 0)), ""))</f>
        <v>www.lhw.com/fonteverde</v>
      </c>
      <c r="DE174" s="10" t="str">
        <f t="shared" si="13"/>
        <v>https://lhw.com/fonteverde</v>
      </c>
    </row>
    <row r="175" spans="1:109" x14ac:dyDescent="0.35">
      <c r="A175" s="2"/>
      <c r="B175" s="101" t="str">
        <f>IF(IFERROR(INDEX('Hotel Database'!$B$11:$B$510, MATCH($CY175, 'Hotel Database'!$EB$11:$EB$510, 0)), "")="", "", IFERROR(INDEX('Hotel Database'!$B$11:$B$510, MATCH($CY175, 'Hotel Database'!$EB$11:$EB$510, 0)), ""))</f>
        <v>Italy</v>
      </c>
      <c r="C175" s="102"/>
      <c r="D175" s="102"/>
      <c r="E175" s="102"/>
      <c r="F175" s="102"/>
      <c r="G175" s="102"/>
      <c r="H175" s="102"/>
      <c r="I175" s="102" t="str">
        <f>IF(IFERROR(INDEX('Hotel Database'!$C$11:$C$510, MATCH($CY175, 'Hotel Database'!$EB$11:$EB$510, 0)), "")="", "", IFERROR(INDEX('Hotel Database'!$C$11:$C$510, MATCH($CY175, 'Hotel Database'!$EB$11:$EB$510, 0)), ""))</f>
        <v>Bologna</v>
      </c>
      <c r="J175" s="102"/>
      <c r="K175" s="102"/>
      <c r="L175" s="102"/>
      <c r="M175" s="102"/>
      <c r="N175" s="102"/>
      <c r="O175" s="102"/>
      <c r="P175" s="102" t="str">
        <f>IF(IFERROR(INDEX('Hotel Database'!$D$11:$D$510, MATCH($CY175, 'Hotel Database'!$EB$11:$EB$510, 0)), "")="", "", IFERROR(INDEX('Hotel Database'!$D$11:$D$510, MATCH($CY175, 'Hotel Database'!$EB$11:$EB$510, 0)), ""))</f>
        <v>Grand Hotel Majestic già Baglioni</v>
      </c>
      <c r="Q175" s="102"/>
      <c r="R175" s="102"/>
      <c r="S175" s="102"/>
      <c r="T175" s="102"/>
      <c r="U175" s="102"/>
      <c r="V175" s="102"/>
      <c r="W175" s="102"/>
      <c r="X175" s="102"/>
      <c r="Y175" s="102"/>
      <c r="Z175" s="102" t="str">
        <f>IF(IFERROR(INDEX('Hotel Database'!$I$11:$I$510, MATCH($CY175, 'Hotel Database'!$EB$11:$EB$510, 0)), "")="", "", IFERROR(INDEX('Hotel Database'!$I$11:$I$510, MATCH($CY175, 'Hotel Database'!$EB$11:$EB$510, 0)), ""))</f>
        <v/>
      </c>
      <c r="AA175" s="102"/>
      <c r="AB175" s="102"/>
      <c r="AC175" s="102"/>
      <c r="AD175" s="103">
        <f>IF(IFERROR(INDEX('Hotel Database'!$E$11:$E$510, MATCH($CY175, 'Hotel Database'!$EB$11:$EB$510, 0)), "")="", "", IFERROR(INDEX('Hotel Database'!$E$11:$E$510, MATCH($CY175, 'Hotel Database'!$EB$11:$EB$510, 0)), ""))</f>
        <v>106</v>
      </c>
      <c r="AE175" s="103"/>
      <c r="AF175" s="103"/>
      <c r="AG175" s="103"/>
      <c r="AH175" s="103">
        <f>IF(IFERROR(INDEX('Hotel Database'!$H$11:$H$510, MATCH($CY175, 'Hotel Database'!$EB$11:$EB$510, 0)), "")="", "", IFERROR(INDEX('Hotel Database'!$H$11:$H$510, MATCH($CY175, 'Hotel Database'!$EB$11:$EB$510, 0)), ""))</f>
        <v>6</v>
      </c>
      <c r="AI175" s="103"/>
      <c r="AJ175" s="103"/>
      <c r="AK175" s="103"/>
      <c r="AL175" s="103">
        <f>IF(IFERROR(INDEX('Hotel Database'!$K$11:$K$510, MATCH($CY175, 'Hotel Database'!$EB$11:$EB$510, 0)), "")="", "", IFERROR(INDEX('Hotel Database'!$K$11:$K$510, MATCH($CY175, 'Hotel Database'!$EB$11:$EB$510, 0)), ""))</f>
        <v>120</v>
      </c>
      <c r="AM175" s="103"/>
      <c r="AN175" s="103"/>
      <c r="AO175" s="103"/>
      <c r="AP175" s="103">
        <f>IF(IFERROR(INDEX('Hotel Database'!$Q$11:$Q$510, MATCH($CY175, 'Hotel Database'!$EB$11:$EB$510, 0)), "")="", "", IFERROR(INDEX('Hotel Database'!$Q$11:$Q$510, MATCH($CY175, 'Hotel Database'!$EB$11:$EB$510, 0)), ""))</f>
        <v>80</v>
      </c>
      <c r="AQ175" s="103"/>
      <c r="AR175" s="103"/>
      <c r="AS175" s="103"/>
      <c r="AT175" s="104" t="str">
        <f t="shared" si="12"/>
        <v>https://lhw.com/majesticbaglioni</v>
      </c>
      <c r="AU175" s="104"/>
      <c r="AV175" s="104"/>
      <c r="AW175" s="104"/>
      <c r="AX175" s="104"/>
      <c r="AY175" s="104"/>
      <c r="AZ175" s="104"/>
      <c r="BA175" s="104"/>
      <c r="BB175" s="104"/>
      <c r="BC175" s="104"/>
      <c r="BD175" s="104"/>
      <c r="BE175" s="104"/>
      <c r="BF175" s="104"/>
      <c r="BG175" s="104"/>
      <c r="BH175" s="104"/>
      <c r="BI175" s="104"/>
      <c r="BJ175" s="104"/>
      <c r="BK175" s="104"/>
      <c r="BL175" s="105"/>
      <c r="BM175" s="2"/>
      <c r="BN175" s="25"/>
      <c r="BO175" s="25"/>
      <c r="BP175" s="25"/>
      <c r="BQ175" s="25"/>
      <c r="BR175" s="25"/>
      <c r="BS175" s="25"/>
      <c r="BT175" s="25"/>
      <c r="BU175" s="25"/>
      <c r="BV175" s="25"/>
      <c r="BW175" s="25"/>
      <c r="BX175" s="25"/>
      <c r="BY175" s="25"/>
      <c r="BZ175" s="25"/>
      <c r="CA175" s="25"/>
      <c r="CB175" s="25"/>
      <c r="CC175" s="25"/>
      <c r="CD175" s="25"/>
      <c r="CE175" s="25"/>
      <c r="CF175" s="25"/>
      <c r="CG175" s="25"/>
      <c r="CH175" s="25"/>
      <c r="CI175" s="25"/>
      <c r="CJ175" s="25"/>
      <c r="CK175" s="25"/>
      <c r="CU175" s="10" t="str">
        <f>'Hotel Database'!$EJ182</f>
        <v/>
      </c>
      <c r="CW175" s="10" t="str">
        <f>'Hotel Database'!$EN182</f>
        <v>Maratea</v>
      </c>
      <c r="CY175" s="8">
        <v>165</v>
      </c>
      <c r="DA175" s="10" t="str">
        <f>IFERROR(INDEX('Hotel Database'!$ED$11:$ED$510, MATCH($CY175, 'Hotel Database'!$EB$11:$EB$510, 0)), "")</f>
        <v>165. Grand Hotel Majestic già Baglioni</v>
      </c>
      <c r="DC175" s="10" t="str">
        <f>IF(IFERROR(INDEX('Hotel Database'!$AD$11:$AD$510, MATCH($CY175, 'Hotel Database'!$EB$11:$EB$510, 0)), "")="", "", IFERROR(INDEX('Hotel Database'!$AD$11:$AD$510, MATCH($CY175, 'Hotel Database'!$EB$11:$EB$510, 0)), ""))</f>
        <v>www.lhw.com/majesticbaglioni</v>
      </c>
      <c r="DE175" s="10" t="str">
        <f t="shared" si="13"/>
        <v>https://lhw.com/majesticbaglioni</v>
      </c>
    </row>
    <row r="176" spans="1:109" x14ac:dyDescent="0.35">
      <c r="A176" s="2"/>
      <c r="B176" s="101" t="str">
        <f>IF(IFERROR(INDEX('Hotel Database'!$B$11:$B$510, MATCH($CY176, 'Hotel Database'!$EB$11:$EB$510, 0)), "")="", "", IFERROR(INDEX('Hotel Database'!$B$11:$B$510, MATCH($CY176, 'Hotel Database'!$EB$11:$EB$510, 0)), ""))</f>
        <v>Italy</v>
      </c>
      <c r="C176" s="102"/>
      <c r="D176" s="102"/>
      <c r="E176" s="102"/>
      <c r="F176" s="102"/>
      <c r="G176" s="102"/>
      <c r="H176" s="102"/>
      <c r="I176" s="102" t="str">
        <f>IF(IFERROR(INDEX('Hotel Database'!$C$11:$C$510, MATCH($CY176, 'Hotel Database'!$EB$11:$EB$510, 0)), "")="", "", IFERROR(INDEX('Hotel Database'!$C$11:$C$510, MATCH($CY176, 'Hotel Database'!$EB$11:$EB$510, 0)), ""))</f>
        <v>Siena</v>
      </c>
      <c r="J176" s="102"/>
      <c r="K176" s="102"/>
      <c r="L176" s="102"/>
      <c r="M176" s="102"/>
      <c r="N176" s="102"/>
      <c r="O176" s="102"/>
      <c r="P176" s="102" t="str">
        <f>IF(IFERROR(INDEX('Hotel Database'!$D$11:$D$510, MATCH($CY176, 'Hotel Database'!$EB$11:$EB$510, 0)), "")="", "", IFERROR(INDEX('Hotel Database'!$D$11:$D$510, MATCH($CY176, 'Hotel Database'!$EB$11:$EB$510, 0)), ""))</f>
        <v>Grand Hotel Continental Siena - STARHOTELS Collezione</v>
      </c>
      <c r="Q176" s="102"/>
      <c r="R176" s="102"/>
      <c r="S176" s="102"/>
      <c r="T176" s="102"/>
      <c r="U176" s="102"/>
      <c r="V176" s="102"/>
      <c r="W176" s="102"/>
      <c r="X176" s="102"/>
      <c r="Y176" s="102"/>
      <c r="Z176" s="102" t="str">
        <f>IF(IFERROR(INDEX('Hotel Database'!$I$11:$I$510, MATCH($CY176, 'Hotel Database'!$EB$11:$EB$510, 0)), "")="", "", IFERROR(INDEX('Hotel Database'!$I$11:$I$510, MATCH($CY176, 'Hotel Database'!$EB$11:$EB$510, 0)), ""))</f>
        <v/>
      </c>
      <c r="AA176" s="102"/>
      <c r="AB176" s="102"/>
      <c r="AC176" s="102"/>
      <c r="AD176" s="103">
        <f>IF(IFERROR(INDEX('Hotel Database'!$E$11:$E$510, MATCH($CY176, 'Hotel Database'!$EB$11:$EB$510, 0)), "")="", "", IFERROR(INDEX('Hotel Database'!$E$11:$E$510, MATCH($CY176, 'Hotel Database'!$EB$11:$EB$510, 0)), ""))</f>
        <v>51</v>
      </c>
      <c r="AE176" s="103"/>
      <c r="AF176" s="103"/>
      <c r="AG176" s="103"/>
      <c r="AH176" s="103">
        <f>IF(IFERROR(INDEX('Hotel Database'!$H$11:$H$510, MATCH($CY176, 'Hotel Database'!$EB$11:$EB$510, 0)), "")="", "", IFERROR(INDEX('Hotel Database'!$H$11:$H$510, MATCH($CY176, 'Hotel Database'!$EB$11:$EB$510, 0)), ""))</f>
        <v>5</v>
      </c>
      <c r="AI176" s="103"/>
      <c r="AJ176" s="103"/>
      <c r="AK176" s="103"/>
      <c r="AL176" s="103">
        <f>IF(IFERROR(INDEX('Hotel Database'!$K$11:$K$510, MATCH($CY176, 'Hotel Database'!$EB$11:$EB$510, 0)), "")="", "", IFERROR(INDEX('Hotel Database'!$K$11:$K$510, MATCH($CY176, 'Hotel Database'!$EB$11:$EB$510, 0)), ""))</f>
        <v>51</v>
      </c>
      <c r="AM176" s="103"/>
      <c r="AN176" s="103"/>
      <c r="AO176" s="103"/>
      <c r="AP176" s="103">
        <f>IF(IFERROR(INDEX('Hotel Database'!$Q$11:$Q$510, MATCH($CY176, 'Hotel Database'!$EB$11:$EB$510, 0)), "")="", "", IFERROR(INDEX('Hotel Database'!$Q$11:$Q$510, MATCH($CY176, 'Hotel Database'!$EB$11:$EB$510, 0)), ""))</f>
        <v>100</v>
      </c>
      <c r="AQ176" s="103"/>
      <c r="AR176" s="103"/>
      <c r="AS176" s="103"/>
      <c r="AT176" s="104" t="str">
        <f t="shared" si="12"/>
        <v>https://lhw.com/ghcontinental</v>
      </c>
      <c r="AU176" s="104"/>
      <c r="AV176" s="104"/>
      <c r="AW176" s="104"/>
      <c r="AX176" s="104"/>
      <c r="AY176" s="104"/>
      <c r="AZ176" s="104"/>
      <c r="BA176" s="104"/>
      <c r="BB176" s="104"/>
      <c r="BC176" s="104"/>
      <c r="BD176" s="104"/>
      <c r="BE176" s="104"/>
      <c r="BF176" s="104"/>
      <c r="BG176" s="104"/>
      <c r="BH176" s="104"/>
      <c r="BI176" s="104"/>
      <c r="BJ176" s="104"/>
      <c r="BK176" s="104"/>
      <c r="BL176" s="105"/>
      <c r="BM176" s="2"/>
      <c r="BN176" s="25"/>
      <c r="BO176" s="25"/>
      <c r="BP176" s="25"/>
      <c r="BQ176" s="25"/>
      <c r="BR176" s="25"/>
      <c r="BS176" s="25"/>
      <c r="BT176" s="25"/>
      <c r="BU176" s="25"/>
      <c r="BV176" s="25"/>
      <c r="BW176" s="25"/>
      <c r="BX176" s="25"/>
      <c r="BY176" s="25"/>
      <c r="BZ176" s="25"/>
      <c r="CA176" s="25"/>
      <c r="CB176" s="25"/>
      <c r="CC176" s="25"/>
      <c r="CD176" s="25"/>
      <c r="CE176" s="25"/>
      <c r="CF176" s="25"/>
      <c r="CG176" s="25"/>
      <c r="CH176" s="25"/>
      <c r="CI176" s="25"/>
      <c r="CJ176" s="25"/>
      <c r="CK176" s="25"/>
      <c r="CU176" s="10" t="str">
        <f>'Hotel Database'!$EJ183</f>
        <v/>
      </c>
      <c r="CW176" s="10" t="str">
        <f>'Hotel Database'!$EN183</f>
        <v>Marbella</v>
      </c>
      <c r="CY176" s="8">
        <v>166</v>
      </c>
      <c r="DA176" s="10" t="str">
        <f>IFERROR(INDEX('Hotel Database'!$ED$11:$ED$510, MATCH($CY176, 'Hotel Database'!$EB$11:$EB$510, 0)), "")</f>
        <v>166. Grand Hotel Continental Siena - STARHOTELS Collezione</v>
      </c>
      <c r="DC176" s="10" t="str">
        <f>IF(IFERROR(INDEX('Hotel Database'!$AD$11:$AD$510, MATCH($CY176, 'Hotel Database'!$EB$11:$EB$510, 0)), "")="", "", IFERROR(INDEX('Hotel Database'!$AD$11:$AD$510, MATCH($CY176, 'Hotel Database'!$EB$11:$EB$510, 0)), ""))</f>
        <v>www.lhw.com/ghcontinental</v>
      </c>
      <c r="DE176" s="10" t="str">
        <f t="shared" si="13"/>
        <v>https://lhw.com/ghcontinental</v>
      </c>
    </row>
    <row r="177" spans="1:109" x14ac:dyDescent="0.35">
      <c r="A177" s="2"/>
      <c r="B177" s="101" t="str">
        <f>IF(IFERROR(INDEX('Hotel Database'!$B$11:$B$510, MATCH($CY177, 'Hotel Database'!$EB$11:$EB$510, 0)), "")="", "", IFERROR(INDEX('Hotel Database'!$B$11:$B$510, MATCH($CY177, 'Hotel Database'!$EB$11:$EB$510, 0)), ""))</f>
        <v>Italy</v>
      </c>
      <c r="C177" s="102"/>
      <c r="D177" s="102"/>
      <c r="E177" s="102"/>
      <c r="F177" s="102"/>
      <c r="G177" s="102"/>
      <c r="H177" s="102"/>
      <c r="I177" s="102" t="str">
        <f>IF(IFERROR(INDEX('Hotel Database'!$C$11:$C$510, MATCH($CY177, 'Hotel Database'!$EB$11:$EB$510, 0)), "")="", "", IFERROR(INDEX('Hotel Database'!$C$11:$C$510, MATCH($CY177, 'Hotel Database'!$EB$11:$EB$510, 0)), ""))</f>
        <v>Milan</v>
      </c>
      <c r="J177" s="102"/>
      <c r="K177" s="102"/>
      <c r="L177" s="102"/>
      <c r="M177" s="102"/>
      <c r="N177" s="102"/>
      <c r="O177" s="102"/>
      <c r="P177" s="102" t="str">
        <f>IF(IFERROR(INDEX('Hotel Database'!$D$11:$D$510, MATCH($CY177, 'Hotel Database'!$EB$11:$EB$510, 0)), "")="", "", IFERROR(INDEX('Hotel Database'!$D$11:$D$510, MATCH($CY177, 'Hotel Database'!$EB$11:$EB$510, 0)), ""))</f>
        <v>Grand Hotel et de Milan</v>
      </c>
      <c r="Q177" s="102"/>
      <c r="R177" s="102"/>
      <c r="S177" s="102"/>
      <c r="T177" s="102"/>
      <c r="U177" s="102"/>
      <c r="V177" s="102"/>
      <c r="W177" s="102"/>
      <c r="X177" s="102"/>
      <c r="Y177" s="102"/>
      <c r="Z177" s="102" t="str">
        <f>IF(IFERROR(INDEX('Hotel Database'!$I$11:$I$510, MATCH($CY177, 'Hotel Database'!$EB$11:$EB$510, 0)), "")="", "", IFERROR(INDEX('Hotel Database'!$I$11:$I$510, MATCH($CY177, 'Hotel Database'!$EB$11:$EB$510, 0)), ""))</f>
        <v/>
      </c>
      <c r="AA177" s="102"/>
      <c r="AB177" s="102"/>
      <c r="AC177" s="102"/>
      <c r="AD177" s="103">
        <f>IF(IFERROR(INDEX('Hotel Database'!$E$11:$E$510, MATCH($CY177, 'Hotel Database'!$EB$11:$EB$510, 0)), "")="", "", IFERROR(INDEX('Hotel Database'!$E$11:$E$510, MATCH($CY177, 'Hotel Database'!$EB$11:$EB$510, 0)), ""))</f>
        <v>95</v>
      </c>
      <c r="AE177" s="103"/>
      <c r="AF177" s="103"/>
      <c r="AG177" s="103"/>
      <c r="AH177" s="103">
        <f>IF(IFERROR(INDEX('Hotel Database'!$H$11:$H$510, MATCH($CY177, 'Hotel Database'!$EB$11:$EB$510, 0)), "")="", "", IFERROR(INDEX('Hotel Database'!$H$11:$H$510, MATCH($CY177, 'Hotel Database'!$EB$11:$EB$510, 0)), ""))</f>
        <v>3</v>
      </c>
      <c r="AI177" s="103"/>
      <c r="AJ177" s="103"/>
      <c r="AK177" s="103"/>
      <c r="AL177" s="103">
        <f>IF(IFERROR(INDEX('Hotel Database'!$K$11:$K$510, MATCH($CY177, 'Hotel Database'!$EB$11:$EB$510, 0)), "")="", "", IFERROR(INDEX('Hotel Database'!$K$11:$K$510, MATCH($CY177, 'Hotel Database'!$EB$11:$EB$510, 0)), ""))</f>
        <v>120</v>
      </c>
      <c r="AM177" s="103"/>
      <c r="AN177" s="103"/>
      <c r="AO177" s="103"/>
      <c r="AP177" s="103">
        <f>IF(IFERROR(INDEX('Hotel Database'!$Q$11:$Q$510, MATCH($CY177, 'Hotel Database'!$EB$11:$EB$510, 0)), "")="", "", IFERROR(INDEX('Hotel Database'!$Q$11:$Q$510, MATCH($CY177, 'Hotel Database'!$EB$11:$EB$510, 0)), ""))</f>
        <v>110</v>
      </c>
      <c r="AQ177" s="103"/>
      <c r="AR177" s="103"/>
      <c r="AS177" s="103"/>
      <c r="AT177" s="104" t="str">
        <f t="shared" si="12"/>
        <v>https://lhw.com/ghmilan</v>
      </c>
      <c r="AU177" s="104"/>
      <c r="AV177" s="104"/>
      <c r="AW177" s="104"/>
      <c r="AX177" s="104"/>
      <c r="AY177" s="104"/>
      <c r="AZ177" s="104"/>
      <c r="BA177" s="104"/>
      <c r="BB177" s="104"/>
      <c r="BC177" s="104"/>
      <c r="BD177" s="104"/>
      <c r="BE177" s="104"/>
      <c r="BF177" s="104"/>
      <c r="BG177" s="104"/>
      <c r="BH177" s="104"/>
      <c r="BI177" s="104"/>
      <c r="BJ177" s="104"/>
      <c r="BK177" s="104"/>
      <c r="BL177" s="105"/>
      <c r="BM177" s="2"/>
      <c r="BN177" s="25"/>
      <c r="BO177" s="25"/>
      <c r="BP177" s="25"/>
      <c r="BQ177" s="25"/>
      <c r="BR177" s="25"/>
      <c r="BS177" s="25"/>
      <c r="BT177" s="25"/>
      <c r="BU177" s="25"/>
      <c r="BV177" s="25"/>
      <c r="BW177" s="25"/>
      <c r="BX177" s="25"/>
      <c r="BY177" s="25"/>
      <c r="BZ177" s="25"/>
      <c r="CA177" s="25"/>
      <c r="CB177" s="25"/>
      <c r="CC177" s="25"/>
      <c r="CD177" s="25"/>
      <c r="CE177" s="25"/>
      <c r="CF177" s="25"/>
      <c r="CG177" s="25"/>
      <c r="CH177" s="25"/>
      <c r="CI177" s="25"/>
      <c r="CJ177" s="25"/>
      <c r="CK177" s="25"/>
      <c r="CU177" s="10" t="str">
        <f>'Hotel Database'!$EJ184</f>
        <v/>
      </c>
      <c r="CW177" s="10" t="str">
        <f>'Hotel Database'!$EN184</f>
        <v>Marrakech</v>
      </c>
      <c r="CY177" s="8">
        <v>167</v>
      </c>
      <c r="DA177" s="10" t="str">
        <f>IFERROR(INDEX('Hotel Database'!$ED$11:$ED$510, MATCH($CY177, 'Hotel Database'!$EB$11:$EB$510, 0)), "")</f>
        <v>167. Grand Hotel et de Milan</v>
      </c>
      <c r="DC177" s="10" t="str">
        <f>IF(IFERROR(INDEX('Hotel Database'!$AD$11:$AD$510, MATCH($CY177, 'Hotel Database'!$EB$11:$EB$510, 0)), "")="", "", IFERROR(INDEX('Hotel Database'!$AD$11:$AD$510, MATCH($CY177, 'Hotel Database'!$EB$11:$EB$510, 0)), ""))</f>
        <v>www.lhw.com/ghmilan</v>
      </c>
      <c r="DE177" s="10" t="str">
        <f t="shared" si="13"/>
        <v>https://lhw.com/ghmilan</v>
      </c>
    </row>
    <row r="178" spans="1:109" x14ac:dyDescent="0.35">
      <c r="A178" s="2"/>
      <c r="B178" s="101" t="str">
        <f>IF(IFERROR(INDEX('Hotel Database'!$B$11:$B$510, MATCH($CY178, 'Hotel Database'!$EB$11:$EB$510, 0)), "")="", "", IFERROR(INDEX('Hotel Database'!$B$11:$B$510, MATCH($CY178, 'Hotel Database'!$EB$11:$EB$510, 0)), ""))</f>
        <v>Italy</v>
      </c>
      <c r="C178" s="102"/>
      <c r="D178" s="102"/>
      <c r="E178" s="102"/>
      <c r="F178" s="102"/>
      <c r="G178" s="102"/>
      <c r="H178" s="102"/>
      <c r="I178" s="102" t="str">
        <f>IF(IFERROR(INDEX('Hotel Database'!$C$11:$C$510, MATCH($CY178, 'Hotel Database'!$EB$11:$EB$510, 0)), "")="", "", IFERROR(INDEX('Hotel Database'!$C$11:$C$510, MATCH($CY178, 'Hotel Database'!$EB$11:$EB$510, 0)), ""))</f>
        <v>Sorrento</v>
      </c>
      <c r="J178" s="102"/>
      <c r="K178" s="102"/>
      <c r="L178" s="102"/>
      <c r="M178" s="102"/>
      <c r="N178" s="102"/>
      <c r="O178" s="102"/>
      <c r="P178" s="102" t="str">
        <f>IF(IFERROR(INDEX('Hotel Database'!$D$11:$D$510, MATCH($CY178, 'Hotel Database'!$EB$11:$EB$510, 0)), "")="", "", IFERROR(INDEX('Hotel Database'!$D$11:$D$510, MATCH($CY178, 'Hotel Database'!$EB$11:$EB$510, 0)), ""))</f>
        <v>Grand Hotel Excelsior Vittoria</v>
      </c>
      <c r="Q178" s="102"/>
      <c r="R178" s="102"/>
      <c r="S178" s="102"/>
      <c r="T178" s="102"/>
      <c r="U178" s="102"/>
      <c r="V178" s="102"/>
      <c r="W178" s="102"/>
      <c r="X178" s="102"/>
      <c r="Y178" s="102"/>
      <c r="Z178" s="102" t="str">
        <f>IF(IFERROR(INDEX('Hotel Database'!$I$11:$I$510, MATCH($CY178, 'Hotel Database'!$EB$11:$EB$510, 0)), "")="", "", IFERROR(INDEX('Hotel Database'!$I$11:$I$510, MATCH($CY178, 'Hotel Database'!$EB$11:$EB$510, 0)), ""))</f>
        <v/>
      </c>
      <c r="AA178" s="102"/>
      <c r="AB178" s="102"/>
      <c r="AC178" s="102"/>
      <c r="AD178" s="103">
        <f>IF(IFERROR(INDEX('Hotel Database'!$E$11:$E$510, MATCH($CY178, 'Hotel Database'!$EB$11:$EB$510, 0)), "")="", "", IFERROR(INDEX('Hotel Database'!$E$11:$E$510, MATCH($CY178, 'Hotel Database'!$EB$11:$EB$510, 0)), ""))</f>
        <v>83</v>
      </c>
      <c r="AE178" s="103"/>
      <c r="AF178" s="103"/>
      <c r="AG178" s="103"/>
      <c r="AH178" s="103">
        <f>IF(IFERROR(INDEX('Hotel Database'!$H$11:$H$510, MATCH($CY178, 'Hotel Database'!$EB$11:$EB$510, 0)), "")="", "", IFERROR(INDEX('Hotel Database'!$H$11:$H$510, MATCH($CY178, 'Hotel Database'!$EB$11:$EB$510, 0)), ""))</f>
        <v>5</v>
      </c>
      <c r="AI178" s="103"/>
      <c r="AJ178" s="103"/>
      <c r="AK178" s="103"/>
      <c r="AL178" s="103">
        <f>IF(IFERROR(INDEX('Hotel Database'!$K$11:$K$510, MATCH($CY178, 'Hotel Database'!$EB$11:$EB$510, 0)), "")="", "", IFERROR(INDEX('Hotel Database'!$K$11:$K$510, MATCH($CY178, 'Hotel Database'!$EB$11:$EB$510, 0)), ""))</f>
        <v>200</v>
      </c>
      <c r="AM178" s="103"/>
      <c r="AN178" s="103"/>
      <c r="AO178" s="103"/>
      <c r="AP178" s="103">
        <f>IF(IFERROR(INDEX('Hotel Database'!$Q$11:$Q$510, MATCH($CY178, 'Hotel Database'!$EB$11:$EB$510, 0)), "")="", "", IFERROR(INDEX('Hotel Database'!$Q$11:$Q$510, MATCH($CY178, 'Hotel Database'!$EB$11:$EB$510, 0)), ""))</f>
        <v>200</v>
      </c>
      <c r="AQ178" s="103"/>
      <c r="AR178" s="103"/>
      <c r="AS178" s="103"/>
      <c r="AT178" s="104" t="str">
        <f t="shared" si="12"/>
        <v>https://lhw.com/vittoria</v>
      </c>
      <c r="AU178" s="104"/>
      <c r="AV178" s="104"/>
      <c r="AW178" s="104"/>
      <c r="AX178" s="104"/>
      <c r="AY178" s="104"/>
      <c r="AZ178" s="104"/>
      <c r="BA178" s="104"/>
      <c r="BB178" s="104"/>
      <c r="BC178" s="104"/>
      <c r="BD178" s="104"/>
      <c r="BE178" s="104"/>
      <c r="BF178" s="104"/>
      <c r="BG178" s="104"/>
      <c r="BH178" s="104"/>
      <c r="BI178" s="104"/>
      <c r="BJ178" s="104"/>
      <c r="BK178" s="104"/>
      <c r="BL178" s="105"/>
      <c r="BM178" s="2"/>
      <c r="BN178" s="25"/>
      <c r="BO178" s="25"/>
      <c r="BP178" s="25"/>
      <c r="BQ178" s="25"/>
      <c r="BR178" s="25"/>
      <c r="BS178" s="25"/>
      <c r="BT178" s="25"/>
      <c r="BU178" s="25"/>
      <c r="BV178" s="25"/>
      <c r="BW178" s="25"/>
      <c r="BX178" s="25"/>
      <c r="BY178" s="25"/>
      <c r="BZ178" s="25"/>
      <c r="CA178" s="25"/>
      <c r="CB178" s="25"/>
      <c r="CC178" s="25"/>
      <c r="CD178" s="25"/>
      <c r="CE178" s="25"/>
      <c r="CF178" s="25"/>
      <c r="CG178" s="25"/>
      <c r="CH178" s="25"/>
      <c r="CI178" s="25"/>
      <c r="CJ178" s="25"/>
      <c r="CK178" s="25"/>
      <c r="CU178" s="10" t="str">
        <f>'Hotel Database'!$EJ185</f>
        <v/>
      </c>
      <c r="CW178" s="10" t="str">
        <f>'Hotel Database'!$EN185</f>
        <v>M'DIQ</v>
      </c>
      <c r="CY178" s="8">
        <v>168</v>
      </c>
      <c r="DA178" s="10" t="str">
        <f>IFERROR(INDEX('Hotel Database'!$ED$11:$ED$510, MATCH($CY178, 'Hotel Database'!$EB$11:$EB$510, 0)), "")</f>
        <v>168. Grand Hotel Excelsior Vittoria</v>
      </c>
      <c r="DC178" s="10" t="str">
        <f>IF(IFERROR(INDEX('Hotel Database'!$AD$11:$AD$510, MATCH($CY178, 'Hotel Database'!$EB$11:$EB$510, 0)), "")="", "", IFERROR(INDEX('Hotel Database'!$AD$11:$AD$510, MATCH($CY178, 'Hotel Database'!$EB$11:$EB$510, 0)), ""))</f>
        <v>www.lhw.com/vittoria</v>
      </c>
      <c r="DE178" s="10" t="str">
        <f t="shared" si="13"/>
        <v>https://lhw.com/vittoria</v>
      </c>
    </row>
    <row r="179" spans="1:109" x14ac:dyDescent="0.35">
      <c r="A179" s="2"/>
      <c r="B179" s="101" t="str">
        <f>IF(IFERROR(INDEX('Hotel Database'!$B$11:$B$510, MATCH($CY179, 'Hotel Database'!$EB$11:$EB$510, 0)), "")="", "", IFERROR(INDEX('Hotel Database'!$B$11:$B$510, MATCH($CY179, 'Hotel Database'!$EB$11:$EB$510, 0)), ""))</f>
        <v>Italy</v>
      </c>
      <c r="C179" s="102"/>
      <c r="D179" s="102"/>
      <c r="E179" s="102"/>
      <c r="F179" s="102"/>
      <c r="G179" s="102"/>
      <c r="H179" s="102"/>
      <c r="I179" s="102" t="str">
        <f>IF(IFERROR(INDEX('Hotel Database'!$C$11:$C$510, MATCH($CY179, 'Hotel Database'!$EB$11:$EB$510, 0)), "")="", "", IFERROR(INDEX('Hotel Database'!$C$11:$C$510, MATCH($CY179, 'Hotel Database'!$EB$11:$EB$510, 0)), ""))</f>
        <v>Santa Margherita Ligure</v>
      </c>
      <c r="J179" s="102"/>
      <c r="K179" s="102"/>
      <c r="L179" s="102"/>
      <c r="M179" s="102"/>
      <c r="N179" s="102"/>
      <c r="O179" s="102"/>
      <c r="P179" s="102" t="str">
        <f>IF(IFERROR(INDEX('Hotel Database'!$D$11:$D$510, MATCH($CY179, 'Hotel Database'!$EB$11:$EB$510, 0)), "")="", "", IFERROR(INDEX('Hotel Database'!$D$11:$D$510, MATCH($CY179, 'Hotel Database'!$EB$11:$EB$510, 0)), ""))</f>
        <v>Grand Hotel Miramare</v>
      </c>
      <c r="Q179" s="102"/>
      <c r="R179" s="102"/>
      <c r="S179" s="102"/>
      <c r="T179" s="102"/>
      <c r="U179" s="102"/>
      <c r="V179" s="102"/>
      <c r="W179" s="102"/>
      <c r="X179" s="102"/>
      <c r="Y179" s="102"/>
      <c r="Z179" s="102" t="str">
        <f>IF(IFERROR(INDEX('Hotel Database'!$I$11:$I$510, MATCH($CY179, 'Hotel Database'!$EB$11:$EB$510, 0)), "")="", "", IFERROR(INDEX('Hotel Database'!$I$11:$I$510, MATCH($CY179, 'Hotel Database'!$EB$11:$EB$510, 0)), ""))</f>
        <v/>
      </c>
      <c r="AA179" s="102"/>
      <c r="AB179" s="102"/>
      <c r="AC179" s="102"/>
      <c r="AD179" s="103">
        <f>IF(IFERROR(INDEX('Hotel Database'!$E$11:$E$510, MATCH($CY179, 'Hotel Database'!$EB$11:$EB$510, 0)), "")="", "", IFERROR(INDEX('Hotel Database'!$E$11:$E$510, MATCH($CY179, 'Hotel Database'!$EB$11:$EB$510, 0)), ""))</f>
        <v>78</v>
      </c>
      <c r="AE179" s="103"/>
      <c r="AF179" s="103"/>
      <c r="AG179" s="103"/>
      <c r="AH179" s="103">
        <f>IF(IFERROR(INDEX('Hotel Database'!$H$11:$H$510, MATCH($CY179, 'Hotel Database'!$EB$11:$EB$510, 0)), "")="", "", IFERROR(INDEX('Hotel Database'!$H$11:$H$510, MATCH($CY179, 'Hotel Database'!$EB$11:$EB$510, 0)), ""))</f>
        <v>3</v>
      </c>
      <c r="AI179" s="103"/>
      <c r="AJ179" s="103"/>
      <c r="AK179" s="103"/>
      <c r="AL179" s="103">
        <f>IF(IFERROR(INDEX('Hotel Database'!$K$11:$K$510, MATCH($CY179, 'Hotel Database'!$EB$11:$EB$510, 0)), "")="", "", IFERROR(INDEX('Hotel Database'!$K$11:$K$510, MATCH($CY179, 'Hotel Database'!$EB$11:$EB$510, 0)), ""))</f>
        <v>73</v>
      </c>
      <c r="AM179" s="103"/>
      <c r="AN179" s="103"/>
      <c r="AO179" s="103"/>
      <c r="AP179" s="103">
        <f>IF(IFERROR(INDEX('Hotel Database'!$Q$11:$Q$510, MATCH($CY179, 'Hotel Database'!$EB$11:$EB$510, 0)), "")="", "", IFERROR(INDEX('Hotel Database'!$Q$11:$Q$510, MATCH($CY179, 'Hotel Database'!$EB$11:$EB$510, 0)), ""))</f>
        <v>180</v>
      </c>
      <c r="AQ179" s="103"/>
      <c r="AR179" s="103"/>
      <c r="AS179" s="103"/>
      <c r="AT179" s="104" t="str">
        <f t="shared" si="12"/>
        <v>https://lhw.com/ghmiramare</v>
      </c>
      <c r="AU179" s="104"/>
      <c r="AV179" s="104"/>
      <c r="AW179" s="104"/>
      <c r="AX179" s="104"/>
      <c r="AY179" s="104"/>
      <c r="AZ179" s="104"/>
      <c r="BA179" s="104"/>
      <c r="BB179" s="104"/>
      <c r="BC179" s="104"/>
      <c r="BD179" s="104"/>
      <c r="BE179" s="104"/>
      <c r="BF179" s="104"/>
      <c r="BG179" s="104"/>
      <c r="BH179" s="104"/>
      <c r="BI179" s="104"/>
      <c r="BJ179" s="104"/>
      <c r="BK179" s="104"/>
      <c r="BL179" s="105"/>
      <c r="BM179" s="2"/>
      <c r="BN179" s="25"/>
      <c r="BO179" s="25"/>
      <c r="BP179" s="25"/>
      <c r="BQ179" s="25"/>
      <c r="BR179" s="25"/>
      <c r="BS179" s="25"/>
      <c r="BT179" s="25"/>
      <c r="BU179" s="25"/>
      <c r="BV179" s="25"/>
      <c r="BW179" s="25"/>
      <c r="BX179" s="25"/>
      <c r="BY179" s="25"/>
      <c r="BZ179" s="25"/>
      <c r="CA179" s="25"/>
      <c r="CB179" s="25"/>
      <c r="CC179" s="25"/>
      <c r="CD179" s="25"/>
      <c r="CE179" s="25"/>
      <c r="CF179" s="25"/>
      <c r="CG179" s="25"/>
      <c r="CH179" s="25"/>
      <c r="CI179" s="25"/>
      <c r="CJ179" s="25"/>
      <c r="CK179" s="25"/>
      <c r="CU179" s="10" t="str">
        <f>'Hotel Database'!$EJ186</f>
        <v/>
      </c>
      <c r="CW179" s="10" t="str">
        <f>'Hotel Database'!$EN186</f>
        <v>Mendoza</v>
      </c>
      <c r="CY179" s="8">
        <v>169</v>
      </c>
      <c r="DA179" s="10" t="str">
        <f>IFERROR(INDEX('Hotel Database'!$ED$11:$ED$510, MATCH($CY179, 'Hotel Database'!$EB$11:$EB$510, 0)), "")</f>
        <v>169. Grand Hotel Miramare</v>
      </c>
      <c r="DC179" s="10" t="str">
        <f>IF(IFERROR(INDEX('Hotel Database'!$AD$11:$AD$510, MATCH($CY179, 'Hotel Database'!$EB$11:$EB$510, 0)), "")="", "", IFERROR(INDEX('Hotel Database'!$AD$11:$AD$510, MATCH($CY179, 'Hotel Database'!$EB$11:$EB$510, 0)), ""))</f>
        <v>www.lhw.com/ghmiramare</v>
      </c>
      <c r="DE179" s="10" t="str">
        <f t="shared" si="13"/>
        <v>https://lhw.com/ghmiramare</v>
      </c>
    </row>
    <row r="180" spans="1:109" x14ac:dyDescent="0.35">
      <c r="A180" s="2"/>
      <c r="B180" s="101" t="str">
        <f>IF(IFERROR(INDEX('Hotel Database'!$B$11:$B$510, MATCH($CY180, 'Hotel Database'!$EB$11:$EB$510, 0)), "")="", "", IFERROR(INDEX('Hotel Database'!$B$11:$B$510, MATCH($CY180, 'Hotel Database'!$EB$11:$EB$510, 0)), ""))</f>
        <v>Italy</v>
      </c>
      <c r="C180" s="102"/>
      <c r="D180" s="102"/>
      <c r="E180" s="102"/>
      <c r="F180" s="102"/>
      <c r="G180" s="102"/>
      <c r="H180" s="102"/>
      <c r="I180" s="102" t="str">
        <f>IF(IFERROR(INDEX('Hotel Database'!$C$11:$C$510, MATCH($CY180, 'Hotel Database'!$EB$11:$EB$510, 0)), "")="", "", IFERROR(INDEX('Hotel Database'!$C$11:$C$510, MATCH($CY180, 'Hotel Database'!$EB$11:$EB$510, 0)), ""))</f>
        <v>Island of Capri</v>
      </c>
      <c r="J180" s="102"/>
      <c r="K180" s="102"/>
      <c r="L180" s="102"/>
      <c r="M180" s="102"/>
      <c r="N180" s="102"/>
      <c r="O180" s="102"/>
      <c r="P180" s="102" t="str">
        <f>IF(IFERROR(INDEX('Hotel Database'!$D$11:$D$510, MATCH($CY180, 'Hotel Database'!$EB$11:$EB$510, 0)), "")="", "", IFERROR(INDEX('Hotel Database'!$D$11:$D$510, MATCH($CY180, 'Hotel Database'!$EB$11:$EB$510, 0)), ""))</f>
        <v>Grand Hotel Quisisana</v>
      </c>
      <c r="Q180" s="102"/>
      <c r="R180" s="102"/>
      <c r="S180" s="102"/>
      <c r="T180" s="102"/>
      <c r="U180" s="102"/>
      <c r="V180" s="102"/>
      <c r="W180" s="102"/>
      <c r="X180" s="102"/>
      <c r="Y180" s="102"/>
      <c r="Z180" s="102" t="str">
        <f>IF(IFERROR(INDEX('Hotel Database'!$I$11:$I$510, MATCH($CY180, 'Hotel Database'!$EB$11:$EB$510, 0)), "")="", "", IFERROR(INDEX('Hotel Database'!$I$11:$I$510, MATCH($CY180, 'Hotel Database'!$EB$11:$EB$510, 0)), ""))</f>
        <v/>
      </c>
      <c r="AA180" s="102"/>
      <c r="AB180" s="102"/>
      <c r="AC180" s="102"/>
      <c r="AD180" s="103">
        <f>IF(IFERROR(INDEX('Hotel Database'!$E$11:$E$510, MATCH($CY180, 'Hotel Database'!$EB$11:$EB$510, 0)), "")="", "", IFERROR(INDEX('Hotel Database'!$E$11:$E$510, MATCH($CY180, 'Hotel Database'!$EB$11:$EB$510, 0)), ""))</f>
        <v>140</v>
      </c>
      <c r="AE180" s="103"/>
      <c r="AF180" s="103"/>
      <c r="AG180" s="103"/>
      <c r="AH180" s="103">
        <f>IF(IFERROR(INDEX('Hotel Database'!$H$11:$H$510, MATCH($CY180, 'Hotel Database'!$EB$11:$EB$510, 0)), "")="", "", IFERROR(INDEX('Hotel Database'!$H$11:$H$510, MATCH($CY180, 'Hotel Database'!$EB$11:$EB$510, 0)), ""))</f>
        <v>6</v>
      </c>
      <c r="AI180" s="103"/>
      <c r="AJ180" s="103"/>
      <c r="AK180" s="103"/>
      <c r="AL180" s="103">
        <f>IF(IFERROR(INDEX('Hotel Database'!$K$11:$K$510, MATCH($CY180, 'Hotel Database'!$EB$11:$EB$510, 0)), "")="", "", IFERROR(INDEX('Hotel Database'!$K$11:$K$510, MATCH($CY180, 'Hotel Database'!$EB$11:$EB$510, 0)), ""))</f>
        <v>500</v>
      </c>
      <c r="AM180" s="103"/>
      <c r="AN180" s="103"/>
      <c r="AO180" s="103"/>
      <c r="AP180" s="103">
        <f>IF(IFERROR(INDEX('Hotel Database'!$Q$11:$Q$510, MATCH($CY180, 'Hotel Database'!$EB$11:$EB$510, 0)), "")="", "", IFERROR(INDEX('Hotel Database'!$Q$11:$Q$510, MATCH($CY180, 'Hotel Database'!$EB$11:$EB$510, 0)), ""))</f>
        <v>400</v>
      </c>
      <c r="AQ180" s="103"/>
      <c r="AR180" s="103"/>
      <c r="AS180" s="103"/>
      <c r="AT180" s="104" t="str">
        <f t="shared" si="12"/>
        <v>https://lhw.com/quisisana</v>
      </c>
      <c r="AU180" s="104"/>
      <c r="AV180" s="104"/>
      <c r="AW180" s="104"/>
      <c r="AX180" s="104"/>
      <c r="AY180" s="104"/>
      <c r="AZ180" s="104"/>
      <c r="BA180" s="104"/>
      <c r="BB180" s="104"/>
      <c r="BC180" s="104"/>
      <c r="BD180" s="104"/>
      <c r="BE180" s="104"/>
      <c r="BF180" s="104"/>
      <c r="BG180" s="104"/>
      <c r="BH180" s="104"/>
      <c r="BI180" s="104"/>
      <c r="BJ180" s="104"/>
      <c r="BK180" s="104"/>
      <c r="BL180" s="105"/>
      <c r="BM180" s="2"/>
      <c r="BN180" s="25"/>
      <c r="BO180" s="25"/>
      <c r="BP180" s="25"/>
      <c r="BQ180" s="25"/>
      <c r="BR180" s="25"/>
      <c r="BS180" s="25"/>
      <c r="BT180" s="25"/>
      <c r="BU180" s="25"/>
      <c r="BV180" s="25"/>
      <c r="BW180" s="25"/>
      <c r="BX180" s="25"/>
      <c r="BY180" s="25"/>
      <c r="BZ180" s="25"/>
      <c r="CA180" s="25"/>
      <c r="CB180" s="25"/>
      <c r="CC180" s="25"/>
      <c r="CD180" s="25"/>
      <c r="CE180" s="25"/>
      <c r="CF180" s="25"/>
      <c r="CG180" s="25"/>
      <c r="CH180" s="25"/>
      <c r="CI180" s="25"/>
      <c r="CJ180" s="25"/>
      <c r="CK180" s="25"/>
      <c r="CU180" s="10" t="str">
        <f>'Hotel Database'!$EJ187</f>
        <v/>
      </c>
      <c r="CW180" s="10" t="str">
        <f>'Hotel Database'!$EN187</f>
        <v>Menorca</v>
      </c>
      <c r="CY180" s="8">
        <v>170</v>
      </c>
      <c r="DA180" s="10" t="str">
        <f>IFERROR(INDEX('Hotel Database'!$ED$11:$ED$510, MATCH($CY180, 'Hotel Database'!$EB$11:$EB$510, 0)), "")</f>
        <v>170. Grand Hotel Quisisana</v>
      </c>
      <c r="DC180" s="10" t="str">
        <f>IF(IFERROR(INDEX('Hotel Database'!$AD$11:$AD$510, MATCH($CY180, 'Hotel Database'!$EB$11:$EB$510, 0)), "")="", "", IFERROR(INDEX('Hotel Database'!$AD$11:$AD$510, MATCH($CY180, 'Hotel Database'!$EB$11:$EB$510, 0)), ""))</f>
        <v>www.lhw.com/quisisana</v>
      </c>
      <c r="DE180" s="10" t="str">
        <f t="shared" si="13"/>
        <v>https://lhw.com/quisisana</v>
      </c>
    </row>
    <row r="181" spans="1:109" x14ac:dyDescent="0.35">
      <c r="A181" s="2"/>
      <c r="B181" s="101" t="str">
        <f>IF(IFERROR(INDEX('Hotel Database'!$B$11:$B$510, MATCH($CY181, 'Hotel Database'!$EB$11:$EB$510, 0)), "")="", "", IFERROR(INDEX('Hotel Database'!$B$11:$B$510, MATCH($CY181, 'Hotel Database'!$EB$11:$EB$510, 0)), ""))</f>
        <v>Italy</v>
      </c>
      <c r="C181" s="102"/>
      <c r="D181" s="102"/>
      <c r="E181" s="102"/>
      <c r="F181" s="102"/>
      <c r="G181" s="102"/>
      <c r="H181" s="102"/>
      <c r="I181" s="102" t="str">
        <f>IF(IFERROR(INDEX('Hotel Database'!$C$11:$C$510, MATCH($CY181, 'Hotel Database'!$EB$11:$EB$510, 0)), "")="", "", IFERROR(INDEX('Hotel Database'!$C$11:$C$510, MATCH($CY181, 'Hotel Database'!$EB$11:$EB$510, 0)), ""))</f>
        <v>Naples</v>
      </c>
      <c r="J181" s="102"/>
      <c r="K181" s="102"/>
      <c r="L181" s="102"/>
      <c r="M181" s="102"/>
      <c r="N181" s="102"/>
      <c r="O181" s="102"/>
      <c r="P181" s="102" t="str">
        <f>IF(IFERROR(INDEX('Hotel Database'!$D$11:$D$510, MATCH($CY181, 'Hotel Database'!$EB$11:$EB$510, 0)), "")="", "", IFERROR(INDEX('Hotel Database'!$D$11:$D$510, MATCH($CY181, 'Hotel Database'!$EB$11:$EB$510, 0)), ""))</f>
        <v>Grand Hotel Vesuvio</v>
      </c>
      <c r="Q181" s="102"/>
      <c r="R181" s="102"/>
      <c r="S181" s="102"/>
      <c r="T181" s="102"/>
      <c r="U181" s="102"/>
      <c r="V181" s="102"/>
      <c r="W181" s="102"/>
      <c r="X181" s="102"/>
      <c r="Y181" s="102"/>
      <c r="Z181" s="102" t="str">
        <f>IF(IFERROR(INDEX('Hotel Database'!$I$11:$I$510, MATCH($CY181, 'Hotel Database'!$EB$11:$EB$510, 0)), "")="", "", IFERROR(INDEX('Hotel Database'!$I$11:$I$510, MATCH($CY181, 'Hotel Database'!$EB$11:$EB$510, 0)), ""))</f>
        <v/>
      </c>
      <c r="AA181" s="102"/>
      <c r="AB181" s="102"/>
      <c r="AC181" s="102"/>
      <c r="AD181" s="103">
        <f>IF(IFERROR(INDEX('Hotel Database'!$E$11:$E$510, MATCH($CY181, 'Hotel Database'!$EB$11:$EB$510, 0)), "")="", "", IFERROR(INDEX('Hotel Database'!$E$11:$E$510, MATCH($CY181, 'Hotel Database'!$EB$11:$EB$510, 0)), ""))</f>
        <v>160</v>
      </c>
      <c r="AE181" s="103"/>
      <c r="AF181" s="103"/>
      <c r="AG181" s="103"/>
      <c r="AH181" s="103">
        <f>IF(IFERROR(INDEX('Hotel Database'!$H$11:$H$510, MATCH($CY181, 'Hotel Database'!$EB$11:$EB$510, 0)), "")="", "", IFERROR(INDEX('Hotel Database'!$H$11:$H$510, MATCH($CY181, 'Hotel Database'!$EB$11:$EB$510, 0)), ""))</f>
        <v>8</v>
      </c>
      <c r="AI181" s="103"/>
      <c r="AJ181" s="103"/>
      <c r="AK181" s="103"/>
      <c r="AL181" s="103">
        <f>IF(IFERROR(INDEX('Hotel Database'!$K$11:$K$510, MATCH($CY181, 'Hotel Database'!$EB$11:$EB$510, 0)), "")="", "", IFERROR(INDEX('Hotel Database'!$K$11:$K$510, MATCH($CY181, 'Hotel Database'!$EB$11:$EB$510, 0)), ""))</f>
        <v>280</v>
      </c>
      <c r="AM181" s="103"/>
      <c r="AN181" s="103"/>
      <c r="AO181" s="103"/>
      <c r="AP181" s="103">
        <f>IF(IFERROR(INDEX('Hotel Database'!$Q$11:$Q$510, MATCH($CY181, 'Hotel Database'!$EB$11:$EB$510, 0)), "")="", "", IFERROR(INDEX('Hotel Database'!$Q$11:$Q$510, MATCH($CY181, 'Hotel Database'!$EB$11:$EB$510, 0)), ""))</f>
        <v>180</v>
      </c>
      <c r="AQ181" s="103"/>
      <c r="AR181" s="103"/>
      <c r="AS181" s="103"/>
      <c r="AT181" s="104" t="str">
        <f t="shared" si="12"/>
        <v>https://lhw.com/vesuvio</v>
      </c>
      <c r="AU181" s="104"/>
      <c r="AV181" s="104"/>
      <c r="AW181" s="104"/>
      <c r="AX181" s="104"/>
      <c r="AY181" s="104"/>
      <c r="AZ181" s="104"/>
      <c r="BA181" s="104"/>
      <c r="BB181" s="104"/>
      <c r="BC181" s="104"/>
      <c r="BD181" s="104"/>
      <c r="BE181" s="104"/>
      <c r="BF181" s="104"/>
      <c r="BG181" s="104"/>
      <c r="BH181" s="104"/>
      <c r="BI181" s="104"/>
      <c r="BJ181" s="104"/>
      <c r="BK181" s="104"/>
      <c r="BL181" s="105"/>
      <c r="BM181" s="2"/>
      <c r="BN181" s="25"/>
      <c r="BO181" s="25"/>
      <c r="BP181" s="25"/>
      <c r="BQ181" s="25"/>
      <c r="BR181" s="25"/>
      <c r="BS181" s="25"/>
      <c r="BT181" s="25"/>
      <c r="BU181" s="25"/>
      <c r="BV181" s="25"/>
      <c r="BW181" s="25"/>
      <c r="BX181" s="25"/>
      <c r="BY181" s="25"/>
      <c r="BZ181" s="25"/>
      <c r="CA181" s="25"/>
      <c r="CB181" s="25"/>
      <c r="CC181" s="25"/>
      <c r="CD181" s="25"/>
      <c r="CE181" s="25"/>
      <c r="CF181" s="25"/>
      <c r="CG181" s="25"/>
      <c r="CH181" s="25"/>
      <c r="CI181" s="25"/>
      <c r="CJ181" s="25"/>
      <c r="CK181" s="25"/>
      <c r="CU181" s="10" t="str">
        <f>'Hotel Database'!$EJ188</f>
        <v/>
      </c>
      <c r="CW181" s="10" t="str">
        <f>'Hotel Database'!$EN188</f>
        <v>Merano</v>
      </c>
      <c r="CY181" s="8">
        <v>171</v>
      </c>
      <c r="DA181" s="10" t="str">
        <f>IFERROR(INDEX('Hotel Database'!$ED$11:$ED$510, MATCH($CY181, 'Hotel Database'!$EB$11:$EB$510, 0)), "")</f>
        <v>171. Grand Hotel Vesuvio</v>
      </c>
      <c r="DC181" s="10" t="str">
        <f>IF(IFERROR(INDEX('Hotel Database'!$AD$11:$AD$510, MATCH($CY181, 'Hotel Database'!$EB$11:$EB$510, 0)), "")="", "", IFERROR(INDEX('Hotel Database'!$AD$11:$AD$510, MATCH($CY181, 'Hotel Database'!$EB$11:$EB$510, 0)), ""))</f>
        <v>www.lhw.com/vesuvio</v>
      </c>
      <c r="DE181" s="10" t="str">
        <f t="shared" si="13"/>
        <v>https://lhw.com/vesuvio</v>
      </c>
    </row>
    <row r="182" spans="1:109" x14ac:dyDescent="0.35">
      <c r="A182" s="2"/>
      <c r="B182" s="101" t="str">
        <f>IF(IFERROR(INDEX('Hotel Database'!$B$11:$B$510, MATCH($CY182, 'Hotel Database'!$EB$11:$EB$510, 0)), "")="", "", IFERROR(INDEX('Hotel Database'!$B$11:$B$510, MATCH($CY182, 'Hotel Database'!$EB$11:$EB$510, 0)), ""))</f>
        <v>Italy</v>
      </c>
      <c r="C182" s="102"/>
      <c r="D182" s="102"/>
      <c r="E182" s="102"/>
      <c r="F182" s="102"/>
      <c r="G182" s="102"/>
      <c r="H182" s="102"/>
      <c r="I182" s="102" t="str">
        <f>IF(IFERROR(INDEX('Hotel Database'!$C$11:$C$510, MATCH($CY182, 'Hotel Database'!$EB$11:$EB$510, 0)), "")="", "", IFERROR(INDEX('Hotel Database'!$C$11:$C$510, MATCH($CY182, 'Hotel Database'!$EB$11:$EB$510, 0)), ""))</f>
        <v>Rome</v>
      </c>
      <c r="J182" s="102"/>
      <c r="K182" s="102"/>
      <c r="L182" s="102"/>
      <c r="M182" s="102"/>
      <c r="N182" s="102"/>
      <c r="O182" s="102"/>
      <c r="P182" s="102" t="str">
        <f>IF(IFERROR(INDEX('Hotel Database'!$D$11:$D$510, MATCH($CY182, 'Hotel Database'!$EB$11:$EB$510, 0)), "")="", "", IFERROR(INDEX('Hotel Database'!$D$11:$D$510, MATCH($CY182, 'Hotel Database'!$EB$11:$EB$510, 0)), ""))</f>
        <v>Hassler Roma</v>
      </c>
      <c r="Q182" s="102"/>
      <c r="R182" s="102"/>
      <c r="S182" s="102"/>
      <c r="T182" s="102"/>
      <c r="U182" s="102"/>
      <c r="V182" s="102"/>
      <c r="W182" s="102"/>
      <c r="X182" s="102"/>
      <c r="Y182" s="102"/>
      <c r="Z182" s="102" t="str">
        <f>IF(IFERROR(INDEX('Hotel Database'!$I$11:$I$510, MATCH($CY182, 'Hotel Database'!$EB$11:$EB$510, 0)), "")="", "", IFERROR(INDEX('Hotel Database'!$I$11:$I$510, MATCH($CY182, 'Hotel Database'!$EB$11:$EB$510, 0)), ""))</f>
        <v/>
      </c>
      <c r="AA182" s="102"/>
      <c r="AB182" s="102"/>
      <c r="AC182" s="102"/>
      <c r="AD182" s="103">
        <f>IF(IFERROR(INDEX('Hotel Database'!$E$11:$E$510, MATCH($CY182, 'Hotel Database'!$EB$11:$EB$510, 0)), "")="", "", IFERROR(INDEX('Hotel Database'!$E$11:$E$510, MATCH($CY182, 'Hotel Database'!$EB$11:$EB$510, 0)), ""))</f>
        <v>87</v>
      </c>
      <c r="AE182" s="103"/>
      <c r="AF182" s="103"/>
      <c r="AG182" s="103"/>
      <c r="AH182" s="103">
        <f>IF(IFERROR(INDEX('Hotel Database'!$H$11:$H$510, MATCH($CY182, 'Hotel Database'!$EB$11:$EB$510, 0)), "")="", "", IFERROR(INDEX('Hotel Database'!$H$11:$H$510, MATCH($CY182, 'Hotel Database'!$EB$11:$EB$510, 0)), ""))</f>
        <v>3</v>
      </c>
      <c r="AI182" s="103"/>
      <c r="AJ182" s="103"/>
      <c r="AK182" s="103"/>
      <c r="AL182" s="103" t="str">
        <f>IF(IFERROR(INDEX('Hotel Database'!$K$11:$K$510, MATCH($CY182, 'Hotel Database'!$EB$11:$EB$510, 0)), "")="", "", IFERROR(INDEX('Hotel Database'!$K$11:$K$510, MATCH($CY182, 'Hotel Database'!$EB$11:$EB$510, 0)), ""))</f>
        <v/>
      </c>
      <c r="AM182" s="103"/>
      <c r="AN182" s="103"/>
      <c r="AO182" s="103"/>
      <c r="AP182" s="103">
        <f>IF(IFERROR(INDEX('Hotel Database'!$Q$11:$Q$510, MATCH($CY182, 'Hotel Database'!$EB$11:$EB$510, 0)), "")="", "", IFERROR(INDEX('Hotel Database'!$Q$11:$Q$510, MATCH($CY182, 'Hotel Database'!$EB$11:$EB$510, 0)), ""))</f>
        <v>100</v>
      </c>
      <c r="AQ182" s="103"/>
      <c r="AR182" s="103"/>
      <c r="AS182" s="103"/>
      <c r="AT182" s="104" t="str">
        <f t="shared" si="12"/>
        <v>https://lhw.com/hassler</v>
      </c>
      <c r="AU182" s="104"/>
      <c r="AV182" s="104"/>
      <c r="AW182" s="104"/>
      <c r="AX182" s="104"/>
      <c r="AY182" s="104"/>
      <c r="AZ182" s="104"/>
      <c r="BA182" s="104"/>
      <c r="BB182" s="104"/>
      <c r="BC182" s="104"/>
      <c r="BD182" s="104"/>
      <c r="BE182" s="104"/>
      <c r="BF182" s="104"/>
      <c r="BG182" s="104"/>
      <c r="BH182" s="104"/>
      <c r="BI182" s="104"/>
      <c r="BJ182" s="104"/>
      <c r="BK182" s="104"/>
      <c r="BL182" s="105"/>
      <c r="BM182" s="2"/>
      <c r="BN182" s="25"/>
      <c r="BO182" s="25"/>
      <c r="BP182" s="25"/>
      <c r="BQ182" s="25"/>
      <c r="BR182" s="25"/>
      <c r="BS182" s="25"/>
      <c r="BT182" s="25"/>
      <c r="BU182" s="25"/>
      <c r="BV182" s="25"/>
      <c r="BW182" s="25"/>
      <c r="BX182" s="25"/>
      <c r="BY182" s="25"/>
      <c r="BZ182" s="25"/>
      <c r="CA182" s="25"/>
      <c r="CB182" s="25"/>
      <c r="CC182" s="25"/>
      <c r="CD182" s="25"/>
      <c r="CE182" s="25"/>
      <c r="CF182" s="25"/>
      <c r="CG182" s="25"/>
      <c r="CH182" s="25"/>
      <c r="CI182" s="25"/>
      <c r="CJ182" s="25"/>
      <c r="CK182" s="25"/>
      <c r="CU182" s="10" t="str">
        <f>'Hotel Database'!$EJ189</f>
        <v/>
      </c>
      <c r="CW182" s="10" t="str">
        <f>'Hotel Database'!$EN189</f>
        <v>Merricks North</v>
      </c>
      <c r="CY182" s="8">
        <v>172</v>
      </c>
      <c r="DA182" s="10" t="str">
        <f>IFERROR(INDEX('Hotel Database'!$ED$11:$ED$510, MATCH($CY182, 'Hotel Database'!$EB$11:$EB$510, 0)), "")</f>
        <v>172. Hassler Roma</v>
      </c>
      <c r="DC182" s="10" t="str">
        <f>IF(IFERROR(INDEX('Hotel Database'!$AD$11:$AD$510, MATCH($CY182, 'Hotel Database'!$EB$11:$EB$510, 0)), "")="", "", IFERROR(INDEX('Hotel Database'!$AD$11:$AD$510, MATCH($CY182, 'Hotel Database'!$EB$11:$EB$510, 0)), ""))</f>
        <v>www.lhw.com/hassler</v>
      </c>
      <c r="DE182" s="10" t="str">
        <f t="shared" si="13"/>
        <v>https://lhw.com/hassler</v>
      </c>
    </row>
    <row r="183" spans="1:109" x14ac:dyDescent="0.35">
      <c r="A183" s="2"/>
      <c r="B183" s="101" t="str">
        <f>IF(IFERROR(INDEX('Hotel Database'!$B$11:$B$510, MATCH($CY183, 'Hotel Database'!$EB$11:$EB$510, 0)), "")="", "", IFERROR(INDEX('Hotel Database'!$B$11:$B$510, MATCH($CY183, 'Hotel Database'!$EB$11:$EB$510, 0)), ""))</f>
        <v>Italy</v>
      </c>
      <c r="C183" s="102"/>
      <c r="D183" s="102"/>
      <c r="E183" s="102"/>
      <c r="F183" s="102"/>
      <c r="G183" s="102"/>
      <c r="H183" s="102"/>
      <c r="I183" s="102" t="str">
        <f>IF(IFERROR(INDEX('Hotel Database'!$C$11:$C$510, MATCH($CY183, 'Hotel Database'!$EB$11:$EB$510, 0)), "")="", "", IFERROR(INDEX('Hotel Database'!$C$11:$C$510, MATCH($CY183, 'Hotel Database'!$EB$11:$EB$510, 0)), ""))</f>
        <v>Florence</v>
      </c>
      <c r="J183" s="102"/>
      <c r="K183" s="102"/>
      <c r="L183" s="102"/>
      <c r="M183" s="102"/>
      <c r="N183" s="102"/>
      <c r="O183" s="102"/>
      <c r="P183" s="102" t="str">
        <f>IF(IFERROR(INDEX('Hotel Database'!$D$11:$D$510, MATCH($CY183, 'Hotel Database'!$EB$11:$EB$510, 0)), "")="", "", IFERROR(INDEX('Hotel Database'!$D$11:$D$510, MATCH($CY183, 'Hotel Database'!$EB$11:$EB$510, 0)), ""))</f>
        <v>Helvetia &amp; Bristol Firenze - Starhotels Collezione</v>
      </c>
      <c r="Q183" s="102"/>
      <c r="R183" s="102"/>
      <c r="S183" s="102"/>
      <c r="T183" s="102"/>
      <c r="U183" s="102"/>
      <c r="V183" s="102"/>
      <c r="W183" s="102"/>
      <c r="X183" s="102"/>
      <c r="Y183" s="102"/>
      <c r="Z183" s="102" t="str">
        <f>IF(IFERROR(INDEX('Hotel Database'!$I$11:$I$510, MATCH($CY183, 'Hotel Database'!$EB$11:$EB$510, 0)), "")="", "", IFERROR(INDEX('Hotel Database'!$I$11:$I$510, MATCH($CY183, 'Hotel Database'!$EB$11:$EB$510, 0)), ""))</f>
        <v/>
      </c>
      <c r="AA183" s="102"/>
      <c r="AB183" s="102"/>
      <c r="AC183" s="102"/>
      <c r="AD183" s="103">
        <f>IF(IFERROR(INDEX('Hotel Database'!$E$11:$E$510, MATCH($CY183, 'Hotel Database'!$EB$11:$EB$510, 0)), "")="", "", IFERROR(INDEX('Hotel Database'!$E$11:$E$510, MATCH($CY183, 'Hotel Database'!$EB$11:$EB$510, 0)), ""))</f>
        <v>89</v>
      </c>
      <c r="AE183" s="103"/>
      <c r="AF183" s="103"/>
      <c r="AG183" s="103"/>
      <c r="AH183" s="103">
        <f>IF(IFERROR(INDEX('Hotel Database'!$H$11:$H$510, MATCH($CY183, 'Hotel Database'!$EB$11:$EB$510, 0)), "")="", "", IFERROR(INDEX('Hotel Database'!$H$11:$H$510, MATCH($CY183, 'Hotel Database'!$EB$11:$EB$510, 0)), ""))</f>
        <v>0</v>
      </c>
      <c r="AI183" s="103"/>
      <c r="AJ183" s="103"/>
      <c r="AK183" s="103"/>
      <c r="AL183" s="103" t="str">
        <f>IF(IFERROR(INDEX('Hotel Database'!$K$11:$K$510, MATCH($CY183, 'Hotel Database'!$EB$11:$EB$510, 0)), "")="", "", IFERROR(INDEX('Hotel Database'!$K$11:$K$510, MATCH($CY183, 'Hotel Database'!$EB$11:$EB$510, 0)), ""))</f>
        <v/>
      </c>
      <c r="AM183" s="103"/>
      <c r="AN183" s="103"/>
      <c r="AO183" s="103"/>
      <c r="AP183" s="103" t="str">
        <f>IF(IFERROR(INDEX('Hotel Database'!$Q$11:$Q$510, MATCH($CY183, 'Hotel Database'!$EB$11:$EB$510, 0)), "")="", "", IFERROR(INDEX('Hotel Database'!$Q$11:$Q$510, MATCH($CY183, 'Hotel Database'!$EB$11:$EB$510, 0)), ""))</f>
        <v/>
      </c>
      <c r="AQ183" s="103"/>
      <c r="AR183" s="103"/>
      <c r="AS183" s="103"/>
      <c r="AT183" s="104" t="str">
        <f t="shared" si="12"/>
        <v>https://lhw.com/helvetiabristol</v>
      </c>
      <c r="AU183" s="104"/>
      <c r="AV183" s="104"/>
      <c r="AW183" s="104"/>
      <c r="AX183" s="104"/>
      <c r="AY183" s="104"/>
      <c r="AZ183" s="104"/>
      <c r="BA183" s="104"/>
      <c r="BB183" s="104"/>
      <c r="BC183" s="104"/>
      <c r="BD183" s="104"/>
      <c r="BE183" s="104"/>
      <c r="BF183" s="104"/>
      <c r="BG183" s="104"/>
      <c r="BH183" s="104"/>
      <c r="BI183" s="104"/>
      <c r="BJ183" s="104"/>
      <c r="BK183" s="104"/>
      <c r="BL183" s="105"/>
      <c r="BM183" s="2"/>
      <c r="BN183" s="25"/>
      <c r="BO183" s="25"/>
      <c r="BP183" s="25"/>
      <c r="BQ183" s="25"/>
      <c r="BR183" s="25"/>
      <c r="BS183" s="25"/>
      <c r="BT183" s="25"/>
      <c r="BU183" s="25"/>
      <c r="BV183" s="25"/>
      <c r="BW183" s="25"/>
      <c r="BX183" s="25"/>
      <c r="BY183" s="25"/>
      <c r="BZ183" s="25"/>
      <c r="CA183" s="25"/>
      <c r="CB183" s="25"/>
      <c r="CC183" s="25"/>
      <c r="CD183" s="25"/>
      <c r="CE183" s="25"/>
      <c r="CF183" s="25"/>
      <c r="CG183" s="25"/>
      <c r="CH183" s="25"/>
      <c r="CI183" s="25"/>
      <c r="CJ183" s="25"/>
      <c r="CK183" s="25"/>
      <c r="CU183" s="10" t="str">
        <f>'Hotel Database'!$EJ190</f>
        <v/>
      </c>
      <c r="CW183" s="10" t="str">
        <f>'Hotel Database'!$EN190</f>
        <v>Metsovo</v>
      </c>
      <c r="CY183" s="8">
        <v>173</v>
      </c>
      <c r="DA183" s="10" t="str">
        <f>IFERROR(INDEX('Hotel Database'!$ED$11:$ED$510, MATCH($CY183, 'Hotel Database'!$EB$11:$EB$510, 0)), "")</f>
        <v>173. Helvetia &amp; Bristol Firenze - Starhotels Collezione</v>
      </c>
      <c r="DC183" s="10" t="str">
        <f>IF(IFERROR(INDEX('Hotel Database'!$AD$11:$AD$510, MATCH($CY183, 'Hotel Database'!$EB$11:$EB$510, 0)), "")="", "", IFERROR(INDEX('Hotel Database'!$AD$11:$AD$510, MATCH($CY183, 'Hotel Database'!$EB$11:$EB$510, 0)), ""))</f>
        <v>www.lhw.com/helvetiabristol</v>
      </c>
      <c r="DE183" s="10" t="str">
        <f t="shared" si="13"/>
        <v>https://lhw.com/helvetiabristol</v>
      </c>
    </row>
    <row r="184" spans="1:109" x14ac:dyDescent="0.35">
      <c r="A184" s="2"/>
      <c r="B184" s="101" t="str">
        <f>IF(IFERROR(INDEX('Hotel Database'!$B$11:$B$510, MATCH($CY184, 'Hotel Database'!$EB$11:$EB$510, 0)), "")="", "", IFERROR(INDEX('Hotel Database'!$B$11:$B$510, MATCH($CY184, 'Hotel Database'!$EB$11:$EB$510, 0)), ""))</f>
        <v>Italy</v>
      </c>
      <c r="C184" s="102"/>
      <c r="D184" s="102"/>
      <c r="E184" s="102"/>
      <c r="F184" s="102"/>
      <c r="G184" s="102"/>
      <c r="H184" s="102"/>
      <c r="I184" s="102" t="str">
        <f>IF(IFERROR(INDEX('Hotel Database'!$C$11:$C$510, MATCH($CY184, 'Hotel Database'!$EB$11:$EB$510, 0)), "")="", "", IFERROR(INDEX('Hotel Database'!$C$11:$C$510, MATCH($CY184, 'Hotel Database'!$EB$11:$EB$510, 0)), ""))</f>
        <v>Corvara In Badia</v>
      </c>
      <c r="J184" s="102"/>
      <c r="K184" s="102"/>
      <c r="L184" s="102"/>
      <c r="M184" s="102"/>
      <c r="N184" s="102"/>
      <c r="O184" s="102"/>
      <c r="P184" s="102" t="str">
        <f>IF(IFERROR(INDEX('Hotel Database'!$D$11:$D$510, MATCH($CY184, 'Hotel Database'!$EB$11:$EB$510, 0)), "")="", "", IFERROR(INDEX('Hotel Database'!$D$11:$D$510, MATCH($CY184, 'Hotel Database'!$EB$11:$EB$510, 0)), ""))</f>
        <v>Hotel La Perla</v>
      </c>
      <c r="Q184" s="102"/>
      <c r="R184" s="102"/>
      <c r="S184" s="102"/>
      <c r="T184" s="102"/>
      <c r="U184" s="102"/>
      <c r="V184" s="102"/>
      <c r="W184" s="102"/>
      <c r="X184" s="102"/>
      <c r="Y184" s="102"/>
      <c r="Z184" s="102" t="str">
        <f>IF(IFERROR(INDEX('Hotel Database'!$I$11:$I$510, MATCH($CY184, 'Hotel Database'!$EB$11:$EB$510, 0)), "")="", "", IFERROR(INDEX('Hotel Database'!$I$11:$I$510, MATCH($CY184, 'Hotel Database'!$EB$11:$EB$510, 0)), ""))</f>
        <v/>
      </c>
      <c r="AA184" s="102"/>
      <c r="AB184" s="102"/>
      <c r="AC184" s="102"/>
      <c r="AD184" s="103">
        <f>IF(IFERROR(INDEX('Hotel Database'!$E$11:$E$510, MATCH($CY184, 'Hotel Database'!$EB$11:$EB$510, 0)), "")="", "", IFERROR(INDEX('Hotel Database'!$E$11:$E$510, MATCH($CY184, 'Hotel Database'!$EB$11:$EB$510, 0)), ""))</f>
        <v>54</v>
      </c>
      <c r="AE184" s="103"/>
      <c r="AF184" s="103"/>
      <c r="AG184" s="103"/>
      <c r="AH184" s="103">
        <f>IF(IFERROR(INDEX('Hotel Database'!$H$11:$H$510, MATCH($CY184, 'Hotel Database'!$EB$11:$EB$510, 0)), "")="", "", IFERROR(INDEX('Hotel Database'!$H$11:$H$510, MATCH($CY184, 'Hotel Database'!$EB$11:$EB$510, 0)), ""))</f>
        <v>0</v>
      </c>
      <c r="AI184" s="103"/>
      <c r="AJ184" s="103"/>
      <c r="AK184" s="103"/>
      <c r="AL184" s="103" t="str">
        <f>IF(IFERROR(INDEX('Hotel Database'!$K$11:$K$510, MATCH($CY184, 'Hotel Database'!$EB$11:$EB$510, 0)), "")="", "", IFERROR(INDEX('Hotel Database'!$K$11:$K$510, MATCH($CY184, 'Hotel Database'!$EB$11:$EB$510, 0)), ""))</f>
        <v/>
      </c>
      <c r="AM184" s="103"/>
      <c r="AN184" s="103"/>
      <c r="AO184" s="103"/>
      <c r="AP184" s="103" t="str">
        <f>IF(IFERROR(INDEX('Hotel Database'!$Q$11:$Q$510, MATCH($CY184, 'Hotel Database'!$EB$11:$EB$510, 0)), "")="", "", IFERROR(INDEX('Hotel Database'!$Q$11:$Q$510, MATCH($CY184, 'Hotel Database'!$EB$11:$EB$510, 0)), ""))</f>
        <v/>
      </c>
      <c r="AQ184" s="103"/>
      <c r="AR184" s="103"/>
      <c r="AS184" s="103"/>
      <c r="AT184" s="104" t="str">
        <f t="shared" si="12"/>
        <v>https://lhw.com/laperla</v>
      </c>
      <c r="AU184" s="104"/>
      <c r="AV184" s="104"/>
      <c r="AW184" s="104"/>
      <c r="AX184" s="104"/>
      <c r="AY184" s="104"/>
      <c r="AZ184" s="104"/>
      <c r="BA184" s="104"/>
      <c r="BB184" s="104"/>
      <c r="BC184" s="104"/>
      <c r="BD184" s="104"/>
      <c r="BE184" s="104"/>
      <c r="BF184" s="104"/>
      <c r="BG184" s="104"/>
      <c r="BH184" s="104"/>
      <c r="BI184" s="104"/>
      <c r="BJ184" s="104"/>
      <c r="BK184" s="104"/>
      <c r="BL184" s="105"/>
      <c r="BM184" s="2"/>
      <c r="BN184" s="25"/>
      <c r="BO184" s="25"/>
      <c r="BP184" s="25"/>
      <c r="BQ184" s="25"/>
      <c r="BR184" s="25"/>
      <c r="BS184" s="25"/>
      <c r="BT184" s="25"/>
      <c r="BU184" s="25"/>
      <c r="BV184" s="25"/>
      <c r="BW184" s="25"/>
      <c r="BX184" s="25"/>
      <c r="BY184" s="25"/>
      <c r="BZ184" s="25"/>
      <c r="CA184" s="25"/>
      <c r="CB184" s="25"/>
      <c r="CC184" s="25"/>
      <c r="CD184" s="25"/>
      <c r="CE184" s="25"/>
      <c r="CF184" s="25"/>
      <c r="CG184" s="25"/>
      <c r="CH184" s="25"/>
      <c r="CI184" s="25"/>
      <c r="CJ184" s="25"/>
      <c r="CK184" s="25"/>
      <c r="CU184" s="10" t="str">
        <f>'Hotel Database'!$EJ191</f>
        <v/>
      </c>
      <c r="CW184" s="10" t="str">
        <f>'Hotel Database'!$EN191</f>
        <v>Mexico City</v>
      </c>
      <c r="CY184" s="8">
        <v>174</v>
      </c>
      <c r="DA184" s="10" t="str">
        <f>IFERROR(INDEX('Hotel Database'!$ED$11:$ED$510, MATCH($CY184, 'Hotel Database'!$EB$11:$EB$510, 0)), "")</f>
        <v>174. Hotel La Perla</v>
      </c>
      <c r="DC184" s="10" t="str">
        <f>IF(IFERROR(INDEX('Hotel Database'!$AD$11:$AD$510, MATCH($CY184, 'Hotel Database'!$EB$11:$EB$510, 0)), "")="", "", IFERROR(INDEX('Hotel Database'!$AD$11:$AD$510, MATCH($CY184, 'Hotel Database'!$EB$11:$EB$510, 0)), ""))</f>
        <v>www.lhw.com/laperla</v>
      </c>
      <c r="DE184" s="10" t="str">
        <f t="shared" si="13"/>
        <v>https://lhw.com/laperla</v>
      </c>
    </row>
    <row r="185" spans="1:109" x14ac:dyDescent="0.35">
      <c r="A185" s="2"/>
      <c r="B185" s="101" t="str">
        <f>IF(IFERROR(INDEX('Hotel Database'!$B$11:$B$510, MATCH($CY185, 'Hotel Database'!$EB$11:$EB$510, 0)), "")="", "", IFERROR(INDEX('Hotel Database'!$B$11:$B$510, MATCH($CY185, 'Hotel Database'!$EB$11:$EB$510, 0)), ""))</f>
        <v>Italy</v>
      </c>
      <c r="C185" s="102"/>
      <c r="D185" s="102"/>
      <c r="E185" s="102"/>
      <c r="F185" s="102"/>
      <c r="G185" s="102"/>
      <c r="H185" s="102"/>
      <c r="I185" s="102" t="str">
        <f>IF(IFERROR(INDEX('Hotel Database'!$C$11:$C$510, MATCH($CY185, 'Hotel Database'!$EB$11:$EB$510, 0)), "")="", "", IFERROR(INDEX('Hotel Database'!$C$11:$C$510, MATCH($CY185, 'Hotel Database'!$EB$11:$EB$510, 0)), ""))</f>
        <v>Amalfi (SA)</v>
      </c>
      <c r="J185" s="102"/>
      <c r="K185" s="102"/>
      <c r="L185" s="102"/>
      <c r="M185" s="102"/>
      <c r="N185" s="102"/>
      <c r="O185" s="102"/>
      <c r="P185" s="102" t="str">
        <f>IF(IFERROR(INDEX('Hotel Database'!$D$11:$D$510, MATCH($CY185, 'Hotel Database'!$EB$11:$EB$510, 0)), "")="", "", IFERROR(INDEX('Hotel Database'!$D$11:$D$510, MATCH($CY185, 'Hotel Database'!$EB$11:$EB$510, 0)), ""))</f>
        <v>Hotel Santa Caterina</v>
      </c>
      <c r="Q185" s="102"/>
      <c r="R185" s="102"/>
      <c r="S185" s="102"/>
      <c r="T185" s="102"/>
      <c r="U185" s="102"/>
      <c r="V185" s="102"/>
      <c r="W185" s="102"/>
      <c r="X185" s="102"/>
      <c r="Y185" s="102"/>
      <c r="Z185" s="102" t="str">
        <f>IF(IFERROR(INDEX('Hotel Database'!$I$11:$I$510, MATCH($CY185, 'Hotel Database'!$EB$11:$EB$510, 0)), "")="", "", IFERROR(INDEX('Hotel Database'!$I$11:$I$510, MATCH($CY185, 'Hotel Database'!$EB$11:$EB$510, 0)), ""))</f>
        <v/>
      </c>
      <c r="AA185" s="102"/>
      <c r="AB185" s="102"/>
      <c r="AC185" s="102"/>
      <c r="AD185" s="103">
        <f>IF(IFERROR(INDEX('Hotel Database'!$E$11:$E$510, MATCH($CY185, 'Hotel Database'!$EB$11:$EB$510, 0)), "")="", "", IFERROR(INDEX('Hotel Database'!$E$11:$E$510, MATCH($CY185, 'Hotel Database'!$EB$11:$EB$510, 0)), ""))</f>
        <v>67</v>
      </c>
      <c r="AE185" s="103"/>
      <c r="AF185" s="103"/>
      <c r="AG185" s="103"/>
      <c r="AH185" s="103">
        <f>IF(IFERROR(INDEX('Hotel Database'!$H$11:$H$510, MATCH($CY185, 'Hotel Database'!$EB$11:$EB$510, 0)), "")="", "", IFERROR(INDEX('Hotel Database'!$H$11:$H$510, MATCH($CY185, 'Hotel Database'!$EB$11:$EB$510, 0)), ""))</f>
        <v>2</v>
      </c>
      <c r="AI185" s="103"/>
      <c r="AJ185" s="103"/>
      <c r="AK185" s="103"/>
      <c r="AL185" s="103">
        <f>IF(IFERROR(INDEX('Hotel Database'!$K$11:$K$510, MATCH($CY185, 'Hotel Database'!$EB$11:$EB$510, 0)), "")="", "", IFERROR(INDEX('Hotel Database'!$K$11:$K$510, MATCH($CY185, 'Hotel Database'!$EB$11:$EB$510, 0)), ""))</f>
        <v>70</v>
      </c>
      <c r="AM185" s="103"/>
      <c r="AN185" s="103"/>
      <c r="AO185" s="103"/>
      <c r="AP185" s="103">
        <f>IF(IFERROR(INDEX('Hotel Database'!$Q$11:$Q$510, MATCH($CY185, 'Hotel Database'!$EB$11:$EB$510, 0)), "")="", "", IFERROR(INDEX('Hotel Database'!$Q$11:$Q$510, MATCH($CY185, 'Hotel Database'!$EB$11:$EB$510, 0)), ""))</f>
        <v>150</v>
      </c>
      <c r="AQ185" s="103"/>
      <c r="AR185" s="103"/>
      <c r="AS185" s="103"/>
      <c r="AT185" s="104" t="str">
        <f t="shared" si="12"/>
        <v>https://lhw.com/scaterina</v>
      </c>
      <c r="AU185" s="104"/>
      <c r="AV185" s="104"/>
      <c r="AW185" s="104"/>
      <c r="AX185" s="104"/>
      <c r="AY185" s="104"/>
      <c r="AZ185" s="104"/>
      <c r="BA185" s="104"/>
      <c r="BB185" s="104"/>
      <c r="BC185" s="104"/>
      <c r="BD185" s="104"/>
      <c r="BE185" s="104"/>
      <c r="BF185" s="104"/>
      <c r="BG185" s="104"/>
      <c r="BH185" s="104"/>
      <c r="BI185" s="104"/>
      <c r="BJ185" s="104"/>
      <c r="BK185" s="104"/>
      <c r="BL185" s="105"/>
      <c r="BM185" s="2"/>
      <c r="BN185" s="25"/>
      <c r="BO185" s="25"/>
      <c r="BP185" s="25"/>
      <c r="BQ185" s="25"/>
      <c r="BR185" s="25"/>
      <c r="BS185" s="25"/>
      <c r="BT185" s="25"/>
      <c r="BU185" s="25"/>
      <c r="BV185" s="25"/>
      <c r="BW185" s="25"/>
      <c r="BX185" s="25"/>
      <c r="BY185" s="25"/>
      <c r="BZ185" s="25"/>
      <c r="CA185" s="25"/>
      <c r="CB185" s="25"/>
      <c r="CC185" s="25"/>
      <c r="CD185" s="25"/>
      <c r="CE185" s="25"/>
      <c r="CF185" s="25"/>
      <c r="CG185" s="25"/>
      <c r="CH185" s="25"/>
      <c r="CI185" s="25"/>
      <c r="CJ185" s="25"/>
      <c r="CK185" s="25"/>
      <c r="CU185" s="10" t="str">
        <f>'Hotel Database'!$EJ192</f>
        <v/>
      </c>
      <c r="CW185" s="10" t="str">
        <f>'Hotel Database'!$EN192</f>
        <v>Miami Beach</v>
      </c>
      <c r="CY185" s="8">
        <v>175</v>
      </c>
      <c r="DA185" s="10" t="str">
        <f>IFERROR(INDEX('Hotel Database'!$ED$11:$ED$510, MATCH($CY185, 'Hotel Database'!$EB$11:$EB$510, 0)), "")</f>
        <v>175. Hotel Santa Caterina</v>
      </c>
      <c r="DC185" s="10" t="str">
        <f>IF(IFERROR(INDEX('Hotel Database'!$AD$11:$AD$510, MATCH($CY185, 'Hotel Database'!$EB$11:$EB$510, 0)), "")="", "", IFERROR(INDEX('Hotel Database'!$AD$11:$AD$510, MATCH($CY185, 'Hotel Database'!$EB$11:$EB$510, 0)), ""))</f>
        <v>www.lhw.com/scaterina</v>
      </c>
      <c r="DE185" s="10" t="str">
        <f t="shared" si="13"/>
        <v>https://lhw.com/scaterina</v>
      </c>
    </row>
    <row r="186" spans="1:109" x14ac:dyDescent="0.35">
      <c r="A186" s="2"/>
      <c r="B186" s="101" t="str">
        <f>IF(IFERROR(INDEX('Hotel Database'!$B$11:$B$510, MATCH($CY186, 'Hotel Database'!$EB$11:$EB$510, 0)), "")="", "", IFERROR(INDEX('Hotel Database'!$B$11:$B$510, MATCH($CY186, 'Hotel Database'!$EB$11:$EB$510, 0)), ""))</f>
        <v>Italy</v>
      </c>
      <c r="C186" s="102"/>
      <c r="D186" s="102"/>
      <c r="E186" s="102"/>
      <c r="F186" s="102"/>
      <c r="G186" s="102"/>
      <c r="H186" s="102"/>
      <c r="I186" s="102" t="str">
        <f>IF(IFERROR(INDEX('Hotel Database'!$C$11:$C$510, MATCH($CY186, 'Hotel Database'!$EB$11:$EB$510, 0)), "")="", "", IFERROR(INDEX('Hotel Database'!$C$11:$C$510, MATCH($CY186, 'Hotel Database'!$EB$11:$EB$510, 0)), ""))</f>
        <v>Castiglione Della Pescaia, GRO</v>
      </c>
      <c r="J186" s="102"/>
      <c r="K186" s="102"/>
      <c r="L186" s="102"/>
      <c r="M186" s="102"/>
      <c r="N186" s="102"/>
      <c r="O186" s="102"/>
      <c r="P186" s="102" t="str">
        <f>IF(IFERROR(INDEX('Hotel Database'!$D$11:$D$510, MATCH($CY186, 'Hotel Database'!$EB$11:$EB$510, 0)), "")="", "", IFERROR(INDEX('Hotel Database'!$D$11:$D$510, MATCH($CY186, 'Hotel Database'!$EB$11:$EB$510, 0)), ""))</f>
        <v>L'Andana Resort</v>
      </c>
      <c r="Q186" s="102"/>
      <c r="R186" s="102"/>
      <c r="S186" s="102"/>
      <c r="T186" s="102"/>
      <c r="U186" s="102"/>
      <c r="V186" s="102"/>
      <c r="W186" s="102"/>
      <c r="X186" s="102"/>
      <c r="Y186" s="102"/>
      <c r="Z186" s="102" t="str">
        <f>IF(IFERROR(INDEX('Hotel Database'!$I$11:$I$510, MATCH($CY186, 'Hotel Database'!$EB$11:$EB$510, 0)), "")="", "", IFERROR(INDEX('Hotel Database'!$I$11:$I$510, MATCH($CY186, 'Hotel Database'!$EB$11:$EB$510, 0)), ""))</f>
        <v/>
      </c>
      <c r="AA186" s="102"/>
      <c r="AB186" s="102"/>
      <c r="AC186" s="102"/>
      <c r="AD186" s="103">
        <f>IF(IFERROR(INDEX('Hotel Database'!$E$11:$E$510, MATCH($CY186, 'Hotel Database'!$EB$11:$EB$510, 0)), "")="", "", IFERROR(INDEX('Hotel Database'!$E$11:$E$510, MATCH($CY186, 'Hotel Database'!$EB$11:$EB$510, 0)), ""))</f>
        <v>57</v>
      </c>
      <c r="AE186" s="103"/>
      <c r="AF186" s="103"/>
      <c r="AG186" s="103"/>
      <c r="AH186" s="103">
        <f>IF(IFERROR(INDEX('Hotel Database'!$H$11:$H$510, MATCH($CY186, 'Hotel Database'!$EB$11:$EB$510, 0)), "")="", "", IFERROR(INDEX('Hotel Database'!$H$11:$H$510, MATCH($CY186, 'Hotel Database'!$EB$11:$EB$510, 0)), ""))</f>
        <v>3</v>
      </c>
      <c r="AI186" s="103"/>
      <c r="AJ186" s="103"/>
      <c r="AK186" s="103"/>
      <c r="AL186" s="103">
        <f>IF(IFERROR(INDEX('Hotel Database'!$K$11:$K$510, MATCH($CY186, 'Hotel Database'!$EB$11:$EB$510, 0)), "")="", "", IFERROR(INDEX('Hotel Database'!$K$11:$K$510, MATCH($CY186, 'Hotel Database'!$EB$11:$EB$510, 0)), ""))</f>
        <v>180</v>
      </c>
      <c r="AM186" s="103"/>
      <c r="AN186" s="103"/>
      <c r="AO186" s="103"/>
      <c r="AP186" s="103">
        <f>IF(IFERROR(INDEX('Hotel Database'!$Q$11:$Q$510, MATCH($CY186, 'Hotel Database'!$EB$11:$EB$510, 0)), "")="", "", IFERROR(INDEX('Hotel Database'!$Q$11:$Q$510, MATCH($CY186, 'Hotel Database'!$EB$11:$EB$510, 0)), ""))</f>
        <v>150</v>
      </c>
      <c r="AQ186" s="103"/>
      <c r="AR186" s="103"/>
      <c r="AS186" s="103"/>
      <c r="AT186" s="104" t="str">
        <f t="shared" si="12"/>
        <v>https://lhw.com/landana</v>
      </c>
      <c r="AU186" s="104"/>
      <c r="AV186" s="104"/>
      <c r="AW186" s="104"/>
      <c r="AX186" s="104"/>
      <c r="AY186" s="104"/>
      <c r="AZ186" s="104"/>
      <c r="BA186" s="104"/>
      <c r="BB186" s="104"/>
      <c r="BC186" s="104"/>
      <c r="BD186" s="104"/>
      <c r="BE186" s="104"/>
      <c r="BF186" s="104"/>
      <c r="BG186" s="104"/>
      <c r="BH186" s="104"/>
      <c r="BI186" s="104"/>
      <c r="BJ186" s="104"/>
      <c r="BK186" s="104"/>
      <c r="BL186" s="105"/>
      <c r="BM186" s="2"/>
      <c r="BN186" s="25"/>
      <c r="BO186" s="25"/>
      <c r="BP186" s="25"/>
      <c r="BQ186" s="25"/>
      <c r="BR186" s="25"/>
      <c r="BS186" s="25"/>
      <c r="BT186" s="25"/>
      <c r="BU186" s="25"/>
      <c r="BV186" s="25"/>
      <c r="BW186" s="25"/>
      <c r="BX186" s="25"/>
      <c r="BY186" s="25"/>
      <c r="BZ186" s="25"/>
      <c r="CA186" s="25"/>
      <c r="CB186" s="25"/>
      <c r="CC186" s="25"/>
      <c r="CD186" s="25"/>
      <c r="CE186" s="25"/>
      <c r="CF186" s="25"/>
      <c r="CG186" s="25"/>
      <c r="CH186" s="25"/>
      <c r="CI186" s="25"/>
      <c r="CJ186" s="25"/>
      <c r="CK186" s="25"/>
      <c r="CU186" s="10" t="str">
        <f>'Hotel Database'!$EJ193</f>
        <v/>
      </c>
      <c r="CW186" s="10" t="str">
        <f>'Hotel Database'!$EN193</f>
        <v>Midrand</v>
      </c>
      <c r="CY186" s="8">
        <v>176</v>
      </c>
      <c r="DA186" s="10" t="str">
        <f>IFERROR(INDEX('Hotel Database'!$ED$11:$ED$510, MATCH($CY186, 'Hotel Database'!$EB$11:$EB$510, 0)), "")</f>
        <v>176. L'Andana Resort</v>
      </c>
      <c r="DC186" s="10" t="str">
        <f>IF(IFERROR(INDEX('Hotel Database'!$AD$11:$AD$510, MATCH($CY186, 'Hotel Database'!$EB$11:$EB$510, 0)), "")="", "", IFERROR(INDEX('Hotel Database'!$AD$11:$AD$510, MATCH($CY186, 'Hotel Database'!$EB$11:$EB$510, 0)), ""))</f>
        <v>www.lhw.com/landana</v>
      </c>
      <c r="DE186" s="10" t="str">
        <f t="shared" si="13"/>
        <v>https://lhw.com/landana</v>
      </c>
    </row>
    <row r="187" spans="1:109" x14ac:dyDescent="0.35">
      <c r="A187" s="2"/>
      <c r="B187" s="101" t="str">
        <f>IF(IFERROR(INDEX('Hotel Database'!$B$11:$B$510, MATCH($CY187, 'Hotel Database'!$EB$11:$EB$510, 0)), "")="", "", IFERROR(INDEX('Hotel Database'!$B$11:$B$510, MATCH($CY187, 'Hotel Database'!$EB$11:$EB$510, 0)), ""))</f>
        <v>Italy</v>
      </c>
      <c r="C187" s="102"/>
      <c r="D187" s="102"/>
      <c r="E187" s="102"/>
      <c r="F187" s="102"/>
      <c r="G187" s="102"/>
      <c r="H187" s="102"/>
      <c r="I187" s="102" t="str">
        <f>IF(IFERROR(INDEX('Hotel Database'!$C$11:$C$510, MATCH($CY187, 'Hotel Database'!$EB$11:$EB$510, 0)), "")="", "", IFERROR(INDEX('Hotel Database'!$C$11:$C$510, MATCH($CY187, 'Hotel Database'!$EB$11:$EB$510, 0)), ""))</f>
        <v>Positano</v>
      </c>
      <c r="J187" s="102"/>
      <c r="K187" s="102"/>
      <c r="L187" s="102"/>
      <c r="M187" s="102"/>
      <c r="N187" s="102"/>
      <c r="O187" s="102"/>
      <c r="P187" s="102" t="str">
        <f>IF(IFERROR(INDEX('Hotel Database'!$D$11:$D$510, MATCH($CY187, 'Hotel Database'!$EB$11:$EB$510, 0)), "")="", "", IFERROR(INDEX('Hotel Database'!$D$11:$D$510, MATCH($CY187, 'Hotel Database'!$EB$11:$EB$510, 0)), ""))</f>
        <v>Le Sirenuse</v>
      </c>
      <c r="Q187" s="102"/>
      <c r="R187" s="102"/>
      <c r="S187" s="102"/>
      <c r="T187" s="102"/>
      <c r="U187" s="102"/>
      <c r="V187" s="102"/>
      <c r="W187" s="102"/>
      <c r="X187" s="102"/>
      <c r="Y187" s="102"/>
      <c r="Z187" s="102" t="str">
        <f>IF(IFERROR(INDEX('Hotel Database'!$I$11:$I$510, MATCH($CY187, 'Hotel Database'!$EB$11:$EB$510, 0)), "")="", "", IFERROR(INDEX('Hotel Database'!$I$11:$I$510, MATCH($CY187, 'Hotel Database'!$EB$11:$EB$510, 0)), ""))</f>
        <v/>
      </c>
      <c r="AA187" s="102"/>
      <c r="AB187" s="102"/>
      <c r="AC187" s="102"/>
      <c r="AD187" s="103">
        <f>IF(IFERROR(INDEX('Hotel Database'!$E$11:$E$510, MATCH($CY187, 'Hotel Database'!$EB$11:$EB$510, 0)), "")="", "", IFERROR(INDEX('Hotel Database'!$E$11:$E$510, MATCH($CY187, 'Hotel Database'!$EB$11:$EB$510, 0)), ""))</f>
        <v>56</v>
      </c>
      <c r="AE187" s="103"/>
      <c r="AF187" s="103"/>
      <c r="AG187" s="103"/>
      <c r="AH187" s="103">
        <f>IF(IFERROR(INDEX('Hotel Database'!$H$11:$H$510, MATCH($CY187, 'Hotel Database'!$EB$11:$EB$510, 0)), "")="", "", IFERROR(INDEX('Hotel Database'!$H$11:$H$510, MATCH($CY187, 'Hotel Database'!$EB$11:$EB$510, 0)), ""))</f>
        <v>0</v>
      </c>
      <c r="AI187" s="103"/>
      <c r="AJ187" s="103"/>
      <c r="AK187" s="103"/>
      <c r="AL187" s="103" t="str">
        <f>IF(IFERROR(INDEX('Hotel Database'!$K$11:$K$510, MATCH($CY187, 'Hotel Database'!$EB$11:$EB$510, 0)), "")="", "", IFERROR(INDEX('Hotel Database'!$K$11:$K$510, MATCH($CY187, 'Hotel Database'!$EB$11:$EB$510, 0)), ""))</f>
        <v/>
      </c>
      <c r="AM187" s="103"/>
      <c r="AN187" s="103"/>
      <c r="AO187" s="103"/>
      <c r="AP187" s="103" t="str">
        <f>IF(IFERROR(INDEX('Hotel Database'!$Q$11:$Q$510, MATCH($CY187, 'Hotel Database'!$EB$11:$EB$510, 0)), "")="", "", IFERROR(INDEX('Hotel Database'!$Q$11:$Q$510, MATCH($CY187, 'Hotel Database'!$EB$11:$EB$510, 0)), ""))</f>
        <v/>
      </c>
      <c r="AQ187" s="103"/>
      <c r="AR187" s="103"/>
      <c r="AS187" s="103"/>
      <c r="AT187" s="104" t="str">
        <f t="shared" si="12"/>
        <v>https://lhw.com/sirenuse</v>
      </c>
      <c r="AU187" s="104"/>
      <c r="AV187" s="104"/>
      <c r="AW187" s="104"/>
      <c r="AX187" s="104"/>
      <c r="AY187" s="104"/>
      <c r="AZ187" s="104"/>
      <c r="BA187" s="104"/>
      <c r="BB187" s="104"/>
      <c r="BC187" s="104"/>
      <c r="BD187" s="104"/>
      <c r="BE187" s="104"/>
      <c r="BF187" s="104"/>
      <c r="BG187" s="104"/>
      <c r="BH187" s="104"/>
      <c r="BI187" s="104"/>
      <c r="BJ187" s="104"/>
      <c r="BK187" s="104"/>
      <c r="BL187" s="105"/>
      <c r="BM187" s="2"/>
      <c r="BN187" s="25"/>
      <c r="BO187" s="25"/>
      <c r="BP187" s="25"/>
      <c r="BQ187" s="25"/>
      <c r="BR187" s="25"/>
      <c r="BS187" s="25"/>
      <c r="BT187" s="25"/>
      <c r="BU187" s="25"/>
      <c r="BV187" s="25"/>
      <c r="BW187" s="25"/>
      <c r="BX187" s="25"/>
      <c r="BY187" s="25"/>
      <c r="BZ187" s="25"/>
      <c r="CA187" s="25"/>
      <c r="CB187" s="25"/>
      <c r="CC187" s="25"/>
      <c r="CD187" s="25"/>
      <c r="CE187" s="25"/>
      <c r="CF187" s="25"/>
      <c r="CG187" s="25"/>
      <c r="CH187" s="25"/>
      <c r="CI187" s="25"/>
      <c r="CJ187" s="25"/>
      <c r="CK187" s="25"/>
      <c r="CU187" s="10" t="str">
        <f>'Hotel Database'!$EJ194</f>
        <v/>
      </c>
      <c r="CW187" s="10" t="str">
        <f>'Hotel Database'!$EN194</f>
        <v>Milan</v>
      </c>
      <c r="CY187" s="8">
        <v>177</v>
      </c>
      <c r="DA187" s="10" t="str">
        <f>IFERROR(INDEX('Hotel Database'!$ED$11:$ED$510, MATCH($CY187, 'Hotel Database'!$EB$11:$EB$510, 0)), "")</f>
        <v>177. Le Sirenuse</v>
      </c>
      <c r="DC187" s="10" t="str">
        <f>IF(IFERROR(INDEX('Hotel Database'!$AD$11:$AD$510, MATCH($CY187, 'Hotel Database'!$EB$11:$EB$510, 0)), "")="", "", IFERROR(INDEX('Hotel Database'!$AD$11:$AD$510, MATCH($CY187, 'Hotel Database'!$EB$11:$EB$510, 0)), ""))</f>
        <v>www.lhw.com/sirenuse</v>
      </c>
      <c r="DE187" s="10" t="str">
        <f t="shared" si="13"/>
        <v>https://lhw.com/sirenuse</v>
      </c>
    </row>
    <row r="188" spans="1:109" x14ac:dyDescent="0.35">
      <c r="A188" s="2"/>
      <c r="B188" s="101" t="str">
        <f>IF(IFERROR(INDEX('Hotel Database'!$B$11:$B$510, MATCH($CY188, 'Hotel Database'!$EB$11:$EB$510, 0)), "")="", "", IFERROR(INDEX('Hotel Database'!$B$11:$B$510, MATCH($CY188, 'Hotel Database'!$EB$11:$EB$510, 0)), ""))</f>
        <v>Italy</v>
      </c>
      <c r="C188" s="102"/>
      <c r="D188" s="102"/>
      <c r="E188" s="102"/>
      <c r="F188" s="102"/>
      <c r="G188" s="102"/>
      <c r="H188" s="102"/>
      <c r="I188" s="102" t="str">
        <f>IF(IFERROR(INDEX('Hotel Database'!$C$11:$C$510, MATCH($CY188, 'Hotel Database'!$EB$11:$EB$510, 0)), "")="", "", IFERROR(INDEX('Hotel Database'!$C$11:$C$510, MATCH($CY188, 'Hotel Database'!$EB$11:$EB$510, 0)), ""))</f>
        <v>Venice</v>
      </c>
      <c r="J188" s="102"/>
      <c r="K188" s="102"/>
      <c r="L188" s="102"/>
      <c r="M188" s="102"/>
      <c r="N188" s="102"/>
      <c r="O188" s="102"/>
      <c r="P188" s="102" t="str">
        <f>IF(IFERROR(INDEX('Hotel Database'!$D$11:$D$510, MATCH($CY188, 'Hotel Database'!$EB$11:$EB$510, 0)), "")="", "", IFERROR(INDEX('Hotel Database'!$D$11:$D$510, MATCH($CY188, 'Hotel Database'!$EB$11:$EB$510, 0)), ""))</f>
        <v>Baglioni Hotel Luna</v>
      </c>
      <c r="Q188" s="102"/>
      <c r="R188" s="102"/>
      <c r="S188" s="102"/>
      <c r="T188" s="102"/>
      <c r="U188" s="102"/>
      <c r="V188" s="102"/>
      <c r="W188" s="102"/>
      <c r="X188" s="102"/>
      <c r="Y188" s="102"/>
      <c r="Z188" s="102" t="str">
        <f>IF(IFERROR(INDEX('Hotel Database'!$I$11:$I$510, MATCH($CY188, 'Hotel Database'!$EB$11:$EB$510, 0)), "")="", "", IFERROR(INDEX('Hotel Database'!$I$11:$I$510, MATCH($CY188, 'Hotel Database'!$EB$11:$EB$510, 0)), ""))</f>
        <v/>
      </c>
      <c r="AA188" s="102"/>
      <c r="AB188" s="102"/>
      <c r="AC188" s="102"/>
      <c r="AD188" s="103">
        <f>IF(IFERROR(INDEX('Hotel Database'!$E$11:$E$510, MATCH($CY188, 'Hotel Database'!$EB$11:$EB$510, 0)), "")="", "", IFERROR(INDEX('Hotel Database'!$E$11:$E$510, MATCH($CY188, 'Hotel Database'!$EB$11:$EB$510, 0)), ""))</f>
        <v>91</v>
      </c>
      <c r="AE188" s="103"/>
      <c r="AF188" s="103"/>
      <c r="AG188" s="103"/>
      <c r="AH188" s="103">
        <f>IF(IFERROR(INDEX('Hotel Database'!$H$11:$H$510, MATCH($CY188, 'Hotel Database'!$EB$11:$EB$510, 0)), "")="", "", IFERROR(INDEX('Hotel Database'!$H$11:$H$510, MATCH($CY188, 'Hotel Database'!$EB$11:$EB$510, 0)), ""))</f>
        <v>3</v>
      </c>
      <c r="AI188" s="103"/>
      <c r="AJ188" s="103"/>
      <c r="AK188" s="103"/>
      <c r="AL188" s="103">
        <f>IF(IFERROR(INDEX('Hotel Database'!$K$11:$K$510, MATCH($CY188, 'Hotel Database'!$EB$11:$EB$510, 0)), "")="", "", IFERROR(INDEX('Hotel Database'!$K$11:$K$510, MATCH($CY188, 'Hotel Database'!$EB$11:$EB$510, 0)), ""))</f>
        <v>100</v>
      </c>
      <c r="AM188" s="103"/>
      <c r="AN188" s="103"/>
      <c r="AO188" s="103"/>
      <c r="AP188" s="103">
        <f>IF(IFERROR(INDEX('Hotel Database'!$Q$11:$Q$510, MATCH($CY188, 'Hotel Database'!$EB$11:$EB$510, 0)), "")="", "", IFERROR(INDEX('Hotel Database'!$Q$11:$Q$510, MATCH($CY188, 'Hotel Database'!$EB$11:$EB$510, 0)), ""))</f>
        <v>170</v>
      </c>
      <c r="AQ188" s="103"/>
      <c r="AR188" s="103"/>
      <c r="AS188" s="103"/>
      <c r="AT188" s="104" t="str">
        <f t="shared" si="12"/>
        <v>https://lhw.com/lunabaglioni</v>
      </c>
      <c r="AU188" s="104"/>
      <c r="AV188" s="104"/>
      <c r="AW188" s="104"/>
      <c r="AX188" s="104"/>
      <c r="AY188" s="104"/>
      <c r="AZ188" s="104"/>
      <c r="BA188" s="104"/>
      <c r="BB188" s="104"/>
      <c r="BC188" s="104"/>
      <c r="BD188" s="104"/>
      <c r="BE188" s="104"/>
      <c r="BF188" s="104"/>
      <c r="BG188" s="104"/>
      <c r="BH188" s="104"/>
      <c r="BI188" s="104"/>
      <c r="BJ188" s="104"/>
      <c r="BK188" s="104"/>
      <c r="BL188" s="105"/>
      <c r="BM188" s="2"/>
      <c r="BN188" s="25"/>
      <c r="BO188" s="25"/>
      <c r="BP188" s="25"/>
      <c r="BQ188" s="25"/>
      <c r="BR188" s="25"/>
      <c r="BS188" s="25"/>
      <c r="BT188" s="25"/>
      <c r="BU188" s="25"/>
      <c r="BV188" s="25"/>
      <c r="BW188" s="25"/>
      <c r="BX188" s="25"/>
      <c r="BY188" s="25"/>
      <c r="BZ188" s="25"/>
      <c r="CA188" s="25"/>
      <c r="CB188" s="25"/>
      <c r="CC188" s="25"/>
      <c r="CD188" s="25"/>
      <c r="CE188" s="25"/>
      <c r="CF188" s="25"/>
      <c r="CG188" s="25"/>
      <c r="CH188" s="25"/>
      <c r="CI188" s="25"/>
      <c r="CJ188" s="25"/>
      <c r="CK188" s="25"/>
      <c r="CU188" s="10" t="str">
        <f>'Hotel Database'!$EJ195</f>
        <v/>
      </c>
      <c r="CW188" s="10" t="str">
        <f>'Hotel Database'!$EN195</f>
        <v>Monsaraz</v>
      </c>
      <c r="CY188" s="8">
        <v>178</v>
      </c>
      <c r="DA188" s="10" t="str">
        <f>IFERROR(INDEX('Hotel Database'!$ED$11:$ED$510, MATCH($CY188, 'Hotel Database'!$EB$11:$EB$510, 0)), "")</f>
        <v>178. Baglioni Hotel Luna</v>
      </c>
      <c r="DC188" s="10" t="str">
        <f>IF(IFERROR(INDEX('Hotel Database'!$AD$11:$AD$510, MATCH($CY188, 'Hotel Database'!$EB$11:$EB$510, 0)), "")="", "", IFERROR(INDEX('Hotel Database'!$AD$11:$AD$510, MATCH($CY188, 'Hotel Database'!$EB$11:$EB$510, 0)), ""))</f>
        <v>www.lhw.com/lunabaglioni</v>
      </c>
      <c r="DE188" s="10" t="str">
        <f t="shared" si="13"/>
        <v>https://lhw.com/lunabaglioni</v>
      </c>
    </row>
    <row r="189" spans="1:109" x14ac:dyDescent="0.35">
      <c r="A189" s="2"/>
      <c r="B189" s="101" t="str">
        <f>IF(IFERROR(INDEX('Hotel Database'!$B$11:$B$510, MATCH($CY189, 'Hotel Database'!$EB$11:$EB$510, 0)), "")="", "", IFERROR(INDEX('Hotel Database'!$B$11:$B$510, MATCH($CY189, 'Hotel Database'!$EB$11:$EB$510, 0)), ""))</f>
        <v>Italy</v>
      </c>
      <c r="C189" s="102"/>
      <c r="D189" s="102"/>
      <c r="E189" s="102"/>
      <c r="F189" s="102"/>
      <c r="G189" s="102"/>
      <c r="H189" s="102"/>
      <c r="I189" s="102" t="str">
        <f>IF(IFERROR(INDEX('Hotel Database'!$C$11:$C$510, MATCH($CY189, 'Hotel Database'!$EB$11:$EB$510, 0)), "")="", "", IFERROR(INDEX('Hotel Database'!$C$11:$C$510, MATCH($CY189, 'Hotel Database'!$EB$11:$EB$510, 0)), ""))</f>
        <v>Savelletri di Fasano</v>
      </c>
      <c r="J189" s="102"/>
      <c r="K189" s="102"/>
      <c r="L189" s="102"/>
      <c r="M189" s="102"/>
      <c r="N189" s="102"/>
      <c r="O189" s="102"/>
      <c r="P189" s="102" t="str">
        <f>IF(IFERROR(INDEX('Hotel Database'!$D$11:$D$510, MATCH($CY189, 'Hotel Database'!$EB$11:$EB$510, 0)), "")="", "", IFERROR(INDEX('Hotel Database'!$D$11:$D$510, MATCH($CY189, 'Hotel Database'!$EB$11:$EB$510, 0)), ""))</f>
        <v>Masseria San Domenico Spa-Thalasso &amp; Golf</v>
      </c>
      <c r="Q189" s="102"/>
      <c r="R189" s="102"/>
      <c r="S189" s="102"/>
      <c r="T189" s="102"/>
      <c r="U189" s="102"/>
      <c r="V189" s="102"/>
      <c r="W189" s="102"/>
      <c r="X189" s="102"/>
      <c r="Y189" s="102"/>
      <c r="Z189" s="102" t="str">
        <f>IF(IFERROR(INDEX('Hotel Database'!$I$11:$I$510, MATCH($CY189, 'Hotel Database'!$EB$11:$EB$510, 0)), "")="", "", IFERROR(INDEX('Hotel Database'!$I$11:$I$510, MATCH($CY189, 'Hotel Database'!$EB$11:$EB$510, 0)), ""))</f>
        <v/>
      </c>
      <c r="AA189" s="102"/>
      <c r="AB189" s="102"/>
      <c r="AC189" s="102"/>
      <c r="AD189" s="103">
        <f>IF(IFERROR(INDEX('Hotel Database'!$E$11:$E$510, MATCH($CY189, 'Hotel Database'!$EB$11:$EB$510, 0)), "")="", "", IFERROR(INDEX('Hotel Database'!$E$11:$E$510, MATCH($CY189, 'Hotel Database'!$EB$11:$EB$510, 0)), ""))</f>
        <v>40</v>
      </c>
      <c r="AE189" s="103"/>
      <c r="AF189" s="103"/>
      <c r="AG189" s="103"/>
      <c r="AH189" s="103">
        <f>IF(IFERROR(INDEX('Hotel Database'!$H$11:$H$510, MATCH($CY189, 'Hotel Database'!$EB$11:$EB$510, 0)), "")="", "", IFERROR(INDEX('Hotel Database'!$H$11:$H$510, MATCH($CY189, 'Hotel Database'!$EB$11:$EB$510, 0)), ""))</f>
        <v>2</v>
      </c>
      <c r="AI189" s="103"/>
      <c r="AJ189" s="103"/>
      <c r="AK189" s="103"/>
      <c r="AL189" s="103">
        <f>IF(IFERROR(INDEX('Hotel Database'!$K$11:$K$510, MATCH($CY189, 'Hotel Database'!$EB$11:$EB$510, 0)), "")="", "", IFERROR(INDEX('Hotel Database'!$K$11:$K$510, MATCH($CY189, 'Hotel Database'!$EB$11:$EB$510, 0)), ""))</f>
        <v>150</v>
      </c>
      <c r="AM189" s="103"/>
      <c r="AN189" s="103"/>
      <c r="AO189" s="103"/>
      <c r="AP189" s="103" t="str">
        <f>IF(IFERROR(INDEX('Hotel Database'!$Q$11:$Q$510, MATCH($CY189, 'Hotel Database'!$EB$11:$EB$510, 0)), "")="", "", IFERROR(INDEX('Hotel Database'!$Q$11:$Q$510, MATCH($CY189, 'Hotel Database'!$EB$11:$EB$510, 0)), ""))</f>
        <v/>
      </c>
      <c r="AQ189" s="103"/>
      <c r="AR189" s="103"/>
      <c r="AS189" s="103"/>
      <c r="AT189" s="104" t="str">
        <f t="shared" si="12"/>
        <v>https://lhw.com/masseria</v>
      </c>
      <c r="AU189" s="104"/>
      <c r="AV189" s="104"/>
      <c r="AW189" s="104"/>
      <c r="AX189" s="104"/>
      <c r="AY189" s="104"/>
      <c r="AZ189" s="104"/>
      <c r="BA189" s="104"/>
      <c r="BB189" s="104"/>
      <c r="BC189" s="104"/>
      <c r="BD189" s="104"/>
      <c r="BE189" s="104"/>
      <c r="BF189" s="104"/>
      <c r="BG189" s="104"/>
      <c r="BH189" s="104"/>
      <c r="BI189" s="104"/>
      <c r="BJ189" s="104"/>
      <c r="BK189" s="104"/>
      <c r="BL189" s="105"/>
      <c r="BM189" s="2"/>
      <c r="BN189" s="25"/>
      <c r="BO189" s="25"/>
      <c r="BP189" s="25"/>
      <c r="BQ189" s="25"/>
      <c r="BR189" s="25"/>
      <c r="BS189" s="25"/>
      <c r="BT189" s="25"/>
      <c r="BU189" s="25"/>
      <c r="BV189" s="25"/>
      <c r="BW189" s="25"/>
      <c r="BX189" s="25"/>
      <c r="BY189" s="25"/>
      <c r="BZ189" s="25"/>
      <c r="CA189" s="25"/>
      <c r="CB189" s="25"/>
      <c r="CC189" s="25"/>
      <c r="CD189" s="25"/>
      <c r="CE189" s="25"/>
      <c r="CF189" s="25"/>
      <c r="CG189" s="25"/>
      <c r="CH189" s="25"/>
      <c r="CI189" s="25"/>
      <c r="CJ189" s="25"/>
      <c r="CK189" s="25"/>
      <c r="CU189" s="10" t="str">
        <f>'Hotel Database'!$EJ196</f>
        <v/>
      </c>
      <c r="CW189" s="10" t="str">
        <f>'Hotel Database'!$EN196</f>
        <v>Monte Argentario, Tuscany</v>
      </c>
      <c r="CY189" s="8">
        <v>179</v>
      </c>
      <c r="DA189" s="10" t="str">
        <f>IFERROR(INDEX('Hotel Database'!$ED$11:$ED$510, MATCH($CY189, 'Hotel Database'!$EB$11:$EB$510, 0)), "")</f>
        <v>179. Masseria San Domenico Spa-Thalasso &amp; Golf</v>
      </c>
      <c r="DC189" s="10" t="str">
        <f>IF(IFERROR(INDEX('Hotel Database'!$AD$11:$AD$510, MATCH($CY189, 'Hotel Database'!$EB$11:$EB$510, 0)), "")="", "", IFERROR(INDEX('Hotel Database'!$AD$11:$AD$510, MATCH($CY189, 'Hotel Database'!$EB$11:$EB$510, 0)), ""))</f>
        <v>www.lhw.com/masseria</v>
      </c>
      <c r="DE189" s="10" t="str">
        <f t="shared" si="13"/>
        <v>https://lhw.com/masseria</v>
      </c>
    </row>
    <row r="190" spans="1:109" x14ac:dyDescent="0.35">
      <c r="A190" s="2"/>
      <c r="B190" s="101" t="str">
        <f>IF(IFERROR(INDEX('Hotel Database'!$B$11:$B$510, MATCH($CY190, 'Hotel Database'!$EB$11:$EB$510, 0)), "")="", "", IFERROR(INDEX('Hotel Database'!$B$11:$B$510, MATCH($CY190, 'Hotel Database'!$EB$11:$EB$510, 0)), ""))</f>
        <v>Italy</v>
      </c>
      <c r="C190" s="102"/>
      <c r="D190" s="102"/>
      <c r="E190" s="102"/>
      <c r="F190" s="102"/>
      <c r="G190" s="102"/>
      <c r="H190" s="102"/>
      <c r="I190" s="102" t="str">
        <f>IF(IFERROR(INDEX('Hotel Database'!$C$11:$C$510, MATCH($CY190, 'Hotel Database'!$EB$11:$EB$510, 0)), "")="", "", IFERROR(INDEX('Hotel Database'!$C$11:$C$510, MATCH($CY190, 'Hotel Database'!$EB$11:$EB$510, 0)), ""))</f>
        <v>Island of Ischia</v>
      </c>
      <c r="J190" s="102"/>
      <c r="K190" s="102"/>
      <c r="L190" s="102"/>
      <c r="M190" s="102"/>
      <c r="N190" s="102"/>
      <c r="O190" s="102"/>
      <c r="P190" s="102" t="str">
        <f>IF(IFERROR(INDEX('Hotel Database'!$D$11:$D$510, MATCH($CY190, 'Hotel Database'!$EB$11:$EB$510, 0)), "")="", "", IFERROR(INDEX('Hotel Database'!$D$11:$D$510, MATCH($CY190, 'Hotel Database'!$EB$11:$EB$510, 0)), ""))</f>
        <v>Mezzatorre Hotel &amp; Thermal Spa</v>
      </c>
      <c r="Q190" s="102"/>
      <c r="R190" s="102"/>
      <c r="S190" s="102"/>
      <c r="T190" s="102"/>
      <c r="U190" s="102"/>
      <c r="V190" s="102"/>
      <c r="W190" s="102"/>
      <c r="X190" s="102"/>
      <c r="Y190" s="102"/>
      <c r="Z190" s="102" t="str">
        <f>IF(IFERROR(INDEX('Hotel Database'!$I$11:$I$510, MATCH($CY190, 'Hotel Database'!$EB$11:$EB$510, 0)), "")="", "", IFERROR(INDEX('Hotel Database'!$I$11:$I$510, MATCH($CY190, 'Hotel Database'!$EB$11:$EB$510, 0)), ""))</f>
        <v/>
      </c>
      <c r="AA190" s="102"/>
      <c r="AB190" s="102"/>
      <c r="AC190" s="102"/>
      <c r="AD190" s="103">
        <f>IF(IFERROR(INDEX('Hotel Database'!$E$11:$E$510, MATCH($CY190, 'Hotel Database'!$EB$11:$EB$510, 0)), "")="", "", IFERROR(INDEX('Hotel Database'!$E$11:$E$510, MATCH($CY190, 'Hotel Database'!$EB$11:$EB$510, 0)), ""))</f>
        <v>48</v>
      </c>
      <c r="AE190" s="103"/>
      <c r="AF190" s="103"/>
      <c r="AG190" s="103"/>
      <c r="AH190" s="103">
        <f>IF(IFERROR(INDEX('Hotel Database'!$H$11:$H$510, MATCH($CY190, 'Hotel Database'!$EB$11:$EB$510, 0)), "")="", "", IFERROR(INDEX('Hotel Database'!$H$11:$H$510, MATCH($CY190, 'Hotel Database'!$EB$11:$EB$510, 0)), ""))</f>
        <v>0</v>
      </c>
      <c r="AI190" s="103"/>
      <c r="AJ190" s="103"/>
      <c r="AK190" s="103"/>
      <c r="AL190" s="103" t="str">
        <f>IF(IFERROR(INDEX('Hotel Database'!$K$11:$K$510, MATCH($CY190, 'Hotel Database'!$EB$11:$EB$510, 0)), "")="", "", IFERROR(INDEX('Hotel Database'!$K$11:$K$510, MATCH($CY190, 'Hotel Database'!$EB$11:$EB$510, 0)), ""))</f>
        <v/>
      </c>
      <c r="AM190" s="103"/>
      <c r="AN190" s="103"/>
      <c r="AO190" s="103"/>
      <c r="AP190" s="103" t="str">
        <f>IF(IFERROR(INDEX('Hotel Database'!$Q$11:$Q$510, MATCH($CY190, 'Hotel Database'!$EB$11:$EB$510, 0)), "")="", "", IFERROR(INDEX('Hotel Database'!$Q$11:$Q$510, MATCH($CY190, 'Hotel Database'!$EB$11:$EB$510, 0)), ""))</f>
        <v/>
      </c>
      <c r="AQ190" s="103"/>
      <c r="AR190" s="103"/>
      <c r="AS190" s="103"/>
      <c r="AT190" s="104" t="str">
        <f t="shared" si="12"/>
        <v>https://lhw.com/mezzatorre</v>
      </c>
      <c r="AU190" s="104"/>
      <c r="AV190" s="104"/>
      <c r="AW190" s="104"/>
      <c r="AX190" s="104"/>
      <c r="AY190" s="104"/>
      <c r="AZ190" s="104"/>
      <c r="BA190" s="104"/>
      <c r="BB190" s="104"/>
      <c r="BC190" s="104"/>
      <c r="BD190" s="104"/>
      <c r="BE190" s="104"/>
      <c r="BF190" s="104"/>
      <c r="BG190" s="104"/>
      <c r="BH190" s="104"/>
      <c r="BI190" s="104"/>
      <c r="BJ190" s="104"/>
      <c r="BK190" s="104"/>
      <c r="BL190" s="105"/>
      <c r="BM190" s="2"/>
      <c r="BN190" s="25"/>
      <c r="BO190" s="25"/>
      <c r="BP190" s="25"/>
      <c r="BQ190" s="25"/>
      <c r="BR190" s="25"/>
      <c r="BS190" s="25"/>
      <c r="BT190" s="25"/>
      <c r="BU190" s="25"/>
      <c r="BV190" s="25"/>
      <c r="BW190" s="25"/>
      <c r="BX190" s="25"/>
      <c r="BY190" s="25"/>
      <c r="BZ190" s="25"/>
      <c r="CA190" s="25"/>
      <c r="CB190" s="25"/>
      <c r="CC190" s="25"/>
      <c r="CD190" s="25"/>
      <c r="CE190" s="25"/>
      <c r="CF190" s="25"/>
      <c r="CG190" s="25"/>
      <c r="CH190" s="25"/>
      <c r="CI190" s="25"/>
      <c r="CJ190" s="25"/>
      <c r="CK190" s="25"/>
      <c r="CU190" s="10" t="str">
        <f>'Hotel Database'!$EJ197</f>
        <v/>
      </c>
      <c r="CW190" s="10" t="str">
        <f>'Hotel Database'!$EN197</f>
        <v>Monte Carlo</v>
      </c>
      <c r="CY190" s="8">
        <v>180</v>
      </c>
      <c r="DA190" s="10" t="str">
        <f>IFERROR(INDEX('Hotel Database'!$ED$11:$ED$510, MATCH($CY190, 'Hotel Database'!$EB$11:$EB$510, 0)), "")</f>
        <v>180. Mezzatorre Hotel &amp; Thermal Spa</v>
      </c>
      <c r="DC190" s="10" t="str">
        <f>IF(IFERROR(INDEX('Hotel Database'!$AD$11:$AD$510, MATCH($CY190, 'Hotel Database'!$EB$11:$EB$510, 0)), "")="", "", IFERROR(INDEX('Hotel Database'!$AD$11:$AD$510, MATCH($CY190, 'Hotel Database'!$EB$11:$EB$510, 0)), ""))</f>
        <v>www.lhw.com/mezzatorre</v>
      </c>
      <c r="DE190" s="10" t="str">
        <f t="shared" si="13"/>
        <v>https://lhw.com/mezzatorre</v>
      </c>
    </row>
    <row r="191" spans="1:109" x14ac:dyDescent="0.35">
      <c r="A191" s="2"/>
      <c r="B191" s="101" t="str">
        <f>IF(IFERROR(INDEX('Hotel Database'!$B$11:$B$510, MATCH($CY191, 'Hotel Database'!$EB$11:$EB$510, 0)), "")="", "", IFERROR(INDEX('Hotel Database'!$B$11:$B$510, MATCH($CY191, 'Hotel Database'!$EB$11:$EB$510, 0)), ""))</f>
        <v>Italy</v>
      </c>
      <c r="C191" s="102"/>
      <c r="D191" s="102"/>
      <c r="E191" s="102"/>
      <c r="F191" s="102"/>
      <c r="G191" s="102"/>
      <c r="H191" s="102"/>
      <c r="I191" s="102" t="str">
        <f>IF(IFERROR(INDEX('Hotel Database'!$C$11:$C$510, MATCH($CY191, 'Hotel Database'!$EB$11:$EB$510, 0)), "")="", "", IFERROR(INDEX('Hotel Database'!$C$11:$C$510, MATCH($CY191, 'Hotel Database'!$EB$11:$EB$510, 0)), ""))</f>
        <v>Sciacca (Agrigento)</v>
      </c>
      <c r="J191" s="102"/>
      <c r="K191" s="102"/>
      <c r="L191" s="102"/>
      <c r="M191" s="102"/>
      <c r="N191" s="102"/>
      <c r="O191" s="102"/>
      <c r="P191" s="102" t="str">
        <f>IF(IFERROR(INDEX('Hotel Database'!$D$11:$D$510, MATCH($CY191, 'Hotel Database'!$EB$11:$EB$510, 0)), "")="", "", IFERROR(INDEX('Hotel Database'!$D$11:$D$510, MATCH($CY191, 'Hotel Database'!$EB$11:$EB$510, 0)), ""))</f>
        <v>Verdura Resort, a Rocco Forte Hotel</v>
      </c>
      <c r="Q191" s="102"/>
      <c r="R191" s="102"/>
      <c r="S191" s="102"/>
      <c r="T191" s="102"/>
      <c r="U191" s="102"/>
      <c r="V191" s="102"/>
      <c r="W191" s="102"/>
      <c r="X191" s="102"/>
      <c r="Y191" s="102"/>
      <c r="Z191" s="102" t="str">
        <f>IF(IFERROR(INDEX('Hotel Database'!$I$11:$I$510, MATCH($CY191, 'Hotel Database'!$EB$11:$EB$510, 0)), "")="", "", IFERROR(INDEX('Hotel Database'!$I$11:$I$510, MATCH($CY191, 'Hotel Database'!$EB$11:$EB$510, 0)), ""))</f>
        <v/>
      </c>
      <c r="AA191" s="102"/>
      <c r="AB191" s="102"/>
      <c r="AC191" s="102"/>
      <c r="AD191" s="103">
        <f>IF(IFERROR(INDEX('Hotel Database'!$E$11:$E$510, MATCH($CY191, 'Hotel Database'!$EB$11:$EB$510, 0)), "")="", "", IFERROR(INDEX('Hotel Database'!$E$11:$E$510, MATCH($CY191, 'Hotel Database'!$EB$11:$EB$510, 0)), ""))</f>
        <v>203</v>
      </c>
      <c r="AE191" s="103"/>
      <c r="AF191" s="103"/>
      <c r="AG191" s="103"/>
      <c r="AH191" s="103">
        <f>IF(IFERROR(INDEX('Hotel Database'!$H$11:$H$510, MATCH($CY191, 'Hotel Database'!$EB$11:$EB$510, 0)), "")="", "", IFERROR(INDEX('Hotel Database'!$H$11:$H$510, MATCH($CY191, 'Hotel Database'!$EB$11:$EB$510, 0)), ""))</f>
        <v>11</v>
      </c>
      <c r="AI191" s="103"/>
      <c r="AJ191" s="103"/>
      <c r="AK191" s="103"/>
      <c r="AL191" s="103" t="str">
        <f>IF(IFERROR(INDEX('Hotel Database'!$K$11:$K$510, MATCH($CY191, 'Hotel Database'!$EB$11:$EB$510, 0)), "")="", "", IFERROR(INDEX('Hotel Database'!$K$11:$K$510, MATCH($CY191, 'Hotel Database'!$EB$11:$EB$510, 0)), ""))</f>
        <v/>
      </c>
      <c r="AM191" s="103"/>
      <c r="AN191" s="103"/>
      <c r="AO191" s="103"/>
      <c r="AP191" s="103">
        <f>IF(IFERROR(INDEX('Hotel Database'!$Q$11:$Q$510, MATCH($CY191, 'Hotel Database'!$EB$11:$EB$510, 0)), "")="", "", IFERROR(INDEX('Hotel Database'!$Q$11:$Q$510, MATCH($CY191, 'Hotel Database'!$EB$11:$EB$510, 0)), ""))</f>
        <v>300</v>
      </c>
      <c r="AQ191" s="103"/>
      <c r="AR191" s="103"/>
      <c r="AS191" s="103"/>
      <c r="AT191" s="104" t="str">
        <f t="shared" si="12"/>
        <v>https://lhw.com/verduraresort</v>
      </c>
      <c r="AU191" s="104"/>
      <c r="AV191" s="104"/>
      <c r="AW191" s="104"/>
      <c r="AX191" s="104"/>
      <c r="AY191" s="104"/>
      <c r="AZ191" s="104"/>
      <c r="BA191" s="104"/>
      <c r="BB191" s="104"/>
      <c r="BC191" s="104"/>
      <c r="BD191" s="104"/>
      <c r="BE191" s="104"/>
      <c r="BF191" s="104"/>
      <c r="BG191" s="104"/>
      <c r="BH191" s="104"/>
      <c r="BI191" s="104"/>
      <c r="BJ191" s="104"/>
      <c r="BK191" s="104"/>
      <c r="BL191" s="105"/>
      <c r="BM191" s="2"/>
      <c r="BN191" s="25"/>
      <c r="BO191" s="25"/>
      <c r="BP191" s="25"/>
      <c r="BQ191" s="25"/>
      <c r="BR191" s="25"/>
      <c r="BS191" s="25"/>
      <c r="BT191" s="25"/>
      <c r="BU191" s="25"/>
      <c r="BV191" s="25"/>
      <c r="BW191" s="25"/>
      <c r="BX191" s="25"/>
      <c r="BY191" s="25"/>
      <c r="BZ191" s="25"/>
      <c r="CA191" s="25"/>
      <c r="CB191" s="25"/>
      <c r="CC191" s="25"/>
      <c r="CD191" s="25"/>
      <c r="CE191" s="25"/>
      <c r="CF191" s="25"/>
      <c r="CG191" s="25"/>
      <c r="CH191" s="25"/>
      <c r="CI191" s="25"/>
      <c r="CJ191" s="25"/>
      <c r="CK191" s="25"/>
      <c r="CU191" s="10" t="str">
        <f>'Hotel Database'!$EJ198</f>
        <v/>
      </c>
      <c r="CW191" s="10" t="str">
        <f>'Hotel Database'!$EN198</f>
        <v>Montevideo</v>
      </c>
      <c r="CY191" s="8">
        <v>181</v>
      </c>
      <c r="DA191" s="10" t="str">
        <f>IFERROR(INDEX('Hotel Database'!$ED$11:$ED$510, MATCH($CY191, 'Hotel Database'!$EB$11:$EB$510, 0)), "")</f>
        <v>181. Verdura Resort, a Rocco Forte Hotel</v>
      </c>
      <c r="DC191" s="10" t="str">
        <f>IF(IFERROR(INDEX('Hotel Database'!$AD$11:$AD$510, MATCH($CY191, 'Hotel Database'!$EB$11:$EB$510, 0)), "")="", "", IFERROR(INDEX('Hotel Database'!$AD$11:$AD$510, MATCH($CY191, 'Hotel Database'!$EB$11:$EB$510, 0)), ""))</f>
        <v>www.lhw.com/verduraresort</v>
      </c>
      <c r="DE191" s="10" t="str">
        <f t="shared" si="13"/>
        <v>https://lhw.com/verduraresort</v>
      </c>
    </row>
    <row r="192" spans="1:109" x14ac:dyDescent="0.35">
      <c r="A192" s="2"/>
      <c r="B192" s="101" t="str">
        <f>IF(IFERROR(INDEX('Hotel Database'!$B$11:$B$510, MATCH($CY192, 'Hotel Database'!$EB$11:$EB$510, 0)), "")="", "", IFERROR(INDEX('Hotel Database'!$B$11:$B$510, MATCH($CY192, 'Hotel Database'!$EB$11:$EB$510, 0)), ""))</f>
        <v>Italy</v>
      </c>
      <c r="C192" s="102"/>
      <c r="D192" s="102"/>
      <c r="E192" s="102"/>
      <c r="F192" s="102"/>
      <c r="G192" s="102"/>
      <c r="H192" s="102"/>
      <c r="I192" s="102" t="str">
        <f>IF(IFERROR(INDEX('Hotel Database'!$C$11:$C$510, MATCH($CY192, 'Hotel Database'!$EB$11:$EB$510, 0)), "")="", "", IFERROR(INDEX('Hotel Database'!$C$11:$C$510, MATCH($CY192, 'Hotel Database'!$EB$11:$EB$510, 0)), ""))</f>
        <v>Sanremo</v>
      </c>
      <c r="J192" s="102"/>
      <c r="K192" s="102"/>
      <c r="L192" s="102"/>
      <c r="M192" s="102"/>
      <c r="N192" s="102"/>
      <c r="O192" s="102"/>
      <c r="P192" s="102" t="str">
        <f>IF(IFERROR(INDEX('Hotel Database'!$D$11:$D$510, MATCH($CY192, 'Hotel Database'!$EB$11:$EB$510, 0)), "")="", "", IFERROR(INDEX('Hotel Database'!$D$11:$D$510, MATCH($CY192, 'Hotel Database'!$EB$11:$EB$510, 0)), ""))</f>
        <v>Royal Hotel Sanremo</v>
      </c>
      <c r="Q192" s="102"/>
      <c r="R192" s="102"/>
      <c r="S192" s="102"/>
      <c r="T192" s="102"/>
      <c r="U192" s="102"/>
      <c r="V192" s="102"/>
      <c r="W192" s="102"/>
      <c r="X192" s="102"/>
      <c r="Y192" s="102"/>
      <c r="Z192" s="102" t="str">
        <f>IF(IFERROR(INDEX('Hotel Database'!$I$11:$I$510, MATCH($CY192, 'Hotel Database'!$EB$11:$EB$510, 0)), "")="", "", IFERROR(INDEX('Hotel Database'!$I$11:$I$510, MATCH($CY192, 'Hotel Database'!$EB$11:$EB$510, 0)), ""))</f>
        <v/>
      </c>
      <c r="AA192" s="102"/>
      <c r="AB192" s="102"/>
      <c r="AC192" s="102"/>
      <c r="AD192" s="103">
        <f>IF(IFERROR(INDEX('Hotel Database'!$E$11:$E$510, MATCH($CY192, 'Hotel Database'!$EB$11:$EB$510, 0)), "")="", "", IFERROR(INDEX('Hotel Database'!$E$11:$E$510, MATCH($CY192, 'Hotel Database'!$EB$11:$EB$510, 0)), ""))</f>
        <v>126</v>
      </c>
      <c r="AE192" s="103"/>
      <c r="AF192" s="103"/>
      <c r="AG192" s="103"/>
      <c r="AH192" s="103">
        <f>IF(IFERROR(INDEX('Hotel Database'!$H$11:$H$510, MATCH($CY192, 'Hotel Database'!$EB$11:$EB$510, 0)), "")="", "", IFERROR(INDEX('Hotel Database'!$H$11:$H$510, MATCH($CY192, 'Hotel Database'!$EB$11:$EB$510, 0)), ""))</f>
        <v>6</v>
      </c>
      <c r="AI192" s="103"/>
      <c r="AJ192" s="103"/>
      <c r="AK192" s="103"/>
      <c r="AL192" s="103">
        <f>IF(IFERROR(INDEX('Hotel Database'!$K$11:$K$510, MATCH($CY192, 'Hotel Database'!$EB$11:$EB$510, 0)), "")="", "", IFERROR(INDEX('Hotel Database'!$K$11:$K$510, MATCH($CY192, 'Hotel Database'!$EB$11:$EB$510, 0)), ""))</f>
        <v>250</v>
      </c>
      <c r="AM192" s="103"/>
      <c r="AN192" s="103"/>
      <c r="AO192" s="103"/>
      <c r="AP192" s="103">
        <f>IF(IFERROR(INDEX('Hotel Database'!$Q$11:$Q$510, MATCH($CY192, 'Hotel Database'!$EB$11:$EB$510, 0)), "")="", "", IFERROR(INDEX('Hotel Database'!$Q$11:$Q$510, MATCH($CY192, 'Hotel Database'!$EB$11:$EB$510, 0)), ""))</f>
        <v>180</v>
      </c>
      <c r="AQ192" s="103"/>
      <c r="AR192" s="103"/>
      <c r="AS192" s="103"/>
      <c r="AT192" s="104" t="str">
        <f t="shared" si="12"/>
        <v>https://lhw.com/royalsremo</v>
      </c>
      <c r="AU192" s="104"/>
      <c r="AV192" s="104"/>
      <c r="AW192" s="104"/>
      <c r="AX192" s="104"/>
      <c r="AY192" s="104"/>
      <c r="AZ192" s="104"/>
      <c r="BA192" s="104"/>
      <c r="BB192" s="104"/>
      <c r="BC192" s="104"/>
      <c r="BD192" s="104"/>
      <c r="BE192" s="104"/>
      <c r="BF192" s="104"/>
      <c r="BG192" s="104"/>
      <c r="BH192" s="104"/>
      <c r="BI192" s="104"/>
      <c r="BJ192" s="104"/>
      <c r="BK192" s="104"/>
      <c r="BL192" s="105"/>
      <c r="BM192" s="2"/>
      <c r="BN192" s="25"/>
      <c r="BO192" s="25"/>
      <c r="BP192" s="25"/>
      <c r="BQ192" s="25"/>
      <c r="BR192" s="25"/>
      <c r="BS192" s="25"/>
      <c r="BT192" s="25"/>
      <c r="BU192" s="25"/>
      <c r="BV192" s="25"/>
      <c r="BW192" s="25"/>
      <c r="BX192" s="25"/>
      <c r="BY192" s="25"/>
      <c r="BZ192" s="25"/>
      <c r="CA192" s="25"/>
      <c r="CB192" s="25"/>
      <c r="CC192" s="25"/>
      <c r="CD192" s="25"/>
      <c r="CE192" s="25"/>
      <c r="CF192" s="25"/>
      <c r="CG192" s="25"/>
      <c r="CH192" s="25"/>
      <c r="CI192" s="25"/>
      <c r="CJ192" s="25"/>
      <c r="CK192" s="25"/>
      <c r="CU192" s="10" t="str">
        <f>'Hotel Database'!$EJ199</f>
        <v/>
      </c>
      <c r="CW192" s="10" t="str">
        <f>'Hotel Database'!$EN199</f>
        <v>Montreal</v>
      </c>
      <c r="CY192" s="8">
        <v>182</v>
      </c>
      <c r="DA192" s="10" t="str">
        <f>IFERROR(INDEX('Hotel Database'!$ED$11:$ED$510, MATCH($CY192, 'Hotel Database'!$EB$11:$EB$510, 0)), "")</f>
        <v>182. Royal Hotel Sanremo</v>
      </c>
      <c r="DC192" s="10" t="str">
        <f>IF(IFERROR(INDEX('Hotel Database'!$AD$11:$AD$510, MATCH($CY192, 'Hotel Database'!$EB$11:$EB$510, 0)), "")="", "", IFERROR(INDEX('Hotel Database'!$AD$11:$AD$510, MATCH($CY192, 'Hotel Database'!$EB$11:$EB$510, 0)), ""))</f>
        <v>www.lhw.com/royalsremo</v>
      </c>
      <c r="DE192" s="10" t="str">
        <f t="shared" si="13"/>
        <v>https://lhw.com/royalsremo</v>
      </c>
    </row>
    <row r="193" spans="1:109" x14ac:dyDescent="0.35">
      <c r="A193" s="2"/>
      <c r="B193" s="101" t="str">
        <f>IF(IFERROR(INDEX('Hotel Database'!$B$11:$B$510, MATCH($CY193, 'Hotel Database'!$EB$11:$EB$510, 0)), "")="", "", IFERROR(INDEX('Hotel Database'!$B$11:$B$510, MATCH($CY193, 'Hotel Database'!$EB$11:$EB$510, 0)), ""))</f>
        <v>Italy</v>
      </c>
      <c r="C193" s="102"/>
      <c r="D193" s="102"/>
      <c r="E193" s="102"/>
      <c r="F193" s="102"/>
      <c r="G193" s="102"/>
      <c r="H193" s="102"/>
      <c r="I193" s="102" t="str">
        <f>IF(IFERROR(INDEX('Hotel Database'!$C$11:$C$510, MATCH($CY193, 'Hotel Database'!$EB$11:$EB$510, 0)), "")="", "", IFERROR(INDEX('Hotel Database'!$C$11:$C$510, MATCH($CY193, 'Hotel Database'!$EB$11:$EB$510, 0)), ""))</f>
        <v>Saturnia, GRO</v>
      </c>
      <c r="J193" s="102"/>
      <c r="K193" s="102"/>
      <c r="L193" s="102"/>
      <c r="M193" s="102"/>
      <c r="N193" s="102"/>
      <c r="O193" s="102"/>
      <c r="P193" s="102" t="str">
        <f>IF(IFERROR(INDEX('Hotel Database'!$D$11:$D$510, MATCH($CY193, 'Hotel Database'!$EB$11:$EB$510, 0)), "")="", "", IFERROR(INDEX('Hotel Database'!$D$11:$D$510, MATCH($CY193, 'Hotel Database'!$EB$11:$EB$510, 0)), ""))</f>
        <v>Terme di Saturnia Natural SPA &amp; Golf Resort</v>
      </c>
      <c r="Q193" s="102"/>
      <c r="R193" s="102"/>
      <c r="S193" s="102"/>
      <c r="T193" s="102"/>
      <c r="U193" s="102"/>
      <c r="V193" s="102"/>
      <c r="W193" s="102"/>
      <c r="X193" s="102"/>
      <c r="Y193" s="102"/>
      <c r="Z193" s="102" t="str">
        <f>IF(IFERROR(INDEX('Hotel Database'!$I$11:$I$510, MATCH($CY193, 'Hotel Database'!$EB$11:$EB$510, 0)), "")="", "", IFERROR(INDEX('Hotel Database'!$I$11:$I$510, MATCH($CY193, 'Hotel Database'!$EB$11:$EB$510, 0)), ""))</f>
        <v/>
      </c>
      <c r="AA193" s="102"/>
      <c r="AB193" s="102"/>
      <c r="AC193" s="102"/>
      <c r="AD193" s="103">
        <f>IF(IFERROR(INDEX('Hotel Database'!$E$11:$E$510, MATCH($CY193, 'Hotel Database'!$EB$11:$EB$510, 0)), "")="", "", IFERROR(INDEX('Hotel Database'!$E$11:$E$510, MATCH($CY193, 'Hotel Database'!$EB$11:$EB$510, 0)), ""))</f>
        <v>124</v>
      </c>
      <c r="AE193" s="103"/>
      <c r="AF193" s="103"/>
      <c r="AG193" s="103"/>
      <c r="AH193" s="103">
        <f>IF(IFERROR(INDEX('Hotel Database'!$H$11:$H$510, MATCH($CY193, 'Hotel Database'!$EB$11:$EB$510, 0)), "")="", "", IFERROR(INDEX('Hotel Database'!$H$11:$H$510, MATCH($CY193, 'Hotel Database'!$EB$11:$EB$510, 0)), ""))</f>
        <v>2</v>
      </c>
      <c r="AI193" s="103"/>
      <c r="AJ193" s="103"/>
      <c r="AK193" s="103"/>
      <c r="AL193" s="103">
        <f>IF(IFERROR(INDEX('Hotel Database'!$K$11:$K$510, MATCH($CY193, 'Hotel Database'!$EB$11:$EB$510, 0)), "")="", "", IFERROR(INDEX('Hotel Database'!$K$11:$K$510, MATCH($CY193, 'Hotel Database'!$EB$11:$EB$510, 0)), ""))</f>
        <v>200</v>
      </c>
      <c r="AM193" s="103"/>
      <c r="AN193" s="103"/>
      <c r="AO193" s="103"/>
      <c r="AP193" s="103">
        <f>IF(IFERROR(INDEX('Hotel Database'!$Q$11:$Q$510, MATCH($CY193, 'Hotel Database'!$EB$11:$EB$510, 0)), "")="", "", IFERROR(INDEX('Hotel Database'!$Q$11:$Q$510, MATCH($CY193, 'Hotel Database'!$EB$11:$EB$510, 0)), ""))</f>
        <v>100</v>
      </c>
      <c r="AQ193" s="103"/>
      <c r="AR193" s="103"/>
      <c r="AS193" s="103"/>
      <c r="AT193" s="104" t="str">
        <f t="shared" si="12"/>
        <v>https://lhw.com/termedisaturnia</v>
      </c>
      <c r="AU193" s="104"/>
      <c r="AV193" s="104"/>
      <c r="AW193" s="104"/>
      <c r="AX193" s="104"/>
      <c r="AY193" s="104"/>
      <c r="AZ193" s="104"/>
      <c r="BA193" s="104"/>
      <c r="BB193" s="104"/>
      <c r="BC193" s="104"/>
      <c r="BD193" s="104"/>
      <c r="BE193" s="104"/>
      <c r="BF193" s="104"/>
      <c r="BG193" s="104"/>
      <c r="BH193" s="104"/>
      <c r="BI193" s="104"/>
      <c r="BJ193" s="104"/>
      <c r="BK193" s="104"/>
      <c r="BL193" s="105"/>
      <c r="BM193" s="2"/>
      <c r="BN193" s="25"/>
      <c r="BO193" s="25"/>
      <c r="BP193" s="25"/>
      <c r="BQ193" s="25"/>
      <c r="BR193" s="25"/>
      <c r="BS193" s="25"/>
      <c r="BT193" s="25"/>
      <c r="BU193" s="25"/>
      <c r="BV193" s="25"/>
      <c r="BW193" s="25"/>
      <c r="BX193" s="25"/>
      <c r="BY193" s="25"/>
      <c r="BZ193" s="25"/>
      <c r="CA193" s="25"/>
      <c r="CB193" s="25"/>
      <c r="CC193" s="25"/>
      <c r="CD193" s="25"/>
      <c r="CE193" s="25"/>
      <c r="CF193" s="25"/>
      <c r="CG193" s="25"/>
      <c r="CH193" s="25"/>
      <c r="CI193" s="25"/>
      <c r="CJ193" s="25"/>
      <c r="CK193" s="25"/>
      <c r="CU193" s="10" t="str">
        <f>'Hotel Database'!$EJ200</f>
        <v/>
      </c>
      <c r="CW193" s="10" t="str">
        <f>'Hotel Database'!$EN200</f>
        <v>Moure</v>
      </c>
      <c r="CY193" s="8">
        <v>183</v>
      </c>
      <c r="DA193" s="10" t="str">
        <f>IFERROR(INDEX('Hotel Database'!$ED$11:$ED$510, MATCH($CY193, 'Hotel Database'!$EB$11:$EB$510, 0)), "")</f>
        <v>183. Terme di Saturnia Natural SPA &amp; Golf Resort</v>
      </c>
      <c r="DC193" s="10" t="str">
        <f>IF(IFERROR(INDEX('Hotel Database'!$AD$11:$AD$510, MATCH($CY193, 'Hotel Database'!$EB$11:$EB$510, 0)), "")="", "", IFERROR(INDEX('Hotel Database'!$AD$11:$AD$510, MATCH($CY193, 'Hotel Database'!$EB$11:$EB$510, 0)), ""))</f>
        <v>www.lhw.com/termedisaturnia</v>
      </c>
      <c r="DE193" s="10" t="str">
        <f t="shared" si="13"/>
        <v>https://lhw.com/termedisaturnia</v>
      </c>
    </row>
    <row r="194" spans="1:109" x14ac:dyDescent="0.35">
      <c r="A194" s="2"/>
      <c r="B194" s="101" t="str">
        <f>IF(IFERROR(INDEX('Hotel Database'!$B$11:$B$510, MATCH($CY194, 'Hotel Database'!$EB$11:$EB$510, 0)), "")="", "", IFERROR(INDEX('Hotel Database'!$B$11:$B$510, MATCH($CY194, 'Hotel Database'!$EB$11:$EB$510, 0)), ""))</f>
        <v>Italy</v>
      </c>
      <c r="C194" s="102"/>
      <c r="D194" s="102"/>
      <c r="E194" s="102"/>
      <c r="F194" s="102"/>
      <c r="G194" s="102"/>
      <c r="H194" s="102"/>
      <c r="I194" s="102" t="str">
        <f>IF(IFERROR(INDEX('Hotel Database'!$C$11:$C$510, MATCH($CY194, 'Hotel Database'!$EB$11:$EB$510, 0)), "")="", "", IFERROR(INDEX('Hotel Database'!$C$11:$C$510, MATCH($CY194, 'Hotel Database'!$EB$11:$EB$510, 0)), ""))</f>
        <v>Stresa</v>
      </c>
      <c r="J194" s="102"/>
      <c r="K194" s="102"/>
      <c r="L194" s="102"/>
      <c r="M194" s="102"/>
      <c r="N194" s="102"/>
      <c r="O194" s="102"/>
      <c r="P194" s="102" t="str">
        <f>IF(IFERROR(INDEX('Hotel Database'!$D$11:$D$510, MATCH($CY194, 'Hotel Database'!$EB$11:$EB$510, 0)), "")="", "", IFERROR(INDEX('Hotel Database'!$D$11:$D$510, MATCH($CY194, 'Hotel Database'!$EB$11:$EB$510, 0)), ""))</f>
        <v>Villa e Palazzo Aminta</v>
      </c>
      <c r="Q194" s="102"/>
      <c r="R194" s="102"/>
      <c r="S194" s="102"/>
      <c r="T194" s="102"/>
      <c r="U194" s="102"/>
      <c r="V194" s="102"/>
      <c r="W194" s="102"/>
      <c r="X194" s="102"/>
      <c r="Y194" s="102"/>
      <c r="Z194" s="102" t="str">
        <f>IF(IFERROR(INDEX('Hotel Database'!$I$11:$I$510, MATCH($CY194, 'Hotel Database'!$EB$11:$EB$510, 0)), "")="", "", IFERROR(INDEX('Hotel Database'!$I$11:$I$510, MATCH($CY194, 'Hotel Database'!$EB$11:$EB$510, 0)), ""))</f>
        <v/>
      </c>
      <c r="AA194" s="102"/>
      <c r="AB194" s="102"/>
      <c r="AC194" s="102"/>
      <c r="AD194" s="103">
        <f>IF(IFERROR(INDEX('Hotel Database'!$E$11:$E$510, MATCH($CY194, 'Hotel Database'!$EB$11:$EB$510, 0)), "")="", "", IFERROR(INDEX('Hotel Database'!$E$11:$E$510, MATCH($CY194, 'Hotel Database'!$EB$11:$EB$510, 0)), ""))</f>
        <v>66</v>
      </c>
      <c r="AE194" s="103"/>
      <c r="AF194" s="103"/>
      <c r="AG194" s="103"/>
      <c r="AH194" s="103">
        <f>IF(IFERROR(INDEX('Hotel Database'!$H$11:$H$510, MATCH($CY194, 'Hotel Database'!$EB$11:$EB$510, 0)), "")="", "", IFERROR(INDEX('Hotel Database'!$H$11:$H$510, MATCH($CY194, 'Hotel Database'!$EB$11:$EB$510, 0)), ""))</f>
        <v>2</v>
      </c>
      <c r="AI194" s="103"/>
      <c r="AJ194" s="103"/>
      <c r="AK194" s="103"/>
      <c r="AL194" s="103">
        <f>IF(IFERROR(INDEX('Hotel Database'!$K$11:$K$510, MATCH($CY194, 'Hotel Database'!$EB$11:$EB$510, 0)), "")="", "", IFERROR(INDEX('Hotel Database'!$K$11:$K$510, MATCH($CY194, 'Hotel Database'!$EB$11:$EB$510, 0)), ""))</f>
        <v>72</v>
      </c>
      <c r="AM194" s="103"/>
      <c r="AN194" s="103"/>
      <c r="AO194" s="103"/>
      <c r="AP194" s="103" t="str">
        <f>IF(IFERROR(INDEX('Hotel Database'!$Q$11:$Q$510, MATCH($CY194, 'Hotel Database'!$EB$11:$EB$510, 0)), "")="", "", IFERROR(INDEX('Hotel Database'!$Q$11:$Q$510, MATCH($CY194, 'Hotel Database'!$EB$11:$EB$510, 0)), ""))</f>
        <v/>
      </c>
      <c r="AQ194" s="103"/>
      <c r="AR194" s="103"/>
      <c r="AS194" s="103"/>
      <c r="AT194" s="104" t="str">
        <f t="shared" si="12"/>
        <v>https://lhw.com/villaaminta</v>
      </c>
      <c r="AU194" s="104"/>
      <c r="AV194" s="104"/>
      <c r="AW194" s="104"/>
      <c r="AX194" s="104"/>
      <c r="AY194" s="104"/>
      <c r="AZ194" s="104"/>
      <c r="BA194" s="104"/>
      <c r="BB194" s="104"/>
      <c r="BC194" s="104"/>
      <c r="BD194" s="104"/>
      <c r="BE194" s="104"/>
      <c r="BF194" s="104"/>
      <c r="BG194" s="104"/>
      <c r="BH194" s="104"/>
      <c r="BI194" s="104"/>
      <c r="BJ194" s="104"/>
      <c r="BK194" s="104"/>
      <c r="BL194" s="105"/>
      <c r="BM194" s="2"/>
      <c r="BN194" s="25"/>
      <c r="BO194" s="25"/>
      <c r="BP194" s="25"/>
      <c r="BQ194" s="25"/>
      <c r="BR194" s="25"/>
      <c r="BS194" s="25"/>
      <c r="BT194" s="25"/>
      <c r="BU194" s="25"/>
      <c r="BV194" s="25"/>
      <c r="BW194" s="25"/>
      <c r="BX194" s="25"/>
      <c r="BY194" s="25"/>
      <c r="BZ194" s="25"/>
      <c r="CA194" s="25"/>
      <c r="CB194" s="25"/>
      <c r="CC194" s="25"/>
      <c r="CD194" s="25"/>
      <c r="CE194" s="25"/>
      <c r="CF194" s="25"/>
      <c r="CG194" s="25"/>
      <c r="CH194" s="25"/>
      <c r="CI194" s="25"/>
      <c r="CJ194" s="25"/>
      <c r="CK194" s="25"/>
      <c r="CU194" s="10" t="str">
        <f>'Hotel Database'!$EJ201</f>
        <v/>
      </c>
      <c r="CW194" s="10" t="str">
        <f>'Hotel Database'!$EN201</f>
        <v>Mugla</v>
      </c>
      <c r="CY194" s="8">
        <v>184</v>
      </c>
      <c r="DA194" s="10" t="str">
        <f>IFERROR(INDEX('Hotel Database'!$ED$11:$ED$510, MATCH($CY194, 'Hotel Database'!$EB$11:$EB$510, 0)), "")</f>
        <v>184. Villa e Palazzo Aminta</v>
      </c>
      <c r="DC194" s="10" t="str">
        <f>IF(IFERROR(INDEX('Hotel Database'!$AD$11:$AD$510, MATCH($CY194, 'Hotel Database'!$EB$11:$EB$510, 0)), "")="", "", IFERROR(INDEX('Hotel Database'!$AD$11:$AD$510, MATCH($CY194, 'Hotel Database'!$EB$11:$EB$510, 0)), ""))</f>
        <v>www.lhw.com/villaaminta</v>
      </c>
      <c r="DE194" s="10" t="str">
        <f t="shared" si="13"/>
        <v>https://lhw.com/villaaminta</v>
      </c>
    </row>
    <row r="195" spans="1:109" x14ac:dyDescent="0.35">
      <c r="A195" s="2"/>
      <c r="B195" s="101" t="str">
        <f>IF(IFERROR(INDEX('Hotel Database'!$B$11:$B$510, MATCH($CY195, 'Hotel Database'!$EB$11:$EB$510, 0)), "")="", "", IFERROR(INDEX('Hotel Database'!$B$11:$B$510, MATCH($CY195, 'Hotel Database'!$EB$11:$EB$510, 0)), ""))</f>
        <v>Italy</v>
      </c>
      <c r="C195" s="102"/>
      <c r="D195" s="102"/>
      <c r="E195" s="102"/>
      <c r="F195" s="102"/>
      <c r="G195" s="102"/>
      <c r="H195" s="102"/>
      <c r="I195" s="102" t="str">
        <f>IF(IFERROR(INDEX('Hotel Database'!$C$11:$C$510, MATCH($CY195, 'Hotel Database'!$EB$11:$EB$510, 0)), "")="", "", IFERROR(INDEX('Hotel Database'!$C$11:$C$510, MATCH($CY195, 'Hotel Database'!$EB$11:$EB$510, 0)), ""))</f>
        <v>Cernobbio</v>
      </c>
      <c r="J195" s="102"/>
      <c r="K195" s="102"/>
      <c r="L195" s="102"/>
      <c r="M195" s="102"/>
      <c r="N195" s="102"/>
      <c r="O195" s="102"/>
      <c r="P195" s="102" t="str">
        <f>IF(IFERROR(INDEX('Hotel Database'!$D$11:$D$510, MATCH($CY195, 'Hotel Database'!$EB$11:$EB$510, 0)), "")="", "", IFERROR(INDEX('Hotel Database'!$D$11:$D$510, MATCH($CY195, 'Hotel Database'!$EB$11:$EB$510, 0)), ""))</f>
        <v>Villa d'Este</v>
      </c>
      <c r="Q195" s="102"/>
      <c r="R195" s="102"/>
      <c r="S195" s="102"/>
      <c r="T195" s="102"/>
      <c r="U195" s="102"/>
      <c r="V195" s="102"/>
      <c r="W195" s="102"/>
      <c r="X195" s="102"/>
      <c r="Y195" s="102"/>
      <c r="Z195" s="102" t="str">
        <f>IF(IFERROR(INDEX('Hotel Database'!$I$11:$I$510, MATCH($CY195, 'Hotel Database'!$EB$11:$EB$510, 0)), "")="", "", IFERROR(INDEX('Hotel Database'!$I$11:$I$510, MATCH($CY195, 'Hotel Database'!$EB$11:$EB$510, 0)), ""))</f>
        <v/>
      </c>
      <c r="AA195" s="102"/>
      <c r="AB195" s="102"/>
      <c r="AC195" s="102"/>
      <c r="AD195" s="103">
        <f>IF(IFERROR(INDEX('Hotel Database'!$E$11:$E$510, MATCH($CY195, 'Hotel Database'!$EB$11:$EB$510, 0)), "")="", "", IFERROR(INDEX('Hotel Database'!$E$11:$E$510, MATCH($CY195, 'Hotel Database'!$EB$11:$EB$510, 0)), ""))</f>
        <v>156</v>
      </c>
      <c r="AE195" s="103"/>
      <c r="AF195" s="103"/>
      <c r="AG195" s="103"/>
      <c r="AH195" s="103">
        <f>IF(IFERROR(INDEX('Hotel Database'!$H$11:$H$510, MATCH($CY195, 'Hotel Database'!$EB$11:$EB$510, 0)), "")="", "", IFERROR(INDEX('Hotel Database'!$H$11:$H$510, MATCH($CY195, 'Hotel Database'!$EB$11:$EB$510, 0)), ""))</f>
        <v>9</v>
      </c>
      <c r="AI195" s="103"/>
      <c r="AJ195" s="103"/>
      <c r="AK195" s="103"/>
      <c r="AL195" s="103">
        <f>IF(IFERROR(INDEX('Hotel Database'!$K$11:$K$510, MATCH($CY195, 'Hotel Database'!$EB$11:$EB$510, 0)), "")="", "", IFERROR(INDEX('Hotel Database'!$K$11:$K$510, MATCH($CY195, 'Hotel Database'!$EB$11:$EB$510, 0)), ""))</f>
        <v>152</v>
      </c>
      <c r="AM195" s="103"/>
      <c r="AN195" s="103"/>
      <c r="AO195" s="103"/>
      <c r="AP195" s="103">
        <f>IF(IFERROR(INDEX('Hotel Database'!$Q$11:$Q$510, MATCH($CY195, 'Hotel Database'!$EB$11:$EB$510, 0)), "")="", "", IFERROR(INDEX('Hotel Database'!$Q$11:$Q$510, MATCH($CY195, 'Hotel Database'!$EB$11:$EB$510, 0)), ""))</f>
        <v>200</v>
      </c>
      <c r="AQ195" s="103"/>
      <c r="AR195" s="103"/>
      <c r="AS195" s="103"/>
      <c r="AT195" s="104" t="str">
        <f t="shared" si="12"/>
        <v>https://lhw.com/villadeste</v>
      </c>
      <c r="AU195" s="104"/>
      <c r="AV195" s="104"/>
      <c r="AW195" s="104"/>
      <c r="AX195" s="104"/>
      <c r="AY195" s="104"/>
      <c r="AZ195" s="104"/>
      <c r="BA195" s="104"/>
      <c r="BB195" s="104"/>
      <c r="BC195" s="104"/>
      <c r="BD195" s="104"/>
      <c r="BE195" s="104"/>
      <c r="BF195" s="104"/>
      <c r="BG195" s="104"/>
      <c r="BH195" s="104"/>
      <c r="BI195" s="104"/>
      <c r="BJ195" s="104"/>
      <c r="BK195" s="104"/>
      <c r="BL195" s="105"/>
      <c r="BM195" s="2"/>
      <c r="BN195" s="25"/>
      <c r="BO195" s="25"/>
      <c r="BP195" s="25"/>
      <c r="BQ195" s="25"/>
      <c r="BR195" s="25"/>
      <c r="BS195" s="25"/>
      <c r="BT195" s="25"/>
      <c r="BU195" s="25"/>
      <c r="BV195" s="25"/>
      <c r="BW195" s="25"/>
      <c r="BX195" s="25"/>
      <c r="BY195" s="25"/>
      <c r="BZ195" s="25"/>
      <c r="CA195" s="25"/>
      <c r="CB195" s="25"/>
      <c r="CC195" s="25"/>
      <c r="CD195" s="25"/>
      <c r="CE195" s="25"/>
      <c r="CF195" s="25"/>
      <c r="CG195" s="25"/>
      <c r="CH195" s="25"/>
      <c r="CI195" s="25"/>
      <c r="CJ195" s="25"/>
      <c r="CK195" s="25"/>
      <c r="CU195" s="10" t="str">
        <f>'Hotel Database'!$EJ202</f>
        <v/>
      </c>
      <c r="CW195" s="10" t="str">
        <f>'Hotel Database'!$EN202</f>
        <v>Munich</v>
      </c>
      <c r="CY195" s="8">
        <v>185</v>
      </c>
      <c r="DA195" s="10" t="str">
        <f>IFERROR(INDEX('Hotel Database'!$ED$11:$ED$510, MATCH($CY195, 'Hotel Database'!$EB$11:$EB$510, 0)), "")</f>
        <v>185. Villa d'Este</v>
      </c>
      <c r="DC195" s="10" t="str">
        <f>IF(IFERROR(INDEX('Hotel Database'!$AD$11:$AD$510, MATCH($CY195, 'Hotel Database'!$EB$11:$EB$510, 0)), "")="", "", IFERROR(INDEX('Hotel Database'!$AD$11:$AD$510, MATCH($CY195, 'Hotel Database'!$EB$11:$EB$510, 0)), ""))</f>
        <v>www.lhw.com/villadeste</v>
      </c>
      <c r="DE195" s="10" t="str">
        <f t="shared" si="13"/>
        <v>https://lhw.com/villadeste</v>
      </c>
    </row>
    <row r="196" spans="1:109" x14ac:dyDescent="0.35">
      <c r="A196" s="2"/>
      <c r="B196" s="101" t="str">
        <f>IF(IFERROR(INDEX('Hotel Database'!$B$11:$B$510, MATCH($CY196, 'Hotel Database'!$EB$11:$EB$510, 0)), "")="", "", IFERROR(INDEX('Hotel Database'!$B$11:$B$510, MATCH($CY196, 'Hotel Database'!$EB$11:$EB$510, 0)), ""))</f>
        <v>Italy</v>
      </c>
      <c r="C196" s="102"/>
      <c r="D196" s="102"/>
      <c r="E196" s="102"/>
      <c r="F196" s="102"/>
      <c r="G196" s="102"/>
      <c r="H196" s="102"/>
      <c r="I196" s="102" t="str">
        <f>IF(IFERROR(INDEX('Hotel Database'!$C$11:$C$510, MATCH($CY196, 'Hotel Database'!$EB$11:$EB$510, 0)), "")="", "", IFERROR(INDEX('Hotel Database'!$C$11:$C$510, MATCH($CY196, 'Hotel Database'!$EB$11:$EB$510, 0)), ""))</f>
        <v>Loc. Forte Village, Pula CA</v>
      </c>
      <c r="J196" s="102"/>
      <c r="K196" s="102"/>
      <c r="L196" s="102"/>
      <c r="M196" s="102"/>
      <c r="N196" s="102"/>
      <c r="O196" s="102"/>
      <c r="P196" s="102" t="str">
        <f>IF(IFERROR(INDEX('Hotel Database'!$D$11:$D$510, MATCH($CY196, 'Hotel Database'!$EB$11:$EB$510, 0)), "")="", "", IFERROR(INDEX('Hotel Database'!$D$11:$D$510, MATCH($CY196, 'Hotel Database'!$EB$11:$EB$510, 0)), ""))</f>
        <v>Villa del Parco &amp; Spa, Forte Village Resort</v>
      </c>
      <c r="Q196" s="102"/>
      <c r="R196" s="102"/>
      <c r="S196" s="102"/>
      <c r="T196" s="102"/>
      <c r="U196" s="102"/>
      <c r="V196" s="102"/>
      <c r="W196" s="102"/>
      <c r="X196" s="102"/>
      <c r="Y196" s="102"/>
      <c r="Z196" s="102" t="str">
        <f>IF(IFERROR(INDEX('Hotel Database'!$I$11:$I$510, MATCH($CY196, 'Hotel Database'!$EB$11:$EB$510, 0)), "")="", "", IFERROR(INDEX('Hotel Database'!$I$11:$I$510, MATCH($CY196, 'Hotel Database'!$EB$11:$EB$510, 0)), ""))</f>
        <v/>
      </c>
      <c r="AA196" s="102"/>
      <c r="AB196" s="102"/>
      <c r="AC196" s="102"/>
      <c r="AD196" s="103">
        <f>IF(IFERROR(INDEX('Hotel Database'!$E$11:$E$510, MATCH($CY196, 'Hotel Database'!$EB$11:$EB$510, 0)), "")="", "", IFERROR(INDEX('Hotel Database'!$E$11:$E$510, MATCH($CY196, 'Hotel Database'!$EB$11:$EB$510, 0)), ""))</f>
        <v>64</v>
      </c>
      <c r="AE196" s="103"/>
      <c r="AF196" s="103"/>
      <c r="AG196" s="103"/>
      <c r="AH196" s="103">
        <f>IF(IFERROR(INDEX('Hotel Database'!$H$11:$H$510, MATCH($CY196, 'Hotel Database'!$EB$11:$EB$510, 0)), "")="", "", IFERROR(INDEX('Hotel Database'!$H$11:$H$510, MATCH($CY196, 'Hotel Database'!$EB$11:$EB$510, 0)), ""))</f>
        <v>18</v>
      </c>
      <c r="AI196" s="103"/>
      <c r="AJ196" s="103"/>
      <c r="AK196" s="103"/>
      <c r="AL196" s="103">
        <f>IF(IFERROR(INDEX('Hotel Database'!$K$11:$K$510, MATCH($CY196, 'Hotel Database'!$EB$11:$EB$510, 0)), "")="", "", IFERROR(INDEX('Hotel Database'!$K$11:$K$510, MATCH($CY196, 'Hotel Database'!$EB$11:$EB$510, 0)), ""))</f>
        <v>1200</v>
      </c>
      <c r="AM196" s="103"/>
      <c r="AN196" s="103"/>
      <c r="AO196" s="103"/>
      <c r="AP196" s="103">
        <f>IF(IFERROR(INDEX('Hotel Database'!$Q$11:$Q$510, MATCH($CY196, 'Hotel Database'!$EB$11:$EB$510, 0)), "")="", "", IFERROR(INDEX('Hotel Database'!$Q$11:$Q$510, MATCH($CY196, 'Hotel Database'!$EB$11:$EB$510, 0)), ""))</f>
        <v>500</v>
      </c>
      <c r="AQ196" s="103"/>
      <c r="AR196" s="103"/>
      <c r="AS196" s="103"/>
      <c r="AT196" s="104" t="str">
        <f t="shared" si="12"/>
        <v>https://lhw.com/villadelparco</v>
      </c>
      <c r="AU196" s="104"/>
      <c r="AV196" s="104"/>
      <c r="AW196" s="104"/>
      <c r="AX196" s="104"/>
      <c r="AY196" s="104"/>
      <c r="AZ196" s="104"/>
      <c r="BA196" s="104"/>
      <c r="BB196" s="104"/>
      <c r="BC196" s="104"/>
      <c r="BD196" s="104"/>
      <c r="BE196" s="104"/>
      <c r="BF196" s="104"/>
      <c r="BG196" s="104"/>
      <c r="BH196" s="104"/>
      <c r="BI196" s="104"/>
      <c r="BJ196" s="104"/>
      <c r="BK196" s="104"/>
      <c r="BL196" s="105"/>
      <c r="BM196" s="2"/>
      <c r="BN196" s="25"/>
      <c r="BO196" s="25"/>
      <c r="BP196" s="25"/>
      <c r="BQ196" s="25"/>
      <c r="BR196" s="25"/>
      <c r="BS196" s="25"/>
      <c r="BT196" s="25"/>
      <c r="BU196" s="25"/>
      <c r="BV196" s="25"/>
      <c r="BW196" s="25"/>
      <c r="BX196" s="25"/>
      <c r="BY196" s="25"/>
      <c r="BZ196" s="25"/>
      <c r="CA196" s="25"/>
      <c r="CB196" s="25"/>
      <c r="CC196" s="25"/>
      <c r="CD196" s="25"/>
      <c r="CE196" s="25"/>
      <c r="CF196" s="25"/>
      <c r="CG196" s="25"/>
      <c r="CH196" s="25"/>
      <c r="CI196" s="25"/>
      <c r="CJ196" s="25"/>
      <c r="CK196" s="25"/>
      <c r="CU196" s="10" t="str">
        <f>'Hotel Database'!$EJ203</f>
        <v/>
      </c>
      <c r="CW196" s="10" t="str">
        <f>'Hotel Database'!$EN203</f>
        <v>Muscat</v>
      </c>
      <c r="CY196" s="8">
        <v>186</v>
      </c>
      <c r="DA196" s="10" t="str">
        <f>IFERROR(INDEX('Hotel Database'!$ED$11:$ED$510, MATCH($CY196, 'Hotel Database'!$EB$11:$EB$510, 0)), "")</f>
        <v>186. Villa del Parco &amp; Spa, Forte Village Resort</v>
      </c>
      <c r="DC196" s="10" t="str">
        <f>IF(IFERROR(INDEX('Hotel Database'!$AD$11:$AD$510, MATCH($CY196, 'Hotel Database'!$EB$11:$EB$510, 0)), "")="", "", IFERROR(INDEX('Hotel Database'!$AD$11:$AD$510, MATCH($CY196, 'Hotel Database'!$EB$11:$EB$510, 0)), ""))</f>
        <v>www.lhw.com/villadelparco</v>
      </c>
      <c r="DE196" s="10" t="str">
        <f t="shared" si="13"/>
        <v>https://lhw.com/villadelparco</v>
      </c>
    </row>
    <row r="197" spans="1:109" x14ac:dyDescent="0.35">
      <c r="A197" s="2"/>
      <c r="B197" s="101" t="str">
        <f>IF(IFERROR(INDEX('Hotel Database'!$B$11:$B$510, MATCH($CY197, 'Hotel Database'!$EB$11:$EB$510, 0)), "")="", "", IFERROR(INDEX('Hotel Database'!$B$11:$B$510, MATCH($CY197, 'Hotel Database'!$EB$11:$EB$510, 0)), ""))</f>
        <v>Italy</v>
      </c>
      <c r="C197" s="102"/>
      <c r="D197" s="102"/>
      <c r="E197" s="102"/>
      <c r="F197" s="102"/>
      <c r="G197" s="102"/>
      <c r="H197" s="102"/>
      <c r="I197" s="102" t="str">
        <f>IF(IFERROR(INDEX('Hotel Database'!$C$11:$C$510, MATCH($CY197, 'Hotel Database'!$EB$11:$EB$510, 0)), "")="", "", IFERROR(INDEX('Hotel Database'!$C$11:$C$510, MATCH($CY197, 'Hotel Database'!$EB$11:$EB$510, 0)), ""))</f>
        <v>Candeli (Florence)</v>
      </c>
      <c r="J197" s="102"/>
      <c r="K197" s="102"/>
      <c r="L197" s="102"/>
      <c r="M197" s="102"/>
      <c r="N197" s="102"/>
      <c r="O197" s="102"/>
      <c r="P197" s="102" t="str">
        <f>IF(IFERROR(INDEX('Hotel Database'!$D$11:$D$510, MATCH($CY197, 'Hotel Database'!$EB$11:$EB$510, 0)), "")="", "", IFERROR(INDEX('Hotel Database'!$D$11:$D$510, MATCH($CY197, 'Hotel Database'!$EB$11:$EB$510, 0)), ""))</f>
        <v>Villa La Massa</v>
      </c>
      <c r="Q197" s="102"/>
      <c r="R197" s="102"/>
      <c r="S197" s="102"/>
      <c r="T197" s="102"/>
      <c r="U197" s="102"/>
      <c r="V197" s="102"/>
      <c r="W197" s="102"/>
      <c r="X197" s="102"/>
      <c r="Y197" s="102"/>
      <c r="Z197" s="102" t="str">
        <f>IF(IFERROR(INDEX('Hotel Database'!$I$11:$I$510, MATCH($CY197, 'Hotel Database'!$EB$11:$EB$510, 0)), "")="", "", IFERROR(INDEX('Hotel Database'!$I$11:$I$510, MATCH($CY197, 'Hotel Database'!$EB$11:$EB$510, 0)), ""))</f>
        <v/>
      </c>
      <c r="AA197" s="102"/>
      <c r="AB197" s="102"/>
      <c r="AC197" s="102"/>
      <c r="AD197" s="103">
        <f>IF(IFERROR(INDEX('Hotel Database'!$E$11:$E$510, MATCH($CY197, 'Hotel Database'!$EB$11:$EB$510, 0)), "")="", "", IFERROR(INDEX('Hotel Database'!$E$11:$E$510, MATCH($CY197, 'Hotel Database'!$EB$11:$EB$510, 0)), ""))</f>
        <v>54</v>
      </c>
      <c r="AE197" s="103"/>
      <c r="AF197" s="103"/>
      <c r="AG197" s="103"/>
      <c r="AH197" s="103">
        <f>IF(IFERROR(INDEX('Hotel Database'!$H$11:$H$510, MATCH($CY197, 'Hotel Database'!$EB$11:$EB$510, 0)), "")="", "", IFERROR(INDEX('Hotel Database'!$H$11:$H$510, MATCH($CY197, 'Hotel Database'!$EB$11:$EB$510, 0)), ""))</f>
        <v>1</v>
      </c>
      <c r="AI197" s="103"/>
      <c r="AJ197" s="103"/>
      <c r="AK197" s="103"/>
      <c r="AL197" s="103">
        <f>IF(IFERROR(INDEX('Hotel Database'!$K$11:$K$510, MATCH($CY197, 'Hotel Database'!$EB$11:$EB$510, 0)), "")="", "", IFERROR(INDEX('Hotel Database'!$K$11:$K$510, MATCH($CY197, 'Hotel Database'!$EB$11:$EB$510, 0)), ""))</f>
        <v>37</v>
      </c>
      <c r="AM197" s="103"/>
      <c r="AN197" s="103"/>
      <c r="AO197" s="103"/>
      <c r="AP197" s="103">
        <f>IF(IFERROR(INDEX('Hotel Database'!$Q$11:$Q$510, MATCH($CY197, 'Hotel Database'!$EB$11:$EB$510, 0)), "")="", "", IFERROR(INDEX('Hotel Database'!$Q$11:$Q$510, MATCH($CY197, 'Hotel Database'!$EB$11:$EB$510, 0)), ""))</f>
        <v>50</v>
      </c>
      <c r="AQ197" s="103"/>
      <c r="AR197" s="103"/>
      <c r="AS197" s="103"/>
      <c r="AT197" s="104" t="str">
        <f t="shared" si="12"/>
        <v>https://lhw.com/villamassa</v>
      </c>
      <c r="AU197" s="104"/>
      <c r="AV197" s="104"/>
      <c r="AW197" s="104"/>
      <c r="AX197" s="104"/>
      <c r="AY197" s="104"/>
      <c r="AZ197" s="104"/>
      <c r="BA197" s="104"/>
      <c r="BB197" s="104"/>
      <c r="BC197" s="104"/>
      <c r="BD197" s="104"/>
      <c r="BE197" s="104"/>
      <c r="BF197" s="104"/>
      <c r="BG197" s="104"/>
      <c r="BH197" s="104"/>
      <c r="BI197" s="104"/>
      <c r="BJ197" s="104"/>
      <c r="BK197" s="104"/>
      <c r="BL197" s="105"/>
      <c r="BM197" s="2"/>
      <c r="BN197" s="25"/>
      <c r="BO197" s="25"/>
      <c r="BP197" s="25"/>
      <c r="BQ197" s="25"/>
      <c r="BR197" s="25"/>
      <c r="BS197" s="25"/>
      <c r="BT197" s="25"/>
      <c r="BU197" s="25"/>
      <c r="BV197" s="25"/>
      <c r="BW197" s="25"/>
      <c r="BX197" s="25"/>
      <c r="BY197" s="25"/>
      <c r="BZ197" s="25"/>
      <c r="CA197" s="25"/>
      <c r="CB197" s="25"/>
      <c r="CC197" s="25"/>
      <c r="CD197" s="25"/>
      <c r="CE197" s="25"/>
      <c r="CF197" s="25"/>
      <c r="CG197" s="25"/>
      <c r="CH197" s="25"/>
      <c r="CI197" s="25"/>
      <c r="CJ197" s="25"/>
      <c r="CK197" s="25"/>
      <c r="CU197" s="10" t="str">
        <f>'Hotel Database'!$EJ204</f>
        <v/>
      </c>
      <c r="CW197" s="10" t="str">
        <f>'Hotel Database'!$EN204</f>
        <v>Mykonos</v>
      </c>
      <c r="CY197" s="8">
        <v>187</v>
      </c>
      <c r="DA197" s="10" t="str">
        <f>IFERROR(INDEX('Hotel Database'!$ED$11:$ED$510, MATCH($CY197, 'Hotel Database'!$EB$11:$EB$510, 0)), "")</f>
        <v>187. Villa La Massa</v>
      </c>
      <c r="DC197" s="10" t="str">
        <f>IF(IFERROR(INDEX('Hotel Database'!$AD$11:$AD$510, MATCH($CY197, 'Hotel Database'!$EB$11:$EB$510, 0)), "")="", "", IFERROR(INDEX('Hotel Database'!$AD$11:$AD$510, MATCH($CY197, 'Hotel Database'!$EB$11:$EB$510, 0)), ""))</f>
        <v>www.lhw.com/villamassa</v>
      </c>
      <c r="DE197" s="10" t="str">
        <f t="shared" si="13"/>
        <v>https://lhw.com/villamassa</v>
      </c>
    </row>
    <row r="198" spans="1:109" x14ac:dyDescent="0.35">
      <c r="A198" s="2"/>
      <c r="B198" s="101" t="str">
        <f>IF(IFERROR(INDEX('Hotel Database'!$B$11:$B$510, MATCH($CY198, 'Hotel Database'!$EB$11:$EB$510, 0)), "")="", "", IFERROR(INDEX('Hotel Database'!$B$11:$B$510, MATCH($CY198, 'Hotel Database'!$EB$11:$EB$510, 0)), ""))</f>
        <v>Italy</v>
      </c>
      <c r="C198" s="102"/>
      <c r="D198" s="102"/>
      <c r="E198" s="102"/>
      <c r="F198" s="102"/>
      <c r="G198" s="102"/>
      <c r="H198" s="102"/>
      <c r="I198" s="102" t="str">
        <f>IF(IFERROR(INDEX('Hotel Database'!$C$11:$C$510, MATCH($CY198, 'Hotel Database'!$EB$11:$EB$510, 0)), "")="", "", IFERROR(INDEX('Hotel Database'!$C$11:$C$510, MATCH($CY198, 'Hotel Database'!$EB$11:$EB$510, 0)), ""))</f>
        <v>Forte dei Marmi</v>
      </c>
      <c r="J198" s="102"/>
      <c r="K198" s="102"/>
      <c r="L198" s="102"/>
      <c r="M198" s="102"/>
      <c r="N198" s="102"/>
      <c r="O198" s="102"/>
      <c r="P198" s="102" t="str">
        <f>IF(IFERROR(INDEX('Hotel Database'!$D$11:$D$510, MATCH($CY198, 'Hotel Database'!$EB$11:$EB$510, 0)), "")="", "", IFERROR(INDEX('Hotel Database'!$D$11:$D$510, MATCH($CY198, 'Hotel Database'!$EB$11:$EB$510, 0)), ""))</f>
        <v>Hotel Principe Forte dei Marmi</v>
      </c>
      <c r="Q198" s="102"/>
      <c r="R198" s="102"/>
      <c r="S198" s="102"/>
      <c r="T198" s="102"/>
      <c r="U198" s="102"/>
      <c r="V198" s="102"/>
      <c r="W198" s="102"/>
      <c r="X198" s="102"/>
      <c r="Y198" s="102"/>
      <c r="Z198" s="102" t="str">
        <f>IF(IFERROR(INDEX('Hotel Database'!$I$11:$I$510, MATCH($CY198, 'Hotel Database'!$EB$11:$EB$510, 0)), "")="", "", IFERROR(INDEX('Hotel Database'!$I$11:$I$510, MATCH($CY198, 'Hotel Database'!$EB$11:$EB$510, 0)), ""))</f>
        <v/>
      </c>
      <c r="AA198" s="102"/>
      <c r="AB198" s="102"/>
      <c r="AC198" s="102"/>
      <c r="AD198" s="103">
        <f>IF(IFERROR(INDEX('Hotel Database'!$E$11:$E$510, MATCH($CY198, 'Hotel Database'!$EB$11:$EB$510, 0)), "")="", "", IFERROR(INDEX('Hotel Database'!$E$11:$E$510, MATCH($CY198, 'Hotel Database'!$EB$11:$EB$510, 0)), ""))</f>
        <v>28</v>
      </c>
      <c r="AE198" s="103"/>
      <c r="AF198" s="103"/>
      <c r="AG198" s="103"/>
      <c r="AH198" s="103">
        <f>IF(IFERROR(INDEX('Hotel Database'!$H$11:$H$510, MATCH($CY198, 'Hotel Database'!$EB$11:$EB$510, 0)), "")="", "", IFERROR(INDEX('Hotel Database'!$H$11:$H$510, MATCH($CY198, 'Hotel Database'!$EB$11:$EB$510, 0)), ""))</f>
        <v>0</v>
      </c>
      <c r="AI198" s="103"/>
      <c r="AJ198" s="103"/>
      <c r="AK198" s="103"/>
      <c r="AL198" s="103" t="str">
        <f>IF(IFERROR(INDEX('Hotel Database'!$K$11:$K$510, MATCH($CY198, 'Hotel Database'!$EB$11:$EB$510, 0)), "")="", "", IFERROR(INDEX('Hotel Database'!$K$11:$K$510, MATCH($CY198, 'Hotel Database'!$EB$11:$EB$510, 0)), ""))</f>
        <v/>
      </c>
      <c r="AM198" s="103"/>
      <c r="AN198" s="103"/>
      <c r="AO198" s="103"/>
      <c r="AP198" s="103" t="str">
        <f>IF(IFERROR(INDEX('Hotel Database'!$Q$11:$Q$510, MATCH($CY198, 'Hotel Database'!$EB$11:$EB$510, 0)), "")="", "", IFERROR(INDEX('Hotel Database'!$Q$11:$Q$510, MATCH($CY198, 'Hotel Database'!$EB$11:$EB$510, 0)), ""))</f>
        <v/>
      </c>
      <c r="AQ198" s="103"/>
      <c r="AR198" s="103"/>
      <c r="AS198" s="103"/>
      <c r="AT198" s="104" t="str">
        <f t="shared" si="12"/>
        <v>https://lhw.com/principemarmi</v>
      </c>
      <c r="AU198" s="104"/>
      <c r="AV198" s="104"/>
      <c r="AW198" s="104"/>
      <c r="AX198" s="104"/>
      <c r="AY198" s="104"/>
      <c r="AZ198" s="104"/>
      <c r="BA198" s="104"/>
      <c r="BB198" s="104"/>
      <c r="BC198" s="104"/>
      <c r="BD198" s="104"/>
      <c r="BE198" s="104"/>
      <c r="BF198" s="104"/>
      <c r="BG198" s="104"/>
      <c r="BH198" s="104"/>
      <c r="BI198" s="104"/>
      <c r="BJ198" s="104"/>
      <c r="BK198" s="104"/>
      <c r="BL198" s="105"/>
      <c r="BM198" s="2"/>
      <c r="BN198" s="25"/>
      <c r="BO198" s="25"/>
      <c r="BP198" s="25"/>
      <c r="BQ198" s="25"/>
      <c r="BR198" s="25"/>
      <c r="BS198" s="25"/>
      <c r="BT198" s="25"/>
      <c r="BU198" s="25"/>
      <c r="BV198" s="25"/>
      <c r="BW198" s="25"/>
      <c r="BX198" s="25"/>
      <c r="BY198" s="25"/>
      <c r="BZ198" s="25"/>
      <c r="CA198" s="25"/>
      <c r="CB198" s="25"/>
      <c r="CC198" s="25"/>
      <c r="CD198" s="25"/>
      <c r="CE198" s="25"/>
      <c r="CF198" s="25"/>
      <c r="CG198" s="25"/>
      <c r="CH198" s="25"/>
      <c r="CI198" s="25"/>
      <c r="CJ198" s="25"/>
      <c r="CK198" s="25"/>
      <c r="CU198" s="10" t="str">
        <f>'Hotel Database'!$EJ205</f>
        <v/>
      </c>
      <c r="CW198" s="10" t="str">
        <f>'Hotel Database'!$EN205</f>
        <v>Mykonos Island</v>
      </c>
      <c r="CY198" s="8">
        <v>188</v>
      </c>
      <c r="DA198" s="10" t="str">
        <f>IFERROR(INDEX('Hotel Database'!$ED$11:$ED$510, MATCH($CY198, 'Hotel Database'!$EB$11:$EB$510, 0)), "")</f>
        <v>188. Hotel Principe Forte dei Marmi</v>
      </c>
      <c r="DC198" s="10" t="str">
        <f>IF(IFERROR(INDEX('Hotel Database'!$AD$11:$AD$510, MATCH($CY198, 'Hotel Database'!$EB$11:$EB$510, 0)), "")="", "", IFERROR(INDEX('Hotel Database'!$AD$11:$AD$510, MATCH($CY198, 'Hotel Database'!$EB$11:$EB$510, 0)), ""))</f>
        <v>www.lhw.com/principemarmi</v>
      </c>
      <c r="DE198" s="10" t="str">
        <f t="shared" si="13"/>
        <v>https://lhw.com/principemarmi</v>
      </c>
    </row>
    <row r="199" spans="1:109" x14ac:dyDescent="0.35">
      <c r="A199" s="2"/>
      <c r="B199" s="101" t="str">
        <f>IF(IFERROR(INDEX('Hotel Database'!$B$11:$B$510, MATCH($CY199, 'Hotel Database'!$EB$11:$EB$510, 0)), "")="", "", IFERROR(INDEX('Hotel Database'!$B$11:$B$510, MATCH($CY199, 'Hotel Database'!$EB$11:$EB$510, 0)), ""))</f>
        <v>Italy</v>
      </c>
      <c r="C199" s="102"/>
      <c r="D199" s="102"/>
      <c r="E199" s="102"/>
      <c r="F199" s="102"/>
      <c r="G199" s="102"/>
      <c r="H199" s="102"/>
      <c r="I199" s="102" t="str">
        <f>IF(IFERROR(INDEX('Hotel Database'!$C$11:$C$510, MATCH($CY199, 'Hotel Database'!$EB$11:$EB$510, 0)), "")="", "", IFERROR(INDEX('Hotel Database'!$C$11:$C$510, MATCH($CY199, 'Hotel Database'!$EB$11:$EB$510, 0)), ""))</f>
        <v>Savelletri di Fasano (BR)</v>
      </c>
      <c r="J199" s="102"/>
      <c r="K199" s="102"/>
      <c r="L199" s="102"/>
      <c r="M199" s="102"/>
      <c r="N199" s="102"/>
      <c r="O199" s="102"/>
      <c r="P199" s="102" t="str">
        <f>IF(IFERROR(INDEX('Hotel Database'!$D$11:$D$510, MATCH($CY199, 'Hotel Database'!$EB$11:$EB$510, 0)), "")="", "", IFERROR(INDEX('Hotel Database'!$D$11:$D$510, MATCH($CY199, 'Hotel Database'!$EB$11:$EB$510, 0)), ""))</f>
        <v>Borgo Egnazia</v>
      </c>
      <c r="Q199" s="102"/>
      <c r="R199" s="102"/>
      <c r="S199" s="102"/>
      <c r="T199" s="102"/>
      <c r="U199" s="102"/>
      <c r="V199" s="102"/>
      <c r="W199" s="102"/>
      <c r="X199" s="102"/>
      <c r="Y199" s="102"/>
      <c r="Z199" s="102" t="str">
        <f>IF(IFERROR(INDEX('Hotel Database'!$I$11:$I$510, MATCH($CY199, 'Hotel Database'!$EB$11:$EB$510, 0)), "")="", "", IFERROR(INDEX('Hotel Database'!$I$11:$I$510, MATCH($CY199, 'Hotel Database'!$EB$11:$EB$510, 0)), ""))</f>
        <v/>
      </c>
      <c r="AA199" s="102"/>
      <c r="AB199" s="102"/>
      <c r="AC199" s="102"/>
      <c r="AD199" s="103">
        <f>IF(IFERROR(INDEX('Hotel Database'!$E$11:$E$510, MATCH($CY199, 'Hotel Database'!$EB$11:$EB$510, 0)), "")="", "", IFERROR(INDEX('Hotel Database'!$E$11:$E$510, MATCH($CY199, 'Hotel Database'!$EB$11:$EB$510, 0)), ""))</f>
        <v>183</v>
      </c>
      <c r="AE199" s="103"/>
      <c r="AF199" s="103"/>
      <c r="AG199" s="103"/>
      <c r="AH199" s="103">
        <f>IF(IFERROR(INDEX('Hotel Database'!$H$11:$H$510, MATCH($CY199, 'Hotel Database'!$EB$11:$EB$510, 0)), "")="", "", IFERROR(INDEX('Hotel Database'!$H$11:$H$510, MATCH($CY199, 'Hotel Database'!$EB$11:$EB$510, 0)), ""))</f>
        <v>7</v>
      </c>
      <c r="AI199" s="103"/>
      <c r="AJ199" s="103"/>
      <c r="AK199" s="103"/>
      <c r="AL199" s="103">
        <f>IF(IFERROR(INDEX('Hotel Database'!$K$11:$K$510, MATCH($CY199, 'Hotel Database'!$EB$11:$EB$510, 0)), "")="", "", IFERROR(INDEX('Hotel Database'!$K$11:$K$510, MATCH($CY199, 'Hotel Database'!$EB$11:$EB$510, 0)), ""))</f>
        <v>300</v>
      </c>
      <c r="AM199" s="103"/>
      <c r="AN199" s="103"/>
      <c r="AO199" s="103"/>
      <c r="AP199" s="103" t="str">
        <f>IF(IFERROR(INDEX('Hotel Database'!$Q$11:$Q$510, MATCH($CY199, 'Hotel Database'!$EB$11:$EB$510, 0)), "")="", "", IFERROR(INDEX('Hotel Database'!$Q$11:$Q$510, MATCH($CY199, 'Hotel Database'!$EB$11:$EB$510, 0)), ""))</f>
        <v/>
      </c>
      <c r="AQ199" s="103"/>
      <c r="AR199" s="103"/>
      <c r="AS199" s="103"/>
      <c r="AT199" s="104" t="str">
        <f t="shared" si="12"/>
        <v>https://lhw.com/borgoegnazia</v>
      </c>
      <c r="AU199" s="104"/>
      <c r="AV199" s="104"/>
      <c r="AW199" s="104"/>
      <c r="AX199" s="104"/>
      <c r="AY199" s="104"/>
      <c r="AZ199" s="104"/>
      <c r="BA199" s="104"/>
      <c r="BB199" s="104"/>
      <c r="BC199" s="104"/>
      <c r="BD199" s="104"/>
      <c r="BE199" s="104"/>
      <c r="BF199" s="104"/>
      <c r="BG199" s="104"/>
      <c r="BH199" s="104"/>
      <c r="BI199" s="104"/>
      <c r="BJ199" s="104"/>
      <c r="BK199" s="104"/>
      <c r="BL199" s="105"/>
      <c r="BM199" s="2"/>
      <c r="BN199" s="25"/>
      <c r="BO199" s="25"/>
      <c r="BP199" s="25"/>
      <c r="BQ199" s="25"/>
      <c r="BR199" s="25"/>
      <c r="BS199" s="25"/>
      <c r="BT199" s="25"/>
      <c r="BU199" s="25"/>
      <c r="BV199" s="25"/>
      <c r="BW199" s="25"/>
      <c r="BX199" s="25"/>
      <c r="BY199" s="25"/>
      <c r="BZ199" s="25"/>
      <c r="CA199" s="25"/>
      <c r="CB199" s="25"/>
      <c r="CC199" s="25"/>
      <c r="CD199" s="25"/>
      <c r="CE199" s="25"/>
      <c r="CF199" s="25"/>
      <c r="CG199" s="25"/>
      <c r="CH199" s="25"/>
      <c r="CI199" s="25"/>
      <c r="CJ199" s="25"/>
      <c r="CK199" s="25"/>
      <c r="CU199" s="10" t="str">
        <f>'Hotel Database'!$EJ206</f>
        <v/>
      </c>
      <c r="CW199" s="10" t="str">
        <f>'Hotel Database'!$EN206</f>
        <v>Mykonos, Kyklades</v>
      </c>
      <c r="CY199" s="8">
        <v>189</v>
      </c>
      <c r="DA199" s="10" t="str">
        <f>IFERROR(INDEX('Hotel Database'!$ED$11:$ED$510, MATCH($CY199, 'Hotel Database'!$EB$11:$EB$510, 0)), "")</f>
        <v>189. Borgo Egnazia</v>
      </c>
      <c r="DC199" s="10" t="str">
        <f>IF(IFERROR(INDEX('Hotel Database'!$AD$11:$AD$510, MATCH($CY199, 'Hotel Database'!$EB$11:$EB$510, 0)), "")="", "", IFERROR(INDEX('Hotel Database'!$AD$11:$AD$510, MATCH($CY199, 'Hotel Database'!$EB$11:$EB$510, 0)), ""))</f>
        <v>www.lhw.com/borgoegnazia</v>
      </c>
      <c r="DE199" s="10" t="str">
        <f t="shared" si="13"/>
        <v>https://lhw.com/borgoegnazia</v>
      </c>
    </row>
    <row r="200" spans="1:109" x14ac:dyDescent="0.35">
      <c r="A200" s="2"/>
      <c r="B200" s="101" t="str">
        <f>IF(IFERROR(INDEX('Hotel Database'!$B$11:$B$510, MATCH($CY200, 'Hotel Database'!$EB$11:$EB$510, 0)), "")="", "", IFERROR(INDEX('Hotel Database'!$B$11:$B$510, MATCH($CY200, 'Hotel Database'!$EB$11:$EB$510, 0)), ""))</f>
        <v>Italy</v>
      </c>
      <c r="C200" s="102"/>
      <c r="D200" s="102"/>
      <c r="E200" s="102"/>
      <c r="F200" s="102"/>
      <c r="G200" s="102"/>
      <c r="H200" s="102"/>
      <c r="I200" s="102" t="str">
        <f>IF(IFERROR(INDEX('Hotel Database'!$C$11:$C$510, MATCH($CY200, 'Hotel Database'!$EB$11:$EB$510, 0)), "")="", "", IFERROR(INDEX('Hotel Database'!$C$11:$C$510, MATCH($CY200, 'Hotel Database'!$EB$11:$EB$510, 0)), ""))</f>
        <v>Viareggio</v>
      </c>
      <c r="J200" s="102"/>
      <c r="K200" s="102"/>
      <c r="L200" s="102"/>
      <c r="M200" s="102"/>
      <c r="N200" s="102"/>
      <c r="O200" s="102"/>
      <c r="P200" s="102" t="str">
        <f>IF(IFERROR(INDEX('Hotel Database'!$D$11:$D$510, MATCH($CY200, 'Hotel Database'!$EB$11:$EB$510, 0)), "")="", "", IFERROR(INDEX('Hotel Database'!$D$11:$D$510, MATCH($CY200, 'Hotel Database'!$EB$11:$EB$510, 0)), ""))</f>
        <v>Grand Hotel Principe di Piemonte</v>
      </c>
      <c r="Q200" s="102"/>
      <c r="R200" s="102"/>
      <c r="S200" s="102"/>
      <c r="T200" s="102"/>
      <c r="U200" s="102"/>
      <c r="V200" s="102"/>
      <c r="W200" s="102"/>
      <c r="X200" s="102"/>
      <c r="Y200" s="102"/>
      <c r="Z200" s="102" t="str">
        <f>IF(IFERROR(INDEX('Hotel Database'!$I$11:$I$510, MATCH($CY200, 'Hotel Database'!$EB$11:$EB$510, 0)), "")="", "", IFERROR(INDEX('Hotel Database'!$I$11:$I$510, MATCH($CY200, 'Hotel Database'!$EB$11:$EB$510, 0)), ""))</f>
        <v/>
      </c>
      <c r="AA200" s="102"/>
      <c r="AB200" s="102"/>
      <c r="AC200" s="102"/>
      <c r="AD200" s="103">
        <f>IF(IFERROR(INDEX('Hotel Database'!$E$11:$E$510, MATCH($CY200, 'Hotel Database'!$EB$11:$EB$510, 0)), "")="", "", IFERROR(INDEX('Hotel Database'!$E$11:$E$510, MATCH($CY200, 'Hotel Database'!$EB$11:$EB$510, 0)), ""))</f>
        <v>100</v>
      </c>
      <c r="AE200" s="103"/>
      <c r="AF200" s="103"/>
      <c r="AG200" s="103"/>
      <c r="AH200" s="103" t="str">
        <f>IF(IFERROR(INDEX('Hotel Database'!$H$11:$H$510, MATCH($CY200, 'Hotel Database'!$EB$11:$EB$510, 0)), "")="", "", IFERROR(INDEX('Hotel Database'!$H$11:$H$510, MATCH($CY200, 'Hotel Database'!$EB$11:$EB$510, 0)), ""))</f>
        <v/>
      </c>
      <c r="AI200" s="103"/>
      <c r="AJ200" s="103"/>
      <c r="AK200" s="103"/>
      <c r="AL200" s="103" t="str">
        <f>IF(IFERROR(INDEX('Hotel Database'!$K$11:$K$510, MATCH($CY200, 'Hotel Database'!$EB$11:$EB$510, 0)), "")="", "", IFERROR(INDEX('Hotel Database'!$K$11:$K$510, MATCH($CY200, 'Hotel Database'!$EB$11:$EB$510, 0)), ""))</f>
        <v/>
      </c>
      <c r="AM200" s="103"/>
      <c r="AN200" s="103"/>
      <c r="AO200" s="103"/>
      <c r="AP200" s="103" t="str">
        <f>IF(IFERROR(INDEX('Hotel Database'!$Q$11:$Q$510, MATCH($CY200, 'Hotel Database'!$EB$11:$EB$510, 0)), "")="", "", IFERROR(INDEX('Hotel Database'!$Q$11:$Q$510, MATCH($CY200, 'Hotel Database'!$EB$11:$EB$510, 0)), ""))</f>
        <v/>
      </c>
      <c r="AQ200" s="103"/>
      <c r="AR200" s="103"/>
      <c r="AS200" s="103"/>
      <c r="AT200" s="104" t="str">
        <f t="shared" si="12"/>
        <v>https://lhw.com/principedipiemonte</v>
      </c>
      <c r="AU200" s="104"/>
      <c r="AV200" s="104"/>
      <c r="AW200" s="104"/>
      <c r="AX200" s="104"/>
      <c r="AY200" s="104"/>
      <c r="AZ200" s="104"/>
      <c r="BA200" s="104"/>
      <c r="BB200" s="104"/>
      <c r="BC200" s="104"/>
      <c r="BD200" s="104"/>
      <c r="BE200" s="104"/>
      <c r="BF200" s="104"/>
      <c r="BG200" s="104"/>
      <c r="BH200" s="104"/>
      <c r="BI200" s="104"/>
      <c r="BJ200" s="104"/>
      <c r="BK200" s="104"/>
      <c r="BL200" s="105"/>
      <c r="BM200" s="2"/>
      <c r="BN200" s="25"/>
      <c r="BO200" s="25"/>
      <c r="BP200" s="25"/>
      <c r="BQ200" s="25"/>
      <c r="BR200" s="25"/>
      <c r="BS200" s="25"/>
      <c r="BT200" s="25"/>
      <c r="BU200" s="25"/>
      <c r="BV200" s="25"/>
      <c r="BW200" s="25"/>
      <c r="BX200" s="25"/>
      <c r="BY200" s="25"/>
      <c r="BZ200" s="25"/>
      <c r="CA200" s="25"/>
      <c r="CB200" s="25"/>
      <c r="CC200" s="25"/>
      <c r="CD200" s="25"/>
      <c r="CE200" s="25"/>
      <c r="CF200" s="25"/>
      <c r="CG200" s="25"/>
      <c r="CH200" s="25"/>
      <c r="CI200" s="25"/>
      <c r="CJ200" s="25"/>
      <c r="CK200" s="25"/>
      <c r="CU200" s="10" t="str">
        <f>'Hotel Database'!$EJ207</f>
        <v/>
      </c>
      <c r="CW200" s="10" t="str">
        <f>'Hotel Database'!$EN207</f>
        <v>Nagoya City</v>
      </c>
      <c r="CY200" s="8">
        <v>190</v>
      </c>
      <c r="DA200" s="10" t="str">
        <f>IFERROR(INDEX('Hotel Database'!$ED$11:$ED$510, MATCH($CY200, 'Hotel Database'!$EB$11:$EB$510, 0)), "")</f>
        <v>190. Grand Hotel Principe di Piemonte</v>
      </c>
      <c r="DC200" s="10" t="str">
        <f>IF(IFERROR(INDEX('Hotel Database'!$AD$11:$AD$510, MATCH($CY200, 'Hotel Database'!$EB$11:$EB$510, 0)), "")="", "", IFERROR(INDEX('Hotel Database'!$AD$11:$AD$510, MATCH($CY200, 'Hotel Database'!$EB$11:$EB$510, 0)), ""))</f>
        <v>www.lhw.com/principedipiemonte</v>
      </c>
      <c r="DE200" s="10" t="str">
        <f t="shared" si="13"/>
        <v>https://lhw.com/principedipiemonte</v>
      </c>
    </row>
    <row r="201" spans="1:109" x14ac:dyDescent="0.35">
      <c r="A201" s="2"/>
      <c r="B201" s="101" t="str">
        <f>IF(IFERROR(INDEX('Hotel Database'!$B$11:$B$510, MATCH($CY201, 'Hotel Database'!$EB$11:$EB$510, 0)), "")="", "", IFERROR(INDEX('Hotel Database'!$B$11:$B$510, MATCH($CY201, 'Hotel Database'!$EB$11:$EB$510, 0)), ""))</f>
        <v>Italy</v>
      </c>
      <c r="C201" s="102"/>
      <c r="D201" s="102"/>
      <c r="E201" s="102"/>
      <c r="F201" s="102"/>
      <c r="G201" s="102"/>
      <c r="H201" s="102"/>
      <c r="I201" s="102" t="str">
        <f>IF(IFERROR(INDEX('Hotel Database'!$C$11:$C$510, MATCH($CY201, 'Hotel Database'!$EB$11:$EB$510, 0)), "")="", "", IFERROR(INDEX('Hotel Database'!$C$11:$C$510, MATCH($CY201, 'Hotel Database'!$EB$11:$EB$510, 0)), ""))</f>
        <v>Praiano</v>
      </c>
      <c r="J201" s="102"/>
      <c r="K201" s="102"/>
      <c r="L201" s="102"/>
      <c r="M201" s="102"/>
      <c r="N201" s="102"/>
      <c r="O201" s="102"/>
      <c r="P201" s="102" t="str">
        <f>IF(IFERROR(INDEX('Hotel Database'!$D$11:$D$510, MATCH($CY201, 'Hotel Database'!$EB$11:$EB$510, 0)), "")="", "", IFERROR(INDEX('Hotel Database'!$D$11:$D$510, MATCH($CY201, 'Hotel Database'!$EB$11:$EB$510, 0)), ""))</f>
        <v>Casa Angelina</v>
      </c>
      <c r="Q201" s="102"/>
      <c r="R201" s="102"/>
      <c r="S201" s="102"/>
      <c r="T201" s="102"/>
      <c r="U201" s="102"/>
      <c r="V201" s="102"/>
      <c r="W201" s="102"/>
      <c r="X201" s="102"/>
      <c r="Y201" s="102"/>
      <c r="Z201" s="102" t="str">
        <f>IF(IFERROR(INDEX('Hotel Database'!$I$11:$I$510, MATCH($CY201, 'Hotel Database'!$EB$11:$EB$510, 0)), "")="", "", IFERROR(INDEX('Hotel Database'!$I$11:$I$510, MATCH($CY201, 'Hotel Database'!$EB$11:$EB$510, 0)), ""))</f>
        <v/>
      </c>
      <c r="AA201" s="102"/>
      <c r="AB201" s="102"/>
      <c r="AC201" s="102"/>
      <c r="AD201" s="103">
        <f>IF(IFERROR(INDEX('Hotel Database'!$E$11:$E$510, MATCH($CY201, 'Hotel Database'!$EB$11:$EB$510, 0)), "")="", "", IFERROR(INDEX('Hotel Database'!$E$11:$E$510, MATCH($CY201, 'Hotel Database'!$EB$11:$EB$510, 0)), ""))</f>
        <v>36</v>
      </c>
      <c r="AE201" s="103"/>
      <c r="AF201" s="103"/>
      <c r="AG201" s="103"/>
      <c r="AH201" s="103" t="str">
        <f>IF(IFERROR(INDEX('Hotel Database'!$H$11:$H$510, MATCH($CY201, 'Hotel Database'!$EB$11:$EB$510, 0)), "")="", "", IFERROR(INDEX('Hotel Database'!$H$11:$H$510, MATCH($CY201, 'Hotel Database'!$EB$11:$EB$510, 0)), ""))</f>
        <v/>
      </c>
      <c r="AI201" s="103"/>
      <c r="AJ201" s="103"/>
      <c r="AK201" s="103"/>
      <c r="AL201" s="103" t="str">
        <f>IF(IFERROR(INDEX('Hotel Database'!$K$11:$K$510, MATCH($CY201, 'Hotel Database'!$EB$11:$EB$510, 0)), "")="", "", IFERROR(INDEX('Hotel Database'!$K$11:$K$510, MATCH($CY201, 'Hotel Database'!$EB$11:$EB$510, 0)), ""))</f>
        <v/>
      </c>
      <c r="AM201" s="103"/>
      <c r="AN201" s="103"/>
      <c r="AO201" s="103"/>
      <c r="AP201" s="103" t="str">
        <f>IF(IFERROR(INDEX('Hotel Database'!$Q$11:$Q$510, MATCH($CY201, 'Hotel Database'!$EB$11:$EB$510, 0)), "")="", "", IFERROR(INDEX('Hotel Database'!$Q$11:$Q$510, MATCH($CY201, 'Hotel Database'!$EB$11:$EB$510, 0)), ""))</f>
        <v/>
      </c>
      <c r="AQ201" s="103"/>
      <c r="AR201" s="103"/>
      <c r="AS201" s="103"/>
      <c r="AT201" s="104" t="str">
        <f t="shared" si="12"/>
        <v>https://lhw.com/casaangelina</v>
      </c>
      <c r="AU201" s="104"/>
      <c r="AV201" s="104"/>
      <c r="AW201" s="104"/>
      <c r="AX201" s="104"/>
      <c r="AY201" s="104"/>
      <c r="AZ201" s="104"/>
      <c r="BA201" s="104"/>
      <c r="BB201" s="104"/>
      <c r="BC201" s="104"/>
      <c r="BD201" s="104"/>
      <c r="BE201" s="104"/>
      <c r="BF201" s="104"/>
      <c r="BG201" s="104"/>
      <c r="BH201" s="104"/>
      <c r="BI201" s="104"/>
      <c r="BJ201" s="104"/>
      <c r="BK201" s="104"/>
      <c r="BL201" s="105"/>
      <c r="BM201" s="2"/>
      <c r="BN201" s="25"/>
      <c r="BO201" s="25"/>
      <c r="BP201" s="25"/>
      <c r="BQ201" s="25"/>
      <c r="BR201" s="25"/>
      <c r="BS201" s="25"/>
      <c r="BT201" s="25"/>
      <c r="BU201" s="25"/>
      <c r="BV201" s="25"/>
      <c r="BW201" s="25"/>
      <c r="BX201" s="25"/>
      <c r="BY201" s="25"/>
      <c r="BZ201" s="25"/>
      <c r="CA201" s="25"/>
      <c r="CB201" s="25"/>
      <c r="CC201" s="25"/>
      <c r="CD201" s="25"/>
      <c r="CE201" s="25"/>
      <c r="CF201" s="25"/>
      <c r="CG201" s="25"/>
      <c r="CH201" s="25"/>
      <c r="CI201" s="25"/>
      <c r="CJ201" s="25"/>
      <c r="CK201" s="25"/>
      <c r="CU201" s="10" t="str">
        <f>'Hotel Database'!$EJ208</f>
        <v/>
      </c>
      <c r="CW201" s="10" t="str">
        <f>'Hotel Database'!$EN208</f>
        <v>Naples</v>
      </c>
      <c r="CY201" s="8">
        <v>191</v>
      </c>
      <c r="DA201" s="10" t="str">
        <f>IFERROR(INDEX('Hotel Database'!$ED$11:$ED$510, MATCH($CY201, 'Hotel Database'!$EB$11:$EB$510, 0)), "")</f>
        <v>191. Casa Angelina</v>
      </c>
      <c r="DC201" s="10" t="str">
        <f>IF(IFERROR(INDEX('Hotel Database'!$AD$11:$AD$510, MATCH($CY201, 'Hotel Database'!$EB$11:$EB$510, 0)), "")="", "", IFERROR(INDEX('Hotel Database'!$AD$11:$AD$510, MATCH($CY201, 'Hotel Database'!$EB$11:$EB$510, 0)), ""))</f>
        <v>www.lhw.com/casaangelina</v>
      </c>
      <c r="DE201" s="10" t="str">
        <f t="shared" si="13"/>
        <v>https://lhw.com/casaangelina</v>
      </c>
    </row>
    <row r="202" spans="1:109" x14ac:dyDescent="0.35">
      <c r="A202" s="2"/>
      <c r="B202" s="101" t="str">
        <f>IF(IFERROR(INDEX('Hotel Database'!$B$11:$B$510, MATCH($CY202, 'Hotel Database'!$EB$11:$EB$510, 0)), "")="", "", IFERROR(INDEX('Hotel Database'!$B$11:$B$510, MATCH($CY202, 'Hotel Database'!$EB$11:$EB$510, 0)), ""))</f>
        <v>Italy</v>
      </c>
      <c r="C202" s="102"/>
      <c r="D202" s="102"/>
      <c r="E202" s="102"/>
      <c r="F202" s="102"/>
      <c r="G202" s="102"/>
      <c r="H202" s="102"/>
      <c r="I202" s="102" t="str">
        <f>IF(IFERROR(INDEX('Hotel Database'!$C$11:$C$510, MATCH($CY202, 'Hotel Database'!$EB$11:$EB$510, 0)), "")="", "", IFERROR(INDEX('Hotel Database'!$C$11:$C$510, MATCH($CY202, 'Hotel Database'!$EB$11:$EB$510, 0)), ""))</f>
        <v>Milan</v>
      </c>
      <c r="J202" s="102"/>
      <c r="K202" s="102"/>
      <c r="L202" s="102"/>
      <c r="M202" s="102"/>
      <c r="N202" s="102"/>
      <c r="O202" s="102"/>
      <c r="P202" s="102" t="str">
        <f>IF(IFERROR(INDEX('Hotel Database'!$D$11:$D$510, MATCH($CY202, 'Hotel Database'!$EB$11:$EB$510, 0)), "")="", "", IFERROR(INDEX('Hotel Database'!$D$11:$D$510, MATCH($CY202, 'Hotel Database'!$EB$11:$EB$510, 0)), ""))</f>
        <v>Casa Baglioni</v>
      </c>
      <c r="Q202" s="102"/>
      <c r="R202" s="102"/>
      <c r="S202" s="102"/>
      <c r="T202" s="102"/>
      <c r="U202" s="102"/>
      <c r="V202" s="102"/>
      <c r="W202" s="102"/>
      <c r="X202" s="102"/>
      <c r="Y202" s="102"/>
      <c r="Z202" s="102" t="str">
        <f>IF(IFERROR(INDEX('Hotel Database'!$I$11:$I$510, MATCH($CY202, 'Hotel Database'!$EB$11:$EB$510, 0)), "")="", "", IFERROR(INDEX('Hotel Database'!$I$11:$I$510, MATCH($CY202, 'Hotel Database'!$EB$11:$EB$510, 0)), ""))</f>
        <v/>
      </c>
      <c r="AA202" s="102"/>
      <c r="AB202" s="102"/>
      <c r="AC202" s="102"/>
      <c r="AD202" s="103">
        <f>IF(IFERROR(INDEX('Hotel Database'!$E$11:$E$510, MATCH($CY202, 'Hotel Database'!$EB$11:$EB$510, 0)), "")="", "", IFERROR(INDEX('Hotel Database'!$E$11:$E$510, MATCH($CY202, 'Hotel Database'!$EB$11:$EB$510, 0)), ""))</f>
        <v>30</v>
      </c>
      <c r="AE202" s="103"/>
      <c r="AF202" s="103"/>
      <c r="AG202" s="103"/>
      <c r="AH202" s="103" t="str">
        <f>IF(IFERROR(INDEX('Hotel Database'!$H$11:$H$510, MATCH($CY202, 'Hotel Database'!$EB$11:$EB$510, 0)), "")="", "", IFERROR(INDEX('Hotel Database'!$H$11:$H$510, MATCH($CY202, 'Hotel Database'!$EB$11:$EB$510, 0)), ""))</f>
        <v/>
      </c>
      <c r="AI202" s="103"/>
      <c r="AJ202" s="103"/>
      <c r="AK202" s="103"/>
      <c r="AL202" s="103" t="str">
        <f>IF(IFERROR(INDEX('Hotel Database'!$K$11:$K$510, MATCH($CY202, 'Hotel Database'!$EB$11:$EB$510, 0)), "")="", "", IFERROR(INDEX('Hotel Database'!$K$11:$K$510, MATCH($CY202, 'Hotel Database'!$EB$11:$EB$510, 0)), ""))</f>
        <v/>
      </c>
      <c r="AM202" s="103"/>
      <c r="AN202" s="103"/>
      <c r="AO202" s="103"/>
      <c r="AP202" s="103" t="str">
        <f>IF(IFERROR(INDEX('Hotel Database'!$Q$11:$Q$510, MATCH($CY202, 'Hotel Database'!$EB$11:$EB$510, 0)), "")="", "", IFERROR(INDEX('Hotel Database'!$Q$11:$Q$510, MATCH($CY202, 'Hotel Database'!$EB$11:$EB$510, 0)), ""))</f>
        <v/>
      </c>
      <c r="AQ202" s="103"/>
      <c r="AR202" s="103"/>
      <c r="AS202" s="103"/>
      <c r="AT202" s="104" t="str">
        <f t="shared" si="12"/>
        <v>https://lhw.com/casabaglioni</v>
      </c>
      <c r="AU202" s="104"/>
      <c r="AV202" s="104"/>
      <c r="AW202" s="104"/>
      <c r="AX202" s="104"/>
      <c r="AY202" s="104"/>
      <c r="AZ202" s="104"/>
      <c r="BA202" s="104"/>
      <c r="BB202" s="104"/>
      <c r="BC202" s="104"/>
      <c r="BD202" s="104"/>
      <c r="BE202" s="104"/>
      <c r="BF202" s="104"/>
      <c r="BG202" s="104"/>
      <c r="BH202" s="104"/>
      <c r="BI202" s="104"/>
      <c r="BJ202" s="104"/>
      <c r="BK202" s="104"/>
      <c r="BL202" s="105"/>
      <c r="BM202" s="2"/>
      <c r="BN202" s="25"/>
      <c r="BO202" s="25"/>
      <c r="BP202" s="25"/>
      <c r="BQ202" s="25"/>
      <c r="BR202" s="25"/>
      <c r="BS202" s="25"/>
      <c r="BT202" s="25"/>
      <c r="BU202" s="25"/>
      <c r="BV202" s="25"/>
      <c r="BW202" s="25"/>
      <c r="BX202" s="25"/>
      <c r="BY202" s="25"/>
      <c r="BZ202" s="25"/>
      <c r="CA202" s="25"/>
      <c r="CB202" s="25"/>
      <c r="CC202" s="25"/>
      <c r="CD202" s="25"/>
      <c r="CE202" s="25"/>
      <c r="CF202" s="25"/>
      <c r="CG202" s="25"/>
      <c r="CH202" s="25"/>
      <c r="CI202" s="25"/>
      <c r="CJ202" s="25"/>
      <c r="CK202" s="25"/>
      <c r="CU202" s="10" t="str">
        <f>'Hotel Database'!$EJ209</f>
        <v/>
      </c>
      <c r="CW202" s="10" t="str">
        <f>'Hotel Database'!$EN209</f>
        <v>Nardò</v>
      </c>
      <c r="CY202" s="8">
        <v>192</v>
      </c>
      <c r="DA202" s="10" t="str">
        <f>IFERROR(INDEX('Hotel Database'!$ED$11:$ED$510, MATCH($CY202, 'Hotel Database'!$EB$11:$EB$510, 0)), "")</f>
        <v>192. Casa Baglioni</v>
      </c>
      <c r="DC202" s="10" t="str">
        <f>IF(IFERROR(INDEX('Hotel Database'!$AD$11:$AD$510, MATCH($CY202, 'Hotel Database'!$EB$11:$EB$510, 0)), "")="", "", IFERROR(INDEX('Hotel Database'!$AD$11:$AD$510, MATCH($CY202, 'Hotel Database'!$EB$11:$EB$510, 0)), ""))</f>
        <v>www.lhw.com/casabaglioni</v>
      </c>
      <c r="DE202" s="10" t="str">
        <f t="shared" si="13"/>
        <v>https://lhw.com/casabaglioni</v>
      </c>
    </row>
    <row r="203" spans="1:109" x14ac:dyDescent="0.35">
      <c r="A203" s="2"/>
      <c r="B203" s="101" t="str">
        <f>IF(IFERROR(INDEX('Hotel Database'!$B$11:$B$510, MATCH($CY203, 'Hotel Database'!$EB$11:$EB$510, 0)), "")="", "", IFERROR(INDEX('Hotel Database'!$B$11:$B$510, MATCH($CY203, 'Hotel Database'!$EB$11:$EB$510, 0)), ""))</f>
        <v>Italy</v>
      </c>
      <c r="C203" s="102"/>
      <c r="D203" s="102"/>
      <c r="E203" s="102"/>
      <c r="F203" s="102"/>
      <c r="G203" s="102"/>
      <c r="H203" s="102"/>
      <c r="I203" s="102" t="str">
        <f>IF(IFERROR(INDEX('Hotel Database'!$C$11:$C$510, MATCH($CY203, 'Hotel Database'!$EB$11:$EB$510, 0)), "")="", "", IFERROR(INDEX('Hotel Database'!$C$11:$C$510, MATCH($CY203, 'Hotel Database'!$EB$11:$EB$510, 0)), ""))</f>
        <v>Rome</v>
      </c>
      <c r="J203" s="102"/>
      <c r="K203" s="102"/>
      <c r="L203" s="102"/>
      <c r="M203" s="102"/>
      <c r="N203" s="102"/>
      <c r="O203" s="102"/>
      <c r="P203" s="102" t="str">
        <f>IF(IFERROR(INDEX('Hotel Database'!$D$11:$D$510, MATCH($CY203, 'Hotel Database'!$EB$11:$EB$510, 0)), "")="", "", IFERROR(INDEX('Hotel Database'!$D$11:$D$510, MATCH($CY203, 'Hotel Database'!$EB$11:$EB$510, 0)), ""))</f>
        <v>Palazzo Roma</v>
      </c>
      <c r="Q203" s="102"/>
      <c r="R203" s="102"/>
      <c r="S203" s="102"/>
      <c r="T203" s="102"/>
      <c r="U203" s="102"/>
      <c r="V203" s="102"/>
      <c r="W203" s="102"/>
      <c r="X203" s="102"/>
      <c r="Y203" s="102"/>
      <c r="Z203" s="102" t="str">
        <f>IF(IFERROR(INDEX('Hotel Database'!$I$11:$I$510, MATCH($CY203, 'Hotel Database'!$EB$11:$EB$510, 0)), "")="", "", IFERROR(INDEX('Hotel Database'!$I$11:$I$510, MATCH($CY203, 'Hotel Database'!$EB$11:$EB$510, 0)), ""))</f>
        <v/>
      </c>
      <c r="AA203" s="102"/>
      <c r="AB203" s="102"/>
      <c r="AC203" s="102"/>
      <c r="AD203" s="103">
        <f>IF(IFERROR(INDEX('Hotel Database'!$E$11:$E$510, MATCH($CY203, 'Hotel Database'!$EB$11:$EB$510, 0)), "")="", "", IFERROR(INDEX('Hotel Database'!$E$11:$E$510, MATCH($CY203, 'Hotel Database'!$EB$11:$EB$510, 0)), ""))</f>
        <v>39</v>
      </c>
      <c r="AE203" s="103"/>
      <c r="AF203" s="103"/>
      <c r="AG203" s="103"/>
      <c r="AH203" s="103" t="str">
        <f>IF(IFERROR(INDEX('Hotel Database'!$H$11:$H$510, MATCH($CY203, 'Hotel Database'!$EB$11:$EB$510, 0)), "")="", "", IFERROR(INDEX('Hotel Database'!$H$11:$H$510, MATCH($CY203, 'Hotel Database'!$EB$11:$EB$510, 0)), ""))</f>
        <v/>
      </c>
      <c r="AI203" s="103"/>
      <c r="AJ203" s="103"/>
      <c r="AK203" s="103"/>
      <c r="AL203" s="103" t="str">
        <f>IF(IFERROR(INDEX('Hotel Database'!$K$11:$K$510, MATCH($CY203, 'Hotel Database'!$EB$11:$EB$510, 0)), "")="", "", IFERROR(INDEX('Hotel Database'!$K$11:$K$510, MATCH($CY203, 'Hotel Database'!$EB$11:$EB$510, 0)), ""))</f>
        <v/>
      </c>
      <c r="AM203" s="103"/>
      <c r="AN203" s="103"/>
      <c r="AO203" s="103"/>
      <c r="AP203" s="103" t="str">
        <f>IF(IFERROR(INDEX('Hotel Database'!$Q$11:$Q$510, MATCH($CY203, 'Hotel Database'!$EB$11:$EB$510, 0)), "")="", "", IFERROR(INDEX('Hotel Database'!$Q$11:$Q$510, MATCH($CY203, 'Hotel Database'!$EB$11:$EB$510, 0)), ""))</f>
        <v/>
      </c>
      <c r="AQ203" s="103"/>
      <c r="AR203" s="103"/>
      <c r="AS203" s="103"/>
      <c r="AT203" s="104" t="str">
        <f t="shared" si="12"/>
        <v>https://lhw.com/palazzoroma</v>
      </c>
      <c r="AU203" s="104"/>
      <c r="AV203" s="104"/>
      <c r="AW203" s="104"/>
      <c r="AX203" s="104"/>
      <c r="AY203" s="104"/>
      <c r="AZ203" s="104"/>
      <c r="BA203" s="104"/>
      <c r="BB203" s="104"/>
      <c r="BC203" s="104"/>
      <c r="BD203" s="104"/>
      <c r="BE203" s="104"/>
      <c r="BF203" s="104"/>
      <c r="BG203" s="104"/>
      <c r="BH203" s="104"/>
      <c r="BI203" s="104"/>
      <c r="BJ203" s="104"/>
      <c r="BK203" s="104"/>
      <c r="BL203" s="105"/>
      <c r="BM203" s="2"/>
      <c r="BN203" s="25"/>
      <c r="BO203" s="25"/>
      <c r="BP203" s="25"/>
      <c r="BQ203" s="25"/>
      <c r="BR203" s="25"/>
      <c r="BS203" s="25"/>
      <c r="BT203" s="25"/>
      <c r="BU203" s="25"/>
      <c r="BV203" s="25"/>
      <c r="BW203" s="25"/>
      <c r="BX203" s="25"/>
      <c r="BY203" s="25"/>
      <c r="BZ203" s="25"/>
      <c r="CA203" s="25"/>
      <c r="CB203" s="25"/>
      <c r="CC203" s="25"/>
      <c r="CD203" s="25"/>
      <c r="CE203" s="25"/>
      <c r="CF203" s="25"/>
      <c r="CG203" s="25"/>
      <c r="CH203" s="25"/>
      <c r="CI203" s="25"/>
      <c r="CJ203" s="25"/>
      <c r="CK203" s="25"/>
      <c r="CU203" s="10" t="str">
        <f>'Hotel Database'!$EJ210</f>
        <v/>
      </c>
      <c r="CW203" s="10" t="str">
        <f>'Hotel Database'!$EN210</f>
        <v>Nashville</v>
      </c>
      <c r="CY203" s="8">
        <v>193</v>
      </c>
      <c r="DA203" s="10" t="str">
        <f>IFERROR(INDEX('Hotel Database'!$ED$11:$ED$510, MATCH($CY203, 'Hotel Database'!$EB$11:$EB$510, 0)), "")</f>
        <v>193. Palazzo Roma</v>
      </c>
      <c r="DC203" s="10" t="str">
        <f>IF(IFERROR(INDEX('Hotel Database'!$AD$11:$AD$510, MATCH($CY203, 'Hotel Database'!$EB$11:$EB$510, 0)), "")="", "", IFERROR(INDEX('Hotel Database'!$AD$11:$AD$510, MATCH($CY203, 'Hotel Database'!$EB$11:$EB$510, 0)), ""))</f>
        <v>www.lhw.com/palazzoroma</v>
      </c>
      <c r="DE203" s="10" t="str">
        <f t="shared" si="13"/>
        <v>https://lhw.com/palazzoroma</v>
      </c>
    </row>
    <row r="204" spans="1:109" x14ac:dyDescent="0.35">
      <c r="A204" s="2"/>
      <c r="B204" s="101" t="str">
        <f>IF(IFERROR(INDEX('Hotel Database'!$B$11:$B$510, MATCH($CY204, 'Hotel Database'!$EB$11:$EB$510, 0)), "")="", "", IFERROR(INDEX('Hotel Database'!$B$11:$B$510, MATCH($CY204, 'Hotel Database'!$EB$11:$EB$510, 0)), ""))</f>
        <v>Italy</v>
      </c>
      <c r="C204" s="102"/>
      <c r="D204" s="102"/>
      <c r="E204" s="102"/>
      <c r="F204" s="102"/>
      <c r="G204" s="102"/>
      <c r="H204" s="102"/>
      <c r="I204" s="102" t="str">
        <f>IF(IFERROR(INDEX('Hotel Database'!$C$11:$C$510, MATCH($CY204, 'Hotel Database'!$EB$11:$EB$510, 0)), "")="", "", IFERROR(INDEX('Hotel Database'!$C$11:$C$510, MATCH($CY204, 'Hotel Database'!$EB$11:$EB$510, 0)), ""))</f>
        <v>Florence</v>
      </c>
      <c r="J204" s="102"/>
      <c r="K204" s="102"/>
      <c r="L204" s="102"/>
      <c r="M204" s="102"/>
      <c r="N204" s="102"/>
      <c r="O204" s="102"/>
      <c r="P204" s="102" t="str">
        <f>IF(IFERROR(INDEX('Hotel Database'!$D$11:$D$510, MATCH($CY204, 'Hotel Database'!$EB$11:$EB$510, 0)), "")="", "", IFERROR(INDEX('Hotel Database'!$D$11:$D$510, MATCH($CY204, 'Hotel Database'!$EB$11:$EB$510, 0)), ""))</f>
        <v>Palazzo Firenze by Baglioni Hotels &amp; Resorts</v>
      </c>
      <c r="Q204" s="102"/>
      <c r="R204" s="102"/>
      <c r="S204" s="102"/>
      <c r="T204" s="102"/>
      <c r="U204" s="102"/>
      <c r="V204" s="102"/>
      <c r="W204" s="102"/>
      <c r="X204" s="102"/>
      <c r="Y204" s="102"/>
      <c r="Z204" s="102" t="str">
        <f>IF(IFERROR(INDEX('Hotel Database'!$I$11:$I$510, MATCH($CY204, 'Hotel Database'!$EB$11:$EB$510, 0)), "")="", "", IFERROR(INDEX('Hotel Database'!$I$11:$I$510, MATCH($CY204, 'Hotel Database'!$EB$11:$EB$510, 0)), ""))</f>
        <v/>
      </c>
      <c r="AA204" s="102"/>
      <c r="AB204" s="102"/>
      <c r="AC204" s="102"/>
      <c r="AD204" s="103">
        <f>IF(IFERROR(INDEX('Hotel Database'!$E$11:$E$510, MATCH($CY204, 'Hotel Database'!$EB$11:$EB$510, 0)), "")="", "", IFERROR(INDEX('Hotel Database'!$E$11:$E$510, MATCH($CY204, 'Hotel Database'!$EB$11:$EB$510, 0)), ""))</f>
        <v>24</v>
      </c>
      <c r="AE204" s="103"/>
      <c r="AF204" s="103"/>
      <c r="AG204" s="103"/>
      <c r="AH204" s="103" t="str">
        <f>IF(IFERROR(INDEX('Hotel Database'!$H$11:$H$510, MATCH($CY204, 'Hotel Database'!$EB$11:$EB$510, 0)), "")="", "", IFERROR(INDEX('Hotel Database'!$H$11:$H$510, MATCH($CY204, 'Hotel Database'!$EB$11:$EB$510, 0)), ""))</f>
        <v/>
      </c>
      <c r="AI204" s="103"/>
      <c r="AJ204" s="103"/>
      <c r="AK204" s="103"/>
      <c r="AL204" s="103" t="str">
        <f>IF(IFERROR(INDEX('Hotel Database'!$K$11:$K$510, MATCH($CY204, 'Hotel Database'!$EB$11:$EB$510, 0)), "")="", "", IFERROR(INDEX('Hotel Database'!$K$11:$K$510, MATCH($CY204, 'Hotel Database'!$EB$11:$EB$510, 0)), ""))</f>
        <v/>
      </c>
      <c r="AM204" s="103"/>
      <c r="AN204" s="103"/>
      <c r="AO204" s="103"/>
      <c r="AP204" s="103" t="str">
        <f>IF(IFERROR(INDEX('Hotel Database'!$Q$11:$Q$510, MATCH($CY204, 'Hotel Database'!$EB$11:$EB$510, 0)), "")="", "", IFERROR(INDEX('Hotel Database'!$Q$11:$Q$510, MATCH($CY204, 'Hotel Database'!$EB$11:$EB$510, 0)), ""))</f>
        <v/>
      </c>
      <c r="AQ204" s="103"/>
      <c r="AR204" s="103"/>
      <c r="AS204" s="103"/>
      <c r="AT204" s="104" t="str">
        <f t="shared" ref="AT204:AT267" si="14">IF($DE204="", "", HYPERLINK($DE204, $DE204))</f>
        <v>https://lhw.com/relaissantacroce</v>
      </c>
      <c r="AU204" s="104"/>
      <c r="AV204" s="104"/>
      <c r="AW204" s="104"/>
      <c r="AX204" s="104"/>
      <c r="AY204" s="104"/>
      <c r="AZ204" s="104"/>
      <c r="BA204" s="104"/>
      <c r="BB204" s="104"/>
      <c r="BC204" s="104"/>
      <c r="BD204" s="104"/>
      <c r="BE204" s="104"/>
      <c r="BF204" s="104"/>
      <c r="BG204" s="104"/>
      <c r="BH204" s="104"/>
      <c r="BI204" s="104"/>
      <c r="BJ204" s="104"/>
      <c r="BK204" s="104"/>
      <c r="BL204" s="105"/>
      <c r="BM204" s="2"/>
      <c r="BN204" s="25"/>
      <c r="BO204" s="25"/>
      <c r="BP204" s="25"/>
      <c r="BQ204" s="25"/>
      <c r="BR204" s="25"/>
      <c r="BS204" s="25"/>
      <c r="BT204" s="25"/>
      <c r="BU204" s="25"/>
      <c r="BV204" s="25"/>
      <c r="BW204" s="25"/>
      <c r="BX204" s="25"/>
      <c r="BY204" s="25"/>
      <c r="BZ204" s="25"/>
      <c r="CA204" s="25"/>
      <c r="CB204" s="25"/>
      <c r="CC204" s="25"/>
      <c r="CD204" s="25"/>
      <c r="CE204" s="25"/>
      <c r="CF204" s="25"/>
      <c r="CG204" s="25"/>
      <c r="CH204" s="25"/>
      <c r="CI204" s="25"/>
      <c r="CJ204" s="25"/>
      <c r="CK204" s="25"/>
      <c r="CU204" s="10" t="str">
        <f>'Hotel Database'!$EJ211</f>
        <v/>
      </c>
      <c r="CW204" s="10" t="str">
        <f>'Hotel Database'!$EN211</f>
        <v>Neo Chorio</v>
      </c>
      <c r="CY204" s="8">
        <v>194</v>
      </c>
      <c r="DA204" s="10" t="str">
        <f>IFERROR(INDEX('Hotel Database'!$ED$11:$ED$510, MATCH($CY204, 'Hotel Database'!$EB$11:$EB$510, 0)), "")</f>
        <v>194. Palazzo Firenze by Baglioni Hotels &amp; Resorts</v>
      </c>
      <c r="DC204" s="10" t="str">
        <f>IF(IFERROR(INDEX('Hotel Database'!$AD$11:$AD$510, MATCH($CY204, 'Hotel Database'!$EB$11:$EB$510, 0)), "")="", "", IFERROR(INDEX('Hotel Database'!$AD$11:$AD$510, MATCH($CY204, 'Hotel Database'!$EB$11:$EB$510, 0)), ""))</f>
        <v>www.lhw.com/relaissantacroce</v>
      </c>
      <c r="DE204" s="10" t="str">
        <f t="shared" ref="DE204:DE267" si="15">IF($DC204="", "", IFERROR(REPLACE($DC204, FIND($DE$6, $DC204), LEN($DE$6), $DE$7), $DC204))</f>
        <v>https://lhw.com/relaissantacroce</v>
      </c>
    </row>
    <row r="205" spans="1:109" x14ac:dyDescent="0.35">
      <c r="A205" s="2"/>
      <c r="B205" s="101" t="str">
        <f>IF(IFERROR(INDEX('Hotel Database'!$B$11:$B$510, MATCH($CY205, 'Hotel Database'!$EB$11:$EB$510, 0)), "")="", "", IFERROR(INDEX('Hotel Database'!$B$11:$B$510, MATCH($CY205, 'Hotel Database'!$EB$11:$EB$510, 0)), ""))</f>
        <v>Italy</v>
      </c>
      <c r="C205" s="102"/>
      <c r="D205" s="102"/>
      <c r="E205" s="102"/>
      <c r="F205" s="102"/>
      <c r="G205" s="102"/>
      <c r="H205" s="102"/>
      <c r="I205" s="102" t="str">
        <f>IF(IFERROR(INDEX('Hotel Database'!$C$11:$C$510, MATCH($CY205, 'Hotel Database'!$EB$11:$EB$510, 0)), "")="", "", IFERROR(INDEX('Hotel Database'!$C$11:$C$510, MATCH($CY205, 'Hotel Database'!$EB$11:$EB$510, 0)), ""))</f>
        <v>Rome</v>
      </c>
      <c r="J205" s="102"/>
      <c r="K205" s="102"/>
      <c r="L205" s="102"/>
      <c r="M205" s="102"/>
      <c r="N205" s="102"/>
      <c r="O205" s="102"/>
      <c r="P205" s="102" t="str">
        <f>IF(IFERROR(INDEX('Hotel Database'!$D$11:$D$510, MATCH($CY205, 'Hotel Database'!$EB$11:$EB$510, 0)), "")="", "", IFERROR(INDEX('Hotel Database'!$D$11:$D$510, MATCH($CY205, 'Hotel Database'!$EB$11:$EB$510, 0)), ""))</f>
        <v>Hotel Splendide Royal Roma</v>
      </c>
      <c r="Q205" s="102"/>
      <c r="R205" s="102"/>
      <c r="S205" s="102"/>
      <c r="T205" s="102"/>
      <c r="U205" s="102"/>
      <c r="V205" s="102"/>
      <c r="W205" s="102"/>
      <c r="X205" s="102"/>
      <c r="Y205" s="102"/>
      <c r="Z205" s="102" t="str">
        <f>IF(IFERROR(INDEX('Hotel Database'!$I$11:$I$510, MATCH($CY205, 'Hotel Database'!$EB$11:$EB$510, 0)), "")="", "", IFERROR(INDEX('Hotel Database'!$I$11:$I$510, MATCH($CY205, 'Hotel Database'!$EB$11:$EB$510, 0)), ""))</f>
        <v/>
      </c>
      <c r="AA205" s="102"/>
      <c r="AB205" s="102"/>
      <c r="AC205" s="102"/>
      <c r="AD205" s="103">
        <f>IF(IFERROR(INDEX('Hotel Database'!$E$11:$E$510, MATCH($CY205, 'Hotel Database'!$EB$11:$EB$510, 0)), "")="", "", IFERROR(INDEX('Hotel Database'!$E$11:$E$510, MATCH($CY205, 'Hotel Database'!$EB$11:$EB$510, 0)), ""))</f>
        <v>78</v>
      </c>
      <c r="AE205" s="103"/>
      <c r="AF205" s="103"/>
      <c r="AG205" s="103"/>
      <c r="AH205" s="103" t="str">
        <f>IF(IFERROR(INDEX('Hotel Database'!$H$11:$H$510, MATCH($CY205, 'Hotel Database'!$EB$11:$EB$510, 0)), "")="", "", IFERROR(INDEX('Hotel Database'!$H$11:$H$510, MATCH($CY205, 'Hotel Database'!$EB$11:$EB$510, 0)), ""))</f>
        <v/>
      </c>
      <c r="AI205" s="103"/>
      <c r="AJ205" s="103"/>
      <c r="AK205" s="103"/>
      <c r="AL205" s="103" t="str">
        <f>IF(IFERROR(INDEX('Hotel Database'!$K$11:$K$510, MATCH($CY205, 'Hotel Database'!$EB$11:$EB$510, 0)), "")="", "", IFERROR(INDEX('Hotel Database'!$K$11:$K$510, MATCH($CY205, 'Hotel Database'!$EB$11:$EB$510, 0)), ""))</f>
        <v/>
      </c>
      <c r="AM205" s="103"/>
      <c r="AN205" s="103"/>
      <c r="AO205" s="103"/>
      <c r="AP205" s="103" t="str">
        <f>IF(IFERROR(INDEX('Hotel Database'!$Q$11:$Q$510, MATCH($CY205, 'Hotel Database'!$EB$11:$EB$510, 0)), "")="", "", IFERROR(INDEX('Hotel Database'!$Q$11:$Q$510, MATCH($CY205, 'Hotel Database'!$EB$11:$EB$510, 0)), ""))</f>
        <v/>
      </c>
      <c r="AQ205" s="103"/>
      <c r="AR205" s="103"/>
      <c r="AS205" s="103"/>
      <c r="AT205" s="104" t="str">
        <f t="shared" si="14"/>
        <v>https://lhw.com/splendideroyalroma</v>
      </c>
      <c r="AU205" s="104"/>
      <c r="AV205" s="104"/>
      <c r="AW205" s="104"/>
      <c r="AX205" s="104"/>
      <c r="AY205" s="104"/>
      <c r="AZ205" s="104"/>
      <c r="BA205" s="104"/>
      <c r="BB205" s="104"/>
      <c r="BC205" s="104"/>
      <c r="BD205" s="104"/>
      <c r="BE205" s="104"/>
      <c r="BF205" s="104"/>
      <c r="BG205" s="104"/>
      <c r="BH205" s="104"/>
      <c r="BI205" s="104"/>
      <c r="BJ205" s="104"/>
      <c r="BK205" s="104"/>
      <c r="BL205" s="105"/>
      <c r="BM205" s="2"/>
      <c r="BN205" s="25"/>
      <c r="BO205" s="25"/>
      <c r="BP205" s="25"/>
      <c r="BQ205" s="25"/>
      <c r="BR205" s="25"/>
      <c r="BS205" s="25"/>
      <c r="BT205" s="25"/>
      <c r="BU205" s="25"/>
      <c r="BV205" s="25"/>
      <c r="BW205" s="25"/>
      <c r="BX205" s="25"/>
      <c r="BY205" s="25"/>
      <c r="BZ205" s="25"/>
      <c r="CA205" s="25"/>
      <c r="CB205" s="25"/>
      <c r="CC205" s="25"/>
      <c r="CD205" s="25"/>
      <c r="CE205" s="25"/>
      <c r="CF205" s="25"/>
      <c r="CG205" s="25"/>
      <c r="CH205" s="25"/>
      <c r="CI205" s="25"/>
      <c r="CJ205" s="25"/>
      <c r="CK205" s="25"/>
      <c r="CU205" s="10" t="str">
        <f>'Hotel Database'!$EJ212</f>
        <v/>
      </c>
      <c r="CW205" s="10" t="str">
        <f>'Hotel Database'!$EN212</f>
        <v>New Delhi</v>
      </c>
      <c r="CY205" s="8">
        <v>195</v>
      </c>
      <c r="DA205" s="10" t="str">
        <f>IFERROR(INDEX('Hotel Database'!$ED$11:$ED$510, MATCH($CY205, 'Hotel Database'!$EB$11:$EB$510, 0)), "")</f>
        <v>195. Hotel Splendide Royal Roma</v>
      </c>
      <c r="DC205" s="10" t="str">
        <f>IF(IFERROR(INDEX('Hotel Database'!$AD$11:$AD$510, MATCH($CY205, 'Hotel Database'!$EB$11:$EB$510, 0)), "")="", "", IFERROR(INDEX('Hotel Database'!$AD$11:$AD$510, MATCH($CY205, 'Hotel Database'!$EB$11:$EB$510, 0)), ""))</f>
        <v>www.lhw.com/splendideroyalroma</v>
      </c>
      <c r="DE205" s="10" t="str">
        <f t="shared" si="15"/>
        <v>https://lhw.com/splendideroyalroma</v>
      </c>
    </row>
    <row r="206" spans="1:109" x14ac:dyDescent="0.35">
      <c r="A206" s="2"/>
      <c r="B206" s="101" t="str">
        <f>IF(IFERROR(INDEX('Hotel Database'!$B$11:$B$510, MATCH($CY206, 'Hotel Database'!$EB$11:$EB$510, 0)), "")="", "", IFERROR(INDEX('Hotel Database'!$B$11:$B$510, MATCH($CY206, 'Hotel Database'!$EB$11:$EB$510, 0)), ""))</f>
        <v>Italy</v>
      </c>
      <c r="C206" s="102"/>
      <c r="D206" s="102"/>
      <c r="E206" s="102"/>
      <c r="F206" s="102"/>
      <c r="G206" s="102"/>
      <c r="H206" s="102"/>
      <c r="I206" s="102" t="str">
        <f>IF(IFERROR(INDEX('Hotel Database'!$C$11:$C$510, MATCH($CY206, 'Hotel Database'!$EB$11:$EB$510, 0)), "")="", "", IFERROR(INDEX('Hotel Database'!$C$11:$C$510, MATCH($CY206, 'Hotel Database'!$EB$11:$EB$510, 0)), ""))</f>
        <v>Nardò</v>
      </c>
      <c r="J206" s="102"/>
      <c r="K206" s="102"/>
      <c r="L206" s="102"/>
      <c r="M206" s="102"/>
      <c r="N206" s="102"/>
      <c r="O206" s="102"/>
      <c r="P206" s="102" t="str">
        <f>IF(IFERROR(INDEX('Hotel Database'!$D$11:$D$510, MATCH($CY206, 'Hotel Database'!$EB$11:$EB$510, 0)), "")="", "", IFERROR(INDEX('Hotel Database'!$D$11:$D$510, MATCH($CY206, 'Hotel Database'!$EB$11:$EB$510, 0)), ""))</f>
        <v>Masseria Donna Menga</v>
      </c>
      <c r="Q206" s="102"/>
      <c r="R206" s="102"/>
      <c r="S206" s="102"/>
      <c r="T206" s="102"/>
      <c r="U206" s="102"/>
      <c r="V206" s="102"/>
      <c r="W206" s="102"/>
      <c r="X206" s="102"/>
      <c r="Y206" s="102"/>
      <c r="Z206" s="102" t="str">
        <f>IF(IFERROR(INDEX('Hotel Database'!$I$11:$I$510, MATCH($CY206, 'Hotel Database'!$EB$11:$EB$510, 0)), "")="", "", IFERROR(INDEX('Hotel Database'!$I$11:$I$510, MATCH($CY206, 'Hotel Database'!$EB$11:$EB$510, 0)), ""))</f>
        <v/>
      </c>
      <c r="AA206" s="102"/>
      <c r="AB206" s="102"/>
      <c r="AC206" s="102"/>
      <c r="AD206" s="103">
        <f>IF(IFERROR(INDEX('Hotel Database'!$E$11:$E$510, MATCH($CY206, 'Hotel Database'!$EB$11:$EB$510, 0)), "")="", "", IFERROR(INDEX('Hotel Database'!$E$11:$E$510, MATCH($CY206, 'Hotel Database'!$EB$11:$EB$510, 0)), ""))</f>
        <v>21</v>
      </c>
      <c r="AE206" s="103"/>
      <c r="AF206" s="103"/>
      <c r="AG206" s="103"/>
      <c r="AH206" s="103">
        <f>IF(IFERROR(INDEX('Hotel Database'!$H$11:$H$510, MATCH($CY206, 'Hotel Database'!$EB$11:$EB$510, 0)), "")="", "", IFERROR(INDEX('Hotel Database'!$H$11:$H$510, MATCH($CY206, 'Hotel Database'!$EB$11:$EB$510, 0)), ""))</f>
        <v>0</v>
      </c>
      <c r="AI206" s="103"/>
      <c r="AJ206" s="103"/>
      <c r="AK206" s="103"/>
      <c r="AL206" s="103" t="str">
        <f>IF(IFERROR(INDEX('Hotel Database'!$K$11:$K$510, MATCH($CY206, 'Hotel Database'!$EB$11:$EB$510, 0)), "")="", "", IFERROR(INDEX('Hotel Database'!$K$11:$K$510, MATCH($CY206, 'Hotel Database'!$EB$11:$EB$510, 0)), ""))</f>
        <v/>
      </c>
      <c r="AM206" s="103"/>
      <c r="AN206" s="103"/>
      <c r="AO206" s="103"/>
      <c r="AP206" s="103" t="str">
        <f>IF(IFERROR(INDEX('Hotel Database'!$Q$11:$Q$510, MATCH($CY206, 'Hotel Database'!$EB$11:$EB$510, 0)), "")="", "", IFERROR(INDEX('Hotel Database'!$Q$11:$Q$510, MATCH($CY206, 'Hotel Database'!$EB$11:$EB$510, 0)), ""))</f>
        <v/>
      </c>
      <c r="AQ206" s="103"/>
      <c r="AR206" s="103"/>
      <c r="AS206" s="103"/>
      <c r="AT206" s="104" t="str">
        <f t="shared" si="14"/>
        <v>https://lhw.com/masseriadonnamenga</v>
      </c>
      <c r="AU206" s="104"/>
      <c r="AV206" s="104"/>
      <c r="AW206" s="104"/>
      <c r="AX206" s="104"/>
      <c r="AY206" s="104"/>
      <c r="AZ206" s="104"/>
      <c r="BA206" s="104"/>
      <c r="BB206" s="104"/>
      <c r="BC206" s="104"/>
      <c r="BD206" s="104"/>
      <c r="BE206" s="104"/>
      <c r="BF206" s="104"/>
      <c r="BG206" s="104"/>
      <c r="BH206" s="104"/>
      <c r="BI206" s="104"/>
      <c r="BJ206" s="104"/>
      <c r="BK206" s="104"/>
      <c r="BL206" s="105"/>
      <c r="BM206" s="2"/>
      <c r="BN206" s="25"/>
      <c r="BO206" s="25"/>
      <c r="BP206" s="25"/>
      <c r="BQ206" s="25"/>
      <c r="BR206" s="25"/>
      <c r="BS206" s="25"/>
      <c r="BT206" s="25"/>
      <c r="BU206" s="25"/>
      <c r="BV206" s="25"/>
      <c r="BW206" s="25"/>
      <c r="BX206" s="25"/>
      <c r="BY206" s="25"/>
      <c r="BZ206" s="25"/>
      <c r="CA206" s="25"/>
      <c r="CB206" s="25"/>
      <c r="CC206" s="25"/>
      <c r="CD206" s="25"/>
      <c r="CE206" s="25"/>
      <c r="CF206" s="25"/>
      <c r="CG206" s="25"/>
      <c r="CH206" s="25"/>
      <c r="CI206" s="25"/>
      <c r="CJ206" s="25"/>
      <c r="CK206" s="25"/>
      <c r="CU206" s="10" t="str">
        <f>'Hotel Database'!$EJ213</f>
        <v/>
      </c>
      <c r="CW206" s="10" t="str">
        <f>'Hotel Database'!$EN213</f>
        <v>New York</v>
      </c>
      <c r="CY206" s="8">
        <v>196</v>
      </c>
      <c r="DA206" s="10" t="str">
        <f>IFERROR(INDEX('Hotel Database'!$ED$11:$ED$510, MATCH($CY206, 'Hotel Database'!$EB$11:$EB$510, 0)), "")</f>
        <v>196. Masseria Donna Menga</v>
      </c>
      <c r="DC206" s="10" t="str">
        <f>IF(IFERROR(INDEX('Hotel Database'!$AD$11:$AD$510, MATCH($CY206, 'Hotel Database'!$EB$11:$EB$510, 0)), "")="", "", IFERROR(INDEX('Hotel Database'!$AD$11:$AD$510, MATCH($CY206, 'Hotel Database'!$EB$11:$EB$510, 0)), ""))</f>
        <v>www.lhw.com/masseriadonnamenga</v>
      </c>
      <c r="DE206" s="10" t="str">
        <f t="shared" si="15"/>
        <v>https://lhw.com/masseriadonnamenga</v>
      </c>
    </row>
    <row r="207" spans="1:109" x14ac:dyDescent="0.35">
      <c r="A207" s="2"/>
      <c r="B207" s="101" t="str">
        <f>IF(IFERROR(INDEX('Hotel Database'!$B$11:$B$510, MATCH($CY207, 'Hotel Database'!$EB$11:$EB$510, 0)), "")="", "", IFERROR(INDEX('Hotel Database'!$B$11:$B$510, MATCH($CY207, 'Hotel Database'!$EB$11:$EB$510, 0)), ""))</f>
        <v>Italy</v>
      </c>
      <c r="C207" s="102"/>
      <c r="D207" s="102"/>
      <c r="E207" s="102"/>
      <c r="F207" s="102"/>
      <c r="G207" s="102"/>
      <c r="H207" s="102"/>
      <c r="I207" s="102" t="str">
        <f>IF(IFERROR(INDEX('Hotel Database'!$C$11:$C$510, MATCH($CY207, 'Hotel Database'!$EB$11:$EB$510, 0)), "")="", "", IFERROR(INDEX('Hotel Database'!$C$11:$C$510, MATCH($CY207, 'Hotel Database'!$EB$11:$EB$510, 0)), ""))</f>
        <v>Taormina</v>
      </c>
      <c r="J207" s="102"/>
      <c r="K207" s="102"/>
      <c r="L207" s="102"/>
      <c r="M207" s="102"/>
      <c r="N207" s="102"/>
      <c r="O207" s="102"/>
      <c r="P207" s="102" t="str">
        <f>IF(IFERROR(INDEX('Hotel Database'!$D$11:$D$510, MATCH($CY207, 'Hotel Database'!$EB$11:$EB$510, 0)), "")="", "", IFERROR(INDEX('Hotel Database'!$D$11:$D$510, MATCH($CY207, 'Hotel Database'!$EB$11:$EB$510, 0)), ""))</f>
        <v>Mazzarò Sea Palace</v>
      </c>
      <c r="Q207" s="102"/>
      <c r="R207" s="102"/>
      <c r="S207" s="102"/>
      <c r="T207" s="102"/>
      <c r="U207" s="102"/>
      <c r="V207" s="102"/>
      <c r="W207" s="102"/>
      <c r="X207" s="102"/>
      <c r="Y207" s="102"/>
      <c r="Z207" s="102" t="str">
        <f>IF(IFERROR(INDEX('Hotel Database'!$I$11:$I$510, MATCH($CY207, 'Hotel Database'!$EB$11:$EB$510, 0)), "")="", "", IFERROR(INDEX('Hotel Database'!$I$11:$I$510, MATCH($CY207, 'Hotel Database'!$EB$11:$EB$510, 0)), ""))</f>
        <v/>
      </c>
      <c r="AA207" s="102"/>
      <c r="AB207" s="102"/>
      <c r="AC207" s="102"/>
      <c r="AD207" s="103">
        <f>IF(IFERROR(INDEX('Hotel Database'!$E$11:$E$510, MATCH($CY207, 'Hotel Database'!$EB$11:$EB$510, 0)), "")="", "", IFERROR(INDEX('Hotel Database'!$E$11:$E$510, MATCH($CY207, 'Hotel Database'!$EB$11:$EB$510, 0)), ""))</f>
        <v>70</v>
      </c>
      <c r="AE207" s="103"/>
      <c r="AF207" s="103"/>
      <c r="AG207" s="103"/>
      <c r="AH207" s="103">
        <f>IF(IFERROR(INDEX('Hotel Database'!$H$11:$H$510, MATCH($CY207, 'Hotel Database'!$EB$11:$EB$510, 0)), "")="", "", IFERROR(INDEX('Hotel Database'!$H$11:$H$510, MATCH($CY207, 'Hotel Database'!$EB$11:$EB$510, 0)), ""))</f>
        <v>0</v>
      </c>
      <c r="AI207" s="103"/>
      <c r="AJ207" s="103"/>
      <c r="AK207" s="103"/>
      <c r="AL207" s="103" t="str">
        <f>IF(IFERROR(INDEX('Hotel Database'!$K$11:$K$510, MATCH($CY207, 'Hotel Database'!$EB$11:$EB$510, 0)), "")="", "", IFERROR(INDEX('Hotel Database'!$K$11:$K$510, MATCH($CY207, 'Hotel Database'!$EB$11:$EB$510, 0)), ""))</f>
        <v/>
      </c>
      <c r="AM207" s="103"/>
      <c r="AN207" s="103"/>
      <c r="AO207" s="103"/>
      <c r="AP207" s="103" t="str">
        <f>IF(IFERROR(INDEX('Hotel Database'!$Q$11:$Q$510, MATCH($CY207, 'Hotel Database'!$EB$11:$EB$510, 0)), "")="", "", IFERROR(INDEX('Hotel Database'!$Q$11:$Q$510, MATCH($CY207, 'Hotel Database'!$EB$11:$EB$510, 0)), ""))</f>
        <v/>
      </c>
      <c r="AQ207" s="103"/>
      <c r="AR207" s="103"/>
      <c r="AS207" s="103"/>
      <c r="AT207" s="104" t="str">
        <f t="shared" si="14"/>
        <v>https://lhw.com/mazzaroseapalace</v>
      </c>
      <c r="AU207" s="104"/>
      <c r="AV207" s="104"/>
      <c r="AW207" s="104"/>
      <c r="AX207" s="104"/>
      <c r="AY207" s="104"/>
      <c r="AZ207" s="104"/>
      <c r="BA207" s="104"/>
      <c r="BB207" s="104"/>
      <c r="BC207" s="104"/>
      <c r="BD207" s="104"/>
      <c r="BE207" s="104"/>
      <c r="BF207" s="104"/>
      <c r="BG207" s="104"/>
      <c r="BH207" s="104"/>
      <c r="BI207" s="104"/>
      <c r="BJ207" s="104"/>
      <c r="BK207" s="104"/>
      <c r="BL207" s="105"/>
      <c r="BM207" s="2"/>
      <c r="BN207" s="25"/>
      <c r="BO207" s="25"/>
      <c r="BP207" s="25"/>
      <c r="BQ207" s="25"/>
      <c r="BR207" s="25"/>
      <c r="BS207" s="25"/>
      <c r="BT207" s="25"/>
      <c r="BU207" s="25"/>
      <c r="BV207" s="25"/>
      <c r="BW207" s="25"/>
      <c r="BX207" s="25"/>
      <c r="BY207" s="25"/>
      <c r="BZ207" s="25"/>
      <c r="CA207" s="25"/>
      <c r="CB207" s="25"/>
      <c r="CC207" s="25"/>
      <c r="CD207" s="25"/>
      <c r="CE207" s="25"/>
      <c r="CF207" s="25"/>
      <c r="CG207" s="25"/>
      <c r="CH207" s="25"/>
      <c r="CI207" s="25"/>
      <c r="CJ207" s="25"/>
      <c r="CK207" s="25"/>
      <c r="CU207" s="10" t="str">
        <f>'Hotel Database'!$EJ214</f>
        <v/>
      </c>
      <c r="CW207" s="10" t="str">
        <f>'Hotel Database'!$EN214</f>
        <v>NgoroNgoro Conservation Area</v>
      </c>
      <c r="CY207" s="8">
        <v>197</v>
      </c>
      <c r="DA207" s="10" t="str">
        <f>IFERROR(INDEX('Hotel Database'!$ED$11:$ED$510, MATCH($CY207, 'Hotel Database'!$EB$11:$EB$510, 0)), "")</f>
        <v>197. Mazzarò Sea Palace</v>
      </c>
      <c r="DC207" s="10" t="str">
        <f>IF(IFERROR(INDEX('Hotel Database'!$AD$11:$AD$510, MATCH($CY207, 'Hotel Database'!$EB$11:$EB$510, 0)), "")="", "", IFERROR(INDEX('Hotel Database'!$AD$11:$AD$510, MATCH($CY207, 'Hotel Database'!$EB$11:$EB$510, 0)), ""))</f>
        <v>www.lhw.com/mazzaroseapalace</v>
      </c>
      <c r="DE207" s="10" t="str">
        <f t="shared" si="15"/>
        <v>https://lhw.com/mazzaroseapalace</v>
      </c>
    </row>
    <row r="208" spans="1:109" x14ac:dyDescent="0.35">
      <c r="A208" s="2"/>
      <c r="B208" s="101" t="str">
        <f>IF(IFERROR(INDEX('Hotel Database'!$B$11:$B$510, MATCH($CY208, 'Hotel Database'!$EB$11:$EB$510, 0)), "")="", "", IFERROR(INDEX('Hotel Database'!$B$11:$B$510, MATCH($CY208, 'Hotel Database'!$EB$11:$EB$510, 0)), ""))</f>
        <v>Italy</v>
      </c>
      <c r="C208" s="102"/>
      <c r="D208" s="102"/>
      <c r="E208" s="102"/>
      <c r="F208" s="102"/>
      <c r="G208" s="102"/>
      <c r="H208" s="102"/>
      <c r="I208" s="102" t="str">
        <f>IF(IFERROR(INDEX('Hotel Database'!$C$11:$C$510, MATCH($CY208, 'Hotel Database'!$EB$11:$EB$510, 0)), "")="", "", IFERROR(INDEX('Hotel Database'!$C$11:$C$510, MATCH($CY208, 'Hotel Database'!$EB$11:$EB$510, 0)), ""))</f>
        <v>Forio</v>
      </c>
      <c r="J208" s="102"/>
      <c r="K208" s="102"/>
      <c r="L208" s="102"/>
      <c r="M208" s="102"/>
      <c r="N208" s="102"/>
      <c r="O208" s="102"/>
      <c r="P208" s="102" t="str">
        <f>IF(IFERROR(INDEX('Hotel Database'!$D$11:$D$510, MATCH($CY208, 'Hotel Database'!$EB$11:$EB$510, 0)), "")="", "", IFERROR(INDEX('Hotel Database'!$D$11:$D$510, MATCH($CY208, 'Hotel Database'!$EB$11:$EB$510, 0)), ""))</f>
        <v>Botania Relais &amp; Spa</v>
      </c>
      <c r="Q208" s="102"/>
      <c r="R208" s="102"/>
      <c r="S208" s="102"/>
      <c r="T208" s="102"/>
      <c r="U208" s="102"/>
      <c r="V208" s="102"/>
      <c r="W208" s="102"/>
      <c r="X208" s="102"/>
      <c r="Y208" s="102"/>
      <c r="Z208" s="102" t="str">
        <f>IF(IFERROR(INDEX('Hotel Database'!$I$11:$I$510, MATCH($CY208, 'Hotel Database'!$EB$11:$EB$510, 0)), "")="", "", IFERROR(INDEX('Hotel Database'!$I$11:$I$510, MATCH($CY208, 'Hotel Database'!$EB$11:$EB$510, 0)), ""))</f>
        <v/>
      </c>
      <c r="AA208" s="102"/>
      <c r="AB208" s="102"/>
      <c r="AC208" s="102"/>
      <c r="AD208" s="103">
        <f>IF(IFERROR(INDEX('Hotel Database'!$E$11:$E$510, MATCH($CY208, 'Hotel Database'!$EB$11:$EB$510, 0)), "")="", "", IFERROR(INDEX('Hotel Database'!$E$11:$E$510, MATCH($CY208, 'Hotel Database'!$EB$11:$EB$510, 0)), ""))</f>
        <v>40</v>
      </c>
      <c r="AE208" s="103"/>
      <c r="AF208" s="103"/>
      <c r="AG208" s="103"/>
      <c r="AH208" s="103">
        <f>IF(IFERROR(INDEX('Hotel Database'!$H$11:$H$510, MATCH($CY208, 'Hotel Database'!$EB$11:$EB$510, 0)), "")="", "", IFERROR(INDEX('Hotel Database'!$H$11:$H$510, MATCH($CY208, 'Hotel Database'!$EB$11:$EB$510, 0)), ""))</f>
        <v>0</v>
      </c>
      <c r="AI208" s="103"/>
      <c r="AJ208" s="103"/>
      <c r="AK208" s="103"/>
      <c r="AL208" s="103" t="str">
        <f>IF(IFERROR(INDEX('Hotel Database'!$K$11:$K$510, MATCH($CY208, 'Hotel Database'!$EB$11:$EB$510, 0)), "")="", "", IFERROR(INDEX('Hotel Database'!$K$11:$K$510, MATCH($CY208, 'Hotel Database'!$EB$11:$EB$510, 0)), ""))</f>
        <v/>
      </c>
      <c r="AM208" s="103"/>
      <c r="AN208" s="103"/>
      <c r="AO208" s="103"/>
      <c r="AP208" s="103" t="str">
        <f>IF(IFERROR(INDEX('Hotel Database'!$Q$11:$Q$510, MATCH($CY208, 'Hotel Database'!$EB$11:$EB$510, 0)), "")="", "", IFERROR(INDEX('Hotel Database'!$Q$11:$Q$510, MATCH($CY208, 'Hotel Database'!$EB$11:$EB$510, 0)), ""))</f>
        <v/>
      </c>
      <c r="AQ208" s="103"/>
      <c r="AR208" s="103"/>
      <c r="AS208" s="103"/>
      <c r="AT208" s="104" t="str">
        <f t="shared" si="14"/>
        <v>https://lhw.com/botaniarelaisspa</v>
      </c>
      <c r="AU208" s="104"/>
      <c r="AV208" s="104"/>
      <c r="AW208" s="104"/>
      <c r="AX208" s="104"/>
      <c r="AY208" s="104"/>
      <c r="AZ208" s="104"/>
      <c r="BA208" s="104"/>
      <c r="BB208" s="104"/>
      <c r="BC208" s="104"/>
      <c r="BD208" s="104"/>
      <c r="BE208" s="104"/>
      <c r="BF208" s="104"/>
      <c r="BG208" s="104"/>
      <c r="BH208" s="104"/>
      <c r="BI208" s="104"/>
      <c r="BJ208" s="104"/>
      <c r="BK208" s="104"/>
      <c r="BL208" s="105"/>
      <c r="BM208" s="2"/>
      <c r="BN208" s="25"/>
      <c r="BO208" s="25"/>
      <c r="BP208" s="25"/>
      <c r="BQ208" s="25"/>
      <c r="BR208" s="25"/>
      <c r="BS208" s="25"/>
      <c r="BT208" s="25"/>
      <c r="BU208" s="25"/>
      <c r="BV208" s="25"/>
      <c r="BW208" s="25"/>
      <c r="BX208" s="25"/>
      <c r="BY208" s="25"/>
      <c r="BZ208" s="25"/>
      <c r="CA208" s="25"/>
      <c r="CB208" s="25"/>
      <c r="CC208" s="25"/>
      <c r="CD208" s="25"/>
      <c r="CE208" s="25"/>
      <c r="CF208" s="25"/>
      <c r="CG208" s="25"/>
      <c r="CH208" s="25"/>
      <c r="CI208" s="25"/>
      <c r="CJ208" s="25"/>
      <c r="CK208" s="25"/>
      <c r="CU208" s="10" t="str">
        <f>'Hotel Database'!$EJ215</f>
        <v/>
      </c>
      <c r="CW208" s="10" t="str">
        <f>'Hotel Database'!$EN215</f>
        <v>Nice</v>
      </c>
      <c r="CY208" s="8">
        <v>198</v>
      </c>
      <c r="DA208" s="10" t="str">
        <f>IFERROR(INDEX('Hotel Database'!$ED$11:$ED$510, MATCH($CY208, 'Hotel Database'!$EB$11:$EB$510, 0)), "")</f>
        <v>198. Botania Relais &amp; Spa</v>
      </c>
      <c r="DC208" s="10" t="str">
        <f>IF(IFERROR(INDEX('Hotel Database'!$AD$11:$AD$510, MATCH($CY208, 'Hotel Database'!$EB$11:$EB$510, 0)), "")="", "", IFERROR(INDEX('Hotel Database'!$AD$11:$AD$510, MATCH($CY208, 'Hotel Database'!$EB$11:$EB$510, 0)), ""))</f>
        <v>www.lhw.com/botaniarelaisspa</v>
      </c>
      <c r="DE208" s="10" t="str">
        <f t="shared" si="15"/>
        <v>https://lhw.com/botaniarelaisspa</v>
      </c>
    </row>
    <row r="209" spans="1:109" x14ac:dyDescent="0.35">
      <c r="A209" s="2"/>
      <c r="B209" s="101" t="str">
        <f>IF(IFERROR(INDEX('Hotel Database'!$B$11:$B$510, MATCH($CY209, 'Hotel Database'!$EB$11:$EB$510, 0)), "")="", "", IFERROR(INDEX('Hotel Database'!$B$11:$B$510, MATCH($CY209, 'Hotel Database'!$EB$11:$EB$510, 0)), ""))</f>
        <v>Italy</v>
      </c>
      <c r="C209" s="102"/>
      <c r="D209" s="102"/>
      <c r="E209" s="102"/>
      <c r="F209" s="102"/>
      <c r="G209" s="102"/>
      <c r="H209" s="102"/>
      <c r="I209" s="102" t="str">
        <f>IF(IFERROR(INDEX('Hotel Database'!$C$11:$C$510, MATCH($CY209, 'Hotel Database'!$EB$11:$EB$510, 0)), "")="", "", IFERROR(INDEX('Hotel Database'!$C$11:$C$510, MATCH($CY209, 'Hotel Database'!$EB$11:$EB$510, 0)), ""))</f>
        <v>Reischach-Bruneck</v>
      </c>
      <c r="J209" s="102"/>
      <c r="K209" s="102"/>
      <c r="L209" s="102"/>
      <c r="M209" s="102"/>
      <c r="N209" s="102"/>
      <c r="O209" s="102"/>
      <c r="P209" s="102" t="str">
        <f>IF(IFERROR(INDEX('Hotel Database'!$D$11:$D$510, MATCH($CY209, 'Hotel Database'!$EB$11:$EB$510, 0)), "")="", "", IFERROR(INDEX('Hotel Database'!$D$11:$D$510, MATCH($CY209, 'Hotel Database'!$EB$11:$EB$510, 0)), ""))</f>
        <v>Falkensteiner Hotel Kronplatz</v>
      </c>
      <c r="Q209" s="102"/>
      <c r="R209" s="102"/>
      <c r="S209" s="102"/>
      <c r="T209" s="102"/>
      <c r="U209" s="102"/>
      <c r="V209" s="102"/>
      <c r="W209" s="102"/>
      <c r="X209" s="102"/>
      <c r="Y209" s="102"/>
      <c r="Z209" s="102" t="str">
        <f>IF(IFERROR(INDEX('Hotel Database'!$I$11:$I$510, MATCH($CY209, 'Hotel Database'!$EB$11:$EB$510, 0)), "")="", "", IFERROR(INDEX('Hotel Database'!$I$11:$I$510, MATCH($CY209, 'Hotel Database'!$EB$11:$EB$510, 0)), ""))</f>
        <v/>
      </c>
      <c r="AA209" s="102"/>
      <c r="AB209" s="102"/>
      <c r="AC209" s="102"/>
      <c r="AD209" s="103">
        <f>IF(IFERROR(INDEX('Hotel Database'!$E$11:$E$510, MATCH($CY209, 'Hotel Database'!$EB$11:$EB$510, 0)), "")="", "", IFERROR(INDEX('Hotel Database'!$E$11:$E$510, MATCH($CY209, 'Hotel Database'!$EB$11:$EB$510, 0)), ""))</f>
        <v>97</v>
      </c>
      <c r="AE209" s="103"/>
      <c r="AF209" s="103"/>
      <c r="AG209" s="103"/>
      <c r="AH209" s="103">
        <f>IF(IFERROR(INDEX('Hotel Database'!$H$11:$H$510, MATCH($CY209, 'Hotel Database'!$EB$11:$EB$510, 0)), "")="", "", IFERROR(INDEX('Hotel Database'!$H$11:$H$510, MATCH($CY209, 'Hotel Database'!$EB$11:$EB$510, 0)), ""))</f>
        <v>0</v>
      </c>
      <c r="AI209" s="103"/>
      <c r="AJ209" s="103"/>
      <c r="AK209" s="103"/>
      <c r="AL209" s="103" t="str">
        <f>IF(IFERROR(INDEX('Hotel Database'!$K$11:$K$510, MATCH($CY209, 'Hotel Database'!$EB$11:$EB$510, 0)), "")="", "", IFERROR(INDEX('Hotel Database'!$K$11:$K$510, MATCH($CY209, 'Hotel Database'!$EB$11:$EB$510, 0)), ""))</f>
        <v/>
      </c>
      <c r="AM209" s="103"/>
      <c r="AN209" s="103"/>
      <c r="AO209" s="103"/>
      <c r="AP209" s="103" t="str">
        <f>IF(IFERROR(INDEX('Hotel Database'!$Q$11:$Q$510, MATCH($CY209, 'Hotel Database'!$EB$11:$EB$510, 0)), "")="", "", IFERROR(INDEX('Hotel Database'!$Q$11:$Q$510, MATCH($CY209, 'Hotel Database'!$EB$11:$EB$510, 0)), ""))</f>
        <v/>
      </c>
      <c r="AQ209" s="103"/>
      <c r="AR209" s="103"/>
      <c r="AS209" s="103"/>
      <c r="AT209" s="104" t="str">
        <f t="shared" si="14"/>
        <v>https://lhw.com/falkensteinerkronplatz</v>
      </c>
      <c r="AU209" s="104"/>
      <c r="AV209" s="104"/>
      <c r="AW209" s="104"/>
      <c r="AX209" s="104"/>
      <c r="AY209" s="104"/>
      <c r="AZ209" s="104"/>
      <c r="BA209" s="104"/>
      <c r="BB209" s="104"/>
      <c r="BC209" s="104"/>
      <c r="BD209" s="104"/>
      <c r="BE209" s="104"/>
      <c r="BF209" s="104"/>
      <c r="BG209" s="104"/>
      <c r="BH209" s="104"/>
      <c r="BI209" s="104"/>
      <c r="BJ209" s="104"/>
      <c r="BK209" s="104"/>
      <c r="BL209" s="105"/>
      <c r="BM209" s="2"/>
      <c r="BN209" s="25"/>
      <c r="BO209" s="25"/>
      <c r="BP209" s="25"/>
      <c r="BQ209" s="25"/>
      <c r="BR209" s="25"/>
      <c r="BS209" s="25"/>
      <c r="BT209" s="25"/>
      <c r="BU209" s="25"/>
      <c r="BV209" s="25"/>
      <c r="BW209" s="25"/>
      <c r="BX209" s="25"/>
      <c r="BY209" s="25"/>
      <c r="BZ209" s="25"/>
      <c r="CA209" s="25"/>
      <c r="CB209" s="25"/>
      <c r="CC209" s="25"/>
      <c r="CD209" s="25"/>
      <c r="CE209" s="25"/>
      <c r="CF209" s="25"/>
      <c r="CG209" s="25"/>
      <c r="CH209" s="25"/>
      <c r="CI209" s="25"/>
      <c r="CJ209" s="25"/>
      <c r="CK209" s="25"/>
      <c r="CU209" s="10" t="str">
        <f>'Hotel Database'!$EJ216</f>
        <v/>
      </c>
      <c r="CW209" s="10" t="str">
        <f>'Hotel Database'!$EN216</f>
        <v>Nikiti</v>
      </c>
      <c r="CY209" s="8">
        <v>199</v>
      </c>
      <c r="DA209" s="10" t="str">
        <f>IFERROR(INDEX('Hotel Database'!$ED$11:$ED$510, MATCH($CY209, 'Hotel Database'!$EB$11:$EB$510, 0)), "")</f>
        <v>199. Falkensteiner Hotel Kronplatz</v>
      </c>
      <c r="DC209" s="10" t="str">
        <f>IF(IFERROR(INDEX('Hotel Database'!$AD$11:$AD$510, MATCH($CY209, 'Hotel Database'!$EB$11:$EB$510, 0)), "")="", "", IFERROR(INDEX('Hotel Database'!$AD$11:$AD$510, MATCH($CY209, 'Hotel Database'!$EB$11:$EB$510, 0)), ""))</f>
        <v>www.lhw.com/falkensteinerkronplatz</v>
      </c>
      <c r="DE209" s="10" t="str">
        <f t="shared" si="15"/>
        <v>https://lhw.com/falkensteinerkronplatz</v>
      </c>
    </row>
    <row r="210" spans="1:109" x14ac:dyDescent="0.35">
      <c r="A210" s="2"/>
      <c r="B210" s="101" t="str">
        <f>IF(IFERROR(INDEX('Hotel Database'!$B$11:$B$510, MATCH($CY210, 'Hotel Database'!$EB$11:$EB$510, 0)), "")="", "", IFERROR(INDEX('Hotel Database'!$B$11:$B$510, MATCH($CY210, 'Hotel Database'!$EB$11:$EB$510, 0)), ""))</f>
        <v>Italy</v>
      </c>
      <c r="C210" s="102"/>
      <c r="D210" s="102"/>
      <c r="E210" s="102"/>
      <c r="F210" s="102"/>
      <c r="G210" s="102"/>
      <c r="H210" s="102"/>
      <c r="I210" s="102" t="str">
        <f>IF(IFERROR(INDEX('Hotel Database'!$C$11:$C$510, MATCH($CY210, 'Hotel Database'!$EB$11:$EB$510, 0)), "")="", "", IFERROR(INDEX('Hotel Database'!$C$11:$C$510, MATCH($CY210, 'Hotel Database'!$EB$11:$EB$510, 0)), ""))</f>
        <v>Venice</v>
      </c>
      <c r="J210" s="102"/>
      <c r="K210" s="102"/>
      <c r="L210" s="102"/>
      <c r="M210" s="102"/>
      <c r="N210" s="102"/>
      <c r="O210" s="102"/>
      <c r="P210" s="102" t="str">
        <f>IF(IFERROR(INDEX('Hotel Database'!$D$11:$D$510, MATCH($CY210, 'Hotel Database'!$EB$11:$EB$510, 0)), "")="", "", IFERROR(INDEX('Hotel Database'!$D$11:$D$510, MATCH($CY210, 'Hotel Database'!$EB$11:$EB$510, 0)), ""))</f>
        <v>Violino d'Oro Venezia</v>
      </c>
      <c r="Q210" s="102"/>
      <c r="R210" s="102"/>
      <c r="S210" s="102"/>
      <c r="T210" s="102"/>
      <c r="U210" s="102"/>
      <c r="V210" s="102"/>
      <c r="W210" s="102"/>
      <c r="X210" s="102"/>
      <c r="Y210" s="102"/>
      <c r="Z210" s="102" t="str">
        <f>IF(IFERROR(INDEX('Hotel Database'!$I$11:$I$510, MATCH($CY210, 'Hotel Database'!$EB$11:$EB$510, 0)), "")="", "", IFERROR(INDEX('Hotel Database'!$I$11:$I$510, MATCH($CY210, 'Hotel Database'!$EB$11:$EB$510, 0)), ""))</f>
        <v/>
      </c>
      <c r="AA210" s="102"/>
      <c r="AB210" s="102"/>
      <c r="AC210" s="102"/>
      <c r="AD210" s="103">
        <f>IF(IFERROR(INDEX('Hotel Database'!$E$11:$E$510, MATCH($CY210, 'Hotel Database'!$EB$11:$EB$510, 0)), "")="", "", IFERROR(INDEX('Hotel Database'!$E$11:$E$510, MATCH($CY210, 'Hotel Database'!$EB$11:$EB$510, 0)), ""))</f>
        <v>32</v>
      </c>
      <c r="AE210" s="103"/>
      <c r="AF210" s="103"/>
      <c r="AG210" s="103"/>
      <c r="AH210" s="103">
        <f>IF(IFERROR(INDEX('Hotel Database'!$H$11:$H$510, MATCH($CY210, 'Hotel Database'!$EB$11:$EB$510, 0)), "")="", "", IFERROR(INDEX('Hotel Database'!$H$11:$H$510, MATCH($CY210, 'Hotel Database'!$EB$11:$EB$510, 0)), ""))</f>
        <v>0</v>
      </c>
      <c r="AI210" s="103"/>
      <c r="AJ210" s="103"/>
      <c r="AK210" s="103"/>
      <c r="AL210" s="103" t="str">
        <f>IF(IFERROR(INDEX('Hotel Database'!$K$11:$K$510, MATCH($CY210, 'Hotel Database'!$EB$11:$EB$510, 0)), "")="", "", IFERROR(INDEX('Hotel Database'!$K$11:$K$510, MATCH($CY210, 'Hotel Database'!$EB$11:$EB$510, 0)), ""))</f>
        <v/>
      </c>
      <c r="AM210" s="103"/>
      <c r="AN210" s="103"/>
      <c r="AO210" s="103"/>
      <c r="AP210" s="103" t="str">
        <f>IF(IFERROR(INDEX('Hotel Database'!$Q$11:$Q$510, MATCH($CY210, 'Hotel Database'!$EB$11:$EB$510, 0)), "")="", "", IFERROR(INDEX('Hotel Database'!$Q$11:$Q$510, MATCH($CY210, 'Hotel Database'!$EB$11:$EB$510, 0)), ""))</f>
        <v/>
      </c>
      <c r="AQ210" s="103"/>
      <c r="AR210" s="103"/>
      <c r="AS210" s="103"/>
      <c r="AT210" s="104" t="str">
        <f t="shared" si="14"/>
        <v>https://lhw.com/violinodoro</v>
      </c>
      <c r="AU210" s="104"/>
      <c r="AV210" s="104"/>
      <c r="AW210" s="104"/>
      <c r="AX210" s="104"/>
      <c r="AY210" s="104"/>
      <c r="AZ210" s="104"/>
      <c r="BA210" s="104"/>
      <c r="BB210" s="104"/>
      <c r="BC210" s="104"/>
      <c r="BD210" s="104"/>
      <c r="BE210" s="104"/>
      <c r="BF210" s="104"/>
      <c r="BG210" s="104"/>
      <c r="BH210" s="104"/>
      <c r="BI210" s="104"/>
      <c r="BJ210" s="104"/>
      <c r="BK210" s="104"/>
      <c r="BL210" s="105"/>
      <c r="BM210" s="2"/>
      <c r="BN210" s="25"/>
      <c r="BO210" s="25"/>
      <c r="BP210" s="25"/>
      <c r="BQ210" s="25"/>
      <c r="BR210" s="25"/>
      <c r="BS210" s="25"/>
      <c r="BT210" s="25"/>
      <c r="BU210" s="25"/>
      <c r="BV210" s="25"/>
      <c r="BW210" s="25"/>
      <c r="BX210" s="25"/>
      <c r="BY210" s="25"/>
      <c r="BZ210" s="25"/>
      <c r="CA210" s="25"/>
      <c r="CB210" s="25"/>
      <c r="CC210" s="25"/>
      <c r="CD210" s="25"/>
      <c r="CE210" s="25"/>
      <c r="CF210" s="25"/>
      <c r="CG210" s="25"/>
      <c r="CH210" s="25"/>
      <c r="CI210" s="25"/>
      <c r="CJ210" s="25"/>
      <c r="CK210" s="25"/>
      <c r="CU210" s="10" t="str">
        <f>'Hotel Database'!$EJ217</f>
        <v/>
      </c>
      <c r="CW210" s="10" t="str">
        <f>'Hotel Database'!$EN217</f>
        <v>Nimes</v>
      </c>
      <c r="CY210" s="8">
        <v>200</v>
      </c>
      <c r="DA210" s="10" t="str">
        <f>IFERROR(INDEX('Hotel Database'!$ED$11:$ED$510, MATCH($CY210, 'Hotel Database'!$EB$11:$EB$510, 0)), "")</f>
        <v>200. Violino d'Oro Venezia</v>
      </c>
      <c r="DC210" s="10" t="str">
        <f>IF(IFERROR(INDEX('Hotel Database'!$AD$11:$AD$510, MATCH($CY210, 'Hotel Database'!$EB$11:$EB$510, 0)), "")="", "", IFERROR(INDEX('Hotel Database'!$AD$11:$AD$510, MATCH($CY210, 'Hotel Database'!$EB$11:$EB$510, 0)), ""))</f>
        <v>www.lhw.com/violinodoro</v>
      </c>
      <c r="DE210" s="10" t="str">
        <f t="shared" si="15"/>
        <v>https://lhw.com/violinodoro</v>
      </c>
    </row>
    <row r="211" spans="1:109" x14ac:dyDescent="0.35">
      <c r="A211" s="2"/>
      <c r="B211" s="101" t="str">
        <f>IF(IFERROR(INDEX('Hotel Database'!$B$11:$B$510, MATCH($CY211, 'Hotel Database'!$EB$11:$EB$510, 0)), "")="", "", IFERROR(INDEX('Hotel Database'!$B$11:$B$510, MATCH($CY211, 'Hotel Database'!$EB$11:$EB$510, 0)), ""))</f>
        <v>Italy</v>
      </c>
      <c r="C211" s="102"/>
      <c r="D211" s="102"/>
      <c r="E211" s="102"/>
      <c r="F211" s="102"/>
      <c r="G211" s="102"/>
      <c r="H211" s="102"/>
      <c r="I211" s="102" t="str">
        <f>IF(IFERROR(INDEX('Hotel Database'!$C$11:$C$510, MATCH($CY211, 'Hotel Database'!$EB$11:$EB$510, 0)), "")="", "", IFERROR(INDEX('Hotel Database'!$C$11:$C$510, MATCH($CY211, 'Hotel Database'!$EB$11:$EB$510, 0)), ""))</f>
        <v>Maratea</v>
      </c>
      <c r="J211" s="102"/>
      <c r="K211" s="102"/>
      <c r="L211" s="102"/>
      <c r="M211" s="102"/>
      <c r="N211" s="102"/>
      <c r="O211" s="102"/>
      <c r="P211" s="102" t="str">
        <f>IF(IFERROR(INDEX('Hotel Database'!$D$11:$D$510, MATCH($CY211, 'Hotel Database'!$EB$11:$EB$510, 0)), "")="", "", IFERROR(INDEX('Hotel Database'!$D$11:$D$510, MATCH($CY211, 'Hotel Database'!$EB$11:$EB$510, 0)), ""))</f>
        <v>Santavenere</v>
      </c>
      <c r="Q211" s="102"/>
      <c r="R211" s="102"/>
      <c r="S211" s="102"/>
      <c r="T211" s="102"/>
      <c r="U211" s="102"/>
      <c r="V211" s="102"/>
      <c r="W211" s="102"/>
      <c r="X211" s="102"/>
      <c r="Y211" s="102"/>
      <c r="Z211" s="102" t="str">
        <f>IF(IFERROR(INDEX('Hotel Database'!$I$11:$I$510, MATCH($CY211, 'Hotel Database'!$EB$11:$EB$510, 0)), "")="", "", IFERROR(INDEX('Hotel Database'!$I$11:$I$510, MATCH($CY211, 'Hotel Database'!$EB$11:$EB$510, 0)), ""))</f>
        <v/>
      </c>
      <c r="AA211" s="102"/>
      <c r="AB211" s="102"/>
      <c r="AC211" s="102"/>
      <c r="AD211" s="103">
        <f>IF(IFERROR(INDEX('Hotel Database'!$E$11:$E$510, MATCH($CY211, 'Hotel Database'!$EB$11:$EB$510, 0)), "")="", "", IFERROR(INDEX('Hotel Database'!$E$11:$E$510, MATCH($CY211, 'Hotel Database'!$EB$11:$EB$510, 0)), ""))</f>
        <v>34</v>
      </c>
      <c r="AE211" s="103"/>
      <c r="AF211" s="103"/>
      <c r="AG211" s="103"/>
      <c r="AH211" s="103">
        <f>IF(IFERROR(INDEX('Hotel Database'!$H$11:$H$510, MATCH($CY211, 'Hotel Database'!$EB$11:$EB$510, 0)), "")="", "", IFERROR(INDEX('Hotel Database'!$H$11:$H$510, MATCH($CY211, 'Hotel Database'!$EB$11:$EB$510, 0)), ""))</f>
        <v>0</v>
      </c>
      <c r="AI211" s="103"/>
      <c r="AJ211" s="103"/>
      <c r="AK211" s="103"/>
      <c r="AL211" s="103" t="str">
        <f>IF(IFERROR(INDEX('Hotel Database'!$K$11:$K$510, MATCH($CY211, 'Hotel Database'!$EB$11:$EB$510, 0)), "")="", "", IFERROR(INDEX('Hotel Database'!$K$11:$K$510, MATCH($CY211, 'Hotel Database'!$EB$11:$EB$510, 0)), ""))</f>
        <v/>
      </c>
      <c r="AM211" s="103"/>
      <c r="AN211" s="103"/>
      <c r="AO211" s="103"/>
      <c r="AP211" s="103" t="str">
        <f>IF(IFERROR(INDEX('Hotel Database'!$Q$11:$Q$510, MATCH($CY211, 'Hotel Database'!$EB$11:$EB$510, 0)), "")="", "", IFERROR(INDEX('Hotel Database'!$Q$11:$Q$510, MATCH($CY211, 'Hotel Database'!$EB$11:$EB$510, 0)), ""))</f>
        <v/>
      </c>
      <c r="AQ211" s="103"/>
      <c r="AR211" s="103"/>
      <c r="AS211" s="103"/>
      <c r="AT211" s="104" t="str">
        <f t="shared" si="14"/>
        <v>https://lhw.com/santavenere</v>
      </c>
      <c r="AU211" s="104"/>
      <c r="AV211" s="104"/>
      <c r="AW211" s="104"/>
      <c r="AX211" s="104"/>
      <c r="AY211" s="104"/>
      <c r="AZ211" s="104"/>
      <c r="BA211" s="104"/>
      <c r="BB211" s="104"/>
      <c r="BC211" s="104"/>
      <c r="BD211" s="104"/>
      <c r="BE211" s="104"/>
      <c r="BF211" s="104"/>
      <c r="BG211" s="104"/>
      <c r="BH211" s="104"/>
      <c r="BI211" s="104"/>
      <c r="BJ211" s="104"/>
      <c r="BK211" s="104"/>
      <c r="BL211" s="105"/>
      <c r="BM211" s="2"/>
      <c r="BN211" s="25"/>
      <c r="BO211" s="25"/>
      <c r="BP211" s="25"/>
      <c r="BQ211" s="25"/>
      <c r="BR211" s="25"/>
      <c r="BS211" s="25"/>
      <c r="BT211" s="25"/>
      <c r="BU211" s="25"/>
      <c r="BV211" s="25"/>
      <c r="BW211" s="25"/>
      <c r="BX211" s="25"/>
      <c r="BY211" s="25"/>
      <c r="BZ211" s="25"/>
      <c r="CA211" s="25"/>
      <c r="CB211" s="25"/>
      <c r="CC211" s="25"/>
      <c r="CD211" s="25"/>
      <c r="CE211" s="25"/>
      <c r="CF211" s="25"/>
      <c r="CG211" s="25"/>
      <c r="CH211" s="25"/>
      <c r="CI211" s="25"/>
      <c r="CJ211" s="25"/>
      <c r="CK211" s="25"/>
      <c r="CU211" s="10" t="str">
        <f>'Hotel Database'!$EJ218</f>
        <v/>
      </c>
      <c r="CW211" s="10" t="str">
        <f>'Hotel Database'!$EN218</f>
        <v>Noto</v>
      </c>
      <c r="CY211" s="8">
        <v>201</v>
      </c>
      <c r="DA211" s="10" t="str">
        <f>IFERROR(INDEX('Hotel Database'!$ED$11:$ED$510, MATCH($CY211, 'Hotel Database'!$EB$11:$EB$510, 0)), "")</f>
        <v>201. Santavenere</v>
      </c>
      <c r="DC211" s="10" t="str">
        <f>IF(IFERROR(INDEX('Hotel Database'!$AD$11:$AD$510, MATCH($CY211, 'Hotel Database'!$EB$11:$EB$510, 0)), "")="", "", IFERROR(INDEX('Hotel Database'!$AD$11:$AD$510, MATCH($CY211, 'Hotel Database'!$EB$11:$EB$510, 0)), ""))</f>
        <v>www.lhw.com/santavenere</v>
      </c>
      <c r="DE211" s="10" t="str">
        <f t="shared" si="15"/>
        <v>https://lhw.com/santavenere</v>
      </c>
    </row>
    <row r="212" spans="1:109" x14ac:dyDescent="0.35">
      <c r="A212" s="2"/>
      <c r="B212" s="101" t="str">
        <f>IF(IFERROR(INDEX('Hotel Database'!$B$11:$B$510, MATCH($CY212, 'Hotel Database'!$EB$11:$EB$510, 0)), "")="", "", IFERROR(INDEX('Hotel Database'!$B$11:$B$510, MATCH($CY212, 'Hotel Database'!$EB$11:$EB$510, 0)), ""))</f>
        <v>Italy</v>
      </c>
      <c r="C212" s="102"/>
      <c r="D212" s="102"/>
      <c r="E212" s="102"/>
      <c r="F212" s="102"/>
      <c r="G212" s="102"/>
      <c r="H212" s="102"/>
      <c r="I212" s="102" t="str">
        <f>IF(IFERROR(INDEX('Hotel Database'!$C$11:$C$510, MATCH($CY212, 'Hotel Database'!$EB$11:$EB$510, 0)), "")="", "", IFERROR(INDEX('Hotel Database'!$C$11:$C$510, MATCH($CY212, 'Hotel Database'!$EB$11:$EB$510, 0)), ""))</f>
        <v>Alassio</v>
      </c>
      <c r="J212" s="102"/>
      <c r="K212" s="102"/>
      <c r="L212" s="102"/>
      <c r="M212" s="102"/>
      <c r="N212" s="102"/>
      <c r="O212" s="102"/>
      <c r="P212" s="102" t="str">
        <f>IF(IFERROR(INDEX('Hotel Database'!$D$11:$D$510, MATCH($CY212, 'Hotel Database'!$EB$11:$EB$510, 0)), "")="", "", IFERROR(INDEX('Hotel Database'!$D$11:$D$510, MATCH($CY212, 'Hotel Database'!$EB$11:$EB$510, 0)), ""))</f>
        <v>Grand Hotel Alassio Beach &amp; SPA Resort</v>
      </c>
      <c r="Q212" s="102"/>
      <c r="R212" s="102"/>
      <c r="S212" s="102"/>
      <c r="T212" s="102"/>
      <c r="U212" s="102"/>
      <c r="V212" s="102"/>
      <c r="W212" s="102"/>
      <c r="X212" s="102"/>
      <c r="Y212" s="102"/>
      <c r="Z212" s="102" t="str">
        <f>IF(IFERROR(INDEX('Hotel Database'!$I$11:$I$510, MATCH($CY212, 'Hotel Database'!$EB$11:$EB$510, 0)), "")="", "", IFERROR(INDEX('Hotel Database'!$I$11:$I$510, MATCH($CY212, 'Hotel Database'!$EB$11:$EB$510, 0)), ""))</f>
        <v/>
      </c>
      <c r="AA212" s="102"/>
      <c r="AB212" s="102"/>
      <c r="AC212" s="102"/>
      <c r="AD212" s="103">
        <f>IF(IFERROR(INDEX('Hotel Database'!$E$11:$E$510, MATCH($CY212, 'Hotel Database'!$EB$11:$EB$510, 0)), "")="", "", IFERROR(INDEX('Hotel Database'!$E$11:$E$510, MATCH($CY212, 'Hotel Database'!$EB$11:$EB$510, 0)), ""))</f>
        <v>60</v>
      </c>
      <c r="AE212" s="103"/>
      <c r="AF212" s="103"/>
      <c r="AG212" s="103"/>
      <c r="AH212" s="103">
        <f>IF(IFERROR(INDEX('Hotel Database'!$H$11:$H$510, MATCH($CY212, 'Hotel Database'!$EB$11:$EB$510, 0)), "")="", "", IFERROR(INDEX('Hotel Database'!$H$11:$H$510, MATCH($CY212, 'Hotel Database'!$EB$11:$EB$510, 0)), ""))</f>
        <v>0</v>
      </c>
      <c r="AI212" s="103"/>
      <c r="AJ212" s="103"/>
      <c r="AK212" s="103"/>
      <c r="AL212" s="103" t="str">
        <f>IF(IFERROR(INDEX('Hotel Database'!$K$11:$K$510, MATCH($CY212, 'Hotel Database'!$EB$11:$EB$510, 0)), "")="", "", IFERROR(INDEX('Hotel Database'!$K$11:$K$510, MATCH($CY212, 'Hotel Database'!$EB$11:$EB$510, 0)), ""))</f>
        <v/>
      </c>
      <c r="AM212" s="103"/>
      <c r="AN212" s="103"/>
      <c r="AO212" s="103"/>
      <c r="AP212" s="103" t="str">
        <f>IF(IFERROR(INDEX('Hotel Database'!$Q$11:$Q$510, MATCH($CY212, 'Hotel Database'!$EB$11:$EB$510, 0)), "")="", "", IFERROR(INDEX('Hotel Database'!$Q$11:$Q$510, MATCH($CY212, 'Hotel Database'!$EB$11:$EB$510, 0)), ""))</f>
        <v/>
      </c>
      <c r="AQ212" s="103"/>
      <c r="AR212" s="103"/>
      <c r="AS212" s="103"/>
      <c r="AT212" s="104" t="str">
        <f t="shared" si="14"/>
        <v>https://lhw.com/grandhotelalassio</v>
      </c>
      <c r="AU212" s="104"/>
      <c r="AV212" s="104"/>
      <c r="AW212" s="104"/>
      <c r="AX212" s="104"/>
      <c r="AY212" s="104"/>
      <c r="AZ212" s="104"/>
      <c r="BA212" s="104"/>
      <c r="BB212" s="104"/>
      <c r="BC212" s="104"/>
      <c r="BD212" s="104"/>
      <c r="BE212" s="104"/>
      <c r="BF212" s="104"/>
      <c r="BG212" s="104"/>
      <c r="BH212" s="104"/>
      <c r="BI212" s="104"/>
      <c r="BJ212" s="104"/>
      <c r="BK212" s="104"/>
      <c r="BL212" s="105"/>
      <c r="BM212" s="2"/>
      <c r="BN212" s="25"/>
      <c r="BO212" s="25"/>
      <c r="BP212" s="25"/>
      <c r="BQ212" s="25"/>
      <c r="BR212" s="25"/>
      <c r="BS212" s="25"/>
      <c r="BT212" s="25"/>
      <c r="BU212" s="25"/>
      <c r="BV212" s="25"/>
      <c r="BW212" s="25"/>
      <c r="BX212" s="25"/>
      <c r="BY212" s="25"/>
      <c r="BZ212" s="25"/>
      <c r="CA212" s="25"/>
      <c r="CB212" s="25"/>
      <c r="CC212" s="25"/>
      <c r="CD212" s="25"/>
      <c r="CE212" s="25"/>
      <c r="CF212" s="25"/>
      <c r="CG212" s="25"/>
      <c r="CH212" s="25"/>
      <c r="CI212" s="25"/>
      <c r="CJ212" s="25"/>
      <c r="CK212" s="25"/>
      <c r="CU212" s="10" t="str">
        <f>'Hotel Database'!$EJ219</f>
        <v/>
      </c>
      <c r="CW212" s="10" t="str">
        <f>'Hotel Database'!$EN219</f>
        <v>Obbuergen</v>
      </c>
      <c r="CY212" s="8">
        <v>202</v>
      </c>
      <c r="DA212" s="10" t="str">
        <f>IFERROR(INDEX('Hotel Database'!$ED$11:$ED$510, MATCH($CY212, 'Hotel Database'!$EB$11:$EB$510, 0)), "")</f>
        <v>202. Grand Hotel Alassio Beach &amp; SPA Resort</v>
      </c>
      <c r="DC212" s="10" t="str">
        <f>IF(IFERROR(INDEX('Hotel Database'!$AD$11:$AD$510, MATCH($CY212, 'Hotel Database'!$EB$11:$EB$510, 0)), "")="", "", IFERROR(INDEX('Hotel Database'!$AD$11:$AD$510, MATCH($CY212, 'Hotel Database'!$EB$11:$EB$510, 0)), ""))</f>
        <v>www.lhw.com/grandhotelalassio</v>
      </c>
      <c r="DE212" s="10" t="str">
        <f t="shared" si="15"/>
        <v>https://lhw.com/grandhotelalassio</v>
      </c>
    </row>
    <row r="213" spans="1:109" x14ac:dyDescent="0.35">
      <c r="A213" s="2"/>
      <c r="B213" s="101" t="str">
        <f>IF(IFERROR(INDEX('Hotel Database'!$B$11:$B$510, MATCH($CY213, 'Hotel Database'!$EB$11:$EB$510, 0)), "")="", "", IFERROR(INDEX('Hotel Database'!$B$11:$B$510, MATCH($CY213, 'Hotel Database'!$EB$11:$EB$510, 0)), ""))</f>
        <v>Italy</v>
      </c>
      <c r="C213" s="102"/>
      <c r="D213" s="102"/>
      <c r="E213" s="102"/>
      <c r="F213" s="102"/>
      <c r="G213" s="102"/>
      <c r="H213" s="102"/>
      <c r="I213" s="102" t="str">
        <f>IF(IFERROR(INDEX('Hotel Database'!$C$11:$C$510, MATCH($CY213, 'Hotel Database'!$EB$11:$EB$510, 0)), "")="", "", IFERROR(INDEX('Hotel Database'!$C$11:$C$510, MATCH($CY213, 'Hotel Database'!$EB$11:$EB$510, 0)), ""))</f>
        <v>Riva del Garda</v>
      </c>
      <c r="J213" s="102"/>
      <c r="K213" s="102"/>
      <c r="L213" s="102"/>
      <c r="M213" s="102"/>
      <c r="N213" s="102"/>
      <c r="O213" s="102"/>
      <c r="P213" s="102" t="str">
        <f>IF(IFERROR(INDEX('Hotel Database'!$D$11:$D$510, MATCH($CY213, 'Hotel Database'!$EB$11:$EB$510, 0)), "")="", "", IFERROR(INDEX('Hotel Database'!$D$11:$D$510, MATCH($CY213, 'Hotel Database'!$EB$11:$EB$510, 0)), ""))</f>
        <v>Lido Palace</v>
      </c>
      <c r="Q213" s="102"/>
      <c r="R213" s="102"/>
      <c r="S213" s="102"/>
      <c r="T213" s="102"/>
      <c r="U213" s="102"/>
      <c r="V213" s="102"/>
      <c r="W213" s="102"/>
      <c r="X213" s="102"/>
      <c r="Y213" s="102"/>
      <c r="Z213" s="102" t="str">
        <f>IF(IFERROR(INDEX('Hotel Database'!$I$11:$I$510, MATCH($CY213, 'Hotel Database'!$EB$11:$EB$510, 0)), "")="", "", IFERROR(INDEX('Hotel Database'!$I$11:$I$510, MATCH($CY213, 'Hotel Database'!$EB$11:$EB$510, 0)), ""))</f>
        <v/>
      </c>
      <c r="AA213" s="102"/>
      <c r="AB213" s="102"/>
      <c r="AC213" s="102"/>
      <c r="AD213" s="103">
        <f>IF(IFERROR(INDEX('Hotel Database'!$E$11:$E$510, MATCH($CY213, 'Hotel Database'!$EB$11:$EB$510, 0)), "")="", "", IFERROR(INDEX('Hotel Database'!$E$11:$E$510, MATCH($CY213, 'Hotel Database'!$EB$11:$EB$510, 0)), ""))</f>
        <v>42</v>
      </c>
      <c r="AE213" s="103"/>
      <c r="AF213" s="103"/>
      <c r="AG213" s="103"/>
      <c r="AH213" s="103" t="str">
        <f>IF(IFERROR(INDEX('Hotel Database'!$H$11:$H$510, MATCH($CY213, 'Hotel Database'!$EB$11:$EB$510, 0)), "")="", "", IFERROR(INDEX('Hotel Database'!$H$11:$H$510, MATCH($CY213, 'Hotel Database'!$EB$11:$EB$510, 0)), ""))</f>
        <v/>
      </c>
      <c r="AI213" s="103"/>
      <c r="AJ213" s="103"/>
      <c r="AK213" s="103"/>
      <c r="AL213" s="103" t="str">
        <f>IF(IFERROR(INDEX('Hotel Database'!$K$11:$K$510, MATCH($CY213, 'Hotel Database'!$EB$11:$EB$510, 0)), "")="", "", IFERROR(INDEX('Hotel Database'!$K$11:$K$510, MATCH($CY213, 'Hotel Database'!$EB$11:$EB$510, 0)), ""))</f>
        <v/>
      </c>
      <c r="AM213" s="103"/>
      <c r="AN213" s="103"/>
      <c r="AO213" s="103"/>
      <c r="AP213" s="103" t="str">
        <f>IF(IFERROR(INDEX('Hotel Database'!$Q$11:$Q$510, MATCH($CY213, 'Hotel Database'!$EB$11:$EB$510, 0)), "")="", "", IFERROR(INDEX('Hotel Database'!$Q$11:$Q$510, MATCH($CY213, 'Hotel Database'!$EB$11:$EB$510, 0)), ""))</f>
        <v/>
      </c>
      <c r="AQ213" s="103"/>
      <c r="AR213" s="103"/>
      <c r="AS213" s="103"/>
      <c r="AT213" s="104" t="str">
        <f t="shared" si="14"/>
        <v>https://lhw.com/lidopalace</v>
      </c>
      <c r="AU213" s="104"/>
      <c r="AV213" s="104"/>
      <c r="AW213" s="104"/>
      <c r="AX213" s="104"/>
      <c r="AY213" s="104"/>
      <c r="AZ213" s="104"/>
      <c r="BA213" s="104"/>
      <c r="BB213" s="104"/>
      <c r="BC213" s="104"/>
      <c r="BD213" s="104"/>
      <c r="BE213" s="104"/>
      <c r="BF213" s="104"/>
      <c r="BG213" s="104"/>
      <c r="BH213" s="104"/>
      <c r="BI213" s="104"/>
      <c r="BJ213" s="104"/>
      <c r="BK213" s="104"/>
      <c r="BL213" s="105"/>
      <c r="BM213" s="2"/>
      <c r="BN213" s="25"/>
      <c r="BO213" s="25"/>
      <c r="BP213" s="25"/>
      <c r="BQ213" s="25"/>
      <c r="BR213" s="25"/>
      <c r="BS213" s="25"/>
      <c r="BT213" s="25"/>
      <c r="BU213" s="25"/>
      <c r="BV213" s="25"/>
      <c r="BW213" s="25"/>
      <c r="BX213" s="25"/>
      <c r="BY213" s="25"/>
      <c r="BZ213" s="25"/>
      <c r="CA213" s="25"/>
      <c r="CB213" s="25"/>
      <c r="CC213" s="25"/>
      <c r="CD213" s="25"/>
      <c r="CE213" s="25"/>
      <c r="CF213" s="25"/>
      <c r="CG213" s="25"/>
      <c r="CH213" s="25"/>
      <c r="CI213" s="25"/>
      <c r="CJ213" s="25"/>
      <c r="CK213" s="25"/>
      <c r="CU213" s="10" t="str">
        <f>'Hotel Database'!$EJ220</f>
        <v/>
      </c>
      <c r="CW213" s="10" t="str">
        <f>'Hotel Database'!$EN220</f>
        <v>Oia, Santorini</v>
      </c>
      <c r="CY213" s="8">
        <v>203</v>
      </c>
      <c r="DA213" s="10" t="str">
        <f>IFERROR(INDEX('Hotel Database'!$ED$11:$ED$510, MATCH($CY213, 'Hotel Database'!$EB$11:$EB$510, 0)), "")</f>
        <v>203. Lido Palace</v>
      </c>
      <c r="DC213" s="10" t="str">
        <f>IF(IFERROR(INDEX('Hotel Database'!$AD$11:$AD$510, MATCH($CY213, 'Hotel Database'!$EB$11:$EB$510, 0)), "")="", "", IFERROR(INDEX('Hotel Database'!$AD$11:$AD$510, MATCH($CY213, 'Hotel Database'!$EB$11:$EB$510, 0)), ""))</f>
        <v>www.lhw.com/lidopalace</v>
      </c>
      <c r="DE213" s="10" t="str">
        <f t="shared" si="15"/>
        <v>https://lhw.com/lidopalace</v>
      </c>
    </row>
    <row r="214" spans="1:109" x14ac:dyDescent="0.35">
      <c r="A214" s="2"/>
      <c r="B214" s="101" t="str">
        <f>IF(IFERROR(INDEX('Hotel Database'!$B$11:$B$510, MATCH($CY214, 'Hotel Database'!$EB$11:$EB$510, 0)), "")="", "", IFERROR(INDEX('Hotel Database'!$B$11:$B$510, MATCH($CY214, 'Hotel Database'!$EB$11:$EB$510, 0)), ""))</f>
        <v>Italy</v>
      </c>
      <c r="C214" s="102"/>
      <c r="D214" s="102"/>
      <c r="E214" s="102"/>
      <c r="F214" s="102"/>
      <c r="G214" s="102"/>
      <c r="H214" s="102"/>
      <c r="I214" s="102" t="str">
        <f>IF(IFERROR(INDEX('Hotel Database'!$C$11:$C$510, MATCH($CY214, 'Hotel Database'!$EB$11:$EB$510, 0)), "")="", "", IFERROR(INDEX('Hotel Database'!$C$11:$C$510, MATCH($CY214, 'Hotel Database'!$EB$11:$EB$510, 0)), ""))</f>
        <v>Castelnuovo Berardenga, Siena</v>
      </c>
      <c r="J214" s="102"/>
      <c r="K214" s="102"/>
      <c r="L214" s="102"/>
      <c r="M214" s="102"/>
      <c r="N214" s="102"/>
      <c r="O214" s="102"/>
      <c r="P214" s="102" t="str">
        <f>IF(IFERROR(INDEX('Hotel Database'!$D$11:$D$510, MATCH($CY214, 'Hotel Database'!$EB$11:$EB$510, 0)), "")="", "", IFERROR(INDEX('Hotel Database'!$D$11:$D$510, MATCH($CY214, 'Hotel Database'!$EB$11:$EB$510, 0)), ""))</f>
        <v>Castel Monastero</v>
      </c>
      <c r="Q214" s="102"/>
      <c r="R214" s="102"/>
      <c r="S214" s="102"/>
      <c r="T214" s="102"/>
      <c r="U214" s="102"/>
      <c r="V214" s="102"/>
      <c r="W214" s="102"/>
      <c r="X214" s="102"/>
      <c r="Y214" s="102"/>
      <c r="Z214" s="102" t="str">
        <f>IF(IFERROR(INDEX('Hotel Database'!$I$11:$I$510, MATCH($CY214, 'Hotel Database'!$EB$11:$EB$510, 0)), "")="", "", IFERROR(INDEX('Hotel Database'!$I$11:$I$510, MATCH($CY214, 'Hotel Database'!$EB$11:$EB$510, 0)), ""))</f>
        <v/>
      </c>
      <c r="AA214" s="102"/>
      <c r="AB214" s="102"/>
      <c r="AC214" s="102"/>
      <c r="AD214" s="103">
        <f>IF(IFERROR(INDEX('Hotel Database'!$E$11:$E$510, MATCH($CY214, 'Hotel Database'!$EB$11:$EB$510, 0)), "")="", "", IFERROR(INDEX('Hotel Database'!$E$11:$E$510, MATCH($CY214, 'Hotel Database'!$EB$11:$EB$510, 0)), ""))</f>
        <v>70</v>
      </c>
      <c r="AE214" s="103"/>
      <c r="AF214" s="103"/>
      <c r="AG214" s="103"/>
      <c r="AH214" s="103">
        <f>IF(IFERROR(INDEX('Hotel Database'!$H$11:$H$510, MATCH($CY214, 'Hotel Database'!$EB$11:$EB$510, 0)), "")="", "", IFERROR(INDEX('Hotel Database'!$H$11:$H$510, MATCH($CY214, 'Hotel Database'!$EB$11:$EB$510, 0)), ""))</f>
        <v>2</v>
      </c>
      <c r="AI214" s="103"/>
      <c r="AJ214" s="103"/>
      <c r="AK214" s="103"/>
      <c r="AL214" s="103">
        <f>IF(IFERROR(INDEX('Hotel Database'!$K$11:$K$510, MATCH($CY214, 'Hotel Database'!$EB$11:$EB$510, 0)), "")="", "", IFERROR(INDEX('Hotel Database'!$K$11:$K$510, MATCH($CY214, 'Hotel Database'!$EB$11:$EB$510, 0)), ""))</f>
        <v>130</v>
      </c>
      <c r="AM214" s="103"/>
      <c r="AN214" s="103"/>
      <c r="AO214" s="103"/>
      <c r="AP214" s="103">
        <f>IF(IFERROR(INDEX('Hotel Database'!$Q$11:$Q$510, MATCH($CY214, 'Hotel Database'!$EB$11:$EB$510, 0)), "")="", "", IFERROR(INDEX('Hotel Database'!$Q$11:$Q$510, MATCH($CY214, 'Hotel Database'!$EB$11:$EB$510, 0)), ""))</f>
        <v>130</v>
      </c>
      <c r="AQ214" s="103"/>
      <c r="AR214" s="103"/>
      <c r="AS214" s="103"/>
      <c r="AT214" s="104" t="str">
        <f t="shared" si="14"/>
        <v>https://lhw.com/castelmonastero</v>
      </c>
      <c r="AU214" s="104"/>
      <c r="AV214" s="104"/>
      <c r="AW214" s="104"/>
      <c r="AX214" s="104"/>
      <c r="AY214" s="104"/>
      <c r="AZ214" s="104"/>
      <c r="BA214" s="104"/>
      <c r="BB214" s="104"/>
      <c r="BC214" s="104"/>
      <c r="BD214" s="104"/>
      <c r="BE214" s="104"/>
      <c r="BF214" s="104"/>
      <c r="BG214" s="104"/>
      <c r="BH214" s="104"/>
      <c r="BI214" s="104"/>
      <c r="BJ214" s="104"/>
      <c r="BK214" s="104"/>
      <c r="BL214" s="105"/>
      <c r="BM214" s="2"/>
      <c r="BN214" s="25"/>
      <c r="BO214" s="25"/>
      <c r="BP214" s="25"/>
      <c r="BQ214" s="25"/>
      <c r="BR214" s="25"/>
      <c r="BS214" s="25"/>
      <c r="BT214" s="25"/>
      <c r="BU214" s="25"/>
      <c r="BV214" s="25"/>
      <c r="BW214" s="25"/>
      <c r="BX214" s="25"/>
      <c r="BY214" s="25"/>
      <c r="BZ214" s="25"/>
      <c r="CA214" s="25"/>
      <c r="CB214" s="25"/>
      <c r="CC214" s="25"/>
      <c r="CD214" s="25"/>
      <c r="CE214" s="25"/>
      <c r="CF214" s="25"/>
      <c r="CG214" s="25"/>
      <c r="CH214" s="25"/>
      <c r="CI214" s="25"/>
      <c r="CJ214" s="25"/>
      <c r="CK214" s="25"/>
      <c r="CU214" s="10" t="str">
        <f>'Hotel Database'!$EJ221</f>
        <v/>
      </c>
      <c r="CW214" s="10" t="str">
        <f>'Hotel Database'!$EN221</f>
        <v>Okinawa</v>
      </c>
      <c r="CY214" s="8">
        <v>204</v>
      </c>
      <c r="DA214" s="10" t="str">
        <f>IFERROR(INDEX('Hotel Database'!$ED$11:$ED$510, MATCH($CY214, 'Hotel Database'!$EB$11:$EB$510, 0)), "")</f>
        <v>204. Castel Monastero</v>
      </c>
      <c r="DC214" s="10" t="str">
        <f>IF(IFERROR(INDEX('Hotel Database'!$AD$11:$AD$510, MATCH($CY214, 'Hotel Database'!$EB$11:$EB$510, 0)), "")="", "", IFERROR(INDEX('Hotel Database'!$AD$11:$AD$510, MATCH($CY214, 'Hotel Database'!$EB$11:$EB$510, 0)), ""))</f>
        <v>www.lhw.com/castelmonastero</v>
      </c>
      <c r="DE214" s="10" t="str">
        <f t="shared" si="15"/>
        <v>https://lhw.com/castelmonastero</v>
      </c>
    </row>
    <row r="215" spans="1:109" x14ac:dyDescent="0.35">
      <c r="A215" s="2"/>
      <c r="B215" s="101" t="str">
        <f>IF(IFERROR(INDEX('Hotel Database'!$B$11:$B$510, MATCH($CY215, 'Hotel Database'!$EB$11:$EB$510, 0)), "")="", "", IFERROR(INDEX('Hotel Database'!$B$11:$B$510, MATCH($CY215, 'Hotel Database'!$EB$11:$EB$510, 0)), ""))</f>
        <v>Italy</v>
      </c>
      <c r="C215" s="102"/>
      <c r="D215" s="102"/>
      <c r="E215" s="102"/>
      <c r="F215" s="102"/>
      <c r="G215" s="102"/>
      <c r="H215" s="102"/>
      <c r="I215" s="102" t="str">
        <f>IF(IFERROR(INDEX('Hotel Database'!$C$11:$C$510, MATCH($CY215, 'Hotel Database'!$EB$11:$EB$510, 0)), "")="", "", IFERROR(INDEX('Hotel Database'!$C$11:$C$510, MATCH($CY215, 'Hotel Database'!$EB$11:$EB$510, 0)), ""))</f>
        <v>Milan</v>
      </c>
      <c r="J215" s="102"/>
      <c r="K215" s="102"/>
      <c r="L215" s="102"/>
      <c r="M215" s="102"/>
      <c r="N215" s="102"/>
      <c r="O215" s="102"/>
      <c r="P215" s="102" t="str">
        <f>IF(IFERROR(INDEX('Hotel Database'!$D$11:$D$510, MATCH($CY215, 'Hotel Database'!$EB$11:$EB$510, 0)), "")="", "", IFERROR(INDEX('Hotel Database'!$D$11:$D$510, MATCH($CY215, 'Hotel Database'!$EB$11:$EB$510, 0)), ""))</f>
        <v>Palazzo Parigi Hotel &amp; Grand Spa</v>
      </c>
      <c r="Q215" s="102"/>
      <c r="R215" s="102"/>
      <c r="S215" s="102"/>
      <c r="T215" s="102"/>
      <c r="U215" s="102"/>
      <c r="V215" s="102"/>
      <c r="W215" s="102"/>
      <c r="X215" s="102"/>
      <c r="Y215" s="102"/>
      <c r="Z215" s="102" t="str">
        <f>IF(IFERROR(INDEX('Hotel Database'!$I$11:$I$510, MATCH($CY215, 'Hotel Database'!$EB$11:$EB$510, 0)), "")="", "", IFERROR(INDEX('Hotel Database'!$I$11:$I$510, MATCH($CY215, 'Hotel Database'!$EB$11:$EB$510, 0)), ""))</f>
        <v/>
      </c>
      <c r="AA215" s="102"/>
      <c r="AB215" s="102"/>
      <c r="AC215" s="102"/>
      <c r="AD215" s="103">
        <f>IF(IFERROR(INDEX('Hotel Database'!$E$11:$E$510, MATCH($CY215, 'Hotel Database'!$EB$11:$EB$510, 0)), "")="", "", IFERROR(INDEX('Hotel Database'!$E$11:$E$510, MATCH($CY215, 'Hotel Database'!$EB$11:$EB$510, 0)), ""))</f>
        <v>95</v>
      </c>
      <c r="AE215" s="103"/>
      <c r="AF215" s="103"/>
      <c r="AG215" s="103"/>
      <c r="AH215" s="103">
        <f>IF(IFERROR(INDEX('Hotel Database'!$H$11:$H$510, MATCH($CY215, 'Hotel Database'!$EB$11:$EB$510, 0)), "")="", "", IFERROR(INDEX('Hotel Database'!$H$11:$H$510, MATCH($CY215, 'Hotel Database'!$EB$11:$EB$510, 0)), ""))</f>
        <v>6</v>
      </c>
      <c r="AI215" s="103"/>
      <c r="AJ215" s="103"/>
      <c r="AK215" s="103"/>
      <c r="AL215" s="103">
        <f>IF(IFERROR(INDEX('Hotel Database'!$K$11:$K$510, MATCH($CY215, 'Hotel Database'!$EB$11:$EB$510, 0)), "")="", "", IFERROR(INDEX('Hotel Database'!$K$11:$K$510, MATCH($CY215, 'Hotel Database'!$EB$11:$EB$510, 0)), ""))</f>
        <v>60</v>
      </c>
      <c r="AM215" s="103"/>
      <c r="AN215" s="103"/>
      <c r="AO215" s="103"/>
      <c r="AP215" s="103">
        <f>IF(IFERROR(INDEX('Hotel Database'!$Q$11:$Q$510, MATCH($CY215, 'Hotel Database'!$EB$11:$EB$510, 0)), "")="", "", IFERROR(INDEX('Hotel Database'!$Q$11:$Q$510, MATCH($CY215, 'Hotel Database'!$EB$11:$EB$510, 0)), ""))</f>
        <v>350</v>
      </c>
      <c r="AQ215" s="103"/>
      <c r="AR215" s="103"/>
      <c r="AS215" s="103"/>
      <c r="AT215" s="104" t="str">
        <f t="shared" si="14"/>
        <v>https://lhw.com/palazzoparigi</v>
      </c>
      <c r="AU215" s="104"/>
      <c r="AV215" s="104"/>
      <c r="AW215" s="104"/>
      <c r="AX215" s="104"/>
      <c r="AY215" s="104"/>
      <c r="AZ215" s="104"/>
      <c r="BA215" s="104"/>
      <c r="BB215" s="104"/>
      <c r="BC215" s="104"/>
      <c r="BD215" s="104"/>
      <c r="BE215" s="104"/>
      <c r="BF215" s="104"/>
      <c r="BG215" s="104"/>
      <c r="BH215" s="104"/>
      <c r="BI215" s="104"/>
      <c r="BJ215" s="104"/>
      <c r="BK215" s="104"/>
      <c r="BL215" s="105"/>
      <c r="BM215" s="2"/>
      <c r="BN215" s="25"/>
      <c r="BO215" s="25"/>
      <c r="BP215" s="25"/>
      <c r="BQ215" s="25"/>
      <c r="BR215" s="25"/>
      <c r="BS215" s="25"/>
      <c r="BT215" s="25"/>
      <c r="BU215" s="25"/>
      <c r="BV215" s="25"/>
      <c r="BW215" s="25"/>
      <c r="BX215" s="25"/>
      <c r="BY215" s="25"/>
      <c r="BZ215" s="25"/>
      <c r="CA215" s="25"/>
      <c r="CB215" s="25"/>
      <c r="CC215" s="25"/>
      <c r="CD215" s="25"/>
      <c r="CE215" s="25"/>
      <c r="CF215" s="25"/>
      <c r="CG215" s="25"/>
      <c r="CH215" s="25"/>
      <c r="CI215" s="25"/>
      <c r="CJ215" s="25"/>
      <c r="CK215" s="25"/>
      <c r="CU215" s="10" t="str">
        <f>'Hotel Database'!$EJ222</f>
        <v/>
      </c>
      <c r="CW215" s="10" t="str">
        <f>'Hotel Database'!$EN222</f>
        <v>Oslo</v>
      </c>
      <c r="CY215" s="8">
        <v>205</v>
      </c>
      <c r="DA215" s="10" t="str">
        <f>IFERROR(INDEX('Hotel Database'!$ED$11:$ED$510, MATCH($CY215, 'Hotel Database'!$EB$11:$EB$510, 0)), "")</f>
        <v>205. Palazzo Parigi Hotel &amp; Grand Spa</v>
      </c>
      <c r="DC215" s="10" t="str">
        <f>IF(IFERROR(INDEX('Hotel Database'!$AD$11:$AD$510, MATCH($CY215, 'Hotel Database'!$EB$11:$EB$510, 0)), "")="", "", IFERROR(INDEX('Hotel Database'!$AD$11:$AD$510, MATCH($CY215, 'Hotel Database'!$EB$11:$EB$510, 0)), ""))</f>
        <v>www.lhw.com/palazzoparigi</v>
      </c>
      <c r="DE215" s="10" t="str">
        <f t="shared" si="15"/>
        <v>https://lhw.com/palazzoparigi</v>
      </c>
    </row>
    <row r="216" spans="1:109" x14ac:dyDescent="0.35">
      <c r="A216" s="2"/>
      <c r="B216" s="101" t="str">
        <f>IF(IFERROR(INDEX('Hotel Database'!$B$11:$B$510, MATCH($CY216, 'Hotel Database'!$EB$11:$EB$510, 0)), "")="", "", IFERROR(INDEX('Hotel Database'!$B$11:$B$510, MATCH($CY216, 'Hotel Database'!$EB$11:$EB$510, 0)), ""))</f>
        <v>Italy</v>
      </c>
      <c r="C216" s="102"/>
      <c r="D216" s="102"/>
      <c r="E216" s="102"/>
      <c r="F216" s="102"/>
      <c r="G216" s="102"/>
      <c r="H216" s="102"/>
      <c r="I216" s="102" t="str">
        <f>IF(IFERROR(INDEX('Hotel Database'!$C$11:$C$510, MATCH($CY216, 'Hotel Database'!$EB$11:$EB$510, 0)), "")="", "", IFERROR(INDEX('Hotel Database'!$C$11:$C$510, MATCH($CY216, 'Hotel Database'!$EB$11:$EB$510, 0)), ""))</f>
        <v>Rome</v>
      </c>
      <c r="J216" s="102"/>
      <c r="K216" s="102"/>
      <c r="L216" s="102"/>
      <c r="M216" s="102"/>
      <c r="N216" s="102"/>
      <c r="O216" s="102"/>
      <c r="P216" s="102" t="str">
        <f>IF(IFERROR(INDEX('Hotel Database'!$D$11:$D$510, MATCH($CY216, 'Hotel Database'!$EB$11:$EB$510, 0)), "")="", "", IFERROR(INDEX('Hotel Database'!$D$11:$D$510, MATCH($CY216, 'Hotel Database'!$EB$11:$EB$510, 0)), ""))</f>
        <v>J.K. Place Roma</v>
      </c>
      <c r="Q216" s="102"/>
      <c r="R216" s="102"/>
      <c r="S216" s="102"/>
      <c r="T216" s="102"/>
      <c r="U216" s="102"/>
      <c r="V216" s="102"/>
      <c r="W216" s="102"/>
      <c r="X216" s="102"/>
      <c r="Y216" s="102"/>
      <c r="Z216" s="102" t="str">
        <f>IF(IFERROR(INDEX('Hotel Database'!$I$11:$I$510, MATCH($CY216, 'Hotel Database'!$EB$11:$EB$510, 0)), "")="", "", IFERROR(INDEX('Hotel Database'!$I$11:$I$510, MATCH($CY216, 'Hotel Database'!$EB$11:$EB$510, 0)), ""))</f>
        <v/>
      </c>
      <c r="AA216" s="102"/>
      <c r="AB216" s="102"/>
      <c r="AC216" s="102"/>
      <c r="AD216" s="103">
        <f>IF(IFERROR(INDEX('Hotel Database'!$E$11:$E$510, MATCH($CY216, 'Hotel Database'!$EB$11:$EB$510, 0)), "")="", "", IFERROR(INDEX('Hotel Database'!$E$11:$E$510, MATCH($CY216, 'Hotel Database'!$EB$11:$EB$510, 0)), ""))</f>
        <v>27</v>
      </c>
      <c r="AE216" s="103"/>
      <c r="AF216" s="103"/>
      <c r="AG216" s="103"/>
      <c r="AH216" s="103">
        <f>IF(IFERROR(INDEX('Hotel Database'!$H$11:$H$510, MATCH($CY216, 'Hotel Database'!$EB$11:$EB$510, 0)), "")="", "", IFERROR(INDEX('Hotel Database'!$H$11:$H$510, MATCH($CY216, 'Hotel Database'!$EB$11:$EB$510, 0)), ""))</f>
        <v>0</v>
      </c>
      <c r="AI216" s="103"/>
      <c r="AJ216" s="103"/>
      <c r="AK216" s="103"/>
      <c r="AL216" s="103" t="str">
        <f>IF(IFERROR(INDEX('Hotel Database'!$K$11:$K$510, MATCH($CY216, 'Hotel Database'!$EB$11:$EB$510, 0)), "")="", "", IFERROR(INDEX('Hotel Database'!$K$11:$K$510, MATCH($CY216, 'Hotel Database'!$EB$11:$EB$510, 0)), ""))</f>
        <v/>
      </c>
      <c r="AM216" s="103"/>
      <c r="AN216" s="103"/>
      <c r="AO216" s="103"/>
      <c r="AP216" s="103" t="str">
        <f>IF(IFERROR(INDEX('Hotel Database'!$Q$11:$Q$510, MATCH($CY216, 'Hotel Database'!$EB$11:$EB$510, 0)), "")="", "", IFERROR(INDEX('Hotel Database'!$Q$11:$Q$510, MATCH($CY216, 'Hotel Database'!$EB$11:$EB$510, 0)), ""))</f>
        <v/>
      </c>
      <c r="AQ216" s="103"/>
      <c r="AR216" s="103"/>
      <c r="AS216" s="103"/>
      <c r="AT216" s="104" t="str">
        <f t="shared" si="14"/>
        <v>https://lhw.com/jkplaceroma</v>
      </c>
      <c r="AU216" s="104"/>
      <c r="AV216" s="104"/>
      <c r="AW216" s="104"/>
      <c r="AX216" s="104"/>
      <c r="AY216" s="104"/>
      <c r="AZ216" s="104"/>
      <c r="BA216" s="104"/>
      <c r="BB216" s="104"/>
      <c r="BC216" s="104"/>
      <c r="BD216" s="104"/>
      <c r="BE216" s="104"/>
      <c r="BF216" s="104"/>
      <c r="BG216" s="104"/>
      <c r="BH216" s="104"/>
      <c r="BI216" s="104"/>
      <c r="BJ216" s="104"/>
      <c r="BK216" s="104"/>
      <c r="BL216" s="105"/>
      <c r="BM216" s="2"/>
      <c r="BN216" s="25"/>
      <c r="BO216" s="25"/>
      <c r="BP216" s="25"/>
      <c r="BQ216" s="25"/>
      <c r="BR216" s="25"/>
      <c r="BS216" s="25"/>
      <c r="BT216" s="25"/>
      <c r="BU216" s="25"/>
      <c r="BV216" s="25"/>
      <c r="BW216" s="25"/>
      <c r="BX216" s="25"/>
      <c r="BY216" s="25"/>
      <c r="BZ216" s="25"/>
      <c r="CA216" s="25"/>
      <c r="CB216" s="25"/>
      <c r="CC216" s="25"/>
      <c r="CD216" s="25"/>
      <c r="CE216" s="25"/>
      <c r="CF216" s="25"/>
      <c r="CG216" s="25"/>
      <c r="CH216" s="25"/>
      <c r="CI216" s="25"/>
      <c r="CJ216" s="25"/>
      <c r="CK216" s="25"/>
      <c r="CU216" s="10" t="str">
        <f>'Hotel Database'!$EJ223</f>
        <v/>
      </c>
      <c r="CW216" s="10" t="str">
        <f>'Hotel Database'!$EN223</f>
        <v>Ostuni</v>
      </c>
      <c r="CY216" s="8">
        <v>206</v>
      </c>
      <c r="DA216" s="10" t="str">
        <f>IFERROR(INDEX('Hotel Database'!$ED$11:$ED$510, MATCH($CY216, 'Hotel Database'!$EB$11:$EB$510, 0)), "")</f>
        <v>206. J.K. Place Roma</v>
      </c>
      <c r="DC216" s="10" t="str">
        <f>IF(IFERROR(INDEX('Hotel Database'!$AD$11:$AD$510, MATCH($CY216, 'Hotel Database'!$EB$11:$EB$510, 0)), "")="", "", IFERROR(INDEX('Hotel Database'!$AD$11:$AD$510, MATCH($CY216, 'Hotel Database'!$EB$11:$EB$510, 0)), ""))</f>
        <v>www.lhw.com/jkplaceroma</v>
      </c>
      <c r="DE216" s="10" t="str">
        <f t="shared" si="15"/>
        <v>https://lhw.com/jkplaceroma</v>
      </c>
    </row>
    <row r="217" spans="1:109" x14ac:dyDescent="0.35">
      <c r="A217" s="2"/>
      <c r="B217" s="101" t="str">
        <f>IF(IFERROR(INDEX('Hotel Database'!$B$11:$B$510, MATCH($CY217, 'Hotel Database'!$EB$11:$EB$510, 0)), "")="", "", IFERROR(INDEX('Hotel Database'!$B$11:$B$510, MATCH($CY217, 'Hotel Database'!$EB$11:$EB$510, 0)), ""))</f>
        <v>Italy</v>
      </c>
      <c r="C217" s="102"/>
      <c r="D217" s="102"/>
      <c r="E217" s="102"/>
      <c r="F217" s="102"/>
      <c r="G217" s="102"/>
      <c r="H217" s="102"/>
      <c r="I217" s="102" t="str">
        <f>IF(IFERROR(INDEX('Hotel Database'!$C$11:$C$510, MATCH($CY217, 'Hotel Database'!$EB$11:$EB$510, 0)), "")="", "", IFERROR(INDEX('Hotel Database'!$C$11:$C$510, MATCH($CY217, 'Hotel Database'!$EB$11:$EB$510, 0)), ""))</f>
        <v>Rome</v>
      </c>
      <c r="J217" s="102"/>
      <c r="K217" s="102"/>
      <c r="L217" s="102"/>
      <c r="M217" s="102"/>
      <c r="N217" s="102"/>
      <c r="O217" s="102"/>
      <c r="P217" s="102" t="str">
        <f>IF(IFERROR(INDEX('Hotel Database'!$D$11:$D$510, MATCH($CY217, 'Hotel Database'!$EB$11:$EB$510, 0)), "")="", "", IFERROR(INDEX('Hotel Database'!$D$11:$D$510, MATCH($CY217, 'Hotel Database'!$EB$11:$EB$510, 0)), ""))</f>
        <v>Baglioni Hotel Regina</v>
      </c>
      <c r="Q217" s="102"/>
      <c r="R217" s="102"/>
      <c r="S217" s="102"/>
      <c r="T217" s="102"/>
      <c r="U217" s="102"/>
      <c r="V217" s="102"/>
      <c r="W217" s="102"/>
      <c r="X217" s="102"/>
      <c r="Y217" s="102"/>
      <c r="Z217" s="102" t="str">
        <f>IF(IFERROR(INDEX('Hotel Database'!$I$11:$I$510, MATCH($CY217, 'Hotel Database'!$EB$11:$EB$510, 0)), "")="", "", IFERROR(INDEX('Hotel Database'!$I$11:$I$510, MATCH($CY217, 'Hotel Database'!$EB$11:$EB$510, 0)), ""))</f>
        <v/>
      </c>
      <c r="AA217" s="102"/>
      <c r="AB217" s="102"/>
      <c r="AC217" s="102"/>
      <c r="AD217" s="103">
        <f>IF(IFERROR(INDEX('Hotel Database'!$E$11:$E$510, MATCH($CY217, 'Hotel Database'!$EB$11:$EB$510, 0)), "")="", "", IFERROR(INDEX('Hotel Database'!$E$11:$E$510, MATCH($CY217, 'Hotel Database'!$EB$11:$EB$510, 0)), ""))</f>
        <v>116</v>
      </c>
      <c r="AE217" s="103"/>
      <c r="AF217" s="103"/>
      <c r="AG217" s="103"/>
      <c r="AH217" s="103">
        <f>IF(IFERROR(INDEX('Hotel Database'!$H$11:$H$510, MATCH($CY217, 'Hotel Database'!$EB$11:$EB$510, 0)), "")="", "", IFERROR(INDEX('Hotel Database'!$H$11:$H$510, MATCH($CY217, 'Hotel Database'!$EB$11:$EB$510, 0)), ""))</f>
        <v>3</v>
      </c>
      <c r="AI217" s="103"/>
      <c r="AJ217" s="103"/>
      <c r="AK217" s="103"/>
      <c r="AL217" s="103">
        <f>IF(IFERROR(INDEX('Hotel Database'!$K$11:$K$510, MATCH($CY217, 'Hotel Database'!$EB$11:$EB$510, 0)), "")="", "", IFERROR(INDEX('Hotel Database'!$K$11:$K$510, MATCH($CY217, 'Hotel Database'!$EB$11:$EB$510, 0)), ""))</f>
        <v>80</v>
      </c>
      <c r="AM217" s="103"/>
      <c r="AN217" s="103"/>
      <c r="AO217" s="103"/>
      <c r="AP217" s="103">
        <f>IF(IFERROR(INDEX('Hotel Database'!$Q$11:$Q$510, MATCH($CY217, 'Hotel Database'!$EB$11:$EB$510, 0)), "")="", "", IFERROR(INDEX('Hotel Database'!$Q$11:$Q$510, MATCH($CY217, 'Hotel Database'!$EB$11:$EB$510, 0)), ""))</f>
        <v>66</v>
      </c>
      <c r="AQ217" s="103"/>
      <c r="AR217" s="103"/>
      <c r="AS217" s="103"/>
      <c r="AT217" s="104" t="str">
        <f t="shared" si="14"/>
        <v>https://lhw.com/reginabaglioni</v>
      </c>
      <c r="AU217" s="104"/>
      <c r="AV217" s="104"/>
      <c r="AW217" s="104"/>
      <c r="AX217" s="104"/>
      <c r="AY217" s="104"/>
      <c r="AZ217" s="104"/>
      <c r="BA217" s="104"/>
      <c r="BB217" s="104"/>
      <c r="BC217" s="104"/>
      <c r="BD217" s="104"/>
      <c r="BE217" s="104"/>
      <c r="BF217" s="104"/>
      <c r="BG217" s="104"/>
      <c r="BH217" s="104"/>
      <c r="BI217" s="104"/>
      <c r="BJ217" s="104"/>
      <c r="BK217" s="104"/>
      <c r="BL217" s="105"/>
      <c r="BM217" s="2"/>
      <c r="BN217" s="25"/>
      <c r="BO217" s="25"/>
      <c r="BP217" s="25"/>
      <c r="BQ217" s="25"/>
      <c r="BR217" s="25"/>
      <c r="BS217" s="25"/>
      <c r="BT217" s="25"/>
      <c r="BU217" s="25"/>
      <c r="BV217" s="25"/>
      <c r="BW217" s="25"/>
      <c r="BX217" s="25"/>
      <c r="BY217" s="25"/>
      <c r="BZ217" s="25"/>
      <c r="CA217" s="25"/>
      <c r="CB217" s="25"/>
      <c r="CC217" s="25"/>
      <c r="CD217" s="25"/>
      <c r="CE217" s="25"/>
      <c r="CF217" s="25"/>
      <c r="CG217" s="25"/>
      <c r="CH217" s="25"/>
      <c r="CI217" s="25"/>
      <c r="CJ217" s="25"/>
      <c r="CK217" s="25"/>
      <c r="CU217" s="10" t="str">
        <f>'Hotel Database'!$EJ224</f>
        <v/>
      </c>
      <c r="CW217" s="10" t="str">
        <f>'Hotel Database'!$EN224</f>
        <v>Palau</v>
      </c>
      <c r="CY217" s="8">
        <v>207</v>
      </c>
      <c r="DA217" s="10" t="str">
        <f>IFERROR(INDEX('Hotel Database'!$ED$11:$ED$510, MATCH($CY217, 'Hotel Database'!$EB$11:$EB$510, 0)), "")</f>
        <v>207. Baglioni Hotel Regina</v>
      </c>
      <c r="DC217" s="10" t="str">
        <f>IF(IFERROR(INDEX('Hotel Database'!$AD$11:$AD$510, MATCH($CY217, 'Hotel Database'!$EB$11:$EB$510, 0)), "")="", "", IFERROR(INDEX('Hotel Database'!$AD$11:$AD$510, MATCH($CY217, 'Hotel Database'!$EB$11:$EB$510, 0)), ""))</f>
        <v>www.lhw.com/reginabaglioni</v>
      </c>
      <c r="DE217" s="10" t="str">
        <f t="shared" si="15"/>
        <v>https://lhw.com/reginabaglioni</v>
      </c>
    </row>
    <row r="218" spans="1:109" x14ac:dyDescent="0.35">
      <c r="A218" s="2"/>
      <c r="B218" s="101" t="str">
        <f>IF(IFERROR(INDEX('Hotel Database'!$B$11:$B$510, MATCH($CY218, 'Hotel Database'!$EB$11:$EB$510, 0)), "")="", "", IFERROR(INDEX('Hotel Database'!$B$11:$B$510, MATCH($CY218, 'Hotel Database'!$EB$11:$EB$510, 0)), ""))</f>
        <v>Italy</v>
      </c>
      <c r="C218" s="102"/>
      <c r="D218" s="102"/>
      <c r="E218" s="102"/>
      <c r="F218" s="102"/>
      <c r="G218" s="102"/>
      <c r="H218" s="102"/>
      <c r="I218" s="102" t="str">
        <f>IF(IFERROR(INDEX('Hotel Database'!$C$11:$C$510, MATCH($CY218, 'Hotel Database'!$EB$11:$EB$510, 0)), "")="", "", IFERROR(INDEX('Hotel Database'!$C$11:$C$510, MATCH($CY218, 'Hotel Database'!$EB$11:$EB$510, 0)), ""))</f>
        <v>Florence</v>
      </c>
      <c r="J218" s="102"/>
      <c r="K218" s="102"/>
      <c r="L218" s="102"/>
      <c r="M218" s="102"/>
      <c r="N218" s="102"/>
      <c r="O218" s="102"/>
      <c r="P218" s="102" t="str">
        <f>IF(IFERROR(INDEX('Hotel Database'!$D$11:$D$510, MATCH($CY218, 'Hotel Database'!$EB$11:$EB$510, 0)), "")="", "", IFERROR(INDEX('Hotel Database'!$D$11:$D$510, MATCH($CY218, 'Hotel Database'!$EB$11:$EB$510, 0)), ""))</f>
        <v>Portrait Firenze</v>
      </c>
      <c r="Q218" s="102"/>
      <c r="R218" s="102"/>
      <c r="S218" s="102"/>
      <c r="T218" s="102"/>
      <c r="U218" s="102"/>
      <c r="V218" s="102"/>
      <c r="W218" s="102"/>
      <c r="X218" s="102"/>
      <c r="Y218" s="102"/>
      <c r="Z218" s="102" t="str">
        <f>IF(IFERROR(INDEX('Hotel Database'!$I$11:$I$510, MATCH($CY218, 'Hotel Database'!$EB$11:$EB$510, 0)), "")="", "", IFERROR(INDEX('Hotel Database'!$I$11:$I$510, MATCH($CY218, 'Hotel Database'!$EB$11:$EB$510, 0)), ""))</f>
        <v/>
      </c>
      <c r="AA218" s="102"/>
      <c r="AB218" s="102"/>
      <c r="AC218" s="102"/>
      <c r="AD218" s="103">
        <f>IF(IFERROR(INDEX('Hotel Database'!$E$11:$E$510, MATCH($CY218, 'Hotel Database'!$EB$11:$EB$510, 0)), "")="", "", IFERROR(INDEX('Hotel Database'!$E$11:$E$510, MATCH($CY218, 'Hotel Database'!$EB$11:$EB$510, 0)), ""))</f>
        <v>37</v>
      </c>
      <c r="AE218" s="103"/>
      <c r="AF218" s="103"/>
      <c r="AG218" s="103"/>
      <c r="AH218" s="103">
        <f>IF(IFERROR(INDEX('Hotel Database'!$H$11:$H$510, MATCH($CY218, 'Hotel Database'!$EB$11:$EB$510, 0)), "")="", "", IFERROR(INDEX('Hotel Database'!$H$11:$H$510, MATCH($CY218, 'Hotel Database'!$EB$11:$EB$510, 0)), ""))</f>
        <v>0</v>
      </c>
      <c r="AI218" s="103"/>
      <c r="AJ218" s="103"/>
      <c r="AK218" s="103"/>
      <c r="AL218" s="103">
        <f>IF(IFERROR(INDEX('Hotel Database'!$K$11:$K$510, MATCH($CY218, 'Hotel Database'!$EB$11:$EB$510, 0)), "")="", "", IFERROR(INDEX('Hotel Database'!$K$11:$K$510, MATCH($CY218, 'Hotel Database'!$EB$11:$EB$510, 0)), ""))</f>
        <v>80</v>
      </c>
      <c r="AM218" s="103"/>
      <c r="AN218" s="103"/>
      <c r="AO218" s="103"/>
      <c r="AP218" s="103">
        <f>IF(IFERROR(INDEX('Hotel Database'!$Q$11:$Q$510, MATCH($CY218, 'Hotel Database'!$EB$11:$EB$510, 0)), "")="", "", IFERROR(INDEX('Hotel Database'!$Q$11:$Q$510, MATCH($CY218, 'Hotel Database'!$EB$11:$EB$510, 0)), ""))</f>
        <v>80</v>
      </c>
      <c r="AQ218" s="103"/>
      <c r="AR218" s="103"/>
      <c r="AS218" s="103"/>
      <c r="AT218" s="104" t="str">
        <f t="shared" si="14"/>
        <v>https://lhw.com/portraitfirenze</v>
      </c>
      <c r="AU218" s="104"/>
      <c r="AV218" s="104"/>
      <c r="AW218" s="104"/>
      <c r="AX218" s="104"/>
      <c r="AY218" s="104"/>
      <c r="AZ218" s="104"/>
      <c r="BA218" s="104"/>
      <c r="BB218" s="104"/>
      <c r="BC218" s="104"/>
      <c r="BD218" s="104"/>
      <c r="BE218" s="104"/>
      <c r="BF218" s="104"/>
      <c r="BG218" s="104"/>
      <c r="BH218" s="104"/>
      <c r="BI218" s="104"/>
      <c r="BJ218" s="104"/>
      <c r="BK218" s="104"/>
      <c r="BL218" s="105"/>
      <c r="BM218" s="2"/>
      <c r="BN218" s="25"/>
      <c r="BO218" s="25"/>
      <c r="BP218" s="25"/>
      <c r="BQ218" s="25"/>
      <c r="BR218" s="25"/>
      <c r="BS218" s="25"/>
      <c r="BT218" s="25"/>
      <c r="BU218" s="25"/>
      <c r="BV218" s="25"/>
      <c r="BW218" s="25"/>
      <c r="BX218" s="25"/>
      <c r="BY218" s="25"/>
      <c r="BZ218" s="25"/>
      <c r="CA218" s="25"/>
      <c r="CB218" s="25"/>
      <c r="CC218" s="25"/>
      <c r="CD218" s="25"/>
      <c r="CE218" s="25"/>
      <c r="CF218" s="25"/>
      <c r="CG218" s="25"/>
      <c r="CH218" s="25"/>
      <c r="CI218" s="25"/>
      <c r="CJ218" s="25"/>
      <c r="CK218" s="25"/>
      <c r="CU218" s="10" t="str">
        <f>'Hotel Database'!$EJ225</f>
        <v/>
      </c>
      <c r="CW218" s="10" t="str">
        <f>'Hotel Database'!$EN225</f>
        <v>Palermo</v>
      </c>
      <c r="CY218" s="8">
        <v>208</v>
      </c>
      <c r="DA218" s="10" t="str">
        <f>IFERROR(INDEX('Hotel Database'!$ED$11:$ED$510, MATCH($CY218, 'Hotel Database'!$EB$11:$EB$510, 0)), "")</f>
        <v>208. Portrait Firenze</v>
      </c>
      <c r="DC218" s="10" t="str">
        <f>IF(IFERROR(INDEX('Hotel Database'!$AD$11:$AD$510, MATCH($CY218, 'Hotel Database'!$EB$11:$EB$510, 0)), "")="", "", IFERROR(INDEX('Hotel Database'!$AD$11:$AD$510, MATCH($CY218, 'Hotel Database'!$EB$11:$EB$510, 0)), ""))</f>
        <v>www.lhw.com/portraitfirenze</v>
      </c>
      <c r="DE218" s="10" t="str">
        <f t="shared" si="15"/>
        <v>https://lhw.com/portraitfirenze</v>
      </c>
    </row>
    <row r="219" spans="1:109" x14ac:dyDescent="0.35">
      <c r="A219" s="2"/>
      <c r="B219" s="101" t="str">
        <f>IF(IFERROR(INDEX('Hotel Database'!$B$11:$B$510, MATCH($CY219, 'Hotel Database'!$EB$11:$EB$510, 0)), "")="", "", IFERROR(INDEX('Hotel Database'!$B$11:$B$510, MATCH($CY219, 'Hotel Database'!$EB$11:$EB$510, 0)), ""))</f>
        <v>Italy</v>
      </c>
      <c r="C219" s="102"/>
      <c r="D219" s="102"/>
      <c r="E219" s="102"/>
      <c r="F219" s="102"/>
      <c r="G219" s="102"/>
      <c r="H219" s="102"/>
      <c r="I219" s="102" t="str">
        <f>IF(IFERROR(INDEX('Hotel Database'!$C$11:$C$510, MATCH($CY219, 'Hotel Database'!$EB$11:$EB$510, 0)), "")="", "", IFERROR(INDEX('Hotel Database'!$C$11:$C$510, MATCH($CY219, 'Hotel Database'!$EB$11:$EB$510, 0)), ""))</f>
        <v>Castelrotto</v>
      </c>
      <c r="J219" s="102"/>
      <c r="K219" s="102"/>
      <c r="L219" s="102"/>
      <c r="M219" s="102"/>
      <c r="N219" s="102"/>
      <c r="O219" s="102"/>
      <c r="P219" s="102" t="str">
        <f>IF(IFERROR(INDEX('Hotel Database'!$D$11:$D$510, MATCH($CY219, 'Hotel Database'!$EB$11:$EB$510, 0)), "")="", "", IFERROR(INDEX('Hotel Database'!$D$11:$D$510, MATCH($CY219, 'Hotel Database'!$EB$11:$EB$510, 0)), ""))</f>
        <v>COMO Alpina Dolomites</v>
      </c>
      <c r="Q219" s="102"/>
      <c r="R219" s="102"/>
      <c r="S219" s="102"/>
      <c r="T219" s="102"/>
      <c r="U219" s="102"/>
      <c r="V219" s="102"/>
      <c r="W219" s="102"/>
      <c r="X219" s="102"/>
      <c r="Y219" s="102"/>
      <c r="Z219" s="102" t="str">
        <f>IF(IFERROR(INDEX('Hotel Database'!$I$11:$I$510, MATCH($CY219, 'Hotel Database'!$EB$11:$EB$510, 0)), "")="", "", IFERROR(INDEX('Hotel Database'!$I$11:$I$510, MATCH($CY219, 'Hotel Database'!$EB$11:$EB$510, 0)), ""))</f>
        <v/>
      </c>
      <c r="AA219" s="102"/>
      <c r="AB219" s="102"/>
      <c r="AC219" s="102"/>
      <c r="AD219" s="103">
        <f>IF(IFERROR(INDEX('Hotel Database'!$E$11:$E$510, MATCH($CY219, 'Hotel Database'!$EB$11:$EB$510, 0)), "")="", "", IFERROR(INDEX('Hotel Database'!$E$11:$E$510, MATCH($CY219, 'Hotel Database'!$EB$11:$EB$510, 0)), ""))</f>
        <v>60</v>
      </c>
      <c r="AE219" s="103"/>
      <c r="AF219" s="103"/>
      <c r="AG219" s="103"/>
      <c r="AH219" s="103">
        <f>IF(IFERROR(INDEX('Hotel Database'!$H$11:$H$510, MATCH($CY219, 'Hotel Database'!$EB$11:$EB$510, 0)), "")="", "", IFERROR(INDEX('Hotel Database'!$H$11:$H$510, MATCH($CY219, 'Hotel Database'!$EB$11:$EB$510, 0)), ""))</f>
        <v>1</v>
      </c>
      <c r="AI219" s="103"/>
      <c r="AJ219" s="103"/>
      <c r="AK219" s="103"/>
      <c r="AL219" s="103">
        <f>IF(IFERROR(INDEX('Hotel Database'!$K$11:$K$510, MATCH($CY219, 'Hotel Database'!$EB$11:$EB$510, 0)), "")="", "", IFERROR(INDEX('Hotel Database'!$K$11:$K$510, MATCH($CY219, 'Hotel Database'!$EB$11:$EB$510, 0)), ""))</f>
        <v>45</v>
      </c>
      <c r="AM219" s="103"/>
      <c r="AN219" s="103"/>
      <c r="AO219" s="103"/>
      <c r="AP219" s="103" t="str">
        <f>IF(IFERROR(INDEX('Hotel Database'!$Q$11:$Q$510, MATCH($CY219, 'Hotel Database'!$EB$11:$EB$510, 0)), "")="", "", IFERROR(INDEX('Hotel Database'!$Q$11:$Q$510, MATCH($CY219, 'Hotel Database'!$EB$11:$EB$510, 0)), ""))</f>
        <v/>
      </c>
      <c r="AQ219" s="103"/>
      <c r="AR219" s="103"/>
      <c r="AS219" s="103"/>
      <c r="AT219" s="104" t="str">
        <f t="shared" si="14"/>
        <v>https://lhw.com/alpinadolomites</v>
      </c>
      <c r="AU219" s="104"/>
      <c r="AV219" s="104"/>
      <c r="AW219" s="104"/>
      <c r="AX219" s="104"/>
      <c r="AY219" s="104"/>
      <c r="AZ219" s="104"/>
      <c r="BA219" s="104"/>
      <c r="BB219" s="104"/>
      <c r="BC219" s="104"/>
      <c r="BD219" s="104"/>
      <c r="BE219" s="104"/>
      <c r="BF219" s="104"/>
      <c r="BG219" s="104"/>
      <c r="BH219" s="104"/>
      <c r="BI219" s="104"/>
      <c r="BJ219" s="104"/>
      <c r="BK219" s="104"/>
      <c r="BL219" s="105"/>
      <c r="BM219" s="2"/>
      <c r="BN219" s="25"/>
      <c r="BO219" s="25"/>
      <c r="BP219" s="25"/>
      <c r="BQ219" s="25"/>
      <c r="BR219" s="25"/>
      <c r="BS219" s="25"/>
      <c r="BT219" s="25"/>
      <c r="BU219" s="25"/>
      <c r="BV219" s="25"/>
      <c r="BW219" s="25"/>
      <c r="BX219" s="25"/>
      <c r="BY219" s="25"/>
      <c r="BZ219" s="25"/>
      <c r="CA219" s="25"/>
      <c r="CB219" s="25"/>
      <c r="CC219" s="25"/>
      <c r="CD219" s="25"/>
      <c r="CE219" s="25"/>
      <c r="CF219" s="25"/>
      <c r="CG219" s="25"/>
      <c r="CH219" s="25"/>
      <c r="CI219" s="25"/>
      <c r="CJ219" s="25"/>
      <c r="CK219" s="25"/>
      <c r="CU219" s="10" t="str">
        <f>'Hotel Database'!$EJ226</f>
        <v/>
      </c>
      <c r="CW219" s="10" t="str">
        <f>'Hotel Database'!$EN226</f>
        <v>Palm Beach</v>
      </c>
      <c r="CY219" s="8">
        <v>209</v>
      </c>
      <c r="DA219" s="10" t="str">
        <f>IFERROR(INDEX('Hotel Database'!$ED$11:$ED$510, MATCH($CY219, 'Hotel Database'!$EB$11:$EB$510, 0)), "")</f>
        <v>209. COMO Alpina Dolomites</v>
      </c>
      <c r="DC219" s="10" t="str">
        <f>IF(IFERROR(INDEX('Hotel Database'!$AD$11:$AD$510, MATCH($CY219, 'Hotel Database'!$EB$11:$EB$510, 0)), "")="", "", IFERROR(INDEX('Hotel Database'!$AD$11:$AD$510, MATCH($CY219, 'Hotel Database'!$EB$11:$EB$510, 0)), ""))</f>
        <v>www.lhw.com/alpinadolomites</v>
      </c>
      <c r="DE219" s="10" t="str">
        <f t="shared" si="15"/>
        <v>https://lhw.com/alpinadolomites</v>
      </c>
    </row>
    <row r="220" spans="1:109" x14ac:dyDescent="0.35">
      <c r="A220" s="2"/>
      <c r="B220" s="101" t="str">
        <f>IF(IFERROR(INDEX('Hotel Database'!$B$11:$B$510, MATCH($CY220, 'Hotel Database'!$EB$11:$EB$510, 0)), "")="", "", IFERROR(INDEX('Hotel Database'!$B$11:$B$510, MATCH($CY220, 'Hotel Database'!$EB$11:$EB$510, 0)), ""))</f>
        <v>Italy</v>
      </c>
      <c r="C220" s="102"/>
      <c r="D220" s="102"/>
      <c r="E220" s="102"/>
      <c r="F220" s="102"/>
      <c r="G220" s="102"/>
      <c r="H220" s="102"/>
      <c r="I220" s="102" t="str">
        <f>IF(IFERROR(INDEX('Hotel Database'!$C$11:$C$510, MATCH($CY220, 'Hotel Database'!$EB$11:$EB$510, 0)), "")="", "", IFERROR(INDEX('Hotel Database'!$C$11:$C$510, MATCH($CY220, 'Hotel Database'!$EB$11:$EB$510, 0)), ""))</f>
        <v>Monte Argentario, Tuscany</v>
      </c>
      <c r="J220" s="102"/>
      <c r="K220" s="102"/>
      <c r="L220" s="102"/>
      <c r="M220" s="102"/>
      <c r="N220" s="102"/>
      <c r="O220" s="102"/>
      <c r="P220" s="102" t="str">
        <f>IF(IFERROR(INDEX('Hotel Database'!$D$11:$D$510, MATCH($CY220, 'Hotel Database'!$EB$11:$EB$510, 0)), "")="", "", IFERROR(INDEX('Hotel Database'!$D$11:$D$510, MATCH($CY220, 'Hotel Database'!$EB$11:$EB$510, 0)), ""))</f>
        <v>Hotel Il Pellicano</v>
      </c>
      <c r="Q220" s="102"/>
      <c r="R220" s="102"/>
      <c r="S220" s="102"/>
      <c r="T220" s="102"/>
      <c r="U220" s="102"/>
      <c r="V220" s="102"/>
      <c r="W220" s="102"/>
      <c r="X220" s="102"/>
      <c r="Y220" s="102"/>
      <c r="Z220" s="102" t="str">
        <f>IF(IFERROR(INDEX('Hotel Database'!$I$11:$I$510, MATCH($CY220, 'Hotel Database'!$EB$11:$EB$510, 0)), "")="", "", IFERROR(INDEX('Hotel Database'!$I$11:$I$510, MATCH($CY220, 'Hotel Database'!$EB$11:$EB$510, 0)), ""))</f>
        <v/>
      </c>
      <c r="AA220" s="102"/>
      <c r="AB220" s="102"/>
      <c r="AC220" s="102"/>
      <c r="AD220" s="103">
        <f>IF(IFERROR(INDEX('Hotel Database'!$E$11:$E$510, MATCH($CY220, 'Hotel Database'!$EB$11:$EB$510, 0)), "")="", "", IFERROR(INDEX('Hotel Database'!$E$11:$E$510, MATCH($CY220, 'Hotel Database'!$EB$11:$EB$510, 0)), ""))</f>
        <v>50</v>
      </c>
      <c r="AE220" s="103"/>
      <c r="AF220" s="103"/>
      <c r="AG220" s="103"/>
      <c r="AH220" s="103">
        <f>IF(IFERROR(INDEX('Hotel Database'!$H$11:$H$510, MATCH($CY220, 'Hotel Database'!$EB$11:$EB$510, 0)), "")="", "", IFERROR(INDEX('Hotel Database'!$H$11:$H$510, MATCH($CY220, 'Hotel Database'!$EB$11:$EB$510, 0)), ""))</f>
        <v>1</v>
      </c>
      <c r="AI220" s="103"/>
      <c r="AJ220" s="103"/>
      <c r="AK220" s="103"/>
      <c r="AL220" s="103">
        <f>IF(IFERROR(INDEX('Hotel Database'!$K$11:$K$510, MATCH($CY220, 'Hotel Database'!$EB$11:$EB$510, 0)), "")="", "", IFERROR(INDEX('Hotel Database'!$K$11:$K$510, MATCH($CY220, 'Hotel Database'!$EB$11:$EB$510, 0)), ""))</f>
        <v>100</v>
      </c>
      <c r="AM220" s="103"/>
      <c r="AN220" s="103"/>
      <c r="AO220" s="103"/>
      <c r="AP220" s="103">
        <f>IF(IFERROR(INDEX('Hotel Database'!$Q$11:$Q$510, MATCH($CY220, 'Hotel Database'!$EB$11:$EB$510, 0)), "")="", "", IFERROR(INDEX('Hotel Database'!$Q$11:$Q$510, MATCH($CY220, 'Hotel Database'!$EB$11:$EB$510, 0)), ""))</f>
        <v>150</v>
      </c>
      <c r="AQ220" s="103"/>
      <c r="AR220" s="103"/>
      <c r="AS220" s="103"/>
      <c r="AT220" s="104" t="str">
        <f t="shared" si="14"/>
        <v>https://lhw.com/ilpellicano</v>
      </c>
      <c r="AU220" s="104"/>
      <c r="AV220" s="104"/>
      <c r="AW220" s="104"/>
      <c r="AX220" s="104"/>
      <c r="AY220" s="104"/>
      <c r="AZ220" s="104"/>
      <c r="BA220" s="104"/>
      <c r="BB220" s="104"/>
      <c r="BC220" s="104"/>
      <c r="BD220" s="104"/>
      <c r="BE220" s="104"/>
      <c r="BF220" s="104"/>
      <c r="BG220" s="104"/>
      <c r="BH220" s="104"/>
      <c r="BI220" s="104"/>
      <c r="BJ220" s="104"/>
      <c r="BK220" s="104"/>
      <c r="BL220" s="105"/>
      <c r="BM220" s="2"/>
      <c r="BN220" s="25"/>
      <c r="BO220" s="25"/>
      <c r="BP220" s="25"/>
      <c r="BQ220" s="25"/>
      <c r="BR220" s="25"/>
      <c r="BS220" s="25"/>
      <c r="BT220" s="25"/>
      <c r="BU220" s="25"/>
      <c r="BV220" s="25"/>
      <c r="BW220" s="25"/>
      <c r="BX220" s="25"/>
      <c r="BY220" s="25"/>
      <c r="BZ220" s="25"/>
      <c r="CA220" s="25"/>
      <c r="CB220" s="25"/>
      <c r="CC220" s="25"/>
      <c r="CD220" s="25"/>
      <c r="CE220" s="25"/>
      <c r="CF220" s="25"/>
      <c r="CG220" s="25"/>
      <c r="CH220" s="25"/>
      <c r="CI220" s="25"/>
      <c r="CJ220" s="25"/>
      <c r="CK220" s="25"/>
      <c r="CU220" s="10" t="str">
        <f>'Hotel Database'!$EJ227</f>
        <v/>
      </c>
      <c r="CW220" s="10" t="str">
        <f>'Hotel Database'!$EN227</f>
        <v>Palm Springs</v>
      </c>
      <c r="CY220" s="8">
        <v>210</v>
      </c>
      <c r="DA220" s="10" t="str">
        <f>IFERROR(INDEX('Hotel Database'!$ED$11:$ED$510, MATCH($CY220, 'Hotel Database'!$EB$11:$EB$510, 0)), "")</f>
        <v>210. Hotel Il Pellicano</v>
      </c>
      <c r="DC220" s="10" t="str">
        <f>IF(IFERROR(INDEX('Hotel Database'!$AD$11:$AD$510, MATCH($CY220, 'Hotel Database'!$EB$11:$EB$510, 0)), "")="", "", IFERROR(INDEX('Hotel Database'!$AD$11:$AD$510, MATCH($CY220, 'Hotel Database'!$EB$11:$EB$510, 0)), ""))</f>
        <v>www.lhw.com/ilpellicano</v>
      </c>
      <c r="DE220" s="10" t="str">
        <f t="shared" si="15"/>
        <v>https://lhw.com/ilpellicano</v>
      </c>
    </row>
    <row r="221" spans="1:109" x14ac:dyDescent="0.35">
      <c r="A221" s="2"/>
      <c r="B221" s="101" t="str">
        <f>IF(IFERROR(INDEX('Hotel Database'!$B$11:$B$510, MATCH($CY221, 'Hotel Database'!$EB$11:$EB$510, 0)), "")="", "", IFERROR(INDEX('Hotel Database'!$B$11:$B$510, MATCH($CY221, 'Hotel Database'!$EB$11:$EB$510, 0)), ""))</f>
        <v>Italy</v>
      </c>
      <c r="C221" s="102"/>
      <c r="D221" s="102"/>
      <c r="E221" s="102"/>
      <c r="F221" s="102"/>
      <c r="G221" s="102"/>
      <c r="H221" s="102"/>
      <c r="I221" s="102" t="str">
        <f>IF(IFERROR(INDEX('Hotel Database'!$C$11:$C$510, MATCH($CY221, 'Hotel Database'!$EB$11:$EB$510, 0)), "")="", "", IFERROR(INDEX('Hotel Database'!$C$11:$C$510, MATCH($CY221, 'Hotel Database'!$EB$11:$EB$510, 0)), ""))</f>
        <v>Ladispoli</v>
      </c>
      <c r="J221" s="102"/>
      <c r="K221" s="102"/>
      <c r="L221" s="102"/>
      <c r="M221" s="102"/>
      <c r="N221" s="102"/>
      <c r="O221" s="102"/>
      <c r="P221" s="102" t="str">
        <f>IF(IFERROR(INDEX('Hotel Database'!$D$11:$D$510, MATCH($CY221, 'Hotel Database'!$EB$11:$EB$510, 0)), "")="", "", IFERROR(INDEX('Hotel Database'!$D$11:$D$510, MATCH($CY221, 'Hotel Database'!$EB$11:$EB$510, 0)), ""))</f>
        <v>La Posta Vecchia Hotel</v>
      </c>
      <c r="Q221" s="102"/>
      <c r="R221" s="102"/>
      <c r="S221" s="102"/>
      <c r="T221" s="102"/>
      <c r="U221" s="102"/>
      <c r="V221" s="102"/>
      <c r="W221" s="102"/>
      <c r="X221" s="102"/>
      <c r="Y221" s="102"/>
      <c r="Z221" s="102" t="str">
        <f>IF(IFERROR(INDEX('Hotel Database'!$I$11:$I$510, MATCH($CY221, 'Hotel Database'!$EB$11:$EB$510, 0)), "")="", "", IFERROR(INDEX('Hotel Database'!$I$11:$I$510, MATCH($CY221, 'Hotel Database'!$EB$11:$EB$510, 0)), ""))</f>
        <v/>
      </c>
      <c r="AA221" s="102"/>
      <c r="AB221" s="102"/>
      <c r="AC221" s="102"/>
      <c r="AD221" s="103">
        <f>IF(IFERROR(INDEX('Hotel Database'!$E$11:$E$510, MATCH($CY221, 'Hotel Database'!$EB$11:$EB$510, 0)), "")="", "", IFERROR(INDEX('Hotel Database'!$E$11:$E$510, MATCH($CY221, 'Hotel Database'!$EB$11:$EB$510, 0)), ""))</f>
        <v>21</v>
      </c>
      <c r="AE221" s="103"/>
      <c r="AF221" s="103"/>
      <c r="AG221" s="103"/>
      <c r="AH221" s="103">
        <f>IF(IFERROR(INDEX('Hotel Database'!$H$11:$H$510, MATCH($CY221, 'Hotel Database'!$EB$11:$EB$510, 0)), "")="", "", IFERROR(INDEX('Hotel Database'!$H$11:$H$510, MATCH($CY221, 'Hotel Database'!$EB$11:$EB$510, 0)), ""))</f>
        <v>1</v>
      </c>
      <c r="AI221" s="103"/>
      <c r="AJ221" s="103"/>
      <c r="AK221" s="103"/>
      <c r="AL221" s="103">
        <f>IF(IFERROR(INDEX('Hotel Database'!$K$11:$K$510, MATCH($CY221, 'Hotel Database'!$EB$11:$EB$510, 0)), "")="", "", IFERROR(INDEX('Hotel Database'!$K$11:$K$510, MATCH($CY221, 'Hotel Database'!$EB$11:$EB$510, 0)), ""))</f>
        <v>40</v>
      </c>
      <c r="AM221" s="103"/>
      <c r="AN221" s="103"/>
      <c r="AO221" s="103"/>
      <c r="AP221" s="103">
        <f>IF(IFERROR(INDEX('Hotel Database'!$Q$11:$Q$510, MATCH($CY221, 'Hotel Database'!$EB$11:$EB$510, 0)), "")="", "", IFERROR(INDEX('Hotel Database'!$Q$11:$Q$510, MATCH($CY221, 'Hotel Database'!$EB$11:$EB$510, 0)), ""))</f>
        <v>200</v>
      </c>
      <c r="AQ221" s="103"/>
      <c r="AR221" s="103"/>
      <c r="AS221" s="103"/>
      <c r="AT221" s="104" t="str">
        <f t="shared" si="14"/>
        <v>https://lhw.com/postavecchia</v>
      </c>
      <c r="AU221" s="104"/>
      <c r="AV221" s="104"/>
      <c r="AW221" s="104"/>
      <c r="AX221" s="104"/>
      <c r="AY221" s="104"/>
      <c r="AZ221" s="104"/>
      <c r="BA221" s="104"/>
      <c r="BB221" s="104"/>
      <c r="BC221" s="104"/>
      <c r="BD221" s="104"/>
      <c r="BE221" s="104"/>
      <c r="BF221" s="104"/>
      <c r="BG221" s="104"/>
      <c r="BH221" s="104"/>
      <c r="BI221" s="104"/>
      <c r="BJ221" s="104"/>
      <c r="BK221" s="104"/>
      <c r="BL221" s="105"/>
      <c r="BM221" s="2"/>
      <c r="BN221" s="25"/>
      <c r="BO221" s="25"/>
      <c r="BP221" s="25"/>
      <c r="BQ221" s="25"/>
      <c r="BR221" s="25"/>
      <c r="BS221" s="25"/>
      <c r="BT221" s="25"/>
      <c r="BU221" s="25"/>
      <c r="BV221" s="25"/>
      <c r="BW221" s="25"/>
      <c r="BX221" s="25"/>
      <c r="BY221" s="25"/>
      <c r="BZ221" s="25"/>
      <c r="CA221" s="25"/>
      <c r="CB221" s="25"/>
      <c r="CC221" s="25"/>
      <c r="CD221" s="25"/>
      <c r="CE221" s="25"/>
      <c r="CF221" s="25"/>
      <c r="CG221" s="25"/>
      <c r="CH221" s="25"/>
      <c r="CI221" s="25"/>
      <c r="CJ221" s="25"/>
      <c r="CK221" s="25"/>
      <c r="CU221" s="10" t="str">
        <f>'Hotel Database'!$EJ228</f>
        <v/>
      </c>
      <c r="CW221" s="10" t="str">
        <f>'Hotel Database'!$EN228</f>
        <v>Palma de Mallorca</v>
      </c>
      <c r="CY221" s="8">
        <v>211</v>
      </c>
      <c r="DA221" s="10" t="str">
        <f>IFERROR(INDEX('Hotel Database'!$ED$11:$ED$510, MATCH($CY221, 'Hotel Database'!$EB$11:$EB$510, 0)), "")</f>
        <v>211. La Posta Vecchia Hotel</v>
      </c>
      <c r="DC221" s="10" t="str">
        <f>IF(IFERROR(INDEX('Hotel Database'!$AD$11:$AD$510, MATCH($CY221, 'Hotel Database'!$EB$11:$EB$510, 0)), "")="", "", IFERROR(INDEX('Hotel Database'!$AD$11:$AD$510, MATCH($CY221, 'Hotel Database'!$EB$11:$EB$510, 0)), ""))</f>
        <v>www.lhw.com/postavecchia</v>
      </c>
      <c r="DE221" s="10" t="str">
        <f t="shared" si="15"/>
        <v>https://lhw.com/postavecchia</v>
      </c>
    </row>
    <row r="222" spans="1:109" x14ac:dyDescent="0.35">
      <c r="A222" s="2"/>
      <c r="B222" s="101" t="str">
        <f>IF(IFERROR(INDEX('Hotel Database'!$B$11:$B$510, MATCH($CY222, 'Hotel Database'!$EB$11:$EB$510, 0)), "")="", "", IFERROR(INDEX('Hotel Database'!$B$11:$B$510, MATCH($CY222, 'Hotel Database'!$EB$11:$EB$510, 0)), ""))</f>
        <v>Italy</v>
      </c>
      <c r="C222" s="102"/>
      <c r="D222" s="102"/>
      <c r="E222" s="102"/>
      <c r="F222" s="102"/>
      <c r="G222" s="102"/>
      <c r="H222" s="102"/>
      <c r="I222" s="102" t="str">
        <f>IF(IFERROR(INDEX('Hotel Database'!$C$11:$C$510, MATCH($CY222, 'Hotel Database'!$EB$11:$EB$510, 0)), "")="", "", IFERROR(INDEX('Hotel Database'!$C$11:$C$510, MATCH($CY222, 'Hotel Database'!$EB$11:$EB$510, 0)), ""))</f>
        <v>Florence</v>
      </c>
      <c r="J222" s="102"/>
      <c r="K222" s="102"/>
      <c r="L222" s="102"/>
      <c r="M222" s="102"/>
      <c r="N222" s="102"/>
      <c r="O222" s="102"/>
      <c r="P222" s="102" t="str">
        <f>IF(IFERROR(INDEX('Hotel Database'!$D$11:$D$510, MATCH($CY222, 'Hotel Database'!$EB$11:$EB$510, 0)), "")="", "", IFERROR(INDEX('Hotel Database'!$D$11:$D$510, MATCH($CY222, 'Hotel Database'!$EB$11:$EB$510, 0)), ""))</f>
        <v>Villa Cora</v>
      </c>
      <c r="Q222" s="102"/>
      <c r="R222" s="102"/>
      <c r="S222" s="102"/>
      <c r="T222" s="102"/>
      <c r="U222" s="102"/>
      <c r="V222" s="102"/>
      <c r="W222" s="102"/>
      <c r="X222" s="102"/>
      <c r="Y222" s="102"/>
      <c r="Z222" s="102" t="str">
        <f>IF(IFERROR(INDEX('Hotel Database'!$I$11:$I$510, MATCH($CY222, 'Hotel Database'!$EB$11:$EB$510, 0)), "")="", "", IFERROR(INDEX('Hotel Database'!$I$11:$I$510, MATCH($CY222, 'Hotel Database'!$EB$11:$EB$510, 0)), ""))</f>
        <v/>
      </c>
      <c r="AA222" s="102"/>
      <c r="AB222" s="102"/>
      <c r="AC222" s="102"/>
      <c r="AD222" s="103">
        <f>IF(IFERROR(INDEX('Hotel Database'!$E$11:$E$510, MATCH($CY222, 'Hotel Database'!$EB$11:$EB$510, 0)), "")="", "", IFERROR(INDEX('Hotel Database'!$E$11:$E$510, MATCH($CY222, 'Hotel Database'!$EB$11:$EB$510, 0)), ""))</f>
        <v>43</v>
      </c>
      <c r="AE222" s="103"/>
      <c r="AF222" s="103"/>
      <c r="AG222" s="103"/>
      <c r="AH222" s="103">
        <f>IF(IFERROR(INDEX('Hotel Database'!$H$11:$H$510, MATCH($CY222, 'Hotel Database'!$EB$11:$EB$510, 0)), "")="", "", IFERROR(INDEX('Hotel Database'!$H$11:$H$510, MATCH($CY222, 'Hotel Database'!$EB$11:$EB$510, 0)), ""))</f>
        <v>6</v>
      </c>
      <c r="AI222" s="103"/>
      <c r="AJ222" s="103"/>
      <c r="AK222" s="103"/>
      <c r="AL222" s="103">
        <f>IF(IFERROR(INDEX('Hotel Database'!$K$11:$K$510, MATCH($CY222, 'Hotel Database'!$EB$11:$EB$510, 0)), "")="", "", IFERROR(INDEX('Hotel Database'!$K$11:$K$510, MATCH($CY222, 'Hotel Database'!$EB$11:$EB$510, 0)), ""))</f>
        <v>35</v>
      </c>
      <c r="AM222" s="103"/>
      <c r="AN222" s="103"/>
      <c r="AO222" s="103"/>
      <c r="AP222" s="103">
        <f>IF(IFERROR(INDEX('Hotel Database'!$Q$11:$Q$510, MATCH($CY222, 'Hotel Database'!$EB$11:$EB$510, 0)), "")="", "", IFERROR(INDEX('Hotel Database'!$Q$11:$Q$510, MATCH($CY222, 'Hotel Database'!$EB$11:$EB$510, 0)), ""))</f>
        <v>100</v>
      </c>
      <c r="AQ222" s="103"/>
      <c r="AR222" s="103"/>
      <c r="AS222" s="103"/>
      <c r="AT222" s="104" t="str">
        <f t="shared" si="14"/>
        <v>https://lhw.com/villacora</v>
      </c>
      <c r="AU222" s="104"/>
      <c r="AV222" s="104"/>
      <c r="AW222" s="104"/>
      <c r="AX222" s="104"/>
      <c r="AY222" s="104"/>
      <c r="AZ222" s="104"/>
      <c r="BA222" s="104"/>
      <c r="BB222" s="104"/>
      <c r="BC222" s="104"/>
      <c r="BD222" s="104"/>
      <c r="BE222" s="104"/>
      <c r="BF222" s="104"/>
      <c r="BG222" s="104"/>
      <c r="BH222" s="104"/>
      <c r="BI222" s="104"/>
      <c r="BJ222" s="104"/>
      <c r="BK222" s="104"/>
      <c r="BL222" s="105"/>
      <c r="BM222" s="2"/>
      <c r="BN222" s="25"/>
      <c r="BO222" s="25"/>
      <c r="BP222" s="25"/>
      <c r="BQ222" s="25"/>
      <c r="BR222" s="25"/>
      <c r="BS222" s="25"/>
      <c r="BT222" s="25"/>
      <c r="BU222" s="25"/>
      <c r="BV222" s="25"/>
      <c r="BW222" s="25"/>
      <c r="BX222" s="25"/>
      <c r="BY222" s="25"/>
      <c r="BZ222" s="25"/>
      <c r="CA222" s="25"/>
      <c r="CB222" s="25"/>
      <c r="CC222" s="25"/>
      <c r="CD222" s="25"/>
      <c r="CE222" s="25"/>
      <c r="CF222" s="25"/>
      <c r="CG222" s="25"/>
      <c r="CH222" s="25"/>
      <c r="CI222" s="25"/>
      <c r="CJ222" s="25"/>
      <c r="CK222" s="25"/>
      <c r="CU222" s="10" t="str">
        <f>'Hotel Database'!$EJ229</f>
        <v/>
      </c>
      <c r="CW222" s="10" t="str">
        <f>'Hotel Database'!$EN229</f>
        <v>Paris</v>
      </c>
      <c r="CY222" s="8">
        <v>212</v>
      </c>
      <c r="DA222" s="10" t="str">
        <f>IFERROR(INDEX('Hotel Database'!$ED$11:$ED$510, MATCH($CY222, 'Hotel Database'!$EB$11:$EB$510, 0)), "")</f>
        <v>212. Villa Cora</v>
      </c>
      <c r="DC222" s="10" t="str">
        <f>IF(IFERROR(INDEX('Hotel Database'!$AD$11:$AD$510, MATCH($CY222, 'Hotel Database'!$EB$11:$EB$510, 0)), "")="", "", IFERROR(INDEX('Hotel Database'!$AD$11:$AD$510, MATCH($CY222, 'Hotel Database'!$EB$11:$EB$510, 0)), ""))</f>
        <v>www.lhw.com/villacora</v>
      </c>
      <c r="DE222" s="10" t="str">
        <f t="shared" si="15"/>
        <v>https://lhw.com/villacora</v>
      </c>
    </row>
    <row r="223" spans="1:109" x14ac:dyDescent="0.35">
      <c r="A223" s="2"/>
      <c r="B223" s="101" t="str">
        <f>IF(IFERROR(INDEX('Hotel Database'!$B$11:$B$510, MATCH($CY223, 'Hotel Database'!$EB$11:$EB$510, 0)), "")="", "", IFERROR(INDEX('Hotel Database'!$B$11:$B$510, MATCH($CY223, 'Hotel Database'!$EB$11:$EB$510, 0)), ""))</f>
        <v>Italy</v>
      </c>
      <c r="C223" s="102"/>
      <c r="D223" s="102"/>
      <c r="E223" s="102"/>
      <c r="F223" s="102"/>
      <c r="G223" s="102"/>
      <c r="H223" s="102"/>
      <c r="I223" s="102" t="str">
        <f>IF(IFERROR(INDEX('Hotel Database'!$C$11:$C$510, MATCH($CY223, 'Hotel Database'!$EB$11:$EB$510, 0)), "")="", "", IFERROR(INDEX('Hotel Database'!$C$11:$C$510, MATCH($CY223, 'Hotel Database'!$EB$11:$EB$510, 0)), ""))</f>
        <v>Rome</v>
      </c>
      <c r="J223" s="102"/>
      <c r="K223" s="102"/>
      <c r="L223" s="102"/>
      <c r="M223" s="102"/>
      <c r="N223" s="102"/>
      <c r="O223" s="102"/>
      <c r="P223" s="102" t="str">
        <f>IF(IFERROR(INDEX('Hotel Database'!$D$11:$D$510, MATCH($CY223, 'Hotel Database'!$EB$11:$EB$510, 0)), "")="", "", IFERROR(INDEX('Hotel Database'!$D$11:$D$510, MATCH($CY223, 'Hotel Database'!$EB$11:$EB$510, 0)), ""))</f>
        <v>Villa Agrippina, a Gran Melia Hotel, Rome</v>
      </c>
      <c r="Q223" s="102"/>
      <c r="R223" s="102"/>
      <c r="S223" s="102"/>
      <c r="T223" s="102"/>
      <c r="U223" s="102"/>
      <c r="V223" s="102"/>
      <c r="W223" s="102"/>
      <c r="X223" s="102"/>
      <c r="Y223" s="102"/>
      <c r="Z223" s="102" t="str">
        <f>IF(IFERROR(INDEX('Hotel Database'!$I$11:$I$510, MATCH($CY223, 'Hotel Database'!$EB$11:$EB$510, 0)), "")="", "", IFERROR(INDEX('Hotel Database'!$I$11:$I$510, MATCH($CY223, 'Hotel Database'!$EB$11:$EB$510, 0)), ""))</f>
        <v/>
      </c>
      <c r="AA223" s="102"/>
      <c r="AB223" s="102"/>
      <c r="AC223" s="102"/>
      <c r="AD223" s="103">
        <f>IF(IFERROR(INDEX('Hotel Database'!$E$11:$E$510, MATCH($CY223, 'Hotel Database'!$EB$11:$EB$510, 0)), "")="", "", IFERROR(INDEX('Hotel Database'!$E$11:$E$510, MATCH($CY223, 'Hotel Database'!$EB$11:$EB$510, 0)), ""))</f>
        <v>107</v>
      </c>
      <c r="AE223" s="103"/>
      <c r="AF223" s="103"/>
      <c r="AG223" s="103"/>
      <c r="AH223" s="103">
        <f>IF(IFERROR(INDEX('Hotel Database'!$H$11:$H$510, MATCH($CY223, 'Hotel Database'!$EB$11:$EB$510, 0)), "")="", "", IFERROR(INDEX('Hotel Database'!$H$11:$H$510, MATCH($CY223, 'Hotel Database'!$EB$11:$EB$510, 0)), ""))</f>
        <v>3</v>
      </c>
      <c r="AI223" s="103"/>
      <c r="AJ223" s="103"/>
      <c r="AK223" s="103"/>
      <c r="AL223" s="103">
        <f>IF(IFERROR(INDEX('Hotel Database'!$K$11:$K$510, MATCH($CY223, 'Hotel Database'!$EB$11:$EB$510, 0)), "")="", "", IFERROR(INDEX('Hotel Database'!$K$11:$K$510, MATCH($CY223, 'Hotel Database'!$EB$11:$EB$510, 0)), ""))</f>
        <v>110</v>
      </c>
      <c r="AM223" s="103"/>
      <c r="AN223" s="103"/>
      <c r="AO223" s="103"/>
      <c r="AP223" s="103">
        <f>IF(IFERROR(INDEX('Hotel Database'!$Q$11:$Q$510, MATCH($CY223, 'Hotel Database'!$EB$11:$EB$510, 0)), "")="", "", IFERROR(INDEX('Hotel Database'!$Q$11:$Q$510, MATCH($CY223, 'Hotel Database'!$EB$11:$EB$510, 0)), ""))</f>
        <v>130</v>
      </c>
      <c r="AQ223" s="103"/>
      <c r="AR223" s="103"/>
      <c r="AS223" s="103"/>
      <c r="AT223" s="104" t="str">
        <f t="shared" si="14"/>
        <v>https://lhw.com/granmeliaagrippina</v>
      </c>
      <c r="AU223" s="104"/>
      <c r="AV223" s="104"/>
      <c r="AW223" s="104"/>
      <c r="AX223" s="104"/>
      <c r="AY223" s="104"/>
      <c r="AZ223" s="104"/>
      <c r="BA223" s="104"/>
      <c r="BB223" s="104"/>
      <c r="BC223" s="104"/>
      <c r="BD223" s="104"/>
      <c r="BE223" s="104"/>
      <c r="BF223" s="104"/>
      <c r="BG223" s="104"/>
      <c r="BH223" s="104"/>
      <c r="BI223" s="104"/>
      <c r="BJ223" s="104"/>
      <c r="BK223" s="104"/>
      <c r="BL223" s="105"/>
      <c r="BM223" s="2"/>
      <c r="BN223" s="25"/>
      <c r="BO223" s="25"/>
      <c r="BP223" s="25"/>
      <c r="BQ223" s="25"/>
      <c r="BR223" s="25"/>
      <c r="BS223" s="25"/>
      <c r="BT223" s="25"/>
      <c r="BU223" s="25"/>
      <c r="BV223" s="25"/>
      <c r="BW223" s="25"/>
      <c r="BX223" s="25"/>
      <c r="BY223" s="25"/>
      <c r="BZ223" s="25"/>
      <c r="CA223" s="25"/>
      <c r="CB223" s="25"/>
      <c r="CC223" s="25"/>
      <c r="CD223" s="25"/>
      <c r="CE223" s="25"/>
      <c r="CF223" s="25"/>
      <c r="CG223" s="25"/>
      <c r="CH223" s="25"/>
      <c r="CI223" s="25"/>
      <c r="CJ223" s="25"/>
      <c r="CK223" s="25"/>
      <c r="CU223" s="10" t="str">
        <f>'Hotel Database'!$EJ230</f>
        <v/>
      </c>
      <c r="CW223" s="10" t="str">
        <f>'Hotel Database'!$EN230</f>
        <v>Park City</v>
      </c>
      <c r="CY223" s="8">
        <v>213</v>
      </c>
      <c r="DA223" s="10" t="str">
        <f>IFERROR(INDEX('Hotel Database'!$ED$11:$ED$510, MATCH($CY223, 'Hotel Database'!$EB$11:$EB$510, 0)), "")</f>
        <v>213. Villa Agrippina, a Gran Melia Hotel, Rome</v>
      </c>
      <c r="DC223" s="10" t="str">
        <f>IF(IFERROR(INDEX('Hotel Database'!$AD$11:$AD$510, MATCH($CY223, 'Hotel Database'!$EB$11:$EB$510, 0)), "")="", "", IFERROR(INDEX('Hotel Database'!$AD$11:$AD$510, MATCH($CY223, 'Hotel Database'!$EB$11:$EB$510, 0)), ""))</f>
        <v>www.lhw.com/granmeliaagrippina</v>
      </c>
      <c r="DE223" s="10" t="str">
        <f t="shared" si="15"/>
        <v>https://lhw.com/granmeliaagrippina</v>
      </c>
    </row>
    <row r="224" spans="1:109" x14ac:dyDescent="0.35">
      <c r="A224" s="2"/>
      <c r="B224" s="101" t="str">
        <f>IF(IFERROR(INDEX('Hotel Database'!$B$11:$B$510, MATCH($CY224, 'Hotel Database'!$EB$11:$EB$510, 0)), "")="", "", IFERROR(INDEX('Hotel Database'!$B$11:$B$510, MATCH($CY224, 'Hotel Database'!$EB$11:$EB$510, 0)), ""))</f>
        <v>Italy</v>
      </c>
      <c r="C224" s="102"/>
      <c r="D224" s="102"/>
      <c r="E224" s="102"/>
      <c r="F224" s="102"/>
      <c r="G224" s="102"/>
      <c r="H224" s="102"/>
      <c r="I224" s="102" t="str">
        <f>IF(IFERROR(INDEX('Hotel Database'!$C$11:$C$510, MATCH($CY224, 'Hotel Database'!$EB$11:$EB$510, 0)), "")="", "", IFERROR(INDEX('Hotel Database'!$C$11:$C$510, MATCH($CY224, 'Hotel Database'!$EB$11:$EB$510, 0)), ""))</f>
        <v>Torno</v>
      </c>
      <c r="J224" s="102"/>
      <c r="K224" s="102"/>
      <c r="L224" s="102"/>
      <c r="M224" s="102"/>
      <c r="N224" s="102"/>
      <c r="O224" s="102"/>
      <c r="P224" s="102" t="str">
        <f>IF(IFERROR(INDEX('Hotel Database'!$D$11:$D$510, MATCH($CY224, 'Hotel Database'!$EB$11:$EB$510, 0)), "")="", "", IFERROR(INDEX('Hotel Database'!$D$11:$D$510, MATCH($CY224, 'Hotel Database'!$EB$11:$EB$510, 0)), ""))</f>
        <v>Il Sereno Lago di Como</v>
      </c>
      <c r="Q224" s="102"/>
      <c r="R224" s="102"/>
      <c r="S224" s="102"/>
      <c r="T224" s="102"/>
      <c r="U224" s="102"/>
      <c r="V224" s="102"/>
      <c r="W224" s="102"/>
      <c r="X224" s="102"/>
      <c r="Y224" s="102"/>
      <c r="Z224" s="102" t="str">
        <f>IF(IFERROR(INDEX('Hotel Database'!$I$11:$I$510, MATCH($CY224, 'Hotel Database'!$EB$11:$EB$510, 0)), "")="", "", IFERROR(INDEX('Hotel Database'!$I$11:$I$510, MATCH($CY224, 'Hotel Database'!$EB$11:$EB$510, 0)), ""))</f>
        <v/>
      </c>
      <c r="AA224" s="102"/>
      <c r="AB224" s="102"/>
      <c r="AC224" s="102"/>
      <c r="AD224" s="103">
        <f>IF(IFERROR(INDEX('Hotel Database'!$E$11:$E$510, MATCH($CY224, 'Hotel Database'!$EB$11:$EB$510, 0)), "")="", "", IFERROR(INDEX('Hotel Database'!$E$11:$E$510, MATCH($CY224, 'Hotel Database'!$EB$11:$EB$510, 0)), ""))</f>
        <v>40</v>
      </c>
      <c r="AE224" s="103"/>
      <c r="AF224" s="103"/>
      <c r="AG224" s="103"/>
      <c r="AH224" s="103">
        <f>IF(IFERROR(INDEX('Hotel Database'!$H$11:$H$510, MATCH($CY224, 'Hotel Database'!$EB$11:$EB$510, 0)), "")="", "", IFERROR(INDEX('Hotel Database'!$H$11:$H$510, MATCH($CY224, 'Hotel Database'!$EB$11:$EB$510, 0)), ""))</f>
        <v>2</v>
      </c>
      <c r="AI224" s="103"/>
      <c r="AJ224" s="103"/>
      <c r="AK224" s="103"/>
      <c r="AL224" s="103">
        <f>IF(IFERROR(INDEX('Hotel Database'!$K$11:$K$510, MATCH($CY224, 'Hotel Database'!$EB$11:$EB$510, 0)), "")="", "", IFERROR(INDEX('Hotel Database'!$K$11:$K$510, MATCH($CY224, 'Hotel Database'!$EB$11:$EB$510, 0)), ""))</f>
        <v>200</v>
      </c>
      <c r="AM224" s="103"/>
      <c r="AN224" s="103"/>
      <c r="AO224" s="103"/>
      <c r="AP224" s="103">
        <f>IF(IFERROR(INDEX('Hotel Database'!$Q$11:$Q$510, MATCH($CY224, 'Hotel Database'!$EB$11:$EB$510, 0)), "")="", "", IFERROR(INDEX('Hotel Database'!$Q$11:$Q$510, MATCH($CY224, 'Hotel Database'!$EB$11:$EB$510, 0)), ""))</f>
        <v>100</v>
      </c>
      <c r="AQ224" s="103"/>
      <c r="AR224" s="103"/>
      <c r="AS224" s="103"/>
      <c r="AT224" s="104" t="str">
        <f t="shared" si="14"/>
        <v>https://lhw.com/ilsereno</v>
      </c>
      <c r="AU224" s="104"/>
      <c r="AV224" s="104"/>
      <c r="AW224" s="104"/>
      <c r="AX224" s="104"/>
      <c r="AY224" s="104"/>
      <c r="AZ224" s="104"/>
      <c r="BA224" s="104"/>
      <c r="BB224" s="104"/>
      <c r="BC224" s="104"/>
      <c r="BD224" s="104"/>
      <c r="BE224" s="104"/>
      <c r="BF224" s="104"/>
      <c r="BG224" s="104"/>
      <c r="BH224" s="104"/>
      <c r="BI224" s="104"/>
      <c r="BJ224" s="104"/>
      <c r="BK224" s="104"/>
      <c r="BL224" s="105"/>
      <c r="BM224" s="2"/>
      <c r="BN224" s="25"/>
      <c r="BO224" s="25"/>
      <c r="BP224" s="25"/>
      <c r="BQ224" s="25"/>
      <c r="BR224" s="25"/>
      <c r="BS224" s="25"/>
      <c r="BT224" s="25"/>
      <c r="BU224" s="25"/>
      <c r="BV224" s="25"/>
      <c r="BW224" s="25"/>
      <c r="BX224" s="25"/>
      <c r="BY224" s="25"/>
      <c r="BZ224" s="25"/>
      <c r="CA224" s="25"/>
      <c r="CB224" s="25"/>
      <c r="CC224" s="25"/>
      <c r="CD224" s="25"/>
      <c r="CE224" s="25"/>
      <c r="CF224" s="25"/>
      <c r="CG224" s="25"/>
      <c r="CH224" s="25"/>
      <c r="CI224" s="25"/>
      <c r="CJ224" s="25"/>
      <c r="CK224" s="25"/>
      <c r="CU224" s="10" t="str">
        <f>'Hotel Database'!$EJ231</f>
        <v/>
      </c>
      <c r="CW224" s="10" t="str">
        <f>'Hotel Database'!$EN231</f>
        <v>Paros, Cyclades</v>
      </c>
      <c r="CY224" s="8">
        <v>214</v>
      </c>
      <c r="DA224" s="10" t="str">
        <f>IFERROR(INDEX('Hotel Database'!$ED$11:$ED$510, MATCH($CY224, 'Hotel Database'!$EB$11:$EB$510, 0)), "")</f>
        <v>214. Il Sereno Lago di Como</v>
      </c>
      <c r="DC224" s="10" t="str">
        <f>IF(IFERROR(INDEX('Hotel Database'!$AD$11:$AD$510, MATCH($CY224, 'Hotel Database'!$EB$11:$EB$510, 0)), "")="", "", IFERROR(INDEX('Hotel Database'!$AD$11:$AD$510, MATCH($CY224, 'Hotel Database'!$EB$11:$EB$510, 0)), ""))</f>
        <v>www.lhw.com/ilsereno</v>
      </c>
      <c r="DE224" s="10" t="str">
        <f t="shared" si="15"/>
        <v>https://lhw.com/ilsereno</v>
      </c>
    </row>
    <row r="225" spans="1:109" x14ac:dyDescent="0.35">
      <c r="A225" s="2"/>
      <c r="B225" s="101" t="str">
        <f>IF(IFERROR(INDEX('Hotel Database'!$B$11:$B$510, MATCH($CY225, 'Hotel Database'!$EB$11:$EB$510, 0)), "")="", "", IFERROR(INDEX('Hotel Database'!$B$11:$B$510, MATCH($CY225, 'Hotel Database'!$EB$11:$EB$510, 0)), ""))</f>
        <v>Italy</v>
      </c>
      <c r="C225" s="102"/>
      <c r="D225" s="102"/>
      <c r="E225" s="102"/>
      <c r="F225" s="102"/>
      <c r="G225" s="102"/>
      <c r="H225" s="102"/>
      <c r="I225" s="102" t="str">
        <f>IF(IFERROR(INDEX('Hotel Database'!$C$11:$C$510, MATCH($CY225, 'Hotel Database'!$EB$11:$EB$510, 0)), "")="", "", IFERROR(INDEX('Hotel Database'!$C$11:$C$510, MATCH($CY225, 'Hotel Database'!$EB$11:$EB$510, 0)), ""))</f>
        <v>Punta Ala</v>
      </c>
      <c r="J225" s="102"/>
      <c r="K225" s="102"/>
      <c r="L225" s="102"/>
      <c r="M225" s="102"/>
      <c r="N225" s="102"/>
      <c r="O225" s="102"/>
      <c r="P225" s="102" t="str">
        <f>IF(IFERROR(INDEX('Hotel Database'!$D$11:$D$510, MATCH($CY225, 'Hotel Database'!$EB$11:$EB$510, 0)), "")="", "", IFERROR(INDEX('Hotel Database'!$D$11:$D$510, MATCH($CY225, 'Hotel Database'!$EB$11:$EB$510, 0)), ""))</f>
        <v>Cala Beach Resort</v>
      </c>
      <c r="Q225" s="102"/>
      <c r="R225" s="102"/>
      <c r="S225" s="102"/>
      <c r="T225" s="102"/>
      <c r="U225" s="102"/>
      <c r="V225" s="102"/>
      <c r="W225" s="102"/>
      <c r="X225" s="102"/>
      <c r="Y225" s="102"/>
      <c r="Z225" s="102" t="str">
        <f>IF(IFERROR(INDEX('Hotel Database'!$I$11:$I$510, MATCH($CY225, 'Hotel Database'!$EB$11:$EB$510, 0)), "")="", "", IFERROR(INDEX('Hotel Database'!$I$11:$I$510, MATCH($CY225, 'Hotel Database'!$EB$11:$EB$510, 0)), ""))</f>
        <v/>
      </c>
      <c r="AA225" s="102"/>
      <c r="AB225" s="102"/>
      <c r="AC225" s="102"/>
      <c r="AD225" s="103">
        <f>IF(IFERROR(INDEX('Hotel Database'!$E$11:$E$510, MATCH($CY225, 'Hotel Database'!$EB$11:$EB$510, 0)), "")="", "", IFERROR(INDEX('Hotel Database'!$E$11:$E$510, MATCH($CY225, 'Hotel Database'!$EB$11:$EB$510, 0)), ""))</f>
        <v>12</v>
      </c>
      <c r="AE225" s="103"/>
      <c r="AF225" s="103"/>
      <c r="AG225" s="103"/>
      <c r="AH225" s="103">
        <f>IF(IFERROR(INDEX('Hotel Database'!$H$11:$H$510, MATCH($CY225, 'Hotel Database'!$EB$11:$EB$510, 0)), "")="", "", IFERROR(INDEX('Hotel Database'!$H$11:$H$510, MATCH($CY225, 'Hotel Database'!$EB$11:$EB$510, 0)), ""))</f>
        <v>0</v>
      </c>
      <c r="AI225" s="103"/>
      <c r="AJ225" s="103"/>
      <c r="AK225" s="103"/>
      <c r="AL225" s="103" t="str">
        <f>IF(IFERROR(INDEX('Hotel Database'!$K$11:$K$510, MATCH($CY225, 'Hotel Database'!$EB$11:$EB$510, 0)), "")="", "", IFERROR(INDEX('Hotel Database'!$K$11:$K$510, MATCH($CY225, 'Hotel Database'!$EB$11:$EB$510, 0)), ""))</f>
        <v/>
      </c>
      <c r="AM225" s="103"/>
      <c r="AN225" s="103"/>
      <c r="AO225" s="103"/>
      <c r="AP225" s="103" t="str">
        <f>IF(IFERROR(INDEX('Hotel Database'!$Q$11:$Q$510, MATCH($CY225, 'Hotel Database'!$EB$11:$EB$510, 0)), "")="", "", IFERROR(INDEX('Hotel Database'!$Q$11:$Q$510, MATCH($CY225, 'Hotel Database'!$EB$11:$EB$510, 0)), ""))</f>
        <v/>
      </c>
      <c r="AQ225" s="103"/>
      <c r="AR225" s="103"/>
      <c r="AS225" s="103"/>
      <c r="AT225" s="104" t="str">
        <f t="shared" si="14"/>
        <v>https://lhw.com/baglionicalaporto</v>
      </c>
      <c r="AU225" s="104"/>
      <c r="AV225" s="104"/>
      <c r="AW225" s="104"/>
      <c r="AX225" s="104"/>
      <c r="AY225" s="104"/>
      <c r="AZ225" s="104"/>
      <c r="BA225" s="104"/>
      <c r="BB225" s="104"/>
      <c r="BC225" s="104"/>
      <c r="BD225" s="104"/>
      <c r="BE225" s="104"/>
      <c r="BF225" s="104"/>
      <c r="BG225" s="104"/>
      <c r="BH225" s="104"/>
      <c r="BI225" s="104"/>
      <c r="BJ225" s="104"/>
      <c r="BK225" s="104"/>
      <c r="BL225" s="105"/>
      <c r="BM225" s="2"/>
      <c r="BN225" s="25"/>
      <c r="BO225" s="25"/>
      <c r="BP225" s="25"/>
      <c r="BQ225" s="25"/>
      <c r="BR225" s="25"/>
      <c r="BS225" s="25"/>
      <c r="BT225" s="25"/>
      <c r="BU225" s="25"/>
      <c r="BV225" s="25"/>
      <c r="BW225" s="25"/>
      <c r="BX225" s="25"/>
      <c r="BY225" s="25"/>
      <c r="BZ225" s="25"/>
      <c r="CA225" s="25"/>
      <c r="CB225" s="25"/>
      <c r="CC225" s="25"/>
      <c r="CD225" s="25"/>
      <c r="CE225" s="25"/>
      <c r="CF225" s="25"/>
      <c r="CG225" s="25"/>
      <c r="CH225" s="25"/>
      <c r="CI225" s="25"/>
      <c r="CJ225" s="25"/>
      <c r="CK225" s="25"/>
      <c r="CU225" s="10" t="str">
        <f>'Hotel Database'!$EJ232</f>
        <v/>
      </c>
      <c r="CW225" s="10" t="str">
        <f>'Hotel Database'!$EN232</f>
        <v>Perthshire</v>
      </c>
      <c r="CY225" s="8">
        <v>215</v>
      </c>
      <c r="DA225" s="10" t="str">
        <f>IFERROR(INDEX('Hotel Database'!$ED$11:$ED$510, MATCH($CY225, 'Hotel Database'!$EB$11:$EB$510, 0)), "")</f>
        <v>215. Cala Beach Resort</v>
      </c>
      <c r="DC225" s="10" t="str">
        <f>IF(IFERROR(INDEX('Hotel Database'!$AD$11:$AD$510, MATCH($CY225, 'Hotel Database'!$EB$11:$EB$510, 0)), "")="", "", IFERROR(INDEX('Hotel Database'!$AD$11:$AD$510, MATCH($CY225, 'Hotel Database'!$EB$11:$EB$510, 0)), ""))</f>
        <v>www.lhw.com/baglionicalaporto</v>
      </c>
      <c r="DE225" s="10" t="str">
        <f t="shared" si="15"/>
        <v>https://lhw.com/baglionicalaporto</v>
      </c>
    </row>
    <row r="226" spans="1:109" x14ac:dyDescent="0.35">
      <c r="A226" s="2"/>
      <c r="B226" s="101" t="str">
        <f>IF(IFERROR(INDEX('Hotel Database'!$B$11:$B$510, MATCH($CY226, 'Hotel Database'!$EB$11:$EB$510, 0)), "")="", "", IFERROR(INDEX('Hotel Database'!$B$11:$B$510, MATCH($CY226, 'Hotel Database'!$EB$11:$EB$510, 0)), ""))</f>
        <v>Italy</v>
      </c>
      <c r="C226" s="102"/>
      <c r="D226" s="102"/>
      <c r="E226" s="102"/>
      <c r="F226" s="102"/>
      <c r="G226" s="102"/>
      <c r="H226" s="102"/>
      <c r="I226" s="102" t="str">
        <f>IF(IFERROR(INDEX('Hotel Database'!$C$11:$C$510, MATCH($CY226, 'Hotel Database'!$EB$11:$EB$510, 0)), "")="", "", IFERROR(INDEX('Hotel Database'!$C$11:$C$510, MATCH($CY226, 'Hotel Database'!$EB$11:$EB$510, 0)), ""))</f>
        <v>Rome</v>
      </c>
      <c r="J226" s="102"/>
      <c r="K226" s="102"/>
      <c r="L226" s="102"/>
      <c r="M226" s="102"/>
      <c r="N226" s="102"/>
      <c r="O226" s="102"/>
      <c r="P226" s="102" t="str">
        <f>IF(IFERROR(INDEX('Hotel Database'!$D$11:$D$510, MATCH($CY226, 'Hotel Database'!$EB$11:$EB$510, 0)), "")="", "", IFERROR(INDEX('Hotel Database'!$D$11:$D$510, MATCH($CY226, 'Hotel Database'!$EB$11:$EB$510, 0)), ""))</f>
        <v>Portrait Roma</v>
      </c>
      <c r="Q226" s="102"/>
      <c r="R226" s="102"/>
      <c r="S226" s="102"/>
      <c r="T226" s="102"/>
      <c r="U226" s="102"/>
      <c r="V226" s="102"/>
      <c r="W226" s="102"/>
      <c r="X226" s="102"/>
      <c r="Y226" s="102"/>
      <c r="Z226" s="102" t="str">
        <f>IF(IFERROR(INDEX('Hotel Database'!$I$11:$I$510, MATCH($CY226, 'Hotel Database'!$EB$11:$EB$510, 0)), "")="", "", IFERROR(INDEX('Hotel Database'!$I$11:$I$510, MATCH($CY226, 'Hotel Database'!$EB$11:$EB$510, 0)), ""))</f>
        <v/>
      </c>
      <c r="AA226" s="102"/>
      <c r="AB226" s="102"/>
      <c r="AC226" s="102"/>
      <c r="AD226" s="103">
        <f>IF(IFERROR(INDEX('Hotel Database'!$E$11:$E$510, MATCH($CY226, 'Hotel Database'!$EB$11:$EB$510, 0)), "")="", "", IFERROR(INDEX('Hotel Database'!$E$11:$E$510, MATCH($CY226, 'Hotel Database'!$EB$11:$EB$510, 0)), ""))</f>
        <v>14</v>
      </c>
      <c r="AE226" s="103"/>
      <c r="AF226" s="103"/>
      <c r="AG226" s="103"/>
      <c r="AH226" s="103">
        <f>IF(IFERROR(INDEX('Hotel Database'!$H$11:$H$510, MATCH($CY226, 'Hotel Database'!$EB$11:$EB$510, 0)), "")="", "", IFERROR(INDEX('Hotel Database'!$H$11:$H$510, MATCH($CY226, 'Hotel Database'!$EB$11:$EB$510, 0)), ""))</f>
        <v>0</v>
      </c>
      <c r="AI226" s="103"/>
      <c r="AJ226" s="103"/>
      <c r="AK226" s="103"/>
      <c r="AL226" s="103" t="str">
        <f>IF(IFERROR(INDEX('Hotel Database'!$K$11:$K$510, MATCH($CY226, 'Hotel Database'!$EB$11:$EB$510, 0)), "")="", "", IFERROR(INDEX('Hotel Database'!$K$11:$K$510, MATCH($CY226, 'Hotel Database'!$EB$11:$EB$510, 0)), ""))</f>
        <v/>
      </c>
      <c r="AM226" s="103"/>
      <c r="AN226" s="103"/>
      <c r="AO226" s="103"/>
      <c r="AP226" s="103" t="str">
        <f>IF(IFERROR(INDEX('Hotel Database'!$Q$11:$Q$510, MATCH($CY226, 'Hotel Database'!$EB$11:$EB$510, 0)), "")="", "", IFERROR(INDEX('Hotel Database'!$Q$11:$Q$510, MATCH($CY226, 'Hotel Database'!$EB$11:$EB$510, 0)), ""))</f>
        <v/>
      </c>
      <c r="AQ226" s="103"/>
      <c r="AR226" s="103"/>
      <c r="AS226" s="103"/>
      <c r="AT226" s="104" t="str">
        <f t="shared" si="14"/>
        <v>https://lhw.com/portraitroma</v>
      </c>
      <c r="AU226" s="104"/>
      <c r="AV226" s="104"/>
      <c r="AW226" s="104"/>
      <c r="AX226" s="104"/>
      <c r="AY226" s="104"/>
      <c r="AZ226" s="104"/>
      <c r="BA226" s="104"/>
      <c r="BB226" s="104"/>
      <c r="BC226" s="104"/>
      <c r="BD226" s="104"/>
      <c r="BE226" s="104"/>
      <c r="BF226" s="104"/>
      <c r="BG226" s="104"/>
      <c r="BH226" s="104"/>
      <c r="BI226" s="104"/>
      <c r="BJ226" s="104"/>
      <c r="BK226" s="104"/>
      <c r="BL226" s="105"/>
      <c r="BM226" s="2"/>
      <c r="BN226" s="25"/>
      <c r="BO226" s="25"/>
      <c r="BP226" s="25"/>
      <c r="BQ226" s="25"/>
      <c r="BR226" s="25"/>
      <c r="BS226" s="25"/>
      <c r="BT226" s="25"/>
      <c r="BU226" s="25"/>
      <c r="BV226" s="25"/>
      <c r="BW226" s="25"/>
      <c r="BX226" s="25"/>
      <c r="BY226" s="25"/>
      <c r="BZ226" s="25"/>
      <c r="CA226" s="25"/>
      <c r="CB226" s="25"/>
      <c r="CC226" s="25"/>
      <c r="CD226" s="25"/>
      <c r="CE226" s="25"/>
      <c r="CF226" s="25"/>
      <c r="CG226" s="25"/>
      <c r="CH226" s="25"/>
      <c r="CI226" s="25"/>
      <c r="CJ226" s="25"/>
      <c r="CK226" s="25"/>
      <c r="CU226" s="10" t="str">
        <f>'Hotel Database'!$EJ233</f>
        <v/>
      </c>
      <c r="CW226" s="10" t="str">
        <f>'Hotel Database'!$EN233</f>
        <v>Philadelphia</v>
      </c>
      <c r="CY226" s="8">
        <v>216</v>
      </c>
      <c r="DA226" s="10" t="str">
        <f>IFERROR(INDEX('Hotel Database'!$ED$11:$ED$510, MATCH($CY226, 'Hotel Database'!$EB$11:$EB$510, 0)), "")</f>
        <v>216. Portrait Roma</v>
      </c>
      <c r="DC226" s="10" t="str">
        <f>IF(IFERROR(INDEX('Hotel Database'!$AD$11:$AD$510, MATCH($CY226, 'Hotel Database'!$EB$11:$EB$510, 0)), "")="", "", IFERROR(INDEX('Hotel Database'!$AD$11:$AD$510, MATCH($CY226, 'Hotel Database'!$EB$11:$EB$510, 0)), ""))</f>
        <v>www.lhw.com/portraitroma</v>
      </c>
      <c r="DE226" s="10" t="str">
        <f t="shared" si="15"/>
        <v>https://lhw.com/portraitroma</v>
      </c>
    </row>
    <row r="227" spans="1:109" x14ac:dyDescent="0.35">
      <c r="A227" s="2"/>
      <c r="B227" s="101" t="str">
        <f>IF(IFERROR(INDEX('Hotel Database'!$B$11:$B$510, MATCH($CY227, 'Hotel Database'!$EB$11:$EB$510, 0)), "")="", "", IFERROR(INDEX('Hotel Database'!$B$11:$B$510, MATCH($CY227, 'Hotel Database'!$EB$11:$EB$510, 0)), ""))</f>
        <v>Italy</v>
      </c>
      <c r="C227" s="102"/>
      <c r="D227" s="102"/>
      <c r="E227" s="102"/>
      <c r="F227" s="102"/>
      <c r="G227" s="102"/>
      <c r="H227" s="102"/>
      <c r="I227" s="102" t="str">
        <f>IF(IFERROR(INDEX('Hotel Database'!$C$11:$C$510, MATCH($CY227, 'Hotel Database'!$EB$11:$EB$510, 0)), "")="", "", IFERROR(INDEX('Hotel Database'!$C$11:$C$510, MATCH($CY227, 'Hotel Database'!$EB$11:$EB$510, 0)), ""))</f>
        <v>Taormina</v>
      </c>
      <c r="J227" s="102"/>
      <c r="K227" s="102"/>
      <c r="L227" s="102"/>
      <c r="M227" s="102"/>
      <c r="N227" s="102"/>
      <c r="O227" s="102"/>
      <c r="P227" s="102" t="str">
        <f>IF(IFERROR(INDEX('Hotel Database'!$D$11:$D$510, MATCH($CY227, 'Hotel Database'!$EB$11:$EB$510, 0)), "")="", "", IFERROR(INDEX('Hotel Database'!$D$11:$D$510, MATCH($CY227, 'Hotel Database'!$EB$11:$EB$510, 0)), ""))</f>
        <v>The Ashbee Hotel</v>
      </c>
      <c r="Q227" s="102"/>
      <c r="R227" s="102"/>
      <c r="S227" s="102"/>
      <c r="T227" s="102"/>
      <c r="U227" s="102"/>
      <c r="V227" s="102"/>
      <c r="W227" s="102"/>
      <c r="X227" s="102"/>
      <c r="Y227" s="102"/>
      <c r="Z227" s="102" t="str">
        <f>IF(IFERROR(INDEX('Hotel Database'!$I$11:$I$510, MATCH($CY227, 'Hotel Database'!$EB$11:$EB$510, 0)), "")="", "", IFERROR(INDEX('Hotel Database'!$I$11:$I$510, MATCH($CY227, 'Hotel Database'!$EB$11:$EB$510, 0)), ""))</f>
        <v/>
      </c>
      <c r="AA227" s="102"/>
      <c r="AB227" s="102"/>
      <c r="AC227" s="102"/>
      <c r="AD227" s="103">
        <f>IF(IFERROR(INDEX('Hotel Database'!$E$11:$E$510, MATCH($CY227, 'Hotel Database'!$EB$11:$EB$510, 0)), "")="", "", IFERROR(INDEX('Hotel Database'!$E$11:$E$510, MATCH($CY227, 'Hotel Database'!$EB$11:$EB$510, 0)), ""))</f>
        <v>24</v>
      </c>
      <c r="AE227" s="103"/>
      <c r="AF227" s="103"/>
      <c r="AG227" s="103"/>
      <c r="AH227" s="103">
        <f>IF(IFERROR(INDEX('Hotel Database'!$H$11:$H$510, MATCH($CY227, 'Hotel Database'!$EB$11:$EB$510, 0)), "")="", "", IFERROR(INDEX('Hotel Database'!$H$11:$H$510, MATCH($CY227, 'Hotel Database'!$EB$11:$EB$510, 0)), ""))</f>
        <v>2</v>
      </c>
      <c r="AI227" s="103"/>
      <c r="AJ227" s="103"/>
      <c r="AK227" s="103"/>
      <c r="AL227" s="103">
        <f>IF(IFERROR(INDEX('Hotel Database'!$K$11:$K$510, MATCH($CY227, 'Hotel Database'!$EB$11:$EB$510, 0)), "")="", "", IFERROR(INDEX('Hotel Database'!$K$11:$K$510, MATCH($CY227, 'Hotel Database'!$EB$11:$EB$510, 0)), ""))</f>
        <v>15</v>
      </c>
      <c r="AM227" s="103"/>
      <c r="AN227" s="103"/>
      <c r="AO227" s="103"/>
      <c r="AP227" s="103">
        <f>IF(IFERROR(INDEX('Hotel Database'!$Q$11:$Q$510, MATCH($CY227, 'Hotel Database'!$EB$11:$EB$510, 0)), "")="", "", IFERROR(INDEX('Hotel Database'!$Q$11:$Q$510, MATCH($CY227, 'Hotel Database'!$EB$11:$EB$510, 0)), ""))</f>
        <v>120</v>
      </c>
      <c r="AQ227" s="103"/>
      <c r="AR227" s="103"/>
      <c r="AS227" s="103"/>
      <c r="AT227" s="104" t="str">
        <f t="shared" si="14"/>
        <v>https://lhw.com/ashbee</v>
      </c>
      <c r="AU227" s="104"/>
      <c r="AV227" s="104"/>
      <c r="AW227" s="104"/>
      <c r="AX227" s="104"/>
      <c r="AY227" s="104"/>
      <c r="AZ227" s="104"/>
      <c r="BA227" s="104"/>
      <c r="BB227" s="104"/>
      <c r="BC227" s="104"/>
      <c r="BD227" s="104"/>
      <c r="BE227" s="104"/>
      <c r="BF227" s="104"/>
      <c r="BG227" s="104"/>
      <c r="BH227" s="104"/>
      <c r="BI227" s="104"/>
      <c r="BJ227" s="104"/>
      <c r="BK227" s="104"/>
      <c r="BL227" s="105"/>
      <c r="BM227" s="2"/>
      <c r="BN227" s="25"/>
      <c r="BO227" s="25"/>
      <c r="BP227" s="25"/>
      <c r="BQ227" s="25"/>
      <c r="BR227" s="25"/>
      <c r="BS227" s="25"/>
      <c r="BT227" s="25"/>
      <c r="BU227" s="25"/>
      <c r="BV227" s="25"/>
      <c r="BW227" s="25"/>
      <c r="BX227" s="25"/>
      <c r="BY227" s="25"/>
      <c r="BZ227" s="25"/>
      <c r="CA227" s="25"/>
      <c r="CB227" s="25"/>
      <c r="CC227" s="25"/>
      <c r="CD227" s="25"/>
      <c r="CE227" s="25"/>
      <c r="CF227" s="25"/>
      <c r="CG227" s="25"/>
      <c r="CH227" s="25"/>
      <c r="CI227" s="25"/>
      <c r="CJ227" s="25"/>
      <c r="CK227" s="25"/>
      <c r="CU227" s="10" t="str">
        <f>'Hotel Database'!$EJ234</f>
        <v/>
      </c>
      <c r="CW227" s="10" t="str">
        <f>'Hotel Database'!$EN234</f>
        <v>Phuket</v>
      </c>
      <c r="CY227" s="8">
        <v>217</v>
      </c>
      <c r="DA227" s="10" t="str">
        <f>IFERROR(INDEX('Hotel Database'!$ED$11:$ED$510, MATCH($CY227, 'Hotel Database'!$EB$11:$EB$510, 0)), "")</f>
        <v>217. The Ashbee Hotel</v>
      </c>
      <c r="DC227" s="10" t="str">
        <f>IF(IFERROR(INDEX('Hotel Database'!$AD$11:$AD$510, MATCH($CY227, 'Hotel Database'!$EB$11:$EB$510, 0)), "")="", "", IFERROR(INDEX('Hotel Database'!$AD$11:$AD$510, MATCH($CY227, 'Hotel Database'!$EB$11:$EB$510, 0)), ""))</f>
        <v>www.lhw.com/ashbee</v>
      </c>
      <c r="DE227" s="10" t="str">
        <f t="shared" si="15"/>
        <v>https://lhw.com/ashbee</v>
      </c>
    </row>
    <row r="228" spans="1:109" x14ac:dyDescent="0.35">
      <c r="A228" s="2"/>
      <c r="B228" s="101" t="str">
        <f>IF(IFERROR(INDEX('Hotel Database'!$B$11:$B$510, MATCH($CY228, 'Hotel Database'!$EB$11:$EB$510, 0)), "")="", "", IFERROR(INDEX('Hotel Database'!$B$11:$B$510, MATCH($CY228, 'Hotel Database'!$EB$11:$EB$510, 0)), ""))</f>
        <v>Italy</v>
      </c>
      <c r="C228" s="102"/>
      <c r="D228" s="102"/>
      <c r="E228" s="102"/>
      <c r="F228" s="102"/>
      <c r="G228" s="102"/>
      <c r="H228" s="102"/>
      <c r="I228" s="102" t="str">
        <f>IF(IFERROR(INDEX('Hotel Database'!$C$11:$C$510, MATCH($CY228, 'Hotel Database'!$EB$11:$EB$510, 0)), "")="", "", IFERROR(INDEX('Hotel Database'!$C$11:$C$510, MATCH($CY228, 'Hotel Database'!$EB$11:$EB$510, 0)), ""))</f>
        <v>Ravello</v>
      </c>
      <c r="J228" s="102"/>
      <c r="K228" s="102"/>
      <c r="L228" s="102"/>
      <c r="M228" s="102"/>
      <c r="N228" s="102"/>
      <c r="O228" s="102"/>
      <c r="P228" s="102" t="str">
        <f>IF(IFERROR(INDEX('Hotel Database'!$D$11:$D$510, MATCH($CY228, 'Hotel Database'!$EB$11:$EB$510, 0)), "")="", "", IFERROR(INDEX('Hotel Database'!$D$11:$D$510, MATCH($CY228, 'Hotel Database'!$EB$11:$EB$510, 0)), ""))</f>
        <v>Palazzo Avino</v>
      </c>
      <c r="Q228" s="102"/>
      <c r="R228" s="102"/>
      <c r="S228" s="102"/>
      <c r="T228" s="102"/>
      <c r="U228" s="102"/>
      <c r="V228" s="102"/>
      <c r="W228" s="102"/>
      <c r="X228" s="102"/>
      <c r="Y228" s="102"/>
      <c r="Z228" s="102" t="str">
        <f>IF(IFERROR(INDEX('Hotel Database'!$I$11:$I$510, MATCH($CY228, 'Hotel Database'!$EB$11:$EB$510, 0)), "")="", "", IFERROR(INDEX('Hotel Database'!$I$11:$I$510, MATCH($CY228, 'Hotel Database'!$EB$11:$EB$510, 0)), ""))</f>
        <v/>
      </c>
      <c r="AA228" s="102"/>
      <c r="AB228" s="102"/>
      <c r="AC228" s="102"/>
      <c r="AD228" s="103">
        <f>IF(IFERROR(INDEX('Hotel Database'!$E$11:$E$510, MATCH($CY228, 'Hotel Database'!$EB$11:$EB$510, 0)), "")="", "", IFERROR(INDEX('Hotel Database'!$E$11:$E$510, MATCH($CY228, 'Hotel Database'!$EB$11:$EB$510, 0)), ""))</f>
        <v>43</v>
      </c>
      <c r="AE228" s="103"/>
      <c r="AF228" s="103"/>
      <c r="AG228" s="103"/>
      <c r="AH228" s="103">
        <f>IF(IFERROR(INDEX('Hotel Database'!$H$11:$H$510, MATCH($CY228, 'Hotel Database'!$EB$11:$EB$510, 0)), "")="", "", IFERROR(INDEX('Hotel Database'!$H$11:$H$510, MATCH($CY228, 'Hotel Database'!$EB$11:$EB$510, 0)), ""))</f>
        <v>1</v>
      </c>
      <c r="AI228" s="103"/>
      <c r="AJ228" s="103"/>
      <c r="AK228" s="103"/>
      <c r="AL228" s="103">
        <f>IF(IFERROR(INDEX('Hotel Database'!$K$11:$K$510, MATCH($CY228, 'Hotel Database'!$EB$11:$EB$510, 0)), "")="", "", IFERROR(INDEX('Hotel Database'!$K$11:$K$510, MATCH($CY228, 'Hotel Database'!$EB$11:$EB$510, 0)), ""))</f>
        <v>60</v>
      </c>
      <c r="AM228" s="103"/>
      <c r="AN228" s="103"/>
      <c r="AO228" s="103"/>
      <c r="AP228" s="103">
        <f>IF(IFERROR(INDEX('Hotel Database'!$Q$11:$Q$510, MATCH($CY228, 'Hotel Database'!$EB$11:$EB$510, 0)), "")="", "", IFERROR(INDEX('Hotel Database'!$Q$11:$Q$510, MATCH($CY228, 'Hotel Database'!$EB$11:$EB$510, 0)), ""))</f>
        <v>30</v>
      </c>
      <c r="AQ228" s="103"/>
      <c r="AR228" s="103"/>
      <c r="AS228" s="103"/>
      <c r="AT228" s="104" t="str">
        <f t="shared" si="14"/>
        <v>https://lhw.com/palazzoavino</v>
      </c>
      <c r="AU228" s="104"/>
      <c r="AV228" s="104"/>
      <c r="AW228" s="104"/>
      <c r="AX228" s="104"/>
      <c r="AY228" s="104"/>
      <c r="AZ228" s="104"/>
      <c r="BA228" s="104"/>
      <c r="BB228" s="104"/>
      <c r="BC228" s="104"/>
      <c r="BD228" s="104"/>
      <c r="BE228" s="104"/>
      <c r="BF228" s="104"/>
      <c r="BG228" s="104"/>
      <c r="BH228" s="104"/>
      <c r="BI228" s="104"/>
      <c r="BJ228" s="104"/>
      <c r="BK228" s="104"/>
      <c r="BL228" s="105"/>
      <c r="BM228" s="2"/>
      <c r="BN228" s="25"/>
      <c r="BO228" s="25"/>
      <c r="BP228" s="25"/>
      <c r="BQ228" s="25"/>
      <c r="BR228" s="25"/>
      <c r="BS228" s="25"/>
      <c r="BT228" s="25"/>
      <c r="BU228" s="25"/>
      <c r="BV228" s="25"/>
      <c r="BW228" s="25"/>
      <c r="BX228" s="25"/>
      <c r="BY228" s="25"/>
      <c r="BZ228" s="25"/>
      <c r="CA228" s="25"/>
      <c r="CB228" s="25"/>
      <c r="CC228" s="25"/>
      <c r="CD228" s="25"/>
      <c r="CE228" s="25"/>
      <c r="CF228" s="25"/>
      <c r="CG228" s="25"/>
      <c r="CH228" s="25"/>
      <c r="CI228" s="25"/>
      <c r="CJ228" s="25"/>
      <c r="CK228" s="25"/>
      <c r="CU228" s="10" t="str">
        <f>'Hotel Database'!$EJ235</f>
        <v/>
      </c>
      <c r="CW228" s="10" t="str">
        <f>'Hotel Database'!$EN235</f>
        <v>Pirque</v>
      </c>
      <c r="CY228" s="8">
        <v>218</v>
      </c>
      <c r="DA228" s="10" t="str">
        <f>IFERROR(INDEX('Hotel Database'!$ED$11:$ED$510, MATCH($CY228, 'Hotel Database'!$EB$11:$EB$510, 0)), "")</f>
        <v>218. Palazzo Avino</v>
      </c>
      <c r="DC228" s="10" t="str">
        <f>IF(IFERROR(INDEX('Hotel Database'!$AD$11:$AD$510, MATCH($CY228, 'Hotel Database'!$EB$11:$EB$510, 0)), "")="", "", IFERROR(INDEX('Hotel Database'!$AD$11:$AD$510, MATCH($CY228, 'Hotel Database'!$EB$11:$EB$510, 0)), ""))</f>
        <v>www.lhw.com/palazzoavino</v>
      </c>
      <c r="DE228" s="10" t="str">
        <f t="shared" si="15"/>
        <v>https://lhw.com/palazzoavino</v>
      </c>
    </row>
    <row r="229" spans="1:109" x14ac:dyDescent="0.35">
      <c r="A229" s="2"/>
      <c r="B229" s="101" t="str">
        <f>IF(IFERROR(INDEX('Hotel Database'!$B$11:$B$510, MATCH($CY229, 'Hotel Database'!$EB$11:$EB$510, 0)), "")="", "", IFERROR(INDEX('Hotel Database'!$B$11:$B$510, MATCH($CY229, 'Hotel Database'!$EB$11:$EB$510, 0)), ""))</f>
        <v>Italy</v>
      </c>
      <c r="C229" s="102"/>
      <c r="D229" s="102"/>
      <c r="E229" s="102"/>
      <c r="F229" s="102"/>
      <c r="G229" s="102"/>
      <c r="H229" s="102"/>
      <c r="I229" s="102" t="str">
        <f>IF(IFERROR(INDEX('Hotel Database'!$C$11:$C$510, MATCH($CY229, 'Hotel Database'!$EB$11:$EB$510, 0)), "")="", "", IFERROR(INDEX('Hotel Database'!$C$11:$C$510, MATCH($CY229, 'Hotel Database'!$EB$11:$EB$510, 0)), ""))</f>
        <v>Venice</v>
      </c>
      <c r="J229" s="102"/>
      <c r="K229" s="102"/>
      <c r="L229" s="102"/>
      <c r="M229" s="102"/>
      <c r="N229" s="102"/>
      <c r="O229" s="102"/>
      <c r="P229" s="102" t="str">
        <f>IF(IFERROR(INDEX('Hotel Database'!$D$11:$D$510, MATCH($CY229, 'Hotel Database'!$EB$11:$EB$510, 0)), "")="", "", IFERROR(INDEX('Hotel Database'!$D$11:$D$510, MATCH($CY229, 'Hotel Database'!$EB$11:$EB$510, 0)), ""))</f>
        <v>Palazzo Venart Luxury Hotel</v>
      </c>
      <c r="Q229" s="102"/>
      <c r="R229" s="102"/>
      <c r="S229" s="102"/>
      <c r="T229" s="102"/>
      <c r="U229" s="102"/>
      <c r="V229" s="102"/>
      <c r="W229" s="102"/>
      <c r="X229" s="102"/>
      <c r="Y229" s="102"/>
      <c r="Z229" s="102" t="str">
        <f>IF(IFERROR(INDEX('Hotel Database'!$I$11:$I$510, MATCH($CY229, 'Hotel Database'!$EB$11:$EB$510, 0)), "")="", "", IFERROR(INDEX('Hotel Database'!$I$11:$I$510, MATCH($CY229, 'Hotel Database'!$EB$11:$EB$510, 0)), ""))</f>
        <v/>
      </c>
      <c r="AA229" s="102"/>
      <c r="AB229" s="102"/>
      <c r="AC229" s="102"/>
      <c r="AD229" s="103">
        <f>IF(IFERROR(INDEX('Hotel Database'!$E$11:$E$510, MATCH($CY229, 'Hotel Database'!$EB$11:$EB$510, 0)), "")="", "", IFERROR(INDEX('Hotel Database'!$E$11:$E$510, MATCH($CY229, 'Hotel Database'!$EB$11:$EB$510, 0)), ""))</f>
        <v>17</v>
      </c>
      <c r="AE229" s="103"/>
      <c r="AF229" s="103"/>
      <c r="AG229" s="103"/>
      <c r="AH229" s="103">
        <f>IF(IFERROR(INDEX('Hotel Database'!$H$11:$H$510, MATCH($CY229, 'Hotel Database'!$EB$11:$EB$510, 0)), "")="", "", IFERROR(INDEX('Hotel Database'!$H$11:$H$510, MATCH($CY229, 'Hotel Database'!$EB$11:$EB$510, 0)), ""))</f>
        <v>0</v>
      </c>
      <c r="AI229" s="103"/>
      <c r="AJ229" s="103"/>
      <c r="AK229" s="103"/>
      <c r="AL229" s="103" t="str">
        <f>IF(IFERROR(INDEX('Hotel Database'!$K$11:$K$510, MATCH($CY229, 'Hotel Database'!$EB$11:$EB$510, 0)), "")="", "", IFERROR(INDEX('Hotel Database'!$K$11:$K$510, MATCH($CY229, 'Hotel Database'!$EB$11:$EB$510, 0)), ""))</f>
        <v/>
      </c>
      <c r="AM229" s="103"/>
      <c r="AN229" s="103"/>
      <c r="AO229" s="103"/>
      <c r="AP229" s="103" t="str">
        <f>IF(IFERROR(INDEX('Hotel Database'!$Q$11:$Q$510, MATCH($CY229, 'Hotel Database'!$EB$11:$EB$510, 0)), "")="", "", IFERROR(INDEX('Hotel Database'!$Q$11:$Q$510, MATCH($CY229, 'Hotel Database'!$EB$11:$EB$510, 0)), ""))</f>
        <v/>
      </c>
      <c r="AQ229" s="103"/>
      <c r="AR229" s="103"/>
      <c r="AS229" s="103"/>
      <c r="AT229" s="104" t="str">
        <f t="shared" si="14"/>
        <v>https://lhw.com/palazzovenart</v>
      </c>
      <c r="AU229" s="104"/>
      <c r="AV229" s="104"/>
      <c r="AW229" s="104"/>
      <c r="AX229" s="104"/>
      <c r="AY229" s="104"/>
      <c r="AZ229" s="104"/>
      <c r="BA229" s="104"/>
      <c r="BB229" s="104"/>
      <c r="BC229" s="104"/>
      <c r="BD229" s="104"/>
      <c r="BE229" s="104"/>
      <c r="BF229" s="104"/>
      <c r="BG229" s="104"/>
      <c r="BH229" s="104"/>
      <c r="BI229" s="104"/>
      <c r="BJ229" s="104"/>
      <c r="BK229" s="104"/>
      <c r="BL229" s="105"/>
      <c r="BM229" s="2"/>
      <c r="BN229" s="25"/>
      <c r="BO229" s="25"/>
      <c r="BP229" s="25"/>
      <c r="BQ229" s="25"/>
      <c r="BR229" s="25"/>
      <c r="BS229" s="25"/>
      <c r="BT229" s="25"/>
      <c r="BU229" s="25"/>
      <c r="BV229" s="25"/>
      <c r="BW229" s="25"/>
      <c r="BX229" s="25"/>
      <c r="BY229" s="25"/>
      <c r="BZ229" s="25"/>
      <c r="CA229" s="25"/>
      <c r="CB229" s="25"/>
      <c r="CC229" s="25"/>
      <c r="CD229" s="25"/>
      <c r="CE229" s="25"/>
      <c r="CF229" s="25"/>
      <c r="CG229" s="25"/>
      <c r="CH229" s="25"/>
      <c r="CI229" s="25"/>
      <c r="CJ229" s="25"/>
      <c r="CK229" s="25"/>
      <c r="CU229" s="10" t="str">
        <f>'Hotel Database'!$EJ236</f>
        <v/>
      </c>
      <c r="CW229" s="10" t="str">
        <f>'Hotel Database'!$EN236</f>
        <v>Playa del Carmen</v>
      </c>
      <c r="CY229" s="8">
        <v>219</v>
      </c>
      <c r="DA229" s="10" t="str">
        <f>IFERROR(INDEX('Hotel Database'!$ED$11:$ED$510, MATCH($CY229, 'Hotel Database'!$EB$11:$EB$510, 0)), "")</f>
        <v>219. Palazzo Venart Luxury Hotel</v>
      </c>
      <c r="DC229" s="10" t="str">
        <f>IF(IFERROR(INDEX('Hotel Database'!$AD$11:$AD$510, MATCH($CY229, 'Hotel Database'!$EB$11:$EB$510, 0)), "")="", "", IFERROR(INDEX('Hotel Database'!$AD$11:$AD$510, MATCH($CY229, 'Hotel Database'!$EB$11:$EB$510, 0)), ""))</f>
        <v>www.lhw.com/palazzovenart</v>
      </c>
      <c r="DE229" s="10" t="str">
        <f t="shared" si="15"/>
        <v>https://lhw.com/palazzovenart</v>
      </c>
    </row>
    <row r="230" spans="1:109" x14ac:dyDescent="0.35">
      <c r="A230" s="2"/>
      <c r="B230" s="101" t="str">
        <f>IF(IFERROR(INDEX('Hotel Database'!$B$11:$B$510, MATCH($CY230, 'Hotel Database'!$EB$11:$EB$510, 0)), "")="", "", IFERROR(INDEX('Hotel Database'!$B$11:$B$510, MATCH($CY230, 'Hotel Database'!$EB$11:$EB$510, 0)), ""))</f>
        <v>Italy</v>
      </c>
      <c r="C230" s="102"/>
      <c r="D230" s="102"/>
      <c r="E230" s="102"/>
      <c r="F230" s="102"/>
      <c r="G230" s="102"/>
      <c r="H230" s="102"/>
      <c r="I230" s="102" t="str">
        <f>IF(IFERROR(INDEX('Hotel Database'!$C$11:$C$510, MATCH($CY230, 'Hotel Database'!$EB$11:$EB$510, 0)), "")="", "", IFERROR(INDEX('Hotel Database'!$C$11:$C$510, MATCH($CY230, 'Hotel Database'!$EB$11:$EB$510, 0)), ""))</f>
        <v>Milan</v>
      </c>
      <c r="J230" s="102"/>
      <c r="K230" s="102"/>
      <c r="L230" s="102"/>
      <c r="M230" s="102"/>
      <c r="N230" s="102"/>
      <c r="O230" s="102"/>
      <c r="P230" s="102" t="str">
        <f>IF(IFERROR(INDEX('Hotel Database'!$D$11:$D$510, MATCH($CY230, 'Hotel Database'!$EB$11:$EB$510, 0)), "")="", "", IFERROR(INDEX('Hotel Database'!$D$11:$D$510, MATCH($CY230, 'Hotel Database'!$EB$11:$EB$510, 0)), ""))</f>
        <v>Portrait Milano</v>
      </c>
      <c r="Q230" s="102"/>
      <c r="R230" s="102"/>
      <c r="S230" s="102"/>
      <c r="T230" s="102"/>
      <c r="U230" s="102"/>
      <c r="V230" s="102"/>
      <c r="W230" s="102"/>
      <c r="X230" s="102"/>
      <c r="Y230" s="102"/>
      <c r="Z230" s="102" t="str">
        <f>IF(IFERROR(INDEX('Hotel Database'!$I$11:$I$510, MATCH($CY230, 'Hotel Database'!$EB$11:$EB$510, 0)), "")="", "", IFERROR(INDEX('Hotel Database'!$I$11:$I$510, MATCH($CY230, 'Hotel Database'!$EB$11:$EB$510, 0)), ""))</f>
        <v/>
      </c>
      <c r="AA230" s="102"/>
      <c r="AB230" s="102"/>
      <c r="AC230" s="102"/>
      <c r="AD230" s="103">
        <f>IF(IFERROR(INDEX('Hotel Database'!$E$11:$E$510, MATCH($CY230, 'Hotel Database'!$EB$11:$EB$510, 0)), "")="", "", IFERROR(INDEX('Hotel Database'!$E$11:$E$510, MATCH($CY230, 'Hotel Database'!$EB$11:$EB$510, 0)), ""))</f>
        <v>73</v>
      </c>
      <c r="AE230" s="103"/>
      <c r="AF230" s="103"/>
      <c r="AG230" s="103"/>
      <c r="AH230" s="103">
        <f>IF(IFERROR(INDEX('Hotel Database'!$H$11:$H$510, MATCH($CY230, 'Hotel Database'!$EB$11:$EB$510, 0)), "")="", "", IFERROR(INDEX('Hotel Database'!$H$11:$H$510, MATCH($CY230, 'Hotel Database'!$EB$11:$EB$510, 0)), ""))</f>
        <v>3</v>
      </c>
      <c r="AI230" s="103"/>
      <c r="AJ230" s="103"/>
      <c r="AK230" s="103"/>
      <c r="AL230" s="103">
        <f>IF(IFERROR(INDEX('Hotel Database'!$K$11:$K$510, MATCH($CY230, 'Hotel Database'!$EB$11:$EB$510, 0)), "")="", "", IFERROR(INDEX('Hotel Database'!$K$11:$K$510, MATCH($CY230, 'Hotel Database'!$EB$11:$EB$510, 0)), ""))</f>
        <v>73</v>
      </c>
      <c r="AM230" s="103"/>
      <c r="AN230" s="103"/>
      <c r="AO230" s="103"/>
      <c r="AP230" s="103">
        <f>IF(IFERROR(INDEX('Hotel Database'!$Q$11:$Q$510, MATCH($CY230, 'Hotel Database'!$EB$11:$EB$510, 0)), "")="", "", IFERROR(INDEX('Hotel Database'!$Q$11:$Q$510, MATCH($CY230, 'Hotel Database'!$EB$11:$EB$510, 0)), ""))</f>
        <v>100</v>
      </c>
      <c r="AQ230" s="103"/>
      <c r="AR230" s="103"/>
      <c r="AS230" s="103"/>
      <c r="AT230" s="104" t="str">
        <f t="shared" si="14"/>
        <v>https://lhw.com/portraitmilano</v>
      </c>
      <c r="AU230" s="104"/>
      <c r="AV230" s="104"/>
      <c r="AW230" s="104"/>
      <c r="AX230" s="104"/>
      <c r="AY230" s="104"/>
      <c r="AZ230" s="104"/>
      <c r="BA230" s="104"/>
      <c r="BB230" s="104"/>
      <c r="BC230" s="104"/>
      <c r="BD230" s="104"/>
      <c r="BE230" s="104"/>
      <c r="BF230" s="104"/>
      <c r="BG230" s="104"/>
      <c r="BH230" s="104"/>
      <c r="BI230" s="104"/>
      <c r="BJ230" s="104"/>
      <c r="BK230" s="104"/>
      <c r="BL230" s="105"/>
      <c r="BM230" s="2"/>
      <c r="BN230" s="25"/>
      <c r="BO230" s="25"/>
      <c r="BP230" s="25"/>
      <c r="BQ230" s="25"/>
      <c r="BR230" s="25"/>
      <c r="BS230" s="25"/>
      <c r="BT230" s="25"/>
      <c r="BU230" s="25"/>
      <c r="BV230" s="25"/>
      <c r="BW230" s="25"/>
      <c r="BX230" s="25"/>
      <c r="BY230" s="25"/>
      <c r="BZ230" s="25"/>
      <c r="CA230" s="25"/>
      <c r="CB230" s="25"/>
      <c r="CC230" s="25"/>
      <c r="CD230" s="25"/>
      <c r="CE230" s="25"/>
      <c r="CF230" s="25"/>
      <c r="CG230" s="25"/>
      <c r="CH230" s="25"/>
      <c r="CI230" s="25"/>
      <c r="CJ230" s="25"/>
      <c r="CK230" s="25"/>
      <c r="CU230" s="10" t="str">
        <f>'Hotel Database'!$EJ237</f>
        <v/>
      </c>
      <c r="CW230" s="10" t="str">
        <f>'Hotel Database'!$EN237</f>
        <v>Pommard</v>
      </c>
      <c r="CY230" s="8">
        <v>220</v>
      </c>
      <c r="DA230" s="10" t="str">
        <f>IFERROR(INDEX('Hotel Database'!$ED$11:$ED$510, MATCH($CY230, 'Hotel Database'!$EB$11:$EB$510, 0)), "")</f>
        <v>220. Portrait Milano</v>
      </c>
      <c r="DC230" s="10" t="str">
        <f>IF(IFERROR(INDEX('Hotel Database'!$AD$11:$AD$510, MATCH($CY230, 'Hotel Database'!$EB$11:$EB$510, 0)), "")="", "", IFERROR(INDEX('Hotel Database'!$AD$11:$AD$510, MATCH($CY230, 'Hotel Database'!$EB$11:$EB$510, 0)), ""))</f>
        <v>www.lhw.com/portraitmilano</v>
      </c>
      <c r="DE230" s="10" t="str">
        <f t="shared" si="15"/>
        <v>https://lhw.com/portraitmilano</v>
      </c>
    </row>
    <row r="231" spans="1:109" x14ac:dyDescent="0.35">
      <c r="A231" s="2"/>
      <c r="B231" s="101" t="str">
        <f>IF(IFERROR(INDEX('Hotel Database'!$B$11:$B$510, MATCH($CY231, 'Hotel Database'!$EB$11:$EB$510, 0)), "")="", "", IFERROR(INDEX('Hotel Database'!$B$11:$B$510, MATCH($CY231, 'Hotel Database'!$EB$11:$EB$510, 0)), ""))</f>
        <v>Italy</v>
      </c>
      <c r="C231" s="102"/>
      <c r="D231" s="102"/>
      <c r="E231" s="102"/>
      <c r="F231" s="102"/>
      <c r="G231" s="102"/>
      <c r="H231" s="102"/>
      <c r="I231" s="102" t="str">
        <f>IF(IFERROR(INDEX('Hotel Database'!$C$11:$C$510, MATCH($CY231, 'Hotel Database'!$EB$11:$EB$510, 0)), "")="", "", IFERROR(INDEX('Hotel Database'!$C$11:$C$510, MATCH($CY231, 'Hotel Database'!$EB$11:$EB$510, 0)), ""))</f>
        <v>San Teodoro</v>
      </c>
      <c r="J231" s="102"/>
      <c r="K231" s="102"/>
      <c r="L231" s="102"/>
      <c r="M231" s="102"/>
      <c r="N231" s="102"/>
      <c r="O231" s="102"/>
      <c r="P231" s="102" t="str">
        <f>IF(IFERROR(INDEX('Hotel Database'!$D$11:$D$510, MATCH($CY231, 'Hotel Database'!$EB$11:$EB$510, 0)), "")="", "", IFERROR(INDEX('Hotel Database'!$D$11:$D$510, MATCH($CY231, 'Hotel Database'!$EB$11:$EB$510, 0)), ""))</f>
        <v>Baglioni Resort Sardinia</v>
      </c>
      <c r="Q231" s="102"/>
      <c r="R231" s="102"/>
      <c r="S231" s="102"/>
      <c r="T231" s="102"/>
      <c r="U231" s="102"/>
      <c r="V231" s="102"/>
      <c r="W231" s="102"/>
      <c r="X231" s="102"/>
      <c r="Y231" s="102"/>
      <c r="Z231" s="102" t="str">
        <f>IF(IFERROR(INDEX('Hotel Database'!$I$11:$I$510, MATCH($CY231, 'Hotel Database'!$EB$11:$EB$510, 0)), "")="", "", IFERROR(INDEX('Hotel Database'!$I$11:$I$510, MATCH($CY231, 'Hotel Database'!$EB$11:$EB$510, 0)), ""))</f>
        <v/>
      </c>
      <c r="AA231" s="102"/>
      <c r="AB231" s="102"/>
      <c r="AC231" s="102"/>
      <c r="AD231" s="103">
        <f>IF(IFERROR(INDEX('Hotel Database'!$E$11:$E$510, MATCH($CY231, 'Hotel Database'!$EB$11:$EB$510, 0)), "")="", "", IFERROR(INDEX('Hotel Database'!$E$11:$E$510, MATCH($CY231, 'Hotel Database'!$EB$11:$EB$510, 0)), ""))</f>
        <v>78</v>
      </c>
      <c r="AE231" s="103"/>
      <c r="AF231" s="103"/>
      <c r="AG231" s="103"/>
      <c r="AH231" s="103" t="str">
        <f>IF(IFERROR(INDEX('Hotel Database'!$H$11:$H$510, MATCH($CY231, 'Hotel Database'!$EB$11:$EB$510, 0)), "")="", "", IFERROR(INDEX('Hotel Database'!$H$11:$H$510, MATCH($CY231, 'Hotel Database'!$EB$11:$EB$510, 0)), ""))</f>
        <v/>
      </c>
      <c r="AI231" s="103"/>
      <c r="AJ231" s="103"/>
      <c r="AK231" s="103"/>
      <c r="AL231" s="103" t="str">
        <f>IF(IFERROR(INDEX('Hotel Database'!$K$11:$K$510, MATCH($CY231, 'Hotel Database'!$EB$11:$EB$510, 0)), "")="", "", IFERROR(INDEX('Hotel Database'!$K$11:$K$510, MATCH($CY231, 'Hotel Database'!$EB$11:$EB$510, 0)), ""))</f>
        <v/>
      </c>
      <c r="AM231" s="103"/>
      <c r="AN231" s="103"/>
      <c r="AO231" s="103"/>
      <c r="AP231" s="103" t="str">
        <f>IF(IFERROR(INDEX('Hotel Database'!$Q$11:$Q$510, MATCH($CY231, 'Hotel Database'!$EB$11:$EB$510, 0)), "")="", "", IFERROR(INDEX('Hotel Database'!$Q$11:$Q$510, MATCH($CY231, 'Hotel Database'!$EB$11:$EB$510, 0)), ""))</f>
        <v/>
      </c>
      <c r="AQ231" s="103"/>
      <c r="AR231" s="103"/>
      <c r="AS231" s="103"/>
      <c r="AT231" s="104" t="str">
        <f t="shared" si="14"/>
        <v>https://lhw.com/baglionisardinia</v>
      </c>
      <c r="AU231" s="104"/>
      <c r="AV231" s="104"/>
      <c r="AW231" s="104"/>
      <c r="AX231" s="104"/>
      <c r="AY231" s="104"/>
      <c r="AZ231" s="104"/>
      <c r="BA231" s="104"/>
      <c r="BB231" s="104"/>
      <c r="BC231" s="104"/>
      <c r="BD231" s="104"/>
      <c r="BE231" s="104"/>
      <c r="BF231" s="104"/>
      <c r="BG231" s="104"/>
      <c r="BH231" s="104"/>
      <c r="BI231" s="104"/>
      <c r="BJ231" s="104"/>
      <c r="BK231" s="104"/>
      <c r="BL231" s="105"/>
      <c r="BM231" s="2"/>
      <c r="BN231" s="25"/>
      <c r="BO231" s="25"/>
      <c r="BP231" s="25"/>
      <c r="BQ231" s="25"/>
      <c r="BR231" s="25"/>
      <c r="BS231" s="25"/>
      <c r="BT231" s="25"/>
      <c r="BU231" s="25"/>
      <c r="BV231" s="25"/>
      <c r="BW231" s="25"/>
      <c r="BX231" s="25"/>
      <c r="BY231" s="25"/>
      <c r="BZ231" s="25"/>
      <c r="CA231" s="25"/>
      <c r="CB231" s="25"/>
      <c r="CC231" s="25"/>
      <c r="CD231" s="25"/>
      <c r="CE231" s="25"/>
      <c r="CF231" s="25"/>
      <c r="CG231" s="25"/>
      <c r="CH231" s="25"/>
      <c r="CI231" s="25"/>
      <c r="CJ231" s="25"/>
      <c r="CK231" s="25"/>
      <c r="CU231" s="10" t="str">
        <f>'Hotel Database'!$EJ238</f>
        <v/>
      </c>
      <c r="CW231" s="10" t="str">
        <f>'Hotel Database'!$EN238</f>
        <v>Porto</v>
      </c>
      <c r="CY231" s="8">
        <v>221</v>
      </c>
      <c r="DA231" s="10" t="str">
        <f>IFERROR(INDEX('Hotel Database'!$ED$11:$ED$510, MATCH($CY231, 'Hotel Database'!$EB$11:$EB$510, 0)), "")</f>
        <v>221. Baglioni Resort Sardinia</v>
      </c>
      <c r="DC231" s="10" t="str">
        <f>IF(IFERROR(INDEX('Hotel Database'!$AD$11:$AD$510, MATCH($CY231, 'Hotel Database'!$EB$11:$EB$510, 0)), "")="", "", IFERROR(INDEX('Hotel Database'!$AD$11:$AD$510, MATCH($CY231, 'Hotel Database'!$EB$11:$EB$510, 0)), ""))</f>
        <v>www.lhw.com/baglionisardinia</v>
      </c>
      <c r="DE231" s="10" t="str">
        <f t="shared" si="15"/>
        <v>https://lhw.com/baglionisardinia</v>
      </c>
    </row>
    <row r="232" spans="1:109" x14ac:dyDescent="0.35">
      <c r="A232" s="2"/>
      <c r="B232" s="101" t="str">
        <f>IF(IFERROR(INDEX('Hotel Database'!$B$11:$B$510, MATCH($CY232, 'Hotel Database'!$EB$11:$EB$510, 0)), "")="", "", IFERROR(INDEX('Hotel Database'!$B$11:$B$510, MATCH($CY232, 'Hotel Database'!$EB$11:$EB$510, 0)), ""))</f>
        <v>Italy</v>
      </c>
      <c r="C232" s="102"/>
      <c r="D232" s="102"/>
      <c r="E232" s="102"/>
      <c r="F232" s="102"/>
      <c r="G232" s="102"/>
      <c r="H232" s="102"/>
      <c r="I232" s="102" t="str">
        <f>IF(IFERROR(INDEX('Hotel Database'!$C$11:$C$510, MATCH($CY232, 'Hotel Database'!$EB$11:$EB$510, 0)), "")="", "", IFERROR(INDEX('Hotel Database'!$C$11:$C$510, MATCH($CY232, 'Hotel Database'!$EB$11:$EB$510, 0)), ""))</f>
        <v>Capri</v>
      </c>
      <c r="J232" s="102"/>
      <c r="K232" s="102"/>
      <c r="L232" s="102"/>
      <c r="M232" s="102"/>
      <c r="N232" s="102"/>
      <c r="O232" s="102"/>
      <c r="P232" s="102" t="str">
        <f>IF(IFERROR(INDEX('Hotel Database'!$D$11:$D$510, MATCH($CY232, 'Hotel Database'!$EB$11:$EB$510, 0)), "")="", "", IFERROR(INDEX('Hotel Database'!$D$11:$D$510, MATCH($CY232, 'Hotel Database'!$EB$11:$EB$510, 0)), ""))</f>
        <v>Capri Tiberio Palace</v>
      </c>
      <c r="Q232" s="102"/>
      <c r="R232" s="102"/>
      <c r="S232" s="102"/>
      <c r="T232" s="102"/>
      <c r="U232" s="102"/>
      <c r="V232" s="102"/>
      <c r="W232" s="102"/>
      <c r="X232" s="102"/>
      <c r="Y232" s="102"/>
      <c r="Z232" s="102" t="str">
        <f>IF(IFERROR(INDEX('Hotel Database'!$I$11:$I$510, MATCH($CY232, 'Hotel Database'!$EB$11:$EB$510, 0)), "")="", "", IFERROR(INDEX('Hotel Database'!$I$11:$I$510, MATCH($CY232, 'Hotel Database'!$EB$11:$EB$510, 0)), ""))</f>
        <v/>
      </c>
      <c r="AA232" s="102"/>
      <c r="AB232" s="102"/>
      <c r="AC232" s="102"/>
      <c r="AD232" s="103">
        <f>IF(IFERROR(INDEX('Hotel Database'!$E$11:$E$510, MATCH($CY232, 'Hotel Database'!$EB$11:$EB$510, 0)), "")="", "", IFERROR(INDEX('Hotel Database'!$E$11:$E$510, MATCH($CY232, 'Hotel Database'!$EB$11:$EB$510, 0)), ""))</f>
        <v>45</v>
      </c>
      <c r="AE232" s="103"/>
      <c r="AF232" s="103"/>
      <c r="AG232" s="103"/>
      <c r="AH232" s="103">
        <f>IF(IFERROR(INDEX('Hotel Database'!$H$11:$H$510, MATCH($CY232, 'Hotel Database'!$EB$11:$EB$510, 0)), "")="", "", IFERROR(INDEX('Hotel Database'!$H$11:$H$510, MATCH($CY232, 'Hotel Database'!$EB$11:$EB$510, 0)), ""))</f>
        <v>0</v>
      </c>
      <c r="AI232" s="103"/>
      <c r="AJ232" s="103"/>
      <c r="AK232" s="103"/>
      <c r="AL232" s="103" t="str">
        <f>IF(IFERROR(INDEX('Hotel Database'!$K$11:$K$510, MATCH($CY232, 'Hotel Database'!$EB$11:$EB$510, 0)), "")="", "", IFERROR(INDEX('Hotel Database'!$K$11:$K$510, MATCH($CY232, 'Hotel Database'!$EB$11:$EB$510, 0)), ""))</f>
        <v/>
      </c>
      <c r="AM232" s="103"/>
      <c r="AN232" s="103"/>
      <c r="AO232" s="103"/>
      <c r="AP232" s="103" t="str">
        <f>IF(IFERROR(INDEX('Hotel Database'!$Q$11:$Q$510, MATCH($CY232, 'Hotel Database'!$EB$11:$EB$510, 0)), "")="", "", IFERROR(INDEX('Hotel Database'!$Q$11:$Q$510, MATCH($CY232, 'Hotel Database'!$EB$11:$EB$510, 0)), ""))</f>
        <v/>
      </c>
      <c r="AQ232" s="103"/>
      <c r="AR232" s="103"/>
      <c r="AS232" s="103"/>
      <c r="AT232" s="104" t="str">
        <f t="shared" si="14"/>
        <v>https://lhw.com/capritiberio</v>
      </c>
      <c r="AU232" s="104"/>
      <c r="AV232" s="104"/>
      <c r="AW232" s="104"/>
      <c r="AX232" s="104"/>
      <c r="AY232" s="104"/>
      <c r="AZ232" s="104"/>
      <c r="BA232" s="104"/>
      <c r="BB232" s="104"/>
      <c r="BC232" s="104"/>
      <c r="BD232" s="104"/>
      <c r="BE232" s="104"/>
      <c r="BF232" s="104"/>
      <c r="BG232" s="104"/>
      <c r="BH232" s="104"/>
      <c r="BI232" s="104"/>
      <c r="BJ232" s="104"/>
      <c r="BK232" s="104"/>
      <c r="BL232" s="105"/>
      <c r="BM232" s="2"/>
      <c r="BN232" s="25"/>
      <c r="BO232" s="25"/>
      <c r="BP232" s="25"/>
      <c r="BQ232" s="25"/>
      <c r="BR232" s="25"/>
      <c r="BS232" s="25"/>
      <c r="BT232" s="25"/>
      <c r="BU232" s="25"/>
      <c r="BV232" s="25"/>
      <c r="BW232" s="25"/>
      <c r="BX232" s="25"/>
      <c r="BY232" s="25"/>
      <c r="BZ232" s="25"/>
      <c r="CA232" s="25"/>
      <c r="CB232" s="25"/>
      <c r="CC232" s="25"/>
      <c r="CD232" s="25"/>
      <c r="CE232" s="25"/>
      <c r="CF232" s="25"/>
      <c r="CG232" s="25"/>
      <c r="CH232" s="25"/>
      <c r="CI232" s="25"/>
      <c r="CJ232" s="25"/>
      <c r="CK232" s="25"/>
      <c r="CU232" s="10" t="str">
        <f>'Hotel Database'!$EJ239</f>
        <v/>
      </c>
      <c r="CW232" s="10" t="str">
        <f>'Hotel Database'!$EN239</f>
        <v>Porto Santo, Madeira</v>
      </c>
      <c r="CY232" s="8">
        <v>222</v>
      </c>
      <c r="DA232" s="10" t="str">
        <f>IFERROR(INDEX('Hotel Database'!$ED$11:$ED$510, MATCH($CY232, 'Hotel Database'!$EB$11:$EB$510, 0)), "")</f>
        <v>222. Capri Tiberio Palace</v>
      </c>
      <c r="DC232" s="10" t="str">
        <f>IF(IFERROR(INDEX('Hotel Database'!$AD$11:$AD$510, MATCH($CY232, 'Hotel Database'!$EB$11:$EB$510, 0)), "")="", "", IFERROR(INDEX('Hotel Database'!$AD$11:$AD$510, MATCH($CY232, 'Hotel Database'!$EB$11:$EB$510, 0)), ""))</f>
        <v>www.lhw.com/capritiberio</v>
      </c>
      <c r="DE232" s="10" t="str">
        <f t="shared" si="15"/>
        <v>https://lhw.com/capritiberio</v>
      </c>
    </row>
    <row r="233" spans="1:109" x14ac:dyDescent="0.35">
      <c r="A233" s="2"/>
      <c r="B233" s="101" t="str">
        <f>IF(IFERROR(INDEX('Hotel Database'!$B$11:$B$510, MATCH($CY233, 'Hotel Database'!$EB$11:$EB$510, 0)), "")="", "", IFERROR(INDEX('Hotel Database'!$B$11:$B$510, MATCH($CY233, 'Hotel Database'!$EB$11:$EB$510, 0)), ""))</f>
        <v>Italy</v>
      </c>
      <c r="C233" s="102"/>
      <c r="D233" s="102"/>
      <c r="E233" s="102"/>
      <c r="F233" s="102"/>
      <c r="G233" s="102"/>
      <c r="H233" s="102"/>
      <c r="I233" s="102" t="str">
        <f>IF(IFERROR(INDEX('Hotel Database'!$C$11:$C$510, MATCH($CY233, 'Hotel Database'!$EB$11:$EB$510, 0)), "")="", "", IFERROR(INDEX('Hotel Database'!$C$11:$C$510, MATCH($CY233, 'Hotel Database'!$EB$11:$EB$510, 0)), ""))</f>
        <v>Capri</v>
      </c>
      <c r="J233" s="102"/>
      <c r="K233" s="102"/>
      <c r="L233" s="102"/>
      <c r="M233" s="102"/>
      <c r="N233" s="102"/>
      <c r="O233" s="102"/>
      <c r="P233" s="102" t="str">
        <f>IF(IFERROR(INDEX('Hotel Database'!$D$11:$D$510, MATCH($CY233, 'Hotel Database'!$EB$11:$EB$510, 0)), "")="", "", IFERROR(INDEX('Hotel Database'!$D$11:$D$510, MATCH($CY233, 'Hotel Database'!$EB$11:$EB$510, 0)), ""))</f>
        <v>J.K. Place Capri</v>
      </c>
      <c r="Q233" s="102"/>
      <c r="R233" s="102"/>
      <c r="S233" s="102"/>
      <c r="T233" s="102"/>
      <c r="U233" s="102"/>
      <c r="V233" s="102"/>
      <c r="W233" s="102"/>
      <c r="X233" s="102"/>
      <c r="Y233" s="102"/>
      <c r="Z233" s="102" t="str">
        <f>IF(IFERROR(INDEX('Hotel Database'!$I$11:$I$510, MATCH($CY233, 'Hotel Database'!$EB$11:$EB$510, 0)), "")="", "", IFERROR(INDEX('Hotel Database'!$I$11:$I$510, MATCH($CY233, 'Hotel Database'!$EB$11:$EB$510, 0)), ""))</f>
        <v/>
      </c>
      <c r="AA233" s="102"/>
      <c r="AB233" s="102"/>
      <c r="AC233" s="102"/>
      <c r="AD233" s="103">
        <f>IF(IFERROR(INDEX('Hotel Database'!$E$11:$E$510, MATCH($CY233, 'Hotel Database'!$EB$11:$EB$510, 0)), "")="", "", IFERROR(INDEX('Hotel Database'!$E$11:$E$510, MATCH($CY233, 'Hotel Database'!$EB$11:$EB$510, 0)), ""))</f>
        <v>22</v>
      </c>
      <c r="AE233" s="103"/>
      <c r="AF233" s="103"/>
      <c r="AG233" s="103"/>
      <c r="AH233" s="103">
        <f>IF(IFERROR(INDEX('Hotel Database'!$H$11:$H$510, MATCH($CY233, 'Hotel Database'!$EB$11:$EB$510, 0)), "")="", "", IFERROR(INDEX('Hotel Database'!$H$11:$H$510, MATCH($CY233, 'Hotel Database'!$EB$11:$EB$510, 0)), ""))</f>
        <v>0</v>
      </c>
      <c r="AI233" s="103"/>
      <c r="AJ233" s="103"/>
      <c r="AK233" s="103"/>
      <c r="AL233" s="103" t="str">
        <f>IF(IFERROR(INDEX('Hotel Database'!$K$11:$K$510, MATCH($CY233, 'Hotel Database'!$EB$11:$EB$510, 0)), "")="", "", IFERROR(INDEX('Hotel Database'!$K$11:$K$510, MATCH($CY233, 'Hotel Database'!$EB$11:$EB$510, 0)), ""))</f>
        <v/>
      </c>
      <c r="AM233" s="103"/>
      <c r="AN233" s="103"/>
      <c r="AO233" s="103"/>
      <c r="AP233" s="103" t="str">
        <f>IF(IFERROR(INDEX('Hotel Database'!$Q$11:$Q$510, MATCH($CY233, 'Hotel Database'!$EB$11:$EB$510, 0)), "")="", "", IFERROR(INDEX('Hotel Database'!$Q$11:$Q$510, MATCH($CY233, 'Hotel Database'!$EB$11:$EB$510, 0)), ""))</f>
        <v/>
      </c>
      <c r="AQ233" s="103"/>
      <c r="AR233" s="103"/>
      <c r="AS233" s="103"/>
      <c r="AT233" s="104" t="str">
        <f t="shared" si="14"/>
        <v>https://lhw.com/jkplacecapri</v>
      </c>
      <c r="AU233" s="104"/>
      <c r="AV233" s="104"/>
      <c r="AW233" s="104"/>
      <c r="AX233" s="104"/>
      <c r="AY233" s="104"/>
      <c r="AZ233" s="104"/>
      <c r="BA233" s="104"/>
      <c r="BB233" s="104"/>
      <c r="BC233" s="104"/>
      <c r="BD233" s="104"/>
      <c r="BE233" s="104"/>
      <c r="BF233" s="104"/>
      <c r="BG233" s="104"/>
      <c r="BH233" s="104"/>
      <c r="BI233" s="104"/>
      <c r="BJ233" s="104"/>
      <c r="BK233" s="104"/>
      <c r="BL233" s="105"/>
      <c r="BM233" s="2"/>
      <c r="BN233" s="25"/>
      <c r="BO233" s="25"/>
      <c r="BP233" s="25"/>
      <c r="BQ233" s="25"/>
      <c r="BR233" s="25"/>
      <c r="BS233" s="25"/>
      <c r="BT233" s="25"/>
      <c r="BU233" s="25"/>
      <c r="BV233" s="25"/>
      <c r="BW233" s="25"/>
      <c r="BX233" s="25"/>
      <c r="BY233" s="25"/>
      <c r="BZ233" s="25"/>
      <c r="CA233" s="25"/>
      <c r="CB233" s="25"/>
      <c r="CC233" s="25"/>
      <c r="CD233" s="25"/>
      <c r="CE233" s="25"/>
      <c r="CF233" s="25"/>
      <c r="CG233" s="25"/>
      <c r="CH233" s="25"/>
      <c r="CI233" s="25"/>
      <c r="CJ233" s="25"/>
      <c r="CK233" s="25"/>
      <c r="CU233" s="10" t="str">
        <f>'Hotel Database'!$EJ240</f>
        <v/>
      </c>
      <c r="CW233" s="10" t="str">
        <f>'Hotel Database'!$EN240</f>
        <v>Porto-Vecchio</v>
      </c>
      <c r="CY233" s="8">
        <v>223</v>
      </c>
      <c r="DA233" s="10" t="str">
        <f>IFERROR(INDEX('Hotel Database'!$ED$11:$ED$510, MATCH($CY233, 'Hotel Database'!$EB$11:$EB$510, 0)), "")</f>
        <v>223. J.K. Place Capri</v>
      </c>
      <c r="DC233" s="10" t="str">
        <f>IF(IFERROR(INDEX('Hotel Database'!$AD$11:$AD$510, MATCH($CY233, 'Hotel Database'!$EB$11:$EB$510, 0)), "")="", "", IFERROR(INDEX('Hotel Database'!$AD$11:$AD$510, MATCH($CY233, 'Hotel Database'!$EB$11:$EB$510, 0)), ""))</f>
        <v>www.lhw.com/jkplacecapri</v>
      </c>
      <c r="DE233" s="10" t="str">
        <f t="shared" si="15"/>
        <v>https://lhw.com/jkplacecapri</v>
      </c>
    </row>
    <row r="234" spans="1:109" x14ac:dyDescent="0.35">
      <c r="A234" s="2"/>
      <c r="B234" s="101" t="str">
        <f>IF(IFERROR(INDEX('Hotel Database'!$B$11:$B$510, MATCH($CY234, 'Hotel Database'!$EB$11:$EB$510, 0)), "")="", "", IFERROR(INDEX('Hotel Database'!$B$11:$B$510, MATCH($CY234, 'Hotel Database'!$EB$11:$EB$510, 0)), ""))</f>
        <v>Italy</v>
      </c>
      <c r="C234" s="102"/>
      <c r="D234" s="102"/>
      <c r="E234" s="102"/>
      <c r="F234" s="102"/>
      <c r="G234" s="102"/>
      <c r="H234" s="102"/>
      <c r="I234" s="102" t="str">
        <f>IF(IFERROR(INDEX('Hotel Database'!$C$11:$C$510, MATCH($CY234, 'Hotel Database'!$EB$11:$EB$510, 0)), "")="", "", IFERROR(INDEX('Hotel Database'!$C$11:$C$510, MATCH($CY234, 'Hotel Database'!$EB$11:$EB$510, 0)), ""))</f>
        <v>Florence</v>
      </c>
      <c r="J234" s="102"/>
      <c r="K234" s="102"/>
      <c r="L234" s="102"/>
      <c r="M234" s="102"/>
      <c r="N234" s="102"/>
      <c r="O234" s="102"/>
      <c r="P234" s="102" t="str">
        <f>IF(IFERROR(INDEX('Hotel Database'!$D$11:$D$510, MATCH($CY234, 'Hotel Database'!$EB$11:$EB$510, 0)), "")="", "", IFERROR(INDEX('Hotel Database'!$D$11:$D$510, MATCH($CY234, 'Hotel Database'!$EB$11:$EB$510, 0)), ""))</f>
        <v>The Place Firenze</v>
      </c>
      <c r="Q234" s="102"/>
      <c r="R234" s="102"/>
      <c r="S234" s="102"/>
      <c r="T234" s="102"/>
      <c r="U234" s="102"/>
      <c r="V234" s="102"/>
      <c r="W234" s="102"/>
      <c r="X234" s="102"/>
      <c r="Y234" s="102"/>
      <c r="Z234" s="102" t="str">
        <f>IF(IFERROR(INDEX('Hotel Database'!$I$11:$I$510, MATCH($CY234, 'Hotel Database'!$EB$11:$EB$510, 0)), "")="", "", IFERROR(INDEX('Hotel Database'!$I$11:$I$510, MATCH($CY234, 'Hotel Database'!$EB$11:$EB$510, 0)), ""))</f>
        <v/>
      </c>
      <c r="AA234" s="102"/>
      <c r="AB234" s="102"/>
      <c r="AC234" s="102"/>
      <c r="AD234" s="103">
        <f>IF(IFERROR(INDEX('Hotel Database'!$E$11:$E$510, MATCH($CY234, 'Hotel Database'!$EB$11:$EB$510, 0)), "")="", "", IFERROR(INDEX('Hotel Database'!$E$11:$E$510, MATCH($CY234, 'Hotel Database'!$EB$11:$EB$510, 0)), ""))</f>
        <v>20</v>
      </c>
      <c r="AE234" s="103"/>
      <c r="AF234" s="103"/>
      <c r="AG234" s="103"/>
      <c r="AH234" s="103">
        <f>IF(IFERROR(INDEX('Hotel Database'!$H$11:$H$510, MATCH($CY234, 'Hotel Database'!$EB$11:$EB$510, 0)), "")="", "", IFERROR(INDEX('Hotel Database'!$H$11:$H$510, MATCH($CY234, 'Hotel Database'!$EB$11:$EB$510, 0)), ""))</f>
        <v>0</v>
      </c>
      <c r="AI234" s="103"/>
      <c r="AJ234" s="103"/>
      <c r="AK234" s="103"/>
      <c r="AL234" s="103" t="str">
        <f>IF(IFERROR(INDEX('Hotel Database'!$K$11:$K$510, MATCH($CY234, 'Hotel Database'!$EB$11:$EB$510, 0)), "")="", "", IFERROR(INDEX('Hotel Database'!$K$11:$K$510, MATCH($CY234, 'Hotel Database'!$EB$11:$EB$510, 0)), ""))</f>
        <v/>
      </c>
      <c r="AM234" s="103"/>
      <c r="AN234" s="103"/>
      <c r="AO234" s="103"/>
      <c r="AP234" s="103" t="str">
        <f>IF(IFERROR(INDEX('Hotel Database'!$Q$11:$Q$510, MATCH($CY234, 'Hotel Database'!$EB$11:$EB$510, 0)), "")="", "", IFERROR(INDEX('Hotel Database'!$Q$11:$Q$510, MATCH($CY234, 'Hotel Database'!$EB$11:$EB$510, 0)), ""))</f>
        <v/>
      </c>
      <c r="AQ234" s="103"/>
      <c r="AR234" s="103"/>
      <c r="AS234" s="103"/>
      <c r="AT234" s="104" t="str">
        <f t="shared" si="14"/>
        <v>https://lhw.com/jkplacefirenze</v>
      </c>
      <c r="AU234" s="104"/>
      <c r="AV234" s="104"/>
      <c r="AW234" s="104"/>
      <c r="AX234" s="104"/>
      <c r="AY234" s="104"/>
      <c r="AZ234" s="104"/>
      <c r="BA234" s="104"/>
      <c r="BB234" s="104"/>
      <c r="BC234" s="104"/>
      <c r="BD234" s="104"/>
      <c r="BE234" s="104"/>
      <c r="BF234" s="104"/>
      <c r="BG234" s="104"/>
      <c r="BH234" s="104"/>
      <c r="BI234" s="104"/>
      <c r="BJ234" s="104"/>
      <c r="BK234" s="104"/>
      <c r="BL234" s="105"/>
      <c r="BM234" s="2"/>
      <c r="BN234" s="25"/>
      <c r="BO234" s="25"/>
      <c r="BP234" s="25"/>
      <c r="BQ234" s="25"/>
      <c r="BR234" s="25"/>
      <c r="BS234" s="25"/>
      <c r="BT234" s="25"/>
      <c r="BU234" s="25"/>
      <c r="BV234" s="25"/>
      <c r="BW234" s="25"/>
      <c r="BX234" s="25"/>
      <c r="BY234" s="25"/>
      <c r="BZ234" s="25"/>
      <c r="CA234" s="25"/>
      <c r="CB234" s="25"/>
      <c r="CC234" s="25"/>
      <c r="CD234" s="25"/>
      <c r="CE234" s="25"/>
      <c r="CF234" s="25"/>
      <c r="CG234" s="25"/>
      <c r="CH234" s="25"/>
      <c r="CI234" s="25"/>
      <c r="CJ234" s="25"/>
      <c r="CK234" s="25"/>
      <c r="CU234" s="10" t="str">
        <f>'Hotel Database'!$EJ241</f>
        <v/>
      </c>
      <c r="CW234" s="10" t="str">
        <f>'Hotel Database'!$EN241</f>
        <v>Positano</v>
      </c>
      <c r="CY234" s="8">
        <v>224</v>
      </c>
      <c r="DA234" s="10" t="str">
        <f>IFERROR(INDEX('Hotel Database'!$ED$11:$ED$510, MATCH($CY234, 'Hotel Database'!$EB$11:$EB$510, 0)), "")</f>
        <v>224. The Place Firenze</v>
      </c>
      <c r="DC234" s="10" t="str">
        <f>IF(IFERROR(INDEX('Hotel Database'!$AD$11:$AD$510, MATCH($CY234, 'Hotel Database'!$EB$11:$EB$510, 0)), "")="", "", IFERROR(INDEX('Hotel Database'!$AD$11:$AD$510, MATCH($CY234, 'Hotel Database'!$EB$11:$EB$510, 0)), ""))</f>
        <v>www.lhw.com/jkplacefirenze</v>
      </c>
      <c r="DE234" s="10" t="str">
        <f t="shared" si="15"/>
        <v>https://lhw.com/jkplacefirenze</v>
      </c>
    </row>
    <row r="235" spans="1:109" x14ac:dyDescent="0.35">
      <c r="A235" s="2"/>
      <c r="B235" s="101" t="str">
        <f>IF(IFERROR(INDEX('Hotel Database'!$B$11:$B$510, MATCH($CY235, 'Hotel Database'!$EB$11:$EB$510, 0)), "")="", "", IFERROR(INDEX('Hotel Database'!$B$11:$B$510, MATCH($CY235, 'Hotel Database'!$EB$11:$EB$510, 0)), ""))</f>
        <v>Italy</v>
      </c>
      <c r="C235" s="102"/>
      <c r="D235" s="102"/>
      <c r="E235" s="102"/>
      <c r="F235" s="102"/>
      <c r="G235" s="102"/>
      <c r="H235" s="102"/>
      <c r="I235" s="102" t="str">
        <f>IF(IFERROR(INDEX('Hotel Database'!$C$11:$C$510, MATCH($CY235, 'Hotel Database'!$EB$11:$EB$510, 0)), "")="", "", IFERROR(INDEX('Hotel Database'!$C$11:$C$510, MATCH($CY235, 'Hotel Database'!$EB$11:$EB$510, 0)), ""))</f>
        <v>Rome</v>
      </c>
      <c r="J235" s="102"/>
      <c r="K235" s="102"/>
      <c r="L235" s="102"/>
      <c r="M235" s="102"/>
      <c r="N235" s="102"/>
      <c r="O235" s="102"/>
      <c r="P235" s="102" t="str">
        <f>IF(IFERROR(INDEX('Hotel Database'!$D$11:$D$510, MATCH($CY235, 'Hotel Database'!$EB$11:$EB$510, 0)), "")="", "", IFERROR(INDEX('Hotel Database'!$D$11:$D$510, MATCH($CY235, 'Hotel Database'!$EB$11:$EB$510, 0)), ""))</f>
        <v>Palazzo Shedir</v>
      </c>
      <c r="Q235" s="102"/>
      <c r="R235" s="102"/>
      <c r="S235" s="102"/>
      <c r="T235" s="102"/>
      <c r="U235" s="102"/>
      <c r="V235" s="102"/>
      <c r="W235" s="102"/>
      <c r="X235" s="102"/>
      <c r="Y235" s="102"/>
      <c r="Z235" s="102" t="str">
        <f>IF(IFERROR(INDEX('Hotel Database'!$I$11:$I$510, MATCH($CY235, 'Hotel Database'!$EB$11:$EB$510, 0)), "")="", "", IFERROR(INDEX('Hotel Database'!$I$11:$I$510, MATCH($CY235, 'Hotel Database'!$EB$11:$EB$510, 0)), ""))</f>
        <v/>
      </c>
      <c r="AA235" s="102"/>
      <c r="AB235" s="102"/>
      <c r="AC235" s="102"/>
      <c r="AD235" s="103">
        <f>IF(IFERROR(INDEX('Hotel Database'!$E$11:$E$510, MATCH($CY235, 'Hotel Database'!$EB$11:$EB$510, 0)), "")="", "", IFERROR(INDEX('Hotel Database'!$E$11:$E$510, MATCH($CY235, 'Hotel Database'!$EB$11:$EB$510, 0)), ""))</f>
        <v>4</v>
      </c>
      <c r="AE235" s="103"/>
      <c r="AF235" s="103"/>
      <c r="AG235" s="103"/>
      <c r="AH235" s="103">
        <f>IF(IFERROR(INDEX('Hotel Database'!$H$11:$H$510, MATCH($CY235, 'Hotel Database'!$EB$11:$EB$510, 0)), "")="", "", IFERROR(INDEX('Hotel Database'!$H$11:$H$510, MATCH($CY235, 'Hotel Database'!$EB$11:$EB$510, 0)), ""))</f>
        <v>0</v>
      </c>
      <c r="AI235" s="103"/>
      <c r="AJ235" s="103"/>
      <c r="AK235" s="103"/>
      <c r="AL235" s="103" t="str">
        <f>IF(IFERROR(INDEX('Hotel Database'!$K$11:$K$510, MATCH($CY235, 'Hotel Database'!$EB$11:$EB$510, 0)), "")="", "", IFERROR(INDEX('Hotel Database'!$K$11:$K$510, MATCH($CY235, 'Hotel Database'!$EB$11:$EB$510, 0)), ""))</f>
        <v/>
      </c>
      <c r="AM235" s="103"/>
      <c r="AN235" s="103"/>
      <c r="AO235" s="103"/>
      <c r="AP235" s="103" t="str">
        <f>IF(IFERROR(INDEX('Hotel Database'!$Q$11:$Q$510, MATCH($CY235, 'Hotel Database'!$EB$11:$EB$510, 0)), "")="", "", IFERROR(INDEX('Hotel Database'!$Q$11:$Q$510, MATCH($CY235, 'Hotel Database'!$EB$11:$EB$510, 0)), ""))</f>
        <v/>
      </c>
      <c r="AQ235" s="103"/>
      <c r="AR235" s="103"/>
      <c r="AS235" s="103"/>
      <c r="AT235" s="104" t="str">
        <f t="shared" si="14"/>
        <v>https://LHW.com/palazzoshedir</v>
      </c>
      <c r="AU235" s="104"/>
      <c r="AV235" s="104"/>
      <c r="AW235" s="104"/>
      <c r="AX235" s="104"/>
      <c r="AY235" s="104"/>
      <c r="AZ235" s="104"/>
      <c r="BA235" s="104"/>
      <c r="BB235" s="104"/>
      <c r="BC235" s="104"/>
      <c r="BD235" s="104"/>
      <c r="BE235" s="104"/>
      <c r="BF235" s="104"/>
      <c r="BG235" s="104"/>
      <c r="BH235" s="104"/>
      <c r="BI235" s="104"/>
      <c r="BJ235" s="104"/>
      <c r="BK235" s="104"/>
      <c r="BL235" s="105"/>
      <c r="BM235" s="2"/>
      <c r="BN235" s="25"/>
      <c r="BO235" s="25"/>
      <c r="BP235" s="25"/>
      <c r="BQ235" s="25"/>
      <c r="BR235" s="25"/>
      <c r="BS235" s="25"/>
      <c r="BT235" s="25"/>
      <c r="BU235" s="25"/>
      <c r="BV235" s="25"/>
      <c r="BW235" s="25"/>
      <c r="BX235" s="25"/>
      <c r="BY235" s="25"/>
      <c r="BZ235" s="25"/>
      <c r="CA235" s="25"/>
      <c r="CB235" s="25"/>
      <c r="CC235" s="25"/>
      <c r="CD235" s="25"/>
      <c r="CE235" s="25"/>
      <c r="CF235" s="25"/>
      <c r="CG235" s="25"/>
      <c r="CH235" s="25"/>
      <c r="CI235" s="25"/>
      <c r="CJ235" s="25"/>
      <c r="CK235" s="25"/>
      <c r="CU235" s="10" t="str">
        <f>'Hotel Database'!$EJ242</f>
        <v/>
      </c>
      <c r="CW235" s="10" t="str">
        <f>'Hotel Database'!$EN242</f>
        <v>Poste de Flacq</v>
      </c>
      <c r="CY235" s="8">
        <v>225</v>
      </c>
      <c r="DA235" s="10" t="str">
        <f>IFERROR(INDEX('Hotel Database'!$ED$11:$ED$510, MATCH($CY235, 'Hotel Database'!$EB$11:$EB$510, 0)), "")</f>
        <v>225. Palazzo Shedir</v>
      </c>
      <c r="DC235" s="10" t="str">
        <f>IF(IFERROR(INDEX('Hotel Database'!$AD$11:$AD$510, MATCH($CY235, 'Hotel Database'!$EB$11:$EB$510, 0)), "")="", "", IFERROR(INDEX('Hotel Database'!$AD$11:$AD$510, MATCH($CY235, 'Hotel Database'!$EB$11:$EB$510, 0)), ""))</f>
        <v>www.LHW.com/palazzoshedir</v>
      </c>
      <c r="DE235" s="10" t="str">
        <f t="shared" si="15"/>
        <v>https://LHW.com/palazzoshedir</v>
      </c>
    </row>
    <row r="236" spans="1:109" x14ac:dyDescent="0.35">
      <c r="A236" s="2"/>
      <c r="B236" s="101" t="str">
        <f>IF(IFERROR(INDEX('Hotel Database'!$B$11:$B$510, MATCH($CY236, 'Hotel Database'!$EB$11:$EB$510, 0)), "")="", "", IFERROR(INDEX('Hotel Database'!$B$11:$B$510, MATCH($CY236, 'Hotel Database'!$EB$11:$EB$510, 0)), ""))</f>
        <v>Italy</v>
      </c>
      <c r="C236" s="102"/>
      <c r="D236" s="102"/>
      <c r="E236" s="102"/>
      <c r="F236" s="102"/>
      <c r="G236" s="102"/>
      <c r="H236" s="102"/>
      <c r="I236" s="102" t="str">
        <f>IF(IFERROR(INDEX('Hotel Database'!$C$11:$C$510, MATCH($CY236, 'Hotel Database'!$EB$11:$EB$510, 0)), "")="", "", IFERROR(INDEX('Hotel Database'!$C$11:$C$510, MATCH($CY236, 'Hotel Database'!$EB$11:$EB$510, 0)), ""))</f>
        <v>Florence</v>
      </c>
      <c r="J236" s="102"/>
      <c r="K236" s="102"/>
      <c r="L236" s="102"/>
      <c r="M236" s="102"/>
      <c r="N236" s="102"/>
      <c r="O236" s="102"/>
      <c r="P236" s="102" t="str">
        <f>IF(IFERROR(INDEX('Hotel Database'!$D$11:$D$510, MATCH($CY236, 'Hotel Database'!$EB$11:$EB$510, 0)), "")="", "", IFERROR(INDEX('Hotel Database'!$D$11:$D$510, MATCH($CY236, 'Hotel Database'!$EB$11:$EB$510, 0)), ""))</f>
        <v>Palazzo Portinari Salviati</v>
      </c>
      <c r="Q236" s="102"/>
      <c r="R236" s="102"/>
      <c r="S236" s="102"/>
      <c r="T236" s="102"/>
      <c r="U236" s="102"/>
      <c r="V236" s="102"/>
      <c r="W236" s="102"/>
      <c r="X236" s="102"/>
      <c r="Y236" s="102"/>
      <c r="Z236" s="102" t="str">
        <f>IF(IFERROR(INDEX('Hotel Database'!$I$11:$I$510, MATCH($CY236, 'Hotel Database'!$EB$11:$EB$510, 0)), "")="", "", IFERROR(INDEX('Hotel Database'!$I$11:$I$510, MATCH($CY236, 'Hotel Database'!$EB$11:$EB$510, 0)), ""))</f>
        <v/>
      </c>
      <c r="AA236" s="102"/>
      <c r="AB236" s="102"/>
      <c r="AC236" s="102"/>
      <c r="AD236" s="103">
        <f>IF(IFERROR(INDEX('Hotel Database'!$E$11:$E$510, MATCH($CY236, 'Hotel Database'!$EB$11:$EB$510, 0)), "")="", "", IFERROR(INDEX('Hotel Database'!$E$11:$E$510, MATCH($CY236, 'Hotel Database'!$EB$11:$EB$510, 0)), ""))</f>
        <v>16</v>
      </c>
      <c r="AE236" s="103"/>
      <c r="AF236" s="103"/>
      <c r="AG236" s="103"/>
      <c r="AH236" s="103">
        <f>IF(IFERROR(INDEX('Hotel Database'!$H$11:$H$510, MATCH($CY236, 'Hotel Database'!$EB$11:$EB$510, 0)), "")="", "", IFERROR(INDEX('Hotel Database'!$H$11:$H$510, MATCH($CY236, 'Hotel Database'!$EB$11:$EB$510, 0)), ""))</f>
        <v>0</v>
      </c>
      <c r="AI236" s="103"/>
      <c r="AJ236" s="103"/>
      <c r="AK236" s="103"/>
      <c r="AL236" s="103" t="str">
        <f>IF(IFERROR(INDEX('Hotel Database'!$K$11:$K$510, MATCH($CY236, 'Hotel Database'!$EB$11:$EB$510, 0)), "")="", "", IFERROR(INDEX('Hotel Database'!$K$11:$K$510, MATCH($CY236, 'Hotel Database'!$EB$11:$EB$510, 0)), ""))</f>
        <v/>
      </c>
      <c r="AM236" s="103"/>
      <c r="AN236" s="103"/>
      <c r="AO236" s="103"/>
      <c r="AP236" s="103" t="str">
        <f>IF(IFERROR(INDEX('Hotel Database'!$Q$11:$Q$510, MATCH($CY236, 'Hotel Database'!$EB$11:$EB$510, 0)), "")="", "", IFERROR(INDEX('Hotel Database'!$Q$11:$Q$510, MATCH($CY236, 'Hotel Database'!$EB$11:$EB$510, 0)), ""))</f>
        <v/>
      </c>
      <c r="AQ236" s="103"/>
      <c r="AR236" s="103"/>
      <c r="AS236" s="103"/>
      <c r="AT236" s="104" t="str">
        <f t="shared" si="14"/>
        <v>https://lhw.com/palazzoportinari</v>
      </c>
      <c r="AU236" s="104"/>
      <c r="AV236" s="104"/>
      <c r="AW236" s="104"/>
      <c r="AX236" s="104"/>
      <c r="AY236" s="104"/>
      <c r="AZ236" s="104"/>
      <c r="BA236" s="104"/>
      <c r="BB236" s="104"/>
      <c r="BC236" s="104"/>
      <c r="BD236" s="104"/>
      <c r="BE236" s="104"/>
      <c r="BF236" s="104"/>
      <c r="BG236" s="104"/>
      <c r="BH236" s="104"/>
      <c r="BI236" s="104"/>
      <c r="BJ236" s="104"/>
      <c r="BK236" s="104"/>
      <c r="BL236" s="105"/>
      <c r="BM236" s="2"/>
      <c r="BN236" s="25"/>
      <c r="BO236" s="25"/>
      <c r="BP236" s="25"/>
      <c r="BQ236" s="25"/>
      <c r="BR236" s="25"/>
      <c r="BS236" s="25"/>
      <c r="BT236" s="25"/>
      <c r="BU236" s="25"/>
      <c r="BV236" s="25"/>
      <c r="BW236" s="25"/>
      <c r="BX236" s="25"/>
      <c r="BY236" s="25"/>
      <c r="BZ236" s="25"/>
      <c r="CA236" s="25"/>
      <c r="CB236" s="25"/>
      <c r="CC236" s="25"/>
      <c r="CD236" s="25"/>
      <c r="CE236" s="25"/>
      <c r="CF236" s="25"/>
      <c r="CG236" s="25"/>
      <c r="CH236" s="25"/>
      <c r="CI236" s="25"/>
      <c r="CJ236" s="25"/>
      <c r="CK236" s="25"/>
      <c r="CU236" s="10" t="str">
        <f>'Hotel Database'!$EJ243</f>
        <v/>
      </c>
      <c r="CW236" s="10" t="str">
        <f>'Hotel Database'!$EN243</f>
        <v>Prague</v>
      </c>
      <c r="CY236" s="8">
        <v>226</v>
      </c>
      <c r="DA236" s="10" t="str">
        <f>IFERROR(INDEX('Hotel Database'!$ED$11:$ED$510, MATCH($CY236, 'Hotel Database'!$EB$11:$EB$510, 0)), "")</f>
        <v>226. Palazzo Portinari Salviati</v>
      </c>
      <c r="DC236" s="10" t="str">
        <f>IF(IFERROR(INDEX('Hotel Database'!$AD$11:$AD$510, MATCH($CY236, 'Hotel Database'!$EB$11:$EB$510, 0)), "")="", "", IFERROR(INDEX('Hotel Database'!$AD$11:$AD$510, MATCH($CY236, 'Hotel Database'!$EB$11:$EB$510, 0)), ""))</f>
        <v>www.lhw.com/palazzoportinari</v>
      </c>
      <c r="DE236" s="10" t="str">
        <f t="shared" si="15"/>
        <v>https://lhw.com/palazzoportinari</v>
      </c>
    </row>
    <row r="237" spans="1:109" x14ac:dyDescent="0.35">
      <c r="A237" s="2"/>
      <c r="B237" s="101" t="str">
        <f>IF(IFERROR(INDEX('Hotel Database'!$B$11:$B$510, MATCH($CY237, 'Hotel Database'!$EB$11:$EB$510, 0)), "")="", "", IFERROR(INDEX('Hotel Database'!$B$11:$B$510, MATCH($CY237, 'Hotel Database'!$EB$11:$EB$510, 0)), ""))</f>
        <v>Italy</v>
      </c>
      <c r="C237" s="102"/>
      <c r="D237" s="102"/>
      <c r="E237" s="102"/>
      <c r="F237" s="102"/>
      <c r="G237" s="102"/>
      <c r="H237" s="102"/>
      <c r="I237" s="102" t="str">
        <f>IF(IFERROR(INDEX('Hotel Database'!$C$11:$C$510, MATCH($CY237, 'Hotel Database'!$EB$11:$EB$510, 0)), "")="", "", IFERROR(INDEX('Hotel Database'!$C$11:$C$510, MATCH($CY237, 'Hotel Database'!$EB$11:$EB$510, 0)), ""))</f>
        <v>Cortina d'Ampezzo</v>
      </c>
      <c r="J237" s="102"/>
      <c r="K237" s="102"/>
      <c r="L237" s="102"/>
      <c r="M237" s="102"/>
      <c r="N237" s="102"/>
      <c r="O237" s="102"/>
      <c r="P237" s="102" t="str">
        <f>IF(IFERROR(INDEX('Hotel Database'!$D$11:$D$510, MATCH($CY237, 'Hotel Database'!$EB$11:$EB$510, 0)), "")="", "", IFERROR(INDEX('Hotel Database'!$D$11:$D$510, MATCH($CY237, 'Hotel Database'!$EB$11:$EB$510, 0)), ""))</f>
        <v>Ancora Cortina</v>
      </c>
      <c r="Q237" s="102"/>
      <c r="R237" s="102"/>
      <c r="S237" s="102"/>
      <c r="T237" s="102"/>
      <c r="U237" s="102"/>
      <c r="V237" s="102"/>
      <c r="W237" s="102"/>
      <c r="X237" s="102"/>
      <c r="Y237" s="102"/>
      <c r="Z237" s="102" t="str">
        <f>IF(IFERROR(INDEX('Hotel Database'!$I$11:$I$510, MATCH($CY237, 'Hotel Database'!$EB$11:$EB$510, 0)), "")="", "", IFERROR(INDEX('Hotel Database'!$I$11:$I$510, MATCH($CY237, 'Hotel Database'!$EB$11:$EB$510, 0)), ""))</f>
        <v/>
      </c>
      <c r="AA237" s="102"/>
      <c r="AB237" s="102"/>
      <c r="AC237" s="102"/>
      <c r="AD237" s="103">
        <f>IF(IFERROR(INDEX('Hotel Database'!$E$11:$E$510, MATCH($CY237, 'Hotel Database'!$EB$11:$EB$510, 0)), "")="", "", IFERROR(INDEX('Hotel Database'!$E$11:$E$510, MATCH($CY237, 'Hotel Database'!$EB$11:$EB$510, 0)), ""))</f>
        <v>39</v>
      </c>
      <c r="AE237" s="103"/>
      <c r="AF237" s="103"/>
      <c r="AG237" s="103"/>
      <c r="AH237" s="103">
        <f>IF(IFERROR(INDEX('Hotel Database'!$H$11:$H$510, MATCH($CY237, 'Hotel Database'!$EB$11:$EB$510, 0)), "")="", "", IFERROR(INDEX('Hotel Database'!$H$11:$H$510, MATCH($CY237, 'Hotel Database'!$EB$11:$EB$510, 0)), ""))</f>
        <v>0</v>
      </c>
      <c r="AI237" s="103"/>
      <c r="AJ237" s="103"/>
      <c r="AK237" s="103"/>
      <c r="AL237" s="103" t="str">
        <f>IF(IFERROR(INDEX('Hotel Database'!$K$11:$K$510, MATCH($CY237, 'Hotel Database'!$EB$11:$EB$510, 0)), "")="", "", IFERROR(INDEX('Hotel Database'!$K$11:$K$510, MATCH($CY237, 'Hotel Database'!$EB$11:$EB$510, 0)), ""))</f>
        <v/>
      </c>
      <c r="AM237" s="103"/>
      <c r="AN237" s="103"/>
      <c r="AO237" s="103"/>
      <c r="AP237" s="103" t="str">
        <f>IF(IFERROR(INDEX('Hotel Database'!$Q$11:$Q$510, MATCH($CY237, 'Hotel Database'!$EB$11:$EB$510, 0)), "")="", "", IFERROR(INDEX('Hotel Database'!$Q$11:$Q$510, MATCH($CY237, 'Hotel Database'!$EB$11:$EB$510, 0)), ""))</f>
        <v/>
      </c>
      <c r="AQ237" s="103"/>
      <c r="AR237" s="103"/>
      <c r="AS237" s="103"/>
      <c r="AT237" s="104" t="str">
        <f t="shared" si="14"/>
        <v>https://lhw.com/ancora</v>
      </c>
      <c r="AU237" s="104"/>
      <c r="AV237" s="104"/>
      <c r="AW237" s="104"/>
      <c r="AX237" s="104"/>
      <c r="AY237" s="104"/>
      <c r="AZ237" s="104"/>
      <c r="BA237" s="104"/>
      <c r="BB237" s="104"/>
      <c r="BC237" s="104"/>
      <c r="BD237" s="104"/>
      <c r="BE237" s="104"/>
      <c r="BF237" s="104"/>
      <c r="BG237" s="104"/>
      <c r="BH237" s="104"/>
      <c r="BI237" s="104"/>
      <c r="BJ237" s="104"/>
      <c r="BK237" s="104"/>
      <c r="BL237" s="105"/>
      <c r="BM237" s="2"/>
      <c r="BN237" s="25"/>
      <c r="BO237" s="25"/>
      <c r="BP237" s="25"/>
      <c r="BQ237" s="25"/>
      <c r="BR237" s="25"/>
      <c r="BS237" s="25"/>
      <c r="BT237" s="25"/>
      <c r="BU237" s="25"/>
      <c r="BV237" s="25"/>
      <c r="BW237" s="25"/>
      <c r="BX237" s="25"/>
      <c r="BY237" s="25"/>
      <c r="BZ237" s="25"/>
      <c r="CA237" s="25"/>
      <c r="CB237" s="25"/>
      <c r="CC237" s="25"/>
      <c r="CD237" s="25"/>
      <c r="CE237" s="25"/>
      <c r="CF237" s="25"/>
      <c r="CG237" s="25"/>
      <c r="CH237" s="25"/>
      <c r="CI237" s="25"/>
      <c r="CJ237" s="25"/>
      <c r="CK237" s="25"/>
      <c r="CU237" s="10" t="str">
        <f>'Hotel Database'!$EJ244</f>
        <v/>
      </c>
      <c r="CW237" s="10" t="str">
        <f>'Hotel Database'!$EN244</f>
        <v>Praiano</v>
      </c>
      <c r="CY237" s="8">
        <v>227</v>
      </c>
      <c r="DA237" s="10" t="str">
        <f>IFERROR(INDEX('Hotel Database'!$ED$11:$ED$510, MATCH($CY237, 'Hotel Database'!$EB$11:$EB$510, 0)), "")</f>
        <v>227. Ancora Cortina</v>
      </c>
      <c r="DC237" s="10" t="str">
        <f>IF(IFERROR(INDEX('Hotel Database'!$AD$11:$AD$510, MATCH($CY237, 'Hotel Database'!$EB$11:$EB$510, 0)), "")="", "", IFERROR(INDEX('Hotel Database'!$AD$11:$AD$510, MATCH($CY237, 'Hotel Database'!$EB$11:$EB$510, 0)), ""))</f>
        <v>www.lhw.com/ancora</v>
      </c>
      <c r="DE237" s="10" t="str">
        <f t="shared" si="15"/>
        <v>https://lhw.com/ancora</v>
      </c>
    </row>
    <row r="238" spans="1:109" x14ac:dyDescent="0.35">
      <c r="A238" s="2"/>
      <c r="B238" s="101" t="str">
        <f>IF(IFERROR(INDEX('Hotel Database'!$B$11:$B$510, MATCH($CY238, 'Hotel Database'!$EB$11:$EB$510, 0)), "")="", "", IFERROR(INDEX('Hotel Database'!$B$11:$B$510, MATCH($CY238, 'Hotel Database'!$EB$11:$EB$510, 0)), ""))</f>
        <v>Italy</v>
      </c>
      <c r="C238" s="102"/>
      <c r="D238" s="102"/>
      <c r="E238" s="102"/>
      <c r="F238" s="102"/>
      <c r="G238" s="102"/>
      <c r="H238" s="102"/>
      <c r="I238" s="102" t="str">
        <f>IF(IFERROR(INDEX('Hotel Database'!$C$11:$C$510, MATCH($CY238, 'Hotel Database'!$EB$11:$EB$510, 0)), "")="", "", IFERROR(INDEX('Hotel Database'!$C$11:$C$510, MATCH($CY238, 'Hotel Database'!$EB$11:$EB$510, 0)), ""))</f>
        <v>Venice</v>
      </c>
      <c r="J238" s="102"/>
      <c r="K238" s="102"/>
      <c r="L238" s="102"/>
      <c r="M238" s="102"/>
      <c r="N238" s="102"/>
      <c r="O238" s="102"/>
      <c r="P238" s="102" t="str">
        <f>IF(IFERROR(INDEX('Hotel Database'!$D$11:$D$510, MATCH($CY238, 'Hotel Database'!$EB$11:$EB$510, 0)), "")="", "", IFERROR(INDEX('Hotel Database'!$D$11:$D$510, MATCH($CY238, 'Hotel Database'!$EB$11:$EB$510, 0)), ""))</f>
        <v>Hotel Gabrielli Venezia - Starhotels Collezione</v>
      </c>
      <c r="Q238" s="102"/>
      <c r="R238" s="102"/>
      <c r="S238" s="102"/>
      <c r="T238" s="102"/>
      <c r="U238" s="102"/>
      <c r="V238" s="102"/>
      <c r="W238" s="102"/>
      <c r="X238" s="102"/>
      <c r="Y238" s="102"/>
      <c r="Z238" s="102" t="str">
        <f>IF(IFERROR(INDEX('Hotel Database'!$I$11:$I$510, MATCH($CY238, 'Hotel Database'!$EB$11:$EB$510, 0)), "")="", "", IFERROR(INDEX('Hotel Database'!$I$11:$I$510, MATCH($CY238, 'Hotel Database'!$EB$11:$EB$510, 0)), ""))</f>
        <v/>
      </c>
      <c r="AA238" s="102"/>
      <c r="AB238" s="102"/>
      <c r="AC238" s="102"/>
      <c r="AD238" s="103">
        <f>IF(IFERROR(INDEX('Hotel Database'!$E$11:$E$510, MATCH($CY238, 'Hotel Database'!$EB$11:$EB$510, 0)), "")="", "", IFERROR(INDEX('Hotel Database'!$E$11:$E$510, MATCH($CY238, 'Hotel Database'!$EB$11:$EB$510, 0)), ""))</f>
        <v>66</v>
      </c>
      <c r="AE238" s="103"/>
      <c r="AF238" s="103"/>
      <c r="AG238" s="103"/>
      <c r="AH238" s="103">
        <f>IF(IFERROR(INDEX('Hotel Database'!$H$11:$H$510, MATCH($CY238, 'Hotel Database'!$EB$11:$EB$510, 0)), "")="", "", IFERROR(INDEX('Hotel Database'!$H$11:$H$510, MATCH($CY238, 'Hotel Database'!$EB$11:$EB$510, 0)), ""))</f>
        <v>0</v>
      </c>
      <c r="AI238" s="103"/>
      <c r="AJ238" s="103"/>
      <c r="AK238" s="103"/>
      <c r="AL238" s="103" t="str">
        <f>IF(IFERROR(INDEX('Hotel Database'!$K$11:$K$510, MATCH($CY238, 'Hotel Database'!$EB$11:$EB$510, 0)), "")="", "", IFERROR(INDEX('Hotel Database'!$K$11:$K$510, MATCH($CY238, 'Hotel Database'!$EB$11:$EB$510, 0)), ""))</f>
        <v/>
      </c>
      <c r="AM238" s="103"/>
      <c r="AN238" s="103"/>
      <c r="AO238" s="103"/>
      <c r="AP238" s="103" t="str">
        <f>IF(IFERROR(INDEX('Hotel Database'!$Q$11:$Q$510, MATCH($CY238, 'Hotel Database'!$EB$11:$EB$510, 0)), "")="", "", IFERROR(INDEX('Hotel Database'!$Q$11:$Q$510, MATCH($CY238, 'Hotel Database'!$EB$11:$EB$510, 0)), ""))</f>
        <v/>
      </c>
      <c r="AQ238" s="103"/>
      <c r="AR238" s="103"/>
      <c r="AS238" s="103"/>
      <c r="AT238" s="104" t="str">
        <f t="shared" si="14"/>
        <v>﻿https://lhw.com/hotelgabrielli</v>
      </c>
      <c r="AU238" s="104"/>
      <c r="AV238" s="104"/>
      <c r="AW238" s="104"/>
      <c r="AX238" s="104"/>
      <c r="AY238" s="104"/>
      <c r="AZ238" s="104"/>
      <c r="BA238" s="104"/>
      <c r="BB238" s="104"/>
      <c r="BC238" s="104"/>
      <c r="BD238" s="104"/>
      <c r="BE238" s="104"/>
      <c r="BF238" s="104"/>
      <c r="BG238" s="104"/>
      <c r="BH238" s="104"/>
      <c r="BI238" s="104"/>
      <c r="BJ238" s="104"/>
      <c r="BK238" s="104"/>
      <c r="BL238" s="105"/>
      <c r="BM238" s="2"/>
      <c r="BN238" s="25"/>
      <c r="BO238" s="25"/>
      <c r="BP238" s="25"/>
      <c r="BQ238" s="25"/>
      <c r="BR238" s="25"/>
      <c r="BS238" s="25"/>
      <c r="BT238" s="25"/>
      <c r="BU238" s="25"/>
      <c r="BV238" s="25"/>
      <c r="BW238" s="25"/>
      <c r="BX238" s="25"/>
      <c r="BY238" s="25"/>
      <c r="BZ238" s="25"/>
      <c r="CA238" s="25"/>
      <c r="CB238" s="25"/>
      <c r="CC238" s="25"/>
      <c r="CD238" s="25"/>
      <c r="CE238" s="25"/>
      <c r="CF238" s="25"/>
      <c r="CG238" s="25"/>
      <c r="CH238" s="25"/>
      <c r="CI238" s="25"/>
      <c r="CJ238" s="25"/>
      <c r="CK238" s="25"/>
      <c r="CU238" s="10" t="str">
        <f>'Hotel Database'!$EJ245</f>
        <v/>
      </c>
      <c r="CW238" s="10" t="str">
        <f>'Hotel Database'!$EN245</f>
        <v>Praslin</v>
      </c>
      <c r="CY238" s="8">
        <v>228</v>
      </c>
      <c r="DA238" s="10" t="str">
        <f>IFERROR(INDEX('Hotel Database'!$ED$11:$ED$510, MATCH($CY238, 'Hotel Database'!$EB$11:$EB$510, 0)), "")</f>
        <v>228. Hotel Gabrielli Venezia - Starhotels Collezione</v>
      </c>
      <c r="DC238" s="10" t="str">
        <f>IF(IFERROR(INDEX('Hotel Database'!$AD$11:$AD$510, MATCH($CY238, 'Hotel Database'!$EB$11:$EB$510, 0)), "")="", "", IFERROR(INDEX('Hotel Database'!$AD$11:$AD$510, MATCH($CY238, 'Hotel Database'!$EB$11:$EB$510, 0)), ""))</f>
        <v>﻿www.lhw.com/hotelgabrielli</v>
      </c>
      <c r="DE238" s="10" t="str">
        <f t="shared" si="15"/>
        <v>﻿https://lhw.com/hotelgabrielli</v>
      </c>
    </row>
    <row r="239" spans="1:109" x14ac:dyDescent="0.35">
      <c r="A239" s="2"/>
      <c r="B239" s="101" t="str">
        <f>IF(IFERROR(INDEX('Hotel Database'!$B$11:$B$510, MATCH($CY239, 'Hotel Database'!$EB$11:$EB$510, 0)), "")="", "", IFERROR(INDEX('Hotel Database'!$B$11:$B$510, MATCH($CY239, 'Hotel Database'!$EB$11:$EB$510, 0)), ""))</f>
        <v>Italy</v>
      </c>
      <c r="C239" s="102"/>
      <c r="D239" s="102"/>
      <c r="E239" s="102"/>
      <c r="F239" s="102"/>
      <c r="G239" s="102"/>
      <c r="H239" s="102"/>
      <c r="I239" s="102" t="str">
        <f>IF(IFERROR(INDEX('Hotel Database'!$C$11:$C$510, MATCH($CY239, 'Hotel Database'!$EB$11:$EB$510, 0)), "")="", "", IFERROR(INDEX('Hotel Database'!$C$11:$C$510, MATCH($CY239, 'Hotel Database'!$EB$11:$EB$510, 0)), ""))</f>
        <v>Ostuni</v>
      </c>
      <c r="J239" s="102"/>
      <c r="K239" s="102"/>
      <c r="L239" s="102"/>
      <c r="M239" s="102"/>
      <c r="N239" s="102"/>
      <c r="O239" s="102"/>
      <c r="P239" s="102" t="str">
        <f>IF(IFERROR(INDEX('Hotel Database'!$D$11:$D$510, MATCH($CY239, 'Hotel Database'!$EB$11:$EB$510, 0)), "")="", "", IFERROR(INDEX('Hotel Database'!$D$11:$D$510, MATCH($CY239, 'Hotel Database'!$EB$11:$EB$510, 0)), ""))</f>
        <v>VISTA OSTUNI</v>
      </c>
      <c r="Q239" s="102"/>
      <c r="R239" s="102"/>
      <c r="S239" s="102"/>
      <c r="T239" s="102"/>
      <c r="U239" s="102"/>
      <c r="V239" s="102"/>
      <c r="W239" s="102"/>
      <c r="X239" s="102"/>
      <c r="Y239" s="102"/>
      <c r="Z239" s="102" t="str">
        <f>IF(IFERROR(INDEX('Hotel Database'!$I$11:$I$510, MATCH($CY239, 'Hotel Database'!$EB$11:$EB$510, 0)), "")="", "", IFERROR(INDEX('Hotel Database'!$I$11:$I$510, MATCH($CY239, 'Hotel Database'!$EB$11:$EB$510, 0)), ""))</f>
        <v/>
      </c>
      <c r="AA239" s="102"/>
      <c r="AB239" s="102"/>
      <c r="AC239" s="102"/>
      <c r="AD239" s="103">
        <f>IF(IFERROR(INDEX('Hotel Database'!$E$11:$E$510, MATCH($CY239, 'Hotel Database'!$EB$11:$EB$510, 0)), "")="", "", IFERROR(INDEX('Hotel Database'!$E$11:$E$510, MATCH($CY239, 'Hotel Database'!$EB$11:$EB$510, 0)), ""))</f>
        <v>28</v>
      </c>
      <c r="AE239" s="103"/>
      <c r="AF239" s="103"/>
      <c r="AG239" s="103"/>
      <c r="AH239" s="103">
        <f>IF(IFERROR(INDEX('Hotel Database'!$H$11:$H$510, MATCH($CY239, 'Hotel Database'!$EB$11:$EB$510, 0)), "")="", "", IFERROR(INDEX('Hotel Database'!$H$11:$H$510, MATCH($CY239, 'Hotel Database'!$EB$11:$EB$510, 0)), ""))</f>
        <v>0</v>
      </c>
      <c r="AI239" s="103"/>
      <c r="AJ239" s="103"/>
      <c r="AK239" s="103"/>
      <c r="AL239" s="103" t="str">
        <f>IF(IFERROR(INDEX('Hotel Database'!$K$11:$K$510, MATCH($CY239, 'Hotel Database'!$EB$11:$EB$510, 0)), "")="", "", IFERROR(INDEX('Hotel Database'!$K$11:$K$510, MATCH($CY239, 'Hotel Database'!$EB$11:$EB$510, 0)), ""))</f>
        <v/>
      </c>
      <c r="AM239" s="103"/>
      <c r="AN239" s="103"/>
      <c r="AO239" s="103"/>
      <c r="AP239" s="103" t="str">
        <f>IF(IFERROR(INDEX('Hotel Database'!$Q$11:$Q$510, MATCH($CY239, 'Hotel Database'!$EB$11:$EB$510, 0)), "")="", "", IFERROR(INDEX('Hotel Database'!$Q$11:$Q$510, MATCH($CY239, 'Hotel Database'!$EB$11:$EB$510, 0)), ""))</f>
        <v/>
      </c>
      <c r="AQ239" s="103"/>
      <c r="AR239" s="103"/>
      <c r="AS239" s="103"/>
      <c r="AT239" s="104" t="str">
        <f t="shared" si="14"/>
        <v>https://lhw.com/vistaostuni</v>
      </c>
      <c r="AU239" s="104"/>
      <c r="AV239" s="104"/>
      <c r="AW239" s="104"/>
      <c r="AX239" s="104"/>
      <c r="AY239" s="104"/>
      <c r="AZ239" s="104"/>
      <c r="BA239" s="104"/>
      <c r="BB239" s="104"/>
      <c r="BC239" s="104"/>
      <c r="BD239" s="104"/>
      <c r="BE239" s="104"/>
      <c r="BF239" s="104"/>
      <c r="BG239" s="104"/>
      <c r="BH239" s="104"/>
      <c r="BI239" s="104"/>
      <c r="BJ239" s="104"/>
      <c r="BK239" s="104"/>
      <c r="BL239" s="105"/>
      <c r="BM239" s="2"/>
      <c r="BN239" s="25"/>
      <c r="BO239" s="25"/>
      <c r="BP239" s="25"/>
      <c r="BQ239" s="25"/>
      <c r="BR239" s="25"/>
      <c r="BS239" s="25"/>
      <c r="BT239" s="25"/>
      <c r="BU239" s="25"/>
      <c r="BV239" s="25"/>
      <c r="BW239" s="25"/>
      <c r="BX239" s="25"/>
      <c r="BY239" s="25"/>
      <c r="BZ239" s="25"/>
      <c r="CA239" s="25"/>
      <c r="CB239" s="25"/>
      <c r="CC239" s="25"/>
      <c r="CD239" s="25"/>
      <c r="CE239" s="25"/>
      <c r="CF239" s="25"/>
      <c r="CG239" s="25"/>
      <c r="CH239" s="25"/>
      <c r="CI239" s="25"/>
      <c r="CJ239" s="25"/>
      <c r="CK239" s="25"/>
      <c r="CU239" s="10" t="str">
        <f>'Hotel Database'!$EJ246</f>
        <v/>
      </c>
      <c r="CW239" s="10" t="str">
        <f>'Hotel Database'!$EN246</f>
        <v>Providenciales</v>
      </c>
      <c r="CY239" s="8">
        <v>229</v>
      </c>
      <c r="DA239" s="10" t="str">
        <f>IFERROR(INDEX('Hotel Database'!$ED$11:$ED$510, MATCH($CY239, 'Hotel Database'!$EB$11:$EB$510, 0)), "")</f>
        <v>229. VISTA OSTUNI</v>
      </c>
      <c r="DC239" s="10" t="str">
        <f>IF(IFERROR(INDEX('Hotel Database'!$AD$11:$AD$510, MATCH($CY239, 'Hotel Database'!$EB$11:$EB$510, 0)), "")="", "", IFERROR(INDEX('Hotel Database'!$AD$11:$AD$510, MATCH($CY239, 'Hotel Database'!$EB$11:$EB$510, 0)), ""))</f>
        <v>www.lhw.com/vistaostuni</v>
      </c>
      <c r="DE239" s="10" t="str">
        <f t="shared" si="15"/>
        <v>https://lhw.com/vistaostuni</v>
      </c>
    </row>
    <row r="240" spans="1:109" x14ac:dyDescent="0.35">
      <c r="A240" s="2"/>
      <c r="B240" s="101" t="str">
        <f>IF(IFERROR(INDEX('Hotel Database'!$B$11:$B$510, MATCH($CY240, 'Hotel Database'!$EB$11:$EB$510, 0)), "")="", "", IFERROR(INDEX('Hotel Database'!$B$11:$B$510, MATCH($CY240, 'Hotel Database'!$EB$11:$EB$510, 0)), ""))</f>
        <v>Italy</v>
      </c>
      <c r="C240" s="102"/>
      <c r="D240" s="102"/>
      <c r="E240" s="102"/>
      <c r="F240" s="102"/>
      <c r="G240" s="102"/>
      <c r="H240" s="102"/>
      <c r="I240" s="102" t="str">
        <f>IF(IFERROR(INDEX('Hotel Database'!$C$11:$C$510, MATCH($CY240, 'Hotel Database'!$EB$11:$EB$510, 0)), "")="", "", IFERROR(INDEX('Hotel Database'!$C$11:$C$510, MATCH($CY240, 'Hotel Database'!$EB$11:$EB$510, 0)), ""))</f>
        <v>Palau</v>
      </c>
      <c r="J240" s="102"/>
      <c r="K240" s="102"/>
      <c r="L240" s="102"/>
      <c r="M240" s="102"/>
      <c r="N240" s="102"/>
      <c r="O240" s="102"/>
      <c r="P240" s="102" t="str">
        <f>IF(IFERROR(INDEX('Hotel Database'!$D$11:$D$510, MATCH($CY240, 'Hotel Database'!$EB$11:$EB$510, 0)), "")="", "", IFERROR(INDEX('Hotel Database'!$D$11:$D$510, MATCH($CY240, 'Hotel Database'!$EB$11:$EB$510, 0)), ""))</f>
        <v>Hotel Capo d'Orso Thalasso e Spa</v>
      </c>
      <c r="Q240" s="102"/>
      <c r="R240" s="102"/>
      <c r="S240" s="102"/>
      <c r="T240" s="102"/>
      <c r="U240" s="102"/>
      <c r="V240" s="102"/>
      <c r="W240" s="102"/>
      <c r="X240" s="102"/>
      <c r="Y240" s="102"/>
      <c r="Z240" s="102" t="str">
        <f>IF(IFERROR(INDEX('Hotel Database'!$I$11:$I$510, MATCH($CY240, 'Hotel Database'!$EB$11:$EB$510, 0)), "")="", "", IFERROR(INDEX('Hotel Database'!$I$11:$I$510, MATCH($CY240, 'Hotel Database'!$EB$11:$EB$510, 0)), ""))</f>
        <v/>
      </c>
      <c r="AA240" s="102"/>
      <c r="AB240" s="102"/>
      <c r="AC240" s="102"/>
      <c r="AD240" s="103">
        <f>IF(IFERROR(INDEX('Hotel Database'!$E$11:$E$510, MATCH($CY240, 'Hotel Database'!$EB$11:$EB$510, 0)), "")="", "", IFERROR(INDEX('Hotel Database'!$E$11:$E$510, MATCH($CY240, 'Hotel Database'!$EB$11:$EB$510, 0)), ""))</f>
        <v>84</v>
      </c>
      <c r="AE240" s="103"/>
      <c r="AF240" s="103"/>
      <c r="AG240" s="103"/>
      <c r="AH240" s="103">
        <f>IF(IFERROR(INDEX('Hotel Database'!$H$11:$H$510, MATCH($CY240, 'Hotel Database'!$EB$11:$EB$510, 0)), "")="", "", IFERROR(INDEX('Hotel Database'!$H$11:$H$510, MATCH($CY240, 'Hotel Database'!$EB$11:$EB$510, 0)), ""))</f>
        <v>0</v>
      </c>
      <c r="AI240" s="103"/>
      <c r="AJ240" s="103"/>
      <c r="AK240" s="103"/>
      <c r="AL240" s="103" t="str">
        <f>IF(IFERROR(INDEX('Hotel Database'!$K$11:$K$510, MATCH($CY240, 'Hotel Database'!$EB$11:$EB$510, 0)), "")="", "", IFERROR(INDEX('Hotel Database'!$K$11:$K$510, MATCH($CY240, 'Hotel Database'!$EB$11:$EB$510, 0)), ""))</f>
        <v/>
      </c>
      <c r="AM240" s="103"/>
      <c r="AN240" s="103"/>
      <c r="AO240" s="103"/>
      <c r="AP240" s="103" t="str">
        <f>IF(IFERROR(INDEX('Hotel Database'!$Q$11:$Q$510, MATCH($CY240, 'Hotel Database'!$EB$11:$EB$510, 0)), "")="", "", IFERROR(INDEX('Hotel Database'!$Q$11:$Q$510, MATCH($CY240, 'Hotel Database'!$EB$11:$EB$510, 0)), ""))</f>
        <v/>
      </c>
      <c r="AQ240" s="103"/>
      <c r="AR240" s="103"/>
      <c r="AS240" s="103"/>
      <c r="AT240" s="104" t="str">
        <f t="shared" si="14"/>
        <v>https://lhw.com/capodorso</v>
      </c>
      <c r="AU240" s="104"/>
      <c r="AV240" s="104"/>
      <c r="AW240" s="104"/>
      <c r="AX240" s="104"/>
      <c r="AY240" s="104"/>
      <c r="AZ240" s="104"/>
      <c r="BA240" s="104"/>
      <c r="BB240" s="104"/>
      <c r="BC240" s="104"/>
      <c r="BD240" s="104"/>
      <c r="BE240" s="104"/>
      <c r="BF240" s="104"/>
      <c r="BG240" s="104"/>
      <c r="BH240" s="104"/>
      <c r="BI240" s="104"/>
      <c r="BJ240" s="104"/>
      <c r="BK240" s="104"/>
      <c r="BL240" s="105"/>
      <c r="BM240" s="2"/>
      <c r="BN240" s="25"/>
      <c r="BO240" s="25"/>
      <c r="BP240" s="25"/>
      <c r="BQ240" s="25"/>
      <c r="BR240" s="25"/>
      <c r="BS240" s="25"/>
      <c r="BT240" s="25"/>
      <c r="BU240" s="25"/>
      <c r="BV240" s="25"/>
      <c r="BW240" s="25"/>
      <c r="BX240" s="25"/>
      <c r="BY240" s="25"/>
      <c r="BZ240" s="25"/>
      <c r="CA240" s="25"/>
      <c r="CB240" s="25"/>
      <c r="CC240" s="25"/>
      <c r="CD240" s="25"/>
      <c r="CE240" s="25"/>
      <c r="CF240" s="25"/>
      <c r="CG240" s="25"/>
      <c r="CH240" s="25"/>
      <c r="CI240" s="25"/>
      <c r="CJ240" s="25"/>
      <c r="CK240" s="25"/>
      <c r="CU240" s="10" t="str">
        <f>'Hotel Database'!$EJ247</f>
        <v/>
      </c>
      <c r="CW240" s="10" t="str">
        <f>'Hotel Database'!$EN247</f>
        <v>Puerto Natales</v>
      </c>
      <c r="CY240" s="8">
        <v>230</v>
      </c>
      <c r="DA240" s="10" t="str">
        <f>IFERROR(INDEX('Hotel Database'!$ED$11:$ED$510, MATCH($CY240, 'Hotel Database'!$EB$11:$EB$510, 0)), "")</f>
        <v>230. Hotel Capo d'Orso Thalasso e Spa</v>
      </c>
      <c r="DC240" s="10" t="str">
        <f>IF(IFERROR(INDEX('Hotel Database'!$AD$11:$AD$510, MATCH($CY240, 'Hotel Database'!$EB$11:$EB$510, 0)), "")="", "", IFERROR(INDEX('Hotel Database'!$AD$11:$AD$510, MATCH($CY240, 'Hotel Database'!$EB$11:$EB$510, 0)), ""))</f>
        <v>www.lhw.com/capodorso</v>
      </c>
      <c r="DE240" s="10" t="str">
        <f t="shared" si="15"/>
        <v>https://lhw.com/capodorso</v>
      </c>
    </row>
    <row r="241" spans="1:109" x14ac:dyDescent="0.35">
      <c r="A241" s="2"/>
      <c r="B241" s="101" t="str">
        <f>IF(IFERROR(INDEX('Hotel Database'!$B$11:$B$510, MATCH($CY241, 'Hotel Database'!$EB$11:$EB$510, 0)), "")="", "", IFERROR(INDEX('Hotel Database'!$B$11:$B$510, MATCH($CY241, 'Hotel Database'!$EB$11:$EB$510, 0)), ""))</f>
        <v>Italy</v>
      </c>
      <c r="C241" s="102"/>
      <c r="D241" s="102"/>
      <c r="E241" s="102"/>
      <c r="F241" s="102"/>
      <c r="G241" s="102"/>
      <c r="H241" s="102"/>
      <c r="I241" s="102" t="str">
        <f>IF(IFERROR(INDEX('Hotel Database'!$C$11:$C$510, MATCH($CY241, 'Hotel Database'!$EB$11:$EB$510, 0)), "")="", "", IFERROR(INDEX('Hotel Database'!$C$11:$C$510, MATCH($CY241, 'Hotel Database'!$EB$11:$EB$510, 0)), ""))</f>
        <v>Lecce</v>
      </c>
      <c r="J241" s="102"/>
      <c r="K241" s="102"/>
      <c r="L241" s="102"/>
      <c r="M241" s="102"/>
      <c r="N241" s="102"/>
      <c r="O241" s="102"/>
      <c r="P241" s="102" t="str">
        <f>IF(IFERROR(INDEX('Hotel Database'!$D$11:$D$510, MATCH($CY241, 'Hotel Database'!$EB$11:$EB$510, 0)), "")="", "", IFERROR(INDEX('Hotel Database'!$D$11:$D$510, MATCH($CY241, 'Hotel Database'!$EB$11:$EB$510, 0)), ""))</f>
        <v>Patria Palace Hotel</v>
      </c>
      <c r="Q241" s="102"/>
      <c r="R241" s="102"/>
      <c r="S241" s="102"/>
      <c r="T241" s="102"/>
      <c r="U241" s="102"/>
      <c r="V241" s="102"/>
      <c r="W241" s="102"/>
      <c r="X241" s="102"/>
      <c r="Y241" s="102"/>
      <c r="Z241" s="102" t="str">
        <f>IF(IFERROR(INDEX('Hotel Database'!$I$11:$I$510, MATCH($CY241, 'Hotel Database'!$EB$11:$EB$510, 0)), "")="", "", IFERROR(INDEX('Hotel Database'!$I$11:$I$510, MATCH($CY241, 'Hotel Database'!$EB$11:$EB$510, 0)), ""))</f>
        <v/>
      </c>
      <c r="AA241" s="102"/>
      <c r="AB241" s="102"/>
      <c r="AC241" s="102"/>
      <c r="AD241" s="103">
        <f>IF(IFERROR(INDEX('Hotel Database'!$E$11:$E$510, MATCH($CY241, 'Hotel Database'!$EB$11:$EB$510, 0)), "")="", "", IFERROR(INDEX('Hotel Database'!$E$11:$E$510, MATCH($CY241, 'Hotel Database'!$EB$11:$EB$510, 0)), ""))</f>
        <v>38</v>
      </c>
      <c r="AE241" s="103"/>
      <c r="AF241" s="103"/>
      <c r="AG241" s="103"/>
      <c r="AH241" s="103">
        <f>IF(IFERROR(INDEX('Hotel Database'!$H$11:$H$510, MATCH($CY241, 'Hotel Database'!$EB$11:$EB$510, 0)), "")="", "", IFERROR(INDEX('Hotel Database'!$H$11:$H$510, MATCH($CY241, 'Hotel Database'!$EB$11:$EB$510, 0)), ""))</f>
        <v>0</v>
      </c>
      <c r="AI241" s="103"/>
      <c r="AJ241" s="103"/>
      <c r="AK241" s="103"/>
      <c r="AL241" s="103" t="str">
        <f>IF(IFERROR(INDEX('Hotel Database'!$K$11:$K$510, MATCH($CY241, 'Hotel Database'!$EB$11:$EB$510, 0)), "")="", "", IFERROR(INDEX('Hotel Database'!$K$11:$K$510, MATCH($CY241, 'Hotel Database'!$EB$11:$EB$510, 0)), ""))</f>
        <v/>
      </c>
      <c r="AM241" s="103"/>
      <c r="AN241" s="103"/>
      <c r="AO241" s="103"/>
      <c r="AP241" s="103" t="str">
        <f>IF(IFERROR(INDEX('Hotel Database'!$Q$11:$Q$510, MATCH($CY241, 'Hotel Database'!$EB$11:$EB$510, 0)), "")="", "", IFERROR(INDEX('Hotel Database'!$Q$11:$Q$510, MATCH($CY241, 'Hotel Database'!$EB$11:$EB$510, 0)), ""))</f>
        <v/>
      </c>
      <c r="AQ241" s="103"/>
      <c r="AR241" s="103"/>
      <c r="AS241" s="103"/>
      <c r="AT241" s="104" t="str">
        <f t="shared" si="14"/>
        <v/>
      </c>
      <c r="AU241" s="104"/>
      <c r="AV241" s="104"/>
      <c r="AW241" s="104"/>
      <c r="AX241" s="104"/>
      <c r="AY241" s="104"/>
      <c r="AZ241" s="104"/>
      <c r="BA241" s="104"/>
      <c r="BB241" s="104"/>
      <c r="BC241" s="104"/>
      <c r="BD241" s="104"/>
      <c r="BE241" s="104"/>
      <c r="BF241" s="104"/>
      <c r="BG241" s="104"/>
      <c r="BH241" s="104"/>
      <c r="BI241" s="104"/>
      <c r="BJ241" s="104"/>
      <c r="BK241" s="104"/>
      <c r="BL241" s="105"/>
      <c r="BM241" s="2"/>
      <c r="BN241" s="25"/>
      <c r="BO241" s="25"/>
      <c r="BP241" s="25"/>
      <c r="BQ241" s="25"/>
      <c r="BR241" s="25"/>
      <c r="BS241" s="25"/>
      <c r="BT241" s="25"/>
      <c r="BU241" s="25"/>
      <c r="BV241" s="25"/>
      <c r="BW241" s="25"/>
      <c r="BX241" s="25"/>
      <c r="BY241" s="25"/>
      <c r="BZ241" s="25"/>
      <c r="CA241" s="25"/>
      <c r="CB241" s="25"/>
      <c r="CC241" s="25"/>
      <c r="CD241" s="25"/>
      <c r="CE241" s="25"/>
      <c r="CF241" s="25"/>
      <c r="CG241" s="25"/>
      <c r="CH241" s="25"/>
      <c r="CI241" s="25"/>
      <c r="CJ241" s="25"/>
      <c r="CK241" s="25"/>
      <c r="CU241" s="10" t="str">
        <f>'Hotel Database'!$EJ248</f>
        <v/>
      </c>
      <c r="CW241" s="10" t="str">
        <f>'Hotel Database'!$EN248</f>
        <v>Puerto Varas</v>
      </c>
      <c r="CY241" s="8">
        <v>231</v>
      </c>
      <c r="DA241" s="10" t="str">
        <f>IFERROR(INDEX('Hotel Database'!$ED$11:$ED$510, MATCH($CY241, 'Hotel Database'!$EB$11:$EB$510, 0)), "")</f>
        <v>231. Patria Palace Hotel</v>
      </c>
      <c r="DC241" s="10" t="str">
        <f>IF(IFERROR(INDEX('Hotel Database'!$AD$11:$AD$510, MATCH($CY241, 'Hotel Database'!$EB$11:$EB$510, 0)), "")="", "", IFERROR(INDEX('Hotel Database'!$AD$11:$AD$510, MATCH($CY241, 'Hotel Database'!$EB$11:$EB$510, 0)), ""))</f>
        <v/>
      </c>
      <c r="DE241" s="10" t="str">
        <f t="shared" si="15"/>
        <v/>
      </c>
    </row>
    <row r="242" spans="1:109" x14ac:dyDescent="0.35">
      <c r="A242" s="2"/>
      <c r="B242" s="101" t="str">
        <f>IF(IFERROR(INDEX('Hotel Database'!$B$11:$B$510, MATCH($CY242, 'Hotel Database'!$EB$11:$EB$510, 0)), "")="", "", IFERROR(INDEX('Hotel Database'!$B$11:$B$510, MATCH($CY242, 'Hotel Database'!$EB$11:$EB$510, 0)), ""))</f>
        <v>Italy</v>
      </c>
      <c r="C242" s="102"/>
      <c r="D242" s="102"/>
      <c r="E242" s="102"/>
      <c r="F242" s="102"/>
      <c r="G242" s="102"/>
      <c r="H242" s="102"/>
      <c r="I242" s="102" t="str">
        <f>IF(IFERROR(INDEX('Hotel Database'!$C$11:$C$510, MATCH($CY242, 'Hotel Database'!$EB$11:$EB$510, 0)), "")="", "", IFERROR(INDEX('Hotel Database'!$C$11:$C$510, MATCH($CY242, 'Hotel Database'!$EB$11:$EB$510, 0)), ""))</f>
        <v>Siracusa</v>
      </c>
      <c r="J242" s="102"/>
      <c r="K242" s="102"/>
      <c r="L242" s="102"/>
      <c r="M242" s="102"/>
      <c r="N242" s="102"/>
      <c r="O242" s="102"/>
      <c r="P242" s="102" t="str">
        <f>IF(IFERROR(INDEX('Hotel Database'!$D$11:$D$510, MATCH($CY242, 'Hotel Database'!$EB$11:$EB$510, 0)), "")="", "", IFERROR(INDEX('Hotel Database'!$D$11:$D$510, MATCH($CY242, 'Hotel Database'!$EB$11:$EB$510, 0)), ""))</f>
        <v>Grand Hotel Des Étrangers</v>
      </c>
      <c r="Q242" s="102"/>
      <c r="R242" s="102"/>
      <c r="S242" s="102"/>
      <c r="T242" s="102"/>
      <c r="U242" s="102"/>
      <c r="V242" s="102"/>
      <c r="W242" s="102"/>
      <c r="X242" s="102"/>
      <c r="Y242" s="102"/>
      <c r="Z242" s="102" t="str">
        <f>IF(IFERROR(INDEX('Hotel Database'!$I$11:$I$510, MATCH($CY242, 'Hotel Database'!$EB$11:$EB$510, 0)), "")="", "", IFERROR(INDEX('Hotel Database'!$I$11:$I$510, MATCH($CY242, 'Hotel Database'!$EB$11:$EB$510, 0)), ""))</f>
        <v/>
      </c>
      <c r="AA242" s="102"/>
      <c r="AB242" s="102"/>
      <c r="AC242" s="102"/>
      <c r="AD242" s="103">
        <f>IF(IFERROR(INDEX('Hotel Database'!$E$11:$E$510, MATCH($CY242, 'Hotel Database'!$EB$11:$EB$510, 0)), "")="", "", IFERROR(INDEX('Hotel Database'!$E$11:$E$510, MATCH($CY242, 'Hotel Database'!$EB$11:$EB$510, 0)), ""))</f>
        <v>68</v>
      </c>
      <c r="AE242" s="103"/>
      <c r="AF242" s="103"/>
      <c r="AG242" s="103"/>
      <c r="AH242" s="103">
        <f>IF(IFERROR(INDEX('Hotel Database'!$H$11:$H$510, MATCH($CY242, 'Hotel Database'!$EB$11:$EB$510, 0)), "")="", "", IFERROR(INDEX('Hotel Database'!$H$11:$H$510, MATCH($CY242, 'Hotel Database'!$EB$11:$EB$510, 0)), ""))</f>
        <v>0</v>
      </c>
      <c r="AI242" s="103"/>
      <c r="AJ242" s="103"/>
      <c r="AK242" s="103"/>
      <c r="AL242" s="103" t="str">
        <f>IF(IFERROR(INDEX('Hotel Database'!$K$11:$K$510, MATCH($CY242, 'Hotel Database'!$EB$11:$EB$510, 0)), "")="", "", IFERROR(INDEX('Hotel Database'!$K$11:$K$510, MATCH($CY242, 'Hotel Database'!$EB$11:$EB$510, 0)), ""))</f>
        <v/>
      </c>
      <c r="AM242" s="103"/>
      <c r="AN242" s="103"/>
      <c r="AO242" s="103"/>
      <c r="AP242" s="103" t="str">
        <f>IF(IFERROR(INDEX('Hotel Database'!$Q$11:$Q$510, MATCH($CY242, 'Hotel Database'!$EB$11:$EB$510, 0)), "")="", "", IFERROR(INDEX('Hotel Database'!$Q$11:$Q$510, MATCH($CY242, 'Hotel Database'!$EB$11:$EB$510, 0)), ""))</f>
        <v/>
      </c>
      <c r="AQ242" s="103"/>
      <c r="AR242" s="103"/>
      <c r="AS242" s="103"/>
      <c r="AT242" s="104" t="str">
        <f t="shared" si="14"/>
        <v/>
      </c>
      <c r="AU242" s="104"/>
      <c r="AV242" s="104"/>
      <c r="AW242" s="104"/>
      <c r="AX242" s="104"/>
      <c r="AY242" s="104"/>
      <c r="AZ242" s="104"/>
      <c r="BA242" s="104"/>
      <c r="BB242" s="104"/>
      <c r="BC242" s="104"/>
      <c r="BD242" s="104"/>
      <c r="BE242" s="104"/>
      <c r="BF242" s="104"/>
      <c r="BG242" s="104"/>
      <c r="BH242" s="104"/>
      <c r="BI242" s="104"/>
      <c r="BJ242" s="104"/>
      <c r="BK242" s="104"/>
      <c r="BL242" s="105"/>
      <c r="BM242" s="2"/>
      <c r="BN242" s="25"/>
      <c r="BO242" s="25"/>
      <c r="BP242" s="25"/>
      <c r="BQ242" s="25"/>
      <c r="BR242" s="25"/>
      <c r="BS242" s="25"/>
      <c r="BT242" s="25"/>
      <c r="BU242" s="25"/>
      <c r="BV242" s="25"/>
      <c r="BW242" s="25"/>
      <c r="BX242" s="25"/>
      <c r="BY242" s="25"/>
      <c r="BZ242" s="25"/>
      <c r="CA242" s="25"/>
      <c r="CB242" s="25"/>
      <c r="CC242" s="25"/>
      <c r="CD242" s="25"/>
      <c r="CE242" s="25"/>
      <c r="CF242" s="25"/>
      <c r="CG242" s="25"/>
      <c r="CH242" s="25"/>
      <c r="CI242" s="25"/>
      <c r="CJ242" s="25"/>
      <c r="CK242" s="25"/>
      <c r="CU242" s="10" t="str">
        <f>'Hotel Database'!$EJ249</f>
        <v/>
      </c>
      <c r="CW242" s="10" t="str">
        <f>'Hotel Database'!$EN249</f>
        <v>Punta Ala</v>
      </c>
      <c r="CY242" s="8">
        <v>232</v>
      </c>
      <c r="DA242" s="10" t="str">
        <f>IFERROR(INDEX('Hotel Database'!$ED$11:$ED$510, MATCH($CY242, 'Hotel Database'!$EB$11:$EB$510, 0)), "")</f>
        <v>232. Grand Hotel Des Étrangers</v>
      </c>
      <c r="DC242" s="10" t="str">
        <f>IF(IFERROR(INDEX('Hotel Database'!$AD$11:$AD$510, MATCH($CY242, 'Hotel Database'!$EB$11:$EB$510, 0)), "")="", "", IFERROR(INDEX('Hotel Database'!$AD$11:$AD$510, MATCH($CY242, 'Hotel Database'!$EB$11:$EB$510, 0)), ""))</f>
        <v/>
      </c>
      <c r="DE242" s="10" t="str">
        <f t="shared" si="15"/>
        <v/>
      </c>
    </row>
    <row r="243" spans="1:109" x14ac:dyDescent="0.35">
      <c r="A243" s="2"/>
      <c r="B243" s="101" t="str">
        <f>IF(IFERROR(INDEX('Hotel Database'!$B$11:$B$510, MATCH($CY243, 'Hotel Database'!$EB$11:$EB$510, 0)), "")="", "", IFERROR(INDEX('Hotel Database'!$B$11:$B$510, MATCH($CY243, 'Hotel Database'!$EB$11:$EB$510, 0)), ""))</f>
        <v>Italy</v>
      </c>
      <c r="C243" s="102"/>
      <c r="D243" s="102"/>
      <c r="E243" s="102"/>
      <c r="F243" s="102"/>
      <c r="G243" s="102"/>
      <c r="H243" s="102"/>
      <c r="I243" s="102" t="str">
        <f>IF(IFERROR(INDEX('Hotel Database'!$C$11:$C$510, MATCH($CY243, 'Hotel Database'!$EB$11:$EB$510, 0)), "")="", "", IFERROR(INDEX('Hotel Database'!$C$11:$C$510, MATCH($CY243, 'Hotel Database'!$EB$11:$EB$510, 0)), ""))</f>
        <v>Forte dei Marmi</v>
      </c>
      <c r="J243" s="102"/>
      <c r="K243" s="102"/>
      <c r="L243" s="102"/>
      <c r="M243" s="102"/>
      <c r="N243" s="102"/>
      <c r="O243" s="102"/>
      <c r="P243" s="102" t="str">
        <f>IF(IFERROR(INDEX('Hotel Database'!$D$11:$D$510, MATCH($CY243, 'Hotel Database'!$EB$11:$EB$510, 0)), "")="", "", IFERROR(INDEX('Hotel Database'!$D$11:$D$510, MATCH($CY243, 'Hotel Database'!$EB$11:$EB$510, 0)), ""))</f>
        <v>Pensione America</v>
      </c>
      <c r="Q243" s="102"/>
      <c r="R243" s="102"/>
      <c r="S243" s="102"/>
      <c r="T243" s="102"/>
      <c r="U243" s="102"/>
      <c r="V243" s="102"/>
      <c r="W243" s="102"/>
      <c r="X243" s="102"/>
      <c r="Y243" s="102"/>
      <c r="Z243" s="102" t="str">
        <f>IF(IFERROR(INDEX('Hotel Database'!$I$11:$I$510, MATCH($CY243, 'Hotel Database'!$EB$11:$EB$510, 0)), "")="", "", IFERROR(INDEX('Hotel Database'!$I$11:$I$510, MATCH($CY243, 'Hotel Database'!$EB$11:$EB$510, 0)), ""))</f>
        <v/>
      </c>
      <c r="AA243" s="102"/>
      <c r="AB243" s="102"/>
      <c r="AC243" s="102"/>
      <c r="AD243" s="103">
        <f>IF(IFERROR(INDEX('Hotel Database'!$E$11:$E$510, MATCH($CY243, 'Hotel Database'!$EB$11:$EB$510, 0)), "")="", "", IFERROR(INDEX('Hotel Database'!$E$11:$E$510, MATCH($CY243, 'Hotel Database'!$EB$11:$EB$510, 0)), ""))</f>
        <v>18</v>
      </c>
      <c r="AE243" s="103"/>
      <c r="AF243" s="103"/>
      <c r="AG243" s="103"/>
      <c r="AH243" s="103">
        <f>IF(IFERROR(INDEX('Hotel Database'!$H$11:$H$510, MATCH($CY243, 'Hotel Database'!$EB$11:$EB$510, 0)), "")="", "", IFERROR(INDEX('Hotel Database'!$H$11:$H$510, MATCH($CY243, 'Hotel Database'!$EB$11:$EB$510, 0)), ""))</f>
        <v>0</v>
      </c>
      <c r="AI243" s="103"/>
      <c r="AJ243" s="103"/>
      <c r="AK243" s="103"/>
      <c r="AL243" s="103" t="str">
        <f>IF(IFERROR(INDEX('Hotel Database'!$K$11:$K$510, MATCH($CY243, 'Hotel Database'!$EB$11:$EB$510, 0)), "")="", "", IFERROR(INDEX('Hotel Database'!$K$11:$K$510, MATCH($CY243, 'Hotel Database'!$EB$11:$EB$510, 0)), ""))</f>
        <v/>
      </c>
      <c r="AM243" s="103"/>
      <c r="AN243" s="103"/>
      <c r="AO243" s="103"/>
      <c r="AP243" s="103" t="str">
        <f>IF(IFERROR(INDEX('Hotel Database'!$Q$11:$Q$510, MATCH($CY243, 'Hotel Database'!$EB$11:$EB$510, 0)), "")="", "", IFERROR(INDEX('Hotel Database'!$Q$11:$Q$510, MATCH($CY243, 'Hotel Database'!$EB$11:$EB$510, 0)), ""))</f>
        <v/>
      </c>
      <c r="AQ243" s="103"/>
      <c r="AR243" s="103"/>
      <c r="AS243" s="103"/>
      <c r="AT243" s="104" t="str">
        <f t="shared" si="14"/>
        <v>https://lhw.com/pensioneamerica</v>
      </c>
      <c r="AU243" s="104"/>
      <c r="AV243" s="104"/>
      <c r="AW243" s="104"/>
      <c r="AX243" s="104"/>
      <c r="AY243" s="104"/>
      <c r="AZ243" s="104"/>
      <c r="BA243" s="104"/>
      <c r="BB243" s="104"/>
      <c r="BC243" s="104"/>
      <c r="BD243" s="104"/>
      <c r="BE243" s="104"/>
      <c r="BF243" s="104"/>
      <c r="BG243" s="104"/>
      <c r="BH243" s="104"/>
      <c r="BI243" s="104"/>
      <c r="BJ243" s="104"/>
      <c r="BK243" s="104"/>
      <c r="BL243" s="105"/>
      <c r="BM243" s="2"/>
      <c r="BN243" s="25"/>
      <c r="BO243" s="25"/>
      <c r="BP243" s="25"/>
      <c r="BQ243" s="25"/>
      <c r="BR243" s="25"/>
      <c r="BS243" s="25"/>
      <c r="BT243" s="25"/>
      <c r="BU243" s="25"/>
      <c r="BV243" s="25"/>
      <c r="BW243" s="25"/>
      <c r="BX243" s="25"/>
      <c r="BY243" s="25"/>
      <c r="BZ243" s="25"/>
      <c r="CA243" s="25"/>
      <c r="CB243" s="25"/>
      <c r="CC243" s="25"/>
      <c r="CD243" s="25"/>
      <c r="CE243" s="25"/>
      <c r="CF243" s="25"/>
      <c r="CG243" s="25"/>
      <c r="CH243" s="25"/>
      <c r="CI243" s="25"/>
      <c r="CJ243" s="25"/>
      <c r="CK243" s="25"/>
      <c r="CU243" s="10" t="str">
        <f>'Hotel Database'!$EJ250</f>
        <v/>
      </c>
      <c r="CW243" s="10" t="str">
        <f>'Hotel Database'!$EN250</f>
        <v>Punta Allen, Tulum</v>
      </c>
      <c r="CY243" s="8">
        <v>233</v>
      </c>
      <c r="DA243" s="10" t="str">
        <f>IFERROR(INDEX('Hotel Database'!$ED$11:$ED$510, MATCH($CY243, 'Hotel Database'!$EB$11:$EB$510, 0)), "")</f>
        <v>233. Pensione America</v>
      </c>
      <c r="DC243" s="10" t="str">
        <f>IF(IFERROR(INDEX('Hotel Database'!$AD$11:$AD$510, MATCH($CY243, 'Hotel Database'!$EB$11:$EB$510, 0)), "")="", "", IFERROR(INDEX('Hotel Database'!$AD$11:$AD$510, MATCH($CY243, 'Hotel Database'!$EB$11:$EB$510, 0)), ""))</f>
        <v>www.lhw.com/pensioneamerica</v>
      </c>
      <c r="DE243" s="10" t="str">
        <f t="shared" si="15"/>
        <v>https://lhw.com/pensioneamerica</v>
      </c>
    </row>
    <row r="244" spans="1:109" x14ac:dyDescent="0.35">
      <c r="A244" s="2"/>
      <c r="B244" s="101" t="str">
        <f>IF(IFERROR(INDEX('Hotel Database'!$B$11:$B$510, MATCH($CY244, 'Hotel Database'!$EB$11:$EB$510, 0)), "")="", "", IFERROR(INDEX('Hotel Database'!$B$11:$B$510, MATCH($CY244, 'Hotel Database'!$EB$11:$EB$510, 0)), ""))</f>
        <v>Italy</v>
      </c>
      <c r="C244" s="102"/>
      <c r="D244" s="102"/>
      <c r="E244" s="102"/>
      <c r="F244" s="102"/>
      <c r="G244" s="102"/>
      <c r="H244" s="102"/>
      <c r="I244" s="102" t="str">
        <f>IF(IFERROR(INDEX('Hotel Database'!$C$11:$C$510, MATCH($CY244, 'Hotel Database'!$EB$11:$EB$510, 0)), "")="", "", IFERROR(INDEX('Hotel Database'!$C$11:$C$510, MATCH($CY244, 'Hotel Database'!$EB$11:$EB$510, 0)), ""))</f>
        <v>San Lorenzo di Sebato</v>
      </c>
      <c r="J244" s="102"/>
      <c r="K244" s="102"/>
      <c r="L244" s="102"/>
      <c r="M244" s="102"/>
      <c r="N244" s="102"/>
      <c r="O244" s="102"/>
      <c r="P244" s="102" t="str">
        <f>IF(IFERROR(INDEX('Hotel Database'!$D$11:$D$510, MATCH($CY244, 'Hotel Database'!$EB$11:$EB$510, 0)), "")="", "", IFERROR(INDEX('Hotel Database'!$D$11:$D$510, MATCH($CY244, 'Hotel Database'!$EB$11:$EB$510, 0)), ""))</f>
        <v>Castel Badia</v>
      </c>
      <c r="Q244" s="102"/>
      <c r="R244" s="102"/>
      <c r="S244" s="102"/>
      <c r="T244" s="102"/>
      <c r="U244" s="102"/>
      <c r="V244" s="102"/>
      <c r="W244" s="102"/>
      <c r="X244" s="102"/>
      <c r="Y244" s="102"/>
      <c r="Z244" s="102" t="str">
        <f>IF(IFERROR(INDEX('Hotel Database'!$I$11:$I$510, MATCH($CY244, 'Hotel Database'!$EB$11:$EB$510, 0)), "")="", "", IFERROR(INDEX('Hotel Database'!$I$11:$I$510, MATCH($CY244, 'Hotel Database'!$EB$11:$EB$510, 0)), ""))</f>
        <v/>
      </c>
      <c r="AA244" s="102"/>
      <c r="AB244" s="102"/>
      <c r="AC244" s="102"/>
      <c r="AD244" s="103">
        <f>IF(IFERROR(INDEX('Hotel Database'!$E$11:$E$510, MATCH($CY244, 'Hotel Database'!$EB$11:$EB$510, 0)), "")="", "", IFERROR(INDEX('Hotel Database'!$E$11:$E$510, MATCH($CY244, 'Hotel Database'!$EB$11:$EB$510, 0)), ""))</f>
        <v>29</v>
      </c>
      <c r="AE244" s="103"/>
      <c r="AF244" s="103"/>
      <c r="AG244" s="103"/>
      <c r="AH244" s="103">
        <f>IF(IFERROR(INDEX('Hotel Database'!$H$11:$H$510, MATCH($CY244, 'Hotel Database'!$EB$11:$EB$510, 0)), "")="", "", IFERROR(INDEX('Hotel Database'!$H$11:$H$510, MATCH($CY244, 'Hotel Database'!$EB$11:$EB$510, 0)), ""))</f>
        <v>0</v>
      </c>
      <c r="AI244" s="103"/>
      <c r="AJ244" s="103"/>
      <c r="AK244" s="103"/>
      <c r="AL244" s="103" t="str">
        <f>IF(IFERROR(INDEX('Hotel Database'!$K$11:$K$510, MATCH($CY244, 'Hotel Database'!$EB$11:$EB$510, 0)), "")="", "", IFERROR(INDEX('Hotel Database'!$K$11:$K$510, MATCH($CY244, 'Hotel Database'!$EB$11:$EB$510, 0)), ""))</f>
        <v/>
      </c>
      <c r="AM244" s="103"/>
      <c r="AN244" s="103"/>
      <c r="AO244" s="103"/>
      <c r="AP244" s="103" t="str">
        <f>IF(IFERROR(INDEX('Hotel Database'!$Q$11:$Q$510, MATCH($CY244, 'Hotel Database'!$EB$11:$EB$510, 0)), "")="", "", IFERROR(INDEX('Hotel Database'!$Q$11:$Q$510, MATCH($CY244, 'Hotel Database'!$EB$11:$EB$510, 0)), ""))</f>
        <v/>
      </c>
      <c r="AQ244" s="103"/>
      <c r="AR244" s="103"/>
      <c r="AS244" s="103"/>
      <c r="AT244" s="104" t="str">
        <f t="shared" si="14"/>
        <v>https://lhw.com/castelbadia</v>
      </c>
      <c r="AU244" s="104"/>
      <c r="AV244" s="104"/>
      <c r="AW244" s="104"/>
      <c r="AX244" s="104"/>
      <c r="AY244" s="104"/>
      <c r="AZ244" s="104"/>
      <c r="BA244" s="104"/>
      <c r="BB244" s="104"/>
      <c r="BC244" s="104"/>
      <c r="BD244" s="104"/>
      <c r="BE244" s="104"/>
      <c r="BF244" s="104"/>
      <c r="BG244" s="104"/>
      <c r="BH244" s="104"/>
      <c r="BI244" s="104"/>
      <c r="BJ244" s="104"/>
      <c r="BK244" s="104"/>
      <c r="BL244" s="105"/>
      <c r="BM244" s="2"/>
      <c r="BN244" s="25"/>
      <c r="BO244" s="25"/>
      <c r="BP244" s="25"/>
      <c r="BQ244" s="25"/>
      <c r="BR244" s="25"/>
      <c r="BS244" s="25"/>
      <c r="BT244" s="25"/>
      <c r="BU244" s="25"/>
      <c r="BV244" s="25"/>
      <c r="BW244" s="25"/>
      <c r="BX244" s="25"/>
      <c r="BY244" s="25"/>
      <c r="BZ244" s="25"/>
      <c r="CA244" s="25"/>
      <c r="CB244" s="25"/>
      <c r="CC244" s="25"/>
      <c r="CD244" s="25"/>
      <c r="CE244" s="25"/>
      <c r="CF244" s="25"/>
      <c r="CG244" s="25"/>
      <c r="CH244" s="25"/>
      <c r="CI244" s="25"/>
      <c r="CJ244" s="25"/>
      <c r="CK244" s="25"/>
      <c r="CU244" s="10" t="str">
        <f>'Hotel Database'!$EJ251</f>
        <v/>
      </c>
      <c r="CW244" s="10" t="str">
        <f>'Hotel Database'!$EN251</f>
        <v>Punta Cana</v>
      </c>
      <c r="CY244" s="8">
        <v>234</v>
      </c>
      <c r="DA244" s="10" t="str">
        <f>IFERROR(INDEX('Hotel Database'!$ED$11:$ED$510, MATCH($CY244, 'Hotel Database'!$EB$11:$EB$510, 0)), "")</f>
        <v>234. Castel Badia</v>
      </c>
      <c r="DC244" s="10" t="str">
        <f>IF(IFERROR(INDEX('Hotel Database'!$AD$11:$AD$510, MATCH($CY244, 'Hotel Database'!$EB$11:$EB$510, 0)), "")="", "", IFERROR(INDEX('Hotel Database'!$AD$11:$AD$510, MATCH($CY244, 'Hotel Database'!$EB$11:$EB$510, 0)), ""))</f>
        <v>www.lhw.com/castelbadia</v>
      </c>
      <c r="DE244" s="10" t="str">
        <f t="shared" si="15"/>
        <v>https://lhw.com/castelbadia</v>
      </c>
    </row>
    <row r="245" spans="1:109" x14ac:dyDescent="0.35">
      <c r="A245" s="2"/>
      <c r="B245" s="101" t="str">
        <f>IF(IFERROR(INDEX('Hotel Database'!$B$11:$B$510, MATCH($CY245, 'Hotel Database'!$EB$11:$EB$510, 0)), "")="", "", IFERROR(INDEX('Hotel Database'!$B$11:$B$510, MATCH($CY245, 'Hotel Database'!$EB$11:$EB$510, 0)), ""))</f>
        <v>Italy</v>
      </c>
      <c r="C245" s="102"/>
      <c r="D245" s="102"/>
      <c r="E245" s="102"/>
      <c r="F245" s="102"/>
      <c r="G245" s="102"/>
      <c r="H245" s="102"/>
      <c r="I245" s="102" t="str">
        <f>IF(IFERROR(INDEX('Hotel Database'!$C$11:$C$510, MATCH($CY245, 'Hotel Database'!$EB$11:$EB$510, 0)), "")="", "", IFERROR(INDEX('Hotel Database'!$C$11:$C$510, MATCH($CY245, 'Hotel Database'!$EB$11:$EB$510, 0)), ""))</f>
        <v>Milan</v>
      </c>
      <c r="J245" s="102"/>
      <c r="K245" s="102"/>
      <c r="L245" s="102"/>
      <c r="M245" s="102"/>
      <c r="N245" s="102"/>
      <c r="O245" s="102"/>
      <c r="P245" s="102" t="str">
        <f>IF(IFERROR(INDEX('Hotel Database'!$D$11:$D$510, MATCH($CY245, 'Hotel Database'!$EB$11:$EB$510, 0)), "")="", "", IFERROR(INDEX('Hotel Database'!$D$11:$D$510, MATCH($CY245, 'Hotel Database'!$EB$11:$EB$510, 0)), ""))</f>
        <v>Palazzo Cordusio, a Gran Meliá Hotel</v>
      </c>
      <c r="Q245" s="102"/>
      <c r="R245" s="102"/>
      <c r="S245" s="102"/>
      <c r="T245" s="102"/>
      <c r="U245" s="102"/>
      <c r="V245" s="102"/>
      <c r="W245" s="102"/>
      <c r="X245" s="102"/>
      <c r="Y245" s="102"/>
      <c r="Z245" s="102" t="str">
        <f>IF(IFERROR(INDEX('Hotel Database'!$I$11:$I$510, MATCH($CY245, 'Hotel Database'!$EB$11:$EB$510, 0)), "")="", "", IFERROR(INDEX('Hotel Database'!$I$11:$I$510, MATCH($CY245, 'Hotel Database'!$EB$11:$EB$510, 0)), ""))</f>
        <v/>
      </c>
      <c r="AA245" s="102"/>
      <c r="AB245" s="102"/>
      <c r="AC245" s="102"/>
      <c r="AD245" s="103">
        <f>IF(IFERROR(INDEX('Hotel Database'!$E$11:$E$510, MATCH($CY245, 'Hotel Database'!$EB$11:$EB$510, 0)), "")="", "", IFERROR(INDEX('Hotel Database'!$E$11:$E$510, MATCH($CY245, 'Hotel Database'!$EB$11:$EB$510, 0)), ""))</f>
        <v>84</v>
      </c>
      <c r="AE245" s="103"/>
      <c r="AF245" s="103"/>
      <c r="AG245" s="103"/>
      <c r="AH245" s="103">
        <f>IF(IFERROR(INDEX('Hotel Database'!$H$11:$H$510, MATCH($CY245, 'Hotel Database'!$EB$11:$EB$510, 0)), "")="", "", IFERROR(INDEX('Hotel Database'!$H$11:$H$510, MATCH($CY245, 'Hotel Database'!$EB$11:$EB$510, 0)), ""))</f>
        <v>3</v>
      </c>
      <c r="AI245" s="103"/>
      <c r="AJ245" s="103"/>
      <c r="AK245" s="103"/>
      <c r="AL245" s="103">
        <f>IF(IFERROR(INDEX('Hotel Database'!$K$11:$K$510, MATCH($CY245, 'Hotel Database'!$EB$11:$EB$510, 0)), "")="", "", IFERROR(INDEX('Hotel Database'!$K$11:$K$510, MATCH($CY245, 'Hotel Database'!$EB$11:$EB$510, 0)), ""))</f>
        <v>84</v>
      </c>
      <c r="AM245" s="103"/>
      <c r="AN245" s="103"/>
      <c r="AO245" s="103"/>
      <c r="AP245" s="103">
        <f>IF(IFERROR(INDEX('Hotel Database'!$Q$11:$Q$510, MATCH($CY245, 'Hotel Database'!$EB$11:$EB$510, 0)), "")="", "", IFERROR(INDEX('Hotel Database'!$Q$11:$Q$510, MATCH($CY245, 'Hotel Database'!$EB$11:$EB$510, 0)), ""))</f>
        <v>0</v>
      </c>
      <c r="AQ245" s="103"/>
      <c r="AR245" s="103"/>
      <c r="AS245" s="103"/>
      <c r="AT245" s="104" t="str">
        <f t="shared" si="14"/>
        <v>https://lhw.com/palazzocordusio</v>
      </c>
      <c r="AU245" s="104"/>
      <c r="AV245" s="104"/>
      <c r="AW245" s="104"/>
      <c r="AX245" s="104"/>
      <c r="AY245" s="104"/>
      <c r="AZ245" s="104"/>
      <c r="BA245" s="104"/>
      <c r="BB245" s="104"/>
      <c r="BC245" s="104"/>
      <c r="BD245" s="104"/>
      <c r="BE245" s="104"/>
      <c r="BF245" s="104"/>
      <c r="BG245" s="104"/>
      <c r="BH245" s="104"/>
      <c r="BI245" s="104"/>
      <c r="BJ245" s="104"/>
      <c r="BK245" s="104"/>
      <c r="BL245" s="105"/>
      <c r="BM245" s="2"/>
      <c r="BN245" s="25"/>
      <c r="BO245" s="25"/>
      <c r="BP245" s="25"/>
      <c r="BQ245" s="25"/>
      <c r="BR245" s="25"/>
      <c r="BS245" s="25"/>
      <c r="BT245" s="25"/>
      <c r="BU245" s="25"/>
      <c r="BV245" s="25"/>
      <c r="BW245" s="25"/>
      <c r="BX245" s="25"/>
      <c r="BY245" s="25"/>
      <c r="BZ245" s="25"/>
      <c r="CA245" s="25"/>
      <c r="CB245" s="25"/>
      <c r="CC245" s="25"/>
      <c r="CD245" s="25"/>
      <c r="CE245" s="25"/>
      <c r="CF245" s="25"/>
      <c r="CG245" s="25"/>
      <c r="CH245" s="25"/>
      <c r="CI245" s="25"/>
      <c r="CJ245" s="25"/>
      <c r="CK245" s="25"/>
      <c r="CU245" s="10" t="str">
        <f>'Hotel Database'!$EJ252</f>
        <v/>
      </c>
      <c r="CW245" s="10" t="str">
        <f>'Hotel Database'!$EN252</f>
        <v>Punta Maroma</v>
      </c>
      <c r="CY245" s="8">
        <v>235</v>
      </c>
      <c r="DA245" s="10" t="str">
        <f>IFERROR(INDEX('Hotel Database'!$ED$11:$ED$510, MATCH($CY245, 'Hotel Database'!$EB$11:$EB$510, 0)), "")</f>
        <v>235. Palazzo Cordusio, a Gran Meliá Hotel</v>
      </c>
      <c r="DC245" s="10" t="str">
        <f>IF(IFERROR(INDEX('Hotel Database'!$AD$11:$AD$510, MATCH($CY245, 'Hotel Database'!$EB$11:$EB$510, 0)), "")="", "", IFERROR(INDEX('Hotel Database'!$AD$11:$AD$510, MATCH($CY245, 'Hotel Database'!$EB$11:$EB$510, 0)), ""))</f>
        <v>www.lhw.com/palazzocordusio</v>
      </c>
      <c r="DE245" s="10" t="str">
        <f t="shared" si="15"/>
        <v>https://lhw.com/palazzocordusio</v>
      </c>
    </row>
    <row r="246" spans="1:109" x14ac:dyDescent="0.35">
      <c r="A246" s="2"/>
      <c r="B246" s="101" t="str">
        <f>IF(IFERROR(INDEX('Hotel Database'!$B$11:$B$510, MATCH($CY246, 'Hotel Database'!$EB$11:$EB$510, 0)), "")="", "", IFERROR(INDEX('Hotel Database'!$B$11:$B$510, MATCH($CY246, 'Hotel Database'!$EB$11:$EB$510, 0)), ""))</f>
        <v>Italy</v>
      </c>
      <c r="C246" s="102"/>
      <c r="D246" s="102"/>
      <c r="E246" s="102"/>
      <c r="F246" s="102"/>
      <c r="G246" s="102"/>
      <c r="H246" s="102"/>
      <c r="I246" s="102" t="str">
        <f>IF(IFERROR(INDEX('Hotel Database'!$C$11:$C$510, MATCH($CY246, 'Hotel Database'!$EB$11:$EB$510, 0)), "")="", "", IFERROR(INDEX('Hotel Database'!$C$11:$C$510, MATCH($CY246, 'Hotel Database'!$EB$11:$EB$510, 0)), ""))</f>
        <v>Cortina d'Ampezzo</v>
      </c>
      <c r="J246" s="102"/>
      <c r="K246" s="102"/>
      <c r="L246" s="102"/>
      <c r="M246" s="102"/>
      <c r="N246" s="102"/>
      <c r="O246" s="102"/>
      <c r="P246" s="102" t="str">
        <f>IF(IFERROR(INDEX('Hotel Database'!$D$11:$D$510, MATCH($CY246, 'Hotel Database'!$EB$11:$EB$510, 0)), "")="", "", IFERROR(INDEX('Hotel Database'!$D$11:$D$510, MATCH($CY246, 'Hotel Database'!$EB$11:$EB$510, 0)), ""))</f>
        <v>Le Graal Cortina</v>
      </c>
      <c r="Q246" s="102"/>
      <c r="R246" s="102"/>
      <c r="S246" s="102"/>
      <c r="T246" s="102"/>
      <c r="U246" s="102"/>
      <c r="V246" s="102"/>
      <c r="W246" s="102"/>
      <c r="X246" s="102"/>
      <c r="Y246" s="102"/>
      <c r="Z246" s="102" t="str">
        <f>IF(IFERROR(INDEX('Hotel Database'!$I$11:$I$510, MATCH($CY246, 'Hotel Database'!$EB$11:$EB$510, 0)), "")="", "", IFERROR(INDEX('Hotel Database'!$I$11:$I$510, MATCH($CY246, 'Hotel Database'!$EB$11:$EB$510, 0)), ""))</f>
        <v/>
      </c>
      <c r="AA246" s="102"/>
      <c r="AB246" s="102"/>
      <c r="AC246" s="102"/>
      <c r="AD246" s="103">
        <f>IF(IFERROR(INDEX('Hotel Database'!$E$11:$E$510, MATCH($CY246, 'Hotel Database'!$EB$11:$EB$510, 0)), "")="", "", IFERROR(INDEX('Hotel Database'!$E$11:$E$510, MATCH($CY246, 'Hotel Database'!$EB$11:$EB$510, 0)), ""))</f>
        <v>30</v>
      </c>
      <c r="AE246" s="103"/>
      <c r="AF246" s="103"/>
      <c r="AG246" s="103"/>
      <c r="AH246" s="103">
        <f>IF(IFERROR(INDEX('Hotel Database'!$H$11:$H$510, MATCH($CY246, 'Hotel Database'!$EB$11:$EB$510, 0)), "")="", "", IFERROR(INDEX('Hotel Database'!$H$11:$H$510, MATCH($CY246, 'Hotel Database'!$EB$11:$EB$510, 0)), ""))</f>
        <v>0</v>
      </c>
      <c r="AI246" s="103"/>
      <c r="AJ246" s="103"/>
      <c r="AK246" s="103"/>
      <c r="AL246" s="103" t="str">
        <f>IF(IFERROR(INDEX('Hotel Database'!$K$11:$K$510, MATCH($CY246, 'Hotel Database'!$EB$11:$EB$510, 0)), "")="", "", IFERROR(INDEX('Hotel Database'!$K$11:$K$510, MATCH($CY246, 'Hotel Database'!$EB$11:$EB$510, 0)), ""))</f>
        <v/>
      </c>
      <c r="AM246" s="103"/>
      <c r="AN246" s="103"/>
      <c r="AO246" s="103"/>
      <c r="AP246" s="103" t="str">
        <f>IF(IFERROR(INDEX('Hotel Database'!$Q$11:$Q$510, MATCH($CY246, 'Hotel Database'!$EB$11:$EB$510, 0)), "")="", "", IFERROR(INDEX('Hotel Database'!$Q$11:$Q$510, MATCH($CY246, 'Hotel Database'!$EB$11:$EB$510, 0)), ""))</f>
        <v/>
      </c>
      <c r="AQ246" s="103"/>
      <c r="AR246" s="103"/>
      <c r="AS246" s="103"/>
      <c r="AT246" s="104" t="str">
        <f t="shared" si="14"/>
        <v/>
      </c>
      <c r="AU246" s="104"/>
      <c r="AV246" s="104"/>
      <c r="AW246" s="104"/>
      <c r="AX246" s="104"/>
      <c r="AY246" s="104"/>
      <c r="AZ246" s="104"/>
      <c r="BA246" s="104"/>
      <c r="BB246" s="104"/>
      <c r="BC246" s="104"/>
      <c r="BD246" s="104"/>
      <c r="BE246" s="104"/>
      <c r="BF246" s="104"/>
      <c r="BG246" s="104"/>
      <c r="BH246" s="104"/>
      <c r="BI246" s="104"/>
      <c r="BJ246" s="104"/>
      <c r="BK246" s="104"/>
      <c r="BL246" s="105"/>
      <c r="BM246" s="2"/>
      <c r="BN246" s="25"/>
      <c r="BO246" s="25"/>
      <c r="BP246" s="25"/>
      <c r="BQ246" s="25"/>
      <c r="BR246" s="25"/>
      <c r="BS246" s="25"/>
      <c r="BT246" s="25"/>
      <c r="BU246" s="25"/>
      <c r="BV246" s="25"/>
      <c r="BW246" s="25"/>
      <c r="BX246" s="25"/>
      <c r="BY246" s="25"/>
      <c r="BZ246" s="25"/>
      <c r="CA246" s="25"/>
      <c r="CB246" s="25"/>
      <c r="CC246" s="25"/>
      <c r="CD246" s="25"/>
      <c r="CE246" s="25"/>
      <c r="CF246" s="25"/>
      <c r="CG246" s="25"/>
      <c r="CH246" s="25"/>
      <c r="CI246" s="25"/>
      <c r="CJ246" s="25"/>
      <c r="CK246" s="25"/>
      <c r="CU246" s="10" t="str">
        <f>'Hotel Database'!$EJ253</f>
        <v/>
      </c>
      <c r="CW246" s="10" t="str">
        <f>'Hotel Database'!$EN253</f>
        <v>Raa Atoll</v>
      </c>
      <c r="CY246" s="8">
        <v>236</v>
      </c>
      <c r="DA246" s="10" t="str">
        <f>IFERROR(INDEX('Hotel Database'!$ED$11:$ED$510, MATCH($CY246, 'Hotel Database'!$EB$11:$EB$510, 0)), "")</f>
        <v>236. Le Graal Cortina</v>
      </c>
      <c r="DC246" s="10" t="str">
        <f>IF(IFERROR(INDEX('Hotel Database'!$AD$11:$AD$510, MATCH($CY246, 'Hotel Database'!$EB$11:$EB$510, 0)), "")="", "", IFERROR(INDEX('Hotel Database'!$AD$11:$AD$510, MATCH($CY246, 'Hotel Database'!$EB$11:$EB$510, 0)), ""))</f>
        <v/>
      </c>
      <c r="DE246" s="10" t="str">
        <f t="shared" si="15"/>
        <v/>
      </c>
    </row>
    <row r="247" spans="1:109" x14ac:dyDescent="0.35">
      <c r="A247" s="2"/>
      <c r="B247" s="101" t="str">
        <f>IF(IFERROR(INDEX('Hotel Database'!$B$11:$B$510, MATCH($CY247, 'Hotel Database'!$EB$11:$EB$510, 0)), "")="", "", IFERROR(INDEX('Hotel Database'!$B$11:$B$510, MATCH($CY247, 'Hotel Database'!$EB$11:$EB$510, 0)), ""))</f>
        <v>Italy</v>
      </c>
      <c r="C247" s="102"/>
      <c r="D247" s="102"/>
      <c r="E247" s="102"/>
      <c r="F247" s="102"/>
      <c r="G247" s="102"/>
      <c r="H247" s="102"/>
      <c r="I247" s="102" t="str">
        <f>IF(IFERROR(INDEX('Hotel Database'!$C$11:$C$510, MATCH($CY247, 'Hotel Database'!$EB$11:$EB$510, 0)), "")="", "", IFERROR(INDEX('Hotel Database'!$C$11:$C$510, MATCH($CY247, 'Hotel Database'!$EB$11:$EB$510, 0)), ""))</f>
        <v>Rome</v>
      </c>
      <c r="J247" s="102"/>
      <c r="K247" s="102"/>
      <c r="L247" s="102"/>
      <c r="M247" s="102"/>
      <c r="N247" s="102"/>
      <c r="O247" s="102"/>
      <c r="P247" s="102" t="str">
        <f>IF(IFERROR(INDEX('Hotel Database'!$D$11:$D$510, MATCH($CY247, 'Hotel Database'!$EB$11:$EB$510, 0)), "")="", "", IFERROR(INDEX('Hotel Database'!$D$11:$D$510, MATCH($CY247, 'Hotel Database'!$EB$11:$EB$510, 0)), ""))</f>
        <v>Casa J.K. Place, Roma</v>
      </c>
      <c r="Q247" s="102"/>
      <c r="R247" s="102"/>
      <c r="S247" s="102"/>
      <c r="T247" s="102"/>
      <c r="U247" s="102"/>
      <c r="V247" s="102"/>
      <c r="W247" s="102"/>
      <c r="X247" s="102"/>
      <c r="Y247" s="102"/>
      <c r="Z247" s="102" t="str">
        <f>IF(IFERROR(INDEX('Hotel Database'!$I$11:$I$510, MATCH($CY247, 'Hotel Database'!$EB$11:$EB$510, 0)), "")="", "", IFERROR(INDEX('Hotel Database'!$I$11:$I$510, MATCH($CY247, 'Hotel Database'!$EB$11:$EB$510, 0)), ""))</f>
        <v/>
      </c>
      <c r="AA247" s="102"/>
      <c r="AB247" s="102"/>
      <c r="AC247" s="102"/>
      <c r="AD247" s="103">
        <f>IF(IFERROR(INDEX('Hotel Database'!$E$11:$E$510, MATCH($CY247, 'Hotel Database'!$EB$11:$EB$510, 0)), "")="", "", IFERROR(INDEX('Hotel Database'!$E$11:$E$510, MATCH($CY247, 'Hotel Database'!$EB$11:$EB$510, 0)), ""))</f>
        <v>15</v>
      </c>
      <c r="AE247" s="103"/>
      <c r="AF247" s="103"/>
      <c r="AG247" s="103"/>
      <c r="AH247" s="103">
        <f>IF(IFERROR(INDEX('Hotel Database'!$H$11:$H$510, MATCH($CY247, 'Hotel Database'!$EB$11:$EB$510, 0)), "")="", "", IFERROR(INDEX('Hotel Database'!$H$11:$H$510, MATCH($CY247, 'Hotel Database'!$EB$11:$EB$510, 0)), ""))</f>
        <v>0</v>
      </c>
      <c r="AI247" s="103"/>
      <c r="AJ247" s="103"/>
      <c r="AK247" s="103"/>
      <c r="AL247" s="103" t="str">
        <f>IF(IFERROR(INDEX('Hotel Database'!$K$11:$K$510, MATCH($CY247, 'Hotel Database'!$EB$11:$EB$510, 0)), "")="", "", IFERROR(INDEX('Hotel Database'!$K$11:$K$510, MATCH($CY247, 'Hotel Database'!$EB$11:$EB$510, 0)), ""))</f>
        <v/>
      </c>
      <c r="AM247" s="103"/>
      <c r="AN247" s="103"/>
      <c r="AO247" s="103"/>
      <c r="AP247" s="103" t="str">
        <f>IF(IFERROR(INDEX('Hotel Database'!$Q$11:$Q$510, MATCH($CY247, 'Hotel Database'!$EB$11:$EB$510, 0)), "")="", "", IFERROR(INDEX('Hotel Database'!$Q$11:$Q$510, MATCH($CY247, 'Hotel Database'!$EB$11:$EB$510, 0)), ""))</f>
        <v/>
      </c>
      <c r="AQ247" s="103"/>
      <c r="AR247" s="103"/>
      <c r="AS247" s="103"/>
      <c r="AT247" s="104" t="str">
        <f t="shared" si="14"/>
        <v/>
      </c>
      <c r="AU247" s="104"/>
      <c r="AV247" s="104"/>
      <c r="AW247" s="104"/>
      <c r="AX247" s="104"/>
      <c r="AY247" s="104"/>
      <c r="AZ247" s="104"/>
      <c r="BA247" s="104"/>
      <c r="BB247" s="104"/>
      <c r="BC247" s="104"/>
      <c r="BD247" s="104"/>
      <c r="BE247" s="104"/>
      <c r="BF247" s="104"/>
      <c r="BG247" s="104"/>
      <c r="BH247" s="104"/>
      <c r="BI247" s="104"/>
      <c r="BJ247" s="104"/>
      <c r="BK247" s="104"/>
      <c r="BL247" s="105"/>
      <c r="BM247" s="2"/>
      <c r="BN247" s="25"/>
      <c r="BO247" s="25"/>
      <c r="BP247" s="25"/>
      <c r="BQ247" s="25"/>
      <c r="BR247" s="25"/>
      <c r="BS247" s="25"/>
      <c r="BT247" s="25"/>
      <c r="BU247" s="25"/>
      <c r="BV247" s="25"/>
      <c r="BW247" s="25"/>
      <c r="BX247" s="25"/>
      <c r="BY247" s="25"/>
      <c r="BZ247" s="25"/>
      <c r="CA247" s="25"/>
      <c r="CB247" s="25"/>
      <c r="CC247" s="25"/>
      <c r="CD247" s="25"/>
      <c r="CE247" s="25"/>
      <c r="CF247" s="25"/>
      <c r="CG247" s="25"/>
      <c r="CH247" s="25"/>
      <c r="CI247" s="25"/>
      <c r="CJ247" s="25"/>
      <c r="CK247" s="25"/>
      <c r="CU247" s="10" t="str">
        <f>'Hotel Database'!$EJ254</f>
        <v/>
      </c>
      <c r="CW247" s="10" t="str">
        <f>'Hotel Database'!$EN254</f>
        <v>Radovici</v>
      </c>
      <c r="CY247" s="8">
        <v>237</v>
      </c>
      <c r="DA247" s="10" t="str">
        <f>IFERROR(INDEX('Hotel Database'!$ED$11:$ED$510, MATCH($CY247, 'Hotel Database'!$EB$11:$EB$510, 0)), "")</f>
        <v>237. Casa J.K. Place, Roma</v>
      </c>
      <c r="DC247" s="10" t="str">
        <f>IF(IFERROR(INDEX('Hotel Database'!$AD$11:$AD$510, MATCH($CY247, 'Hotel Database'!$EB$11:$EB$510, 0)), "")="", "", IFERROR(INDEX('Hotel Database'!$AD$11:$AD$510, MATCH($CY247, 'Hotel Database'!$EB$11:$EB$510, 0)), ""))</f>
        <v/>
      </c>
      <c r="DE247" s="10" t="str">
        <f t="shared" si="15"/>
        <v/>
      </c>
    </row>
    <row r="248" spans="1:109" x14ac:dyDescent="0.35">
      <c r="A248" s="2"/>
      <c r="B248" s="101" t="str">
        <f>IF(IFERROR(INDEX('Hotel Database'!$B$11:$B$510, MATCH($CY248, 'Hotel Database'!$EB$11:$EB$510, 0)), "")="", "", IFERROR(INDEX('Hotel Database'!$B$11:$B$510, MATCH($CY248, 'Hotel Database'!$EB$11:$EB$510, 0)), ""))</f>
        <v>Italy</v>
      </c>
      <c r="C248" s="102"/>
      <c r="D248" s="102"/>
      <c r="E248" s="102"/>
      <c r="F248" s="102"/>
      <c r="G248" s="102"/>
      <c r="H248" s="102"/>
      <c r="I248" s="102" t="str">
        <f>IF(IFERROR(INDEX('Hotel Database'!$C$11:$C$510, MATCH($CY248, 'Hotel Database'!$EB$11:$EB$510, 0)), "")="", "", IFERROR(INDEX('Hotel Database'!$C$11:$C$510, MATCH($CY248, 'Hotel Database'!$EB$11:$EB$510, 0)), ""))</f>
        <v>Taormina (ME)</v>
      </c>
      <c r="J248" s="102"/>
      <c r="K248" s="102"/>
      <c r="L248" s="102"/>
      <c r="M248" s="102"/>
      <c r="N248" s="102"/>
      <c r="O248" s="102"/>
      <c r="P248" s="102" t="str">
        <f>IF(IFERROR(INDEX('Hotel Database'!$D$11:$D$510, MATCH($CY248, 'Hotel Database'!$EB$11:$EB$510, 0)), "")="", "", IFERROR(INDEX('Hotel Database'!$D$11:$D$510, MATCH($CY248, 'Hotel Database'!$EB$11:$EB$510, 0)), ""))</f>
        <v>Atlantis Bay</v>
      </c>
      <c r="Q248" s="102"/>
      <c r="R248" s="102"/>
      <c r="S248" s="102"/>
      <c r="T248" s="102"/>
      <c r="U248" s="102"/>
      <c r="V248" s="102"/>
      <c r="W248" s="102"/>
      <c r="X248" s="102"/>
      <c r="Y248" s="102"/>
      <c r="Z248" s="102" t="str">
        <f>IF(IFERROR(INDEX('Hotel Database'!$I$11:$I$510, MATCH($CY248, 'Hotel Database'!$EB$11:$EB$510, 0)), "")="", "", IFERROR(INDEX('Hotel Database'!$I$11:$I$510, MATCH($CY248, 'Hotel Database'!$EB$11:$EB$510, 0)), ""))</f>
        <v/>
      </c>
      <c r="AA248" s="102"/>
      <c r="AB248" s="102"/>
      <c r="AC248" s="102"/>
      <c r="AD248" s="103">
        <f>IF(IFERROR(INDEX('Hotel Database'!$E$11:$E$510, MATCH($CY248, 'Hotel Database'!$EB$11:$EB$510, 0)), "")="", "", IFERROR(INDEX('Hotel Database'!$E$11:$E$510, MATCH($CY248, 'Hotel Database'!$EB$11:$EB$510, 0)), ""))</f>
        <v>71</v>
      </c>
      <c r="AE248" s="103"/>
      <c r="AF248" s="103"/>
      <c r="AG248" s="103"/>
      <c r="AH248" s="103">
        <f>IF(IFERROR(INDEX('Hotel Database'!$H$11:$H$510, MATCH($CY248, 'Hotel Database'!$EB$11:$EB$510, 0)), "")="", "", IFERROR(INDEX('Hotel Database'!$H$11:$H$510, MATCH($CY248, 'Hotel Database'!$EB$11:$EB$510, 0)), ""))</f>
        <v>0</v>
      </c>
      <c r="AI248" s="103"/>
      <c r="AJ248" s="103"/>
      <c r="AK248" s="103"/>
      <c r="AL248" s="103" t="str">
        <f>IF(IFERROR(INDEX('Hotel Database'!$K$11:$K$510, MATCH($CY248, 'Hotel Database'!$EB$11:$EB$510, 0)), "")="", "", IFERROR(INDEX('Hotel Database'!$K$11:$K$510, MATCH($CY248, 'Hotel Database'!$EB$11:$EB$510, 0)), ""))</f>
        <v/>
      </c>
      <c r="AM248" s="103"/>
      <c r="AN248" s="103"/>
      <c r="AO248" s="103"/>
      <c r="AP248" s="103" t="str">
        <f>IF(IFERROR(INDEX('Hotel Database'!$Q$11:$Q$510, MATCH($CY248, 'Hotel Database'!$EB$11:$EB$510, 0)), "")="", "", IFERROR(INDEX('Hotel Database'!$Q$11:$Q$510, MATCH($CY248, 'Hotel Database'!$EB$11:$EB$510, 0)), ""))</f>
        <v/>
      </c>
      <c r="AQ248" s="103"/>
      <c r="AR248" s="103"/>
      <c r="AS248" s="103"/>
      <c r="AT248" s="104" t="str">
        <f t="shared" si="14"/>
        <v/>
      </c>
      <c r="AU248" s="104"/>
      <c r="AV248" s="104"/>
      <c r="AW248" s="104"/>
      <c r="AX248" s="104"/>
      <c r="AY248" s="104"/>
      <c r="AZ248" s="104"/>
      <c r="BA248" s="104"/>
      <c r="BB248" s="104"/>
      <c r="BC248" s="104"/>
      <c r="BD248" s="104"/>
      <c r="BE248" s="104"/>
      <c r="BF248" s="104"/>
      <c r="BG248" s="104"/>
      <c r="BH248" s="104"/>
      <c r="BI248" s="104"/>
      <c r="BJ248" s="104"/>
      <c r="BK248" s="104"/>
      <c r="BL248" s="105"/>
      <c r="BM248" s="2"/>
      <c r="BN248" s="25"/>
      <c r="BO248" s="25"/>
      <c r="BP248" s="25"/>
      <c r="BQ248" s="25"/>
      <c r="BR248" s="25"/>
      <c r="BS248" s="25"/>
      <c r="BT248" s="25"/>
      <c r="BU248" s="25"/>
      <c r="BV248" s="25"/>
      <c r="BW248" s="25"/>
      <c r="BX248" s="25"/>
      <c r="BY248" s="25"/>
      <c r="BZ248" s="25"/>
      <c r="CA248" s="25"/>
      <c r="CB248" s="25"/>
      <c r="CC248" s="25"/>
      <c r="CD248" s="25"/>
      <c r="CE248" s="25"/>
      <c r="CF248" s="25"/>
      <c r="CG248" s="25"/>
      <c r="CH248" s="25"/>
      <c r="CI248" s="25"/>
      <c r="CJ248" s="25"/>
      <c r="CK248" s="25"/>
      <c r="CU248" s="10" t="str">
        <f>'Hotel Database'!$EJ255</f>
        <v/>
      </c>
      <c r="CW248" s="10" t="str">
        <f>'Hotel Database'!$EN255</f>
        <v>Ramatuelle</v>
      </c>
      <c r="CY248" s="8">
        <v>238</v>
      </c>
      <c r="DA248" s="10" t="str">
        <f>IFERROR(INDEX('Hotel Database'!$ED$11:$ED$510, MATCH($CY248, 'Hotel Database'!$EB$11:$EB$510, 0)), "")</f>
        <v>238. Atlantis Bay</v>
      </c>
      <c r="DC248" s="10" t="str">
        <f>IF(IFERROR(INDEX('Hotel Database'!$AD$11:$AD$510, MATCH($CY248, 'Hotel Database'!$EB$11:$EB$510, 0)), "")="", "", IFERROR(INDEX('Hotel Database'!$AD$11:$AD$510, MATCH($CY248, 'Hotel Database'!$EB$11:$EB$510, 0)), ""))</f>
        <v/>
      </c>
      <c r="DE248" s="10" t="str">
        <f t="shared" si="15"/>
        <v/>
      </c>
    </row>
    <row r="249" spans="1:109" x14ac:dyDescent="0.35">
      <c r="A249" s="2"/>
      <c r="B249" s="101" t="str">
        <f>IF(IFERROR(INDEX('Hotel Database'!$B$11:$B$510, MATCH($CY249, 'Hotel Database'!$EB$11:$EB$510, 0)), "")="", "", IFERROR(INDEX('Hotel Database'!$B$11:$B$510, MATCH($CY249, 'Hotel Database'!$EB$11:$EB$510, 0)), ""))</f>
        <v>Italy</v>
      </c>
      <c r="C249" s="102"/>
      <c r="D249" s="102"/>
      <c r="E249" s="102"/>
      <c r="F249" s="102"/>
      <c r="G249" s="102"/>
      <c r="H249" s="102"/>
      <c r="I249" s="102" t="str">
        <f>IF(IFERROR(INDEX('Hotel Database'!$C$11:$C$510, MATCH($CY249, 'Hotel Database'!$EB$11:$EB$510, 0)), "")="", "", IFERROR(INDEX('Hotel Database'!$C$11:$C$510, MATCH($CY249, 'Hotel Database'!$EB$11:$EB$510, 0)), ""))</f>
        <v>Como</v>
      </c>
      <c r="J249" s="102"/>
      <c r="K249" s="102"/>
      <c r="L249" s="102"/>
      <c r="M249" s="102"/>
      <c r="N249" s="102"/>
      <c r="O249" s="102"/>
      <c r="P249" s="102" t="str">
        <f>IF(IFERROR(INDEX('Hotel Database'!$D$11:$D$510, MATCH($CY249, 'Hotel Database'!$EB$11:$EB$510, 0)), "")="", "", IFERROR(INDEX('Hotel Database'!$D$11:$D$510, MATCH($CY249, 'Hotel Database'!$EB$11:$EB$510, 0)), ""))</f>
        <v>Palazzo Venezia</v>
      </c>
      <c r="Q249" s="102"/>
      <c r="R249" s="102"/>
      <c r="S249" s="102"/>
      <c r="T249" s="102"/>
      <c r="U249" s="102"/>
      <c r="V249" s="102"/>
      <c r="W249" s="102"/>
      <c r="X249" s="102"/>
      <c r="Y249" s="102"/>
      <c r="Z249" s="102" t="str">
        <f>IF(IFERROR(INDEX('Hotel Database'!$I$11:$I$510, MATCH($CY249, 'Hotel Database'!$EB$11:$EB$510, 0)), "")="", "", IFERROR(INDEX('Hotel Database'!$I$11:$I$510, MATCH($CY249, 'Hotel Database'!$EB$11:$EB$510, 0)), ""))</f>
        <v/>
      </c>
      <c r="AA249" s="102"/>
      <c r="AB249" s="102"/>
      <c r="AC249" s="102"/>
      <c r="AD249" s="103">
        <f>IF(IFERROR(INDEX('Hotel Database'!$E$11:$E$510, MATCH($CY249, 'Hotel Database'!$EB$11:$EB$510, 0)), "")="", "", IFERROR(INDEX('Hotel Database'!$E$11:$E$510, MATCH($CY249, 'Hotel Database'!$EB$11:$EB$510, 0)), ""))</f>
        <v>18</v>
      </c>
      <c r="AE249" s="103"/>
      <c r="AF249" s="103"/>
      <c r="AG249" s="103"/>
      <c r="AH249" s="103">
        <f>IF(IFERROR(INDEX('Hotel Database'!$H$11:$H$510, MATCH($CY249, 'Hotel Database'!$EB$11:$EB$510, 0)), "")="", "", IFERROR(INDEX('Hotel Database'!$H$11:$H$510, MATCH($CY249, 'Hotel Database'!$EB$11:$EB$510, 0)), ""))</f>
        <v>0</v>
      </c>
      <c r="AI249" s="103"/>
      <c r="AJ249" s="103"/>
      <c r="AK249" s="103"/>
      <c r="AL249" s="103" t="str">
        <f>IF(IFERROR(INDEX('Hotel Database'!$K$11:$K$510, MATCH($CY249, 'Hotel Database'!$EB$11:$EB$510, 0)), "")="", "", IFERROR(INDEX('Hotel Database'!$K$11:$K$510, MATCH($CY249, 'Hotel Database'!$EB$11:$EB$510, 0)), ""))</f>
        <v/>
      </c>
      <c r="AM249" s="103"/>
      <c r="AN249" s="103"/>
      <c r="AO249" s="103"/>
      <c r="AP249" s="103" t="str">
        <f>IF(IFERROR(INDEX('Hotel Database'!$Q$11:$Q$510, MATCH($CY249, 'Hotel Database'!$EB$11:$EB$510, 0)), "")="", "", IFERROR(INDEX('Hotel Database'!$Q$11:$Q$510, MATCH($CY249, 'Hotel Database'!$EB$11:$EB$510, 0)), ""))</f>
        <v/>
      </c>
      <c r="AQ249" s="103"/>
      <c r="AR249" s="103"/>
      <c r="AS249" s="103"/>
      <c r="AT249" s="104" t="str">
        <f t="shared" si="14"/>
        <v/>
      </c>
      <c r="AU249" s="104"/>
      <c r="AV249" s="104"/>
      <c r="AW249" s="104"/>
      <c r="AX249" s="104"/>
      <c r="AY249" s="104"/>
      <c r="AZ249" s="104"/>
      <c r="BA249" s="104"/>
      <c r="BB249" s="104"/>
      <c r="BC249" s="104"/>
      <c r="BD249" s="104"/>
      <c r="BE249" s="104"/>
      <c r="BF249" s="104"/>
      <c r="BG249" s="104"/>
      <c r="BH249" s="104"/>
      <c r="BI249" s="104"/>
      <c r="BJ249" s="104"/>
      <c r="BK249" s="104"/>
      <c r="BL249" s="105"/>
      <c r="BM249" s="2"/>
      <c r="BN249" s="25"/>
      <c r="BO249" s="25"/>
      <c r="BP249" s="25"/>
      <c r="BQ249" s="25"/>
      <c r="BR249" s="25"/>
      <c r="BS249" s="25"/>
      <c r="BT249" s="25"/>
      <c r="BU249" s="25"/>
      <c r="BV249" s="25"/>
      <c r="BW249" s="25"/>
      <c r="BX249" s="25"/>
      <c r="BY249" s="25"/>
      <c r="BZ249" s="25"/>
      <c r="CA249" s="25"/>
      <c r="CB249" s="25"/>
      <c r="CC249" s="25"/>
      <c r="CD249" s="25"/>
      <c r="CE249" s="25"/>
      <c r="CF249" s="25"/>
      <c r="CG249" s="25"/>
      <c r="CH249" s="25"/>
      <c r="CI249" s="25"/>
      <c r="CJ249" s="25"/>
      <c r="CK249" s="25"/>
      <c r="CU249" s="10" t="str">
        <f>'Hotel Database'!$EJ256</f>
        <v/>
      </c>
      <c r="CW249" s="10" t="str">
        <f>'Hotel Database'!$EN256</f>
        <v>Ravello</v>
      </c>
      <c r="CY249" s="8">
        <v>239</v>
      </c>
      <c r="DA249" s="10" t="str">
        <f>IFERROR(INDEX('Hotel Database'!$ED$11:$ED$510, MATCH($CY249, 'Hotel Database'!$EB$11:$EB$510, 0)), "")</f>
        <v>239. Palazzo Venezia</v>
      </c>
      <c r="DC249" s="10" t="str">
        <f>IF(IFERROR(INDEX('Hotel Database'!$AD$11:$AD$510, MATCH($CY249, 'Hotel Database'!$EB$11:$EB$510, 0)), "")="", "", IFERROR(INDEX('Hotel Database'!$AD$11:$AD$510, MATCH($CY249, 'Hotel Database'!$EB$11:$EB$510, 0)), ""))</f>
        <v/>
      </c>
      <c r="DE249" s="10" t="str">
        <f t="shared" si="15"/>
        <v/>
      </c>
    </row>
    <row r="250" spans="1:109" x14ac:dyDescent="0.35">
      <c r="A250" s="2"/>
      <c r="B250" s="101" t="str">
        <f>IF(IFERROR(INDEX('Hotel Database'!$B$11:$B$510, MATCH($CY250, 'Hotel Database'!$EB$11:$EB$510, 0)), "")="", "", IFERROR(INDEX('Hotel Database'!$B$11:$B$510, MATCH($CY250, 'Hotel Database'!$EB$11:$EB$510, 0)), ""))</f>
        <v>Italy</v>
      </c>
      <c r="C250" s="102"/>
      <c r="D250" s="102"/>
      <c r="E250" s="102"/>
      <c r="F250" s="102"/>
      <c r="G250" s="102"/>
      <c r="H250" s="102"/>
      <c r="I250" s="102" t="str">
        <f>IF(IFERROR(INDEX('Hotel Database'!$C$11:$C$510, MATCH($CY250, 'Hotel Database'!$EB$11:$EB$510, 0)), "")="", "", IFERROR(INDEX('Hotel Database'!$C$11:$C$510, MATCH($CY250, 'Hotel Database'!$EB$11:$EB$510, 0)), ""))</f>
        <v>Palermo</v>
      </c>
      <c r="J250" s="102"/>
      <c r="K250" s="102"/>
      <c r="L250" s="102"/>
      <c r="M250" s="102"/>
      <c r="N250" s="102"/>
      <c r="O250" s="102"/>
      <c r="P250" s="102" t="str">
        <f>IF(IFERROR(INDEX('Hotel Database'!$D$11:$D$510, MATCH($CY250, 'Hotel Database'!$EB$11:$EB$510, 0)), "")="", "", IFERROR(INDEX('Hotel Database'!$D$11:$D$510, MATCH($CY250, 'Hotel Database'!$EB$11:$EB$510, 0)), ""))</f>
        <v>Palazzo Excelsior</v>
      </c>
      <c r="Q250" s="102"/>
      <c r="R250" s="102"/>
      <c r="S250" s="102"/>
      <c r="T250" s="102"/>
      <c r="U250" s="102"/>
      <c r="V250" s="102"/>
      <c r="W250" s="102"/>
      <c r="X250" s="102"/>
      <c r="Y250" s="102"/>
      <c r="Z250" s="102" t="str">
        <f>IF(IFERROR(INDEX('Hotel Database'!$I$11:$I$510, MATCH($CY250, 'Hotel Database'!$EB$11:$EB$510, 0)), "")="", "", IFERROR(INDEX('Hotel Database'!$I$11:$I$510, MATCH($CY250, 'Hotel Database'!$EB$11:$EB$510, 0)), ""))</f>
        <v/>
      </c>
      <c r="AA250" s="102"/>
      <c r="AB250" s="102"/>
      <c r="AC250" s="102"/>
      <c r="AD250" s="103">
        <f>IF(IFERROR(INDEX('Hotel Database'!$E$11:$E$510, MATCH($CY250, 'Hotel Database'!$EB$11:$EB$510, 0)), "")="", "", IFERROR(INDEX('Hotel Database'!$E$11:$E$510, MATCH($CY250, 'Hotel Database'!$EB$11:$EB$510, 0)), ""))</f>
        <v>102</v>
      </c>
      <c r="AE250" s="103"/>
      <c r="AF250" s="103"/>
      <c r="AG250" s="103"/>
      <c r="AH250" s="103">
        <f>IF(IFERROR(INDEX('Hotel Database'!$H$11:$H$510, MATCH($CY250, 'Hotel Database'!$EB$11:$EB$510, 0)), "")="", "", IFERROR(INDEX('Hotel Database'!$H$11:$H$510, MATCH($CY250, 'Hotel Database'!$EB$11:$EB$510, 0)), ""))</f>
        <v>0</v>
      </c>
      <c r="AI250" s="103"/>
      <c r="AJ250" s="103"/>
      <c r="AK250" s="103"/>
      <c r="AL250" s="103" t="str">
        <f>IF(IFERROR(INDEX('Hotel Database'!$K$11:$K$510, MATCH($CY250, 'Hotel Database'!$EB$11:$EB$510, 0)), "")="", "", IFERROR(INDEX('Hotel Database'!$K$11:$K$510, MATCH($CY250, 'Hotel Database'!$EB$11:$EB$510, 0)), ""))</f>
        <v/>
      </c>
      <c r="AM250" s="103"/>
      <c r="AN250" s="103"/>
      <c r="AO250" s="103"/>
      <c r="AP250" s="103" t="str">
        <f>IF(IFERROR(INDEX('Hotel Database'!$Q$11:$Q$510, MATCH($CY250, 'Hotel Database'!$EB$11:$EB$510, 0)), "")="", "", IFERROR(INDEX('Hotel Database'!$Q$11:$Q$510, MATCH($CY250, 'Hotel Database'!$EB$11:$EB$510, 0)), ""))</f>
        <v/>
      </c>
      <c r="AQ250" s="103"/>
      <c r="AR250" s="103"/>
      <c r="AS250" s="103"/>
      <c r="AT250" s="104" t="str">
        <f t="shared" si="14"/>
        <v/>
      </c>
      <c r="AU250" s="104"/>
      <c r="AV250" s="104"/>
      <c r="AW250" s="104"/>
      <c r="AX250" s="104"/>
      <c r="AY250" s="104"/>
      <c r="AZ250" s="104"/>
      <c r="BA250" s="104"/>
      <c r="BB250" s="104"/>
      <c r="BC250" s="104"/>
      <c r="BD250" s="104"/>
      <c r="BE250" s="104"/>
      <c r="BF250" s="104"/>
      <c r="BG250" s="104"/>
      <c r="BH250" s="104"/>
      <c r="BI250" s="104"/>
      <c r="BJ250" s="104"/>
      <c r="BK250" s="104"/>
      <c r="BL250" s="105"/>
      <c r="BM250" s="2"/>
      <c r="BN250" s="25"/>
      <c r="BO250" s="25"/>
      <c r="BP250" s="25"/>
      <c r="BQ250" s="25"/>
      <c r="BR250" s="25"/>
      <c r="BS250" s="25"/>
      <c r="BT250" s="25"/>
      <c r="BU250" s="25"/>
      <c r="BV250" s="25"/>
      <c r="BW250" s="25"/>
      <c r="BX250" s="25"/>
      <c r="BY250" s="25"/>
      <c r="BZ250" s="25"/>
      <c r="CA250" s="25"/>
      <c r="CB250" s="25"/>
      <c r="CC250" s="25"/>
      <c r="CD250" s="25"/>
      <c r="CE250" s="25"/>
      <c r="CF250" s="25"/>
      <c r="CG250" s="25"/>
      <c r="CH250" s="25"/>
      <c r="CI250" s="25"/>
      <c r="CJ250" s="25"/>
      <c r="CK250" s="25"/>
      <c r="CU250" s="10" t="str">
        <f>'Hotel Database'!$EJ257</f>
        <v/>
      </c>
      <c r="CW250" s="10" t="str">
        <f>'Hotel Database'!$EN257</f>
        <v>Reischach-Bruneck</v>
      </c>
      <c r="CY250" s="8">
        <v>240</v>
      </c>
      <c r="DA250" s="10" t="str">
        <f>IFERROR(INDEX('Hotel Database'!$ED$11:$ED$510, MATCH($CY250, 'Hotel Database'!$EB$11:$EB$510, 0)), "")</f>
        <v>240. Palazzo Excelsior</v>
      </c>
      <c r="DC250" s="10" t="str">
        <f>IF(IFERROR(INDEX('Hotel Database'!$AD$11:$AD$510, MATCH($CY250, 'Hotel Database'!$EB$11:$EB$510, 0)), "")="", "", IFERROR(INDEX('Hotel Database'!$AD$11:$AD$510, MATCH($CY250, 'Hotel Database'!$EB$11:$EB$510, 0)), ""))</f>
        <v/>
      </c>
      <c r="DE250" s="10" t="str">
        <f t="shared" si="15"/>
        <v/>
      </c>
    </row>
    <row r="251" spans="1:109" x14ac:dyDescent="0.35">
      <c r="A251" s="2"/>
      <c r="B251" s="101" t="str">
        <f>IF(IFERROR(INDEX('Hotel Database'!$B$11:$B$510, MATCH($CY251, 'Hotel Database'!$EB$11:$EB$510, 0)), "")="", "", IFERROR(INDEX('Hotel Database'!$B$11:$B$510, MATCH($CY251, 'Hotel Database'!$EB$11:$EB$510, 0)), ""))</f>
        <v>Italy</v>
      </c>
      <c r="C251" s="102"/>
      <c r="D251" s="102"/>
      <c r="E251" s="102"/>
      <c r="F251" s="102"/>
      <c r="G251" s="102"/>
      <c r="H251" s="102"/>
      <c r="I251" s="102" t="str">
        <f>IF(IFERROR(INDEX('Hotel Database'!$C$11:$C$510, MATCH($CY251, 'Hotel Database'!$EB$11:$EB$510, 0)), "")="", "", IFERROR(INDEX('Hotel Database'!$C$11:$C$510, MATCH($CY251, 'Hotel Database'!$EB$11:$EB$510, 0)), ""))</f>
        <v>Noto</v>
      </c>
      <c r="J251" s="102"/>
      <c r="K251" s="102"/>
      <c r="L251" s="102"/>
      <c r="M251" s="102"/>
      <c r="N251" s="102"/>
      <c r="O251" s="102"/>
      <c r="P251" s="102" t="str">
        <f>IF(IFERROR(INDEX('Hotel Database'!$D$11:$D$510, MATCH($CY251, 'Hotel Database'!$EB$11:$EB$510, 0)), "")="", "", IFERROR(INDEX('Hotel Database'!$D$11:$D$510, MATCH($CY251, 'Hotel Database'!$EB$11:$EB$510, 0)), ""))</f>
        <v>Il San Corrado di Noto Resort</v>
      </c>
      <c r="Q251" s="102"/>
      <c r="R251" s="102"/>
      <c r="S251" s="102"/>
      <c r="T251" s="102"/>
      <c r="U251" s="102"/>
      <c r="V251" s="102"/>
      <c r="W251" s="102"/>
      <c r="X251" s="102"/>
      <c r="Y251" s="102"/>
      <c r="Z251" s="102" t="str">
        <f>IF(IFERROR(INDEX('Hotel Database'!$I$11:$I$510, MATCH($CY251, 'Hotel Database'!$EB$11:$EB$510, 0)), "")="", "", IFERROR(INDEX('Hotel Database'!$I$11:$I$510, MATCH($CY251, 'Hotel Database'!$EB$11:$EB$510, 0)), ""))</f>
        <v/>
      </c>
      <c r="AA251" s="102"/>
      <c r="AB251" s="102"/>
      <c r="AC251" s="102"/>
      <c r="AD251" s="103">
        <f>IF(IFERROR(INDEX('Hotel Database'!$E$11:$E$510, MATCH($CY251, 'Hotel Database'!$EB$11:$EB$510, 0)), "")="", "", IFERROR(INDEX('Hotel Database'!$E$11:$E$510, MATCH($CY251, 'Hotel Database'!$EB$11:$EB$510, 0)), ""))</f>
        <v>39</v>
      </c>
      <c r="AE251" s="103"/>
      <c r="AF251" s="103"/>
      <c r="AG251" s="103"/>
      <c r="AH251" s="103">
        <f>IF(IFERROR(INDEX('Hotel Database'!$H$11:$H$510, MATCH($CY251, 'Hotel Database'!$EB$11:$EB$510, 0)), "")="", "", IFERROR(INDEX('Hotel Database'!$H$11:$H$510, MATCH($CY251, 'Hotel Database'!$EB$11:$EB$510, 0)), ""))</f>
        <v>0</v>
      </c>
      <c r="AI251" s="103"/>
      <c r="AJ251" s="103"/>
      <c r="AK251" s="103"/>
      <c r="AL251" s="103" t="str">
        <f>IF(IFERROR(INDEX('Hotel Database'!$K$11:$K$510, MATCH($CY251, 'Hotel Database'!$EB$11:$EB$510, 0)), "")="", "", IFERROR(INDEX('Hotel Database'!$K$11:$K$510, MATCH($CY251, 'Hotel Database'!$EB$11:$EB$510, 0)), ""))</f>
        <v/>
      </c>
      <c r="AM251" s="103"/>
      <c r="AN251" s="103"/>
      <c r="AO251" s="103"/>
      <c r="AP251" s="103" t="str">
        <f>IF(IFERROR(INDEX('Hotel Database'!$Q$11:$Q$510, MATCH($CY251, 'Hotel Database'!$EB$11:$EB$510, 0)), "")="", "", IFERROR(INDEX('Hotel Database'!$Q$11:$Q$510, MATCH($CY251, 'Hotel Database'!$EB$11:$EB$510, 0)), ""))</f>
        <v/>
      </c>
      <c r="AQ251" s="103"/>
      <c r="AR251" s="103"/>
      <c r="AS251" s="103"/>
      <c r="AT251" s="104" t="str">
        <f t="shared" si="14"/>
        <v/>
      </c>
      <c r="AU251" s="104"/>
      <c r="AV251" s="104"/>
      <c r="AW251" s="104"/>
      <c r="AX251" s="104"/>
      <c r="AY251" s="104"/>
      <c r="AZ251" s="104"/>
      <c r="BA251" s="104"/>
      <c r="BB251" s="104"/>
      <c r="BC251" s="104"/>
      <c r="BD251" s="104"/>
      <c r="BE251" s="104"/>
      <c r="BF251" s="104"/>
      <c r="BG251" s="104"/>
      <c r="BH251" s="104"/>
      <c r="BI251" s="104"/>
      <c r="BJ251" s="104"/>
      <c r="BK251" s="104"/>
      <c r="BL251" s="105"/>
      <c r="BM251" s="2"/>
      <c r="BN251" s="25"/>
      <c r="BO251" s="25"/>
      <c r="BP251" s="25"/>
      <c r="BQ251" s="25"/>
      <c r="BR251" s="25"/>
      <c r="BS251" s="25"/>
      <c r="BT251" s="25"/>
      <c r="BU251" s="25"/>
      <c r="BV251" s="25"/>
      <c r="BW251" s="25"/>
      <c r="BX251" s="25"/>
      <c r="BY251" s="25"/>
      <c r="BZ251" s="25"/>
      <c r="CA251" s="25"/>
      <c r="CB251" s="25"/>
      <c r="CC251" s="25"/>
      <c r="CD251" s="25"/>
      <c r="CE251" s="25"/>
      <c r="CF251" s="25"/>
      <c r="CG251" s="25"/>
      <c r="CH251" s="25"/>
      <c r="CI251" s="25"/>
      <c r="CJ251" s="25"/>
      <c r="CK251" s="25"/>
      <c r="CU251" s="10" t="str">
        <f>'Hotel Database'!$EJ258</f>
        <v/>
      </c>
      <c r="CW251" s="10" t="str">
        <f>'Hotel Database'!$EN258</f>
        <v>Rezevici</v>
      </c>
      <c r="CY251" s="8">
        <v>241</v>
      </c>
      <c r="DA251" s="10" t="str">
        <f>IFERROR(INDEX('Hotel Database'!$ED$11:$ED$510, MATCH($CY251, 'Hotel Database'!$EB$11:$EB$510, 0)), "")</f>
        <v>241. Il San Corrado di Noto Resort</v>
      </c>
      <c r="DC251" s="10" t="str">
        <f>IF(IFERROR(INDEX('Hotel Database'!$AD$11:$AD$510, MATCH($CY251, 'Hotel Database'!$EB$11:$EB$510, 0)), "")="", "", IFERROR(INDEX('Hotel Database'!$AD$11:$AD$510, MATCH($CY251, 'Hotel Database'!$EB$11:$EB$510, 0)), ""))</f>
        <v/>
      </c>
      <c r="DE251" s="10" t="str">
        <f t="shared" si="15"/>
        <v/>
      </c>
    </row>
    <row r="252" spans="1:109" x14ac:dyDescent="0.35">
      <c r="A252" s="2"/>
      <c r="B252" s="101" t="str">
        <f>IF(IFERROR(INDEX('Hotel Database'!$B$11:$B$510, MATCH($CY252, 'Hotel Database'!$EB$11:$EB$510, 0)), "")="", "", IFERROR(INDEX('Hotel Database'!$B$11:$B$510, MATCH($CY252, 'Hotel Database'!$EB$11:$EB$510, 0)), ""))</f>
        <v>Japan</v>
      </c>
      <c r="C252" s="102"/>
      <c r="D252" s="102"/>
      <c r="E252" s="102"/>
      <c r="F252" s="102"/>
      <c r="G252" s="102"/>
      <c r="H252" s="102"/>
      <c r="I252" s="102" t="str">
        <f>IF(IFERROR(INDEX('Hotel Database'!$C$11:$C$510, MATCH($CY252, 'Hotel Database'!$EB$11:$EB$510, 0)), "")="", "", IFERROR(INDEX('Hotel Database'!$C$11:$C$510, MATCH($CY252, 'Hotel Database'!$EB$11:$EB$510, 0)), ""))</f>
        <v>Okinawa</v>
      </c>
      <c r="J252" s="102"/>
      <c r="K252" s="102"/>
      <c r="L252" s="102"/>
      <c r="M252" s="102"/>
      <c r="N252" s="102"/>
      <c r="O252" s="102"/>
      <c r="P252" s="102" t="str">
        <f>IF(IFERROR(INDEX('Hotel Database'!$D$11:$D$510, MATCH($CY252, 'Hotel Database'!$EB$11:$EB$510, 0)), "")="", "", IFERROR(INDEX('Hotel Database'!$D$11:$D$510, MATCH($CY252, 'Hotel Database'!$EB$11:$EB$510, 0)), ""))</f>
        <v>Halekulani Okinawa</v>
      </c>
      <c r="Q252" s="102"/>
      <c r="R252" s="102"/>
      <c r="S252" s="102"/>
      <c r="T252" s="102"/>
      <c r="U252" s="102"/>
      <c r="V252" s="102"/>
      <c r="W252" s="102"/>
      <c r="X252" s="102"/>
      <c r="Y252" s="102"/>
      <c r="Z252" s="102" t="str">
        <f>IF(IFERROR(INDEX('Hotel Database'!$I$11:$I$510, MATCH($CY252, 'Hotel Database'!$EB$11:$EB$510, 0)), "")="", "", IFERROR(INDEX('Hotel Database'!$I$11:$I$510, MATCH($CY252, 'Hotel Database'!$EB$11:$EB$510, 0)), ""))</f>
        <v/>
      </c>
      <c r="AA252" s="102"/>
      <c r="AB252" s="102"/>
      <c r="AC252" s="102"/>
      <c r="AD252" s="103">
        <f>IF(IFERROR(INDEX('Hotel Database'!$E$11:$E$510, MATCH($CY252, 'Hotel Database'!$EB$11:$EB$510, 0)), "")="", "", IFERROR(INDEX('Hotel Database'!$E$11:$E$510, MATCH($CY252, 'Hotel Database'!$EB$11:$EB$510, 0)), ""))</f>
        <v>360</v>
      </c>
      <c r="AE252" s="103"/>
      <c r="AF252" s="103"/>
      <c r="AG252" s="103"/>
      <c r="AH252" s="103">
        <f>IF(IFERROR(INDEX('Hotel Database'!$H$11:$H$510, MATCH($CY252, 'Hotel Database'!$EB$11:$EB$510, 0)), "")="", "", IFERROR(INDEX('Hotel Database'!$H$11:$H$510, MATCH($CY252, 'Hotel Database'!$EB$11:$EB$510, 0)), ""))</f>
        <v>2</v>
      </c>
      <c r="AI252" s="103"/>
      <c r="AJ252" s="103"/>
      <c r="AK252" s="103"/>
      <c r="AL252" s="103">
        <f>IF(IFERROR(INDEX('Hotel Database'!$K$11:$K$510, MATCH($CY252, 'Hotel Database'!$EB$11:$EB$510, 0)), "")="", "", IFERROR(INDEX('Hotel Database'!$K$11:$K$510, MATCH($CY252, 'Hotel Database'!$EB$11:$EB$510, 0)), ""))</f>
        <v>90</v>
      </c>
      <c r="AM252" s="103"/>
      <c r="AN252" s="103"/>
      <c r="AO252" s="103"/>
      <c r="AP252" s="103">
        <f>IF(IFERROR(INDEX('Hotel Database'!$Q$11:$Q$510, MATCH($CY252, 'Hotel Database'!$EB$11:$EB$510, 0)), "")="", "", IFERROR(INDEX('Hotel Database'!$Q$11:$Q$510, MATCH($CY252, 'Hotel Database'!$EB$11:$EB$510, 0)), ""))</f>
        <v>80</v>
      </c>
      <c r="AQ252" s="103"/>
      <c r="AR252" s="103"/>
      <c r="AS252" s="103"/>
      <c r="AT252" s="104" t="str">
        <f t="shared" si="14"/>
        <v>https://lhw.com/halekulaniokinawa</v>
      </c>
      <c r="AU252" s="104"/>
      <c r="AV252" s="104"/>
      <c r="AW252" s="104"/>
      <c r="AX252" s="104"/>
      <c r="AY252" s="104"/>
      <c r="AZ252" s="104"/>
      <c r="BA252" s="104"/>
      <c r="BB252" s="104"/>
      <c r="BC252" s="104"/>
      <c r="BD252" s="104"/>
      <c r="BE252" s="104"/>
      <c r="BF252" s="104"/>
      <c r="BG252" s="104"/>
      <c r="BH252" s="104"/>
      <c r="BI252" s="104"/>
      <c r="BJ252" s="104"/>
      <c r="BK252" s="104"/>
      <c r="BL252" s="105"/>
      <c r="BM252" s="2"/>
      <c r="BN252" s="25"/>
      <c r="BO252" s="25"/>
      <c r="BP252" s="25"/>
      <c r="BQ252" s="25"/>
      <c r="BR252" s="25"/>
      <c r="BS252" s="25"/>
      <c r="BT252" s="25"/>
      <c r="BU252" s="25"/>
      <c r="BV252" s="25"/>
      <c r="BW252" s="25"/>
      <c r="BX252" s="25"/>
      <c r="BY252" s="25"/>
      <c r="BZ252" s="25"/>
      <c r="CA252" s="25"/>
      <c r="CB252" s="25"/>
      <c r="CC252" s="25"/>
      <c r="CD252" s="25"/>
      <c r="CE252" s="25"/>
      <c r="CF252" s="25"/>
      <c r="CG252" s="25"/>
      <c r="CH252" s="25"/>
      <c r="CI252" s="25"/>
      <c r="CJ252" s="25"/>
      <c r="CK252" s="25"/>
      <c r="CU252" s="10" t="str">
        <f>'Hotel Database'!$EJ259</f>
        <v/>
      </c>
      <c r="CW252" s="10" t="str">
        <f>'Hotel Database'!$EN259</f>
        <v>Ripon</v>
      </c>
      <c r="CY252" s="8">
        <v>242</v>
      </c>
      <c r="DA252" s="10" t="str">
        <f>IFERROR(INDEX('Hotel Database'!$ED$11:$ED$510, MATCH($CY252, 'Hotel Database'!$EB$11:$EB$510, 0)), "")</f>
        <v>242. Halekulani Okinawa</v>
      </c>
      <c r="DC252" s="10" t="str">
        <f>IF(IFERROR(INDEX('Hotel Database'!$AD$11:$AD$510, MATCH($CY252, 'Hotel Database'!$EB$11:$EB$510, 0)), "")="", "", IFERROR(INDEX('Hotel Database'!$AD$11:$AD$510, MATCH($CY252, 'Hotel Database'!$EB$11:$EB$510, 0)), ""))</f>
        <v>www.lhw.com/halekulaniokinawa</v>
      </c>
      <c r="DE252" s="10" t="str">
        <f t="shared" si="15"/>
        <v>https://lhw.com/halekulaniokinawa</v>
      </c>
    </row>
    <row r="253" spans="1:109" x14ac:dyDescent="0.35">
      <c r="A253" s="2"/>
      <c r="B253" s="101" t="str">
        <f>IF(IFERROR(INDEX('Hotel Database'!$B$11:$B$510, MATCH($CY253, 'Hotel Database'!$EB$11:$EB$510, 0)), "")="", "", IFERROR(INDEX('Hotel Database'!$B$11:$B$510, MATCH($CY253, 'Hotel Database'!$EB$11:$EB$510, 0)), ""))</f>
        <v>Japan</v>
      </c>
      <c r="C253" s="102"/>
      <c r="D253" s="102"/>
      <c r="E253" s="102"/>
      <c r="F253" s="102"/>
      <c r="G253" s="102"/>
      <c r="H253" s="102"/>
      <c r="I253" s="102" t="str">
        <f>IF(IFERROR(INDEX('Hotel Database'!$C$11:$C$510, MATCH($CY253, 'Hotel Database'!$EB$11:$EB$510, 0)), "")="", "", IFERROR(INDEX('Hotel Database'!$C$11:$C$510, MATCH($CY253, 'Hotel Database'!$EB$11:$EB$510, 0)), ""))</f>
        <v>Yokohama</v>
      </c>
      <c r="J253" s="102"/>
      <c r="K253" s="102"/>
      <c r="L253" s="102"/>
      <c r="M253" s="102"/>
      <c r="N253" s="102"/>
      <c r="O253" s="102"/>
      <c r="P253" s="102" t="str">
        <f>IF(IFERROR(INDEX('Hotel Database'!$D$11:$D$510, MATCH($CY253, 'Hotel Database'!$EB$11:$EB$510, 0)), "")="", "", IFERROR(INDEX('Hotel Database'!$D$11:$D$510, MATCH($CY253, 'Hotel Database'!$EB$11:$EB$510, 0)), ""))</f>
        <v>The Kahala Hotel &amp; Resort Yokohama</v>
      </c>
      <c r="Q253" s="102"/>
      <c r="R253" s="102"/>
      <c r="S253" s="102"/>
      <c r="T253" s="102"/>
      <c r="U253" s="102"/>
      <c r="V253" s="102"/>
      <c r="W253" s="102"/>
      <c r="X253" s="102"/>
      <c r="Y253" s="102"/>
      <c r="Z253" s="102" t="str">
        <f>IF(IFERROR(INDEX('Hotel Database'!$I$11:$I$510, MATCH($CY253, 'Hotel Database'!$EB$11:$EB$510, 0)), "")="", "", IFERROR(INDEX('Hotel Database'!$I$11:$I$510, MATCH($CY253, 'Hotel Database'!$EB$11:$EB$510, 0)), ""))</f>
        <v/>
      </c>
      <c r="AA253" s="102"/>
      <c r="AB253" s="102"/>
      <c r="AC253" s="102"/>
      <c r="AD253" s="103">
        <f>IF(IFERROR(INDEX('Hotel Database'!$E$11:$E$510, MATCH($CY253, 'Hotel Database'!$EB$11:$EB$510, 0)), "")="", "", IFERROR(INDEX('Hotel Database'!$E$11:$E$510, MATCH($CY253, 'Hotel Database'!$EB$11:$EB$510, 0)), ""))</f>
        <v>146</v>
      </c>
      <c r="AE253" s="103"/>
      <c r="AF253" s="103"/>
      <c r="AG253" s="103"/>
      <c r="AH253" s="103">
        <f>IF(IFERROR(INDEX('Hotel Database'!$H$11:$H$510, MATCH($CY253, 'Hotel Database'!$EB$11:$EB$510, 0)), "")="", "", IFERROR(INDEX('Hotel Database'!$H$11:$H$510, MATCH($CY253, 'Hotel Database'!$EB$11:$EB$510, 0)), ""))</f>
        <v>0</v>
      </c>
      <c r="AI253" s="103"/>
      <c r="AJ253" s="103"/>
      <c r="AK253" s="103"/>
      <c r="AL253" s="103" t="str">
        <f>IF(IFERROR(INDEX('Hotel Database'!$K$11:$K$510, MATCH($CY253, 'Hotel Database'!$EB$11:$EB$510, 0)), "")="", "", IFERROR(INDEX('Hotel Database'!$K$11:$K$510, MATCH($CY253, 'Hotel Database'!$EB$11:$EB$510, 0)), ""))</f>
        <v/>
      </c>
      <c r="AM253" s="103"/>
      <c r="AN253" s="103"/>
      <c r="AO253" s="103"/>
      <c r="AP253" s="103" t="str">
        <f>IF(IFERROR(INDEX('Hotel Database'!$Q$11:$Q$510, MATCH($CY253, 'Hotel Database'!$EB$11:$EB$510, 0)), "")="", "", IFERROR(INDEX('Hotel Database'!$Q$11:$Q$510, MATCH($CY253, 'Hotel Database'!$EB$11:$EB$510, 0)), ""))</f>
        <v/>
      </c>
      <c r="AQ253" s="103"/>
      <c r="AR253" s="103"/>
      <c r="AS253" s="103"/>
      <c r="AT253" s="104" t="str">
        <f t="shared" si="14"/>
        <v>https://lhw.com/kahalayokohama</v>
      </c>
      <c r="AU253" s="104"/>
      <c r="AV253" s="104"/>
      <c r="AW253" s="104"/>
      <c r="AX253" s="104"/>
      <c r="AY253" s="104"/>
      <c r="AZ253" s="104"/>
      <c r="BA253" s="104"/>
      <c r="BB253" s="104"/>
      <c r="BC253" s="104"/>
      <c r="BD253" s="104"/>
      <c r="BE253" s="104"/>
      <c r="BF253" s="104"/>
      <c r="BG253" s="104"/>
      <c r="BH253" s="104"/>
      <c r="BI253" s="104"/>
      <c r="BJ253" s="104"/>
      <c r="BK253" s="104"/>
      <c r="BL253" s="105"/>
      <c r="BM253" s="2"/>
      <c r="BN253" s="25"/>
      <c r="BO253" s="25"/>
      <c r="BP253" s="25"/>
      <c r="BQ253" s="25"/>
      <c r="BR253" s="25"/>
      <c r="BS253" s="25"/>
      <c r="BT253" s="25"/>
      <c r="BU253" s="25"/>
      <c r="BV253" s="25"/>
      <c r="BW253" s="25"/>
      <c r="BX253" s="25"/>
      <c r="BY253" s="25"/>
      <c r="BZ253" s="25"/>
      <c r="CA253" s="25"/>
      <c r="CB253" s="25"/>
      <c r="CC253" s="25"/>
      <c r="CD253" s="25"/>
      <c r="CE253" s="25"/>
      <c r="CF253" s="25"/>
      <c r="CG253" s="25"/>
      <c r="CH253" s="25"/>
      <c r="CI253" s="25"/>
      <c r="CJ253" s="25"/>
      <c r="CK253" s="25"/>
      <c r="CU253" s="10" t="str">
        <f>'Hotel Database'!$EJ260</f>
        <v/>
      </c>
      <c r="CW253" s="10" t="str">
        <f>'Hotel Database'!$EN260</f>
        <v>Riva del Garda</v>
      </c>
      <c r="CY253" s="8">
        <v>243</v>
      </c>
      <c r="DA253" s="10" t="str">
        <f>IFERROR(INDEX('Hotel Database'!$ED$11:$ED$510, MATCH($CY253, 'Hotel Database'!$EB$11:$EB$510, 0)), "")</f>
        <v>243. The Kahala Hotel &amp; Resort Yokohama</v>
      </c>
      <c r="DC253" s="10" t="str">
        <f>IF(IFERROR(INDEX('Hotel Database'!$AD$11:$AD$510, MATCH($CY253, 'Hotel Database'!$EB$11:$EB$510, 0)), "")="", "", IFERROR(INDEX('Hotel Database'!$AD$11:$AD$510, MATCH($CY253, 'Hotel Database'!$EB$11:$EB$510, 0)), ""))</f>
        <v>www.lhw.com/kahalayokohama</v>
      </c>
      <c r="DE253" s="10" t="str">
        <f t="shared" si="15"/>
        <v>https://lhw.com/kahalayokohama</v>
      </c>
    </row>
    <row r="254" spans="1:109" x14ac:dyDescent="0.35">
      <c r="A254" s="2"/>
      <c r="B254" s="101" t="str">
        <f>IF(IFERROR(INDEX('Hotel Database'!$B$11:$B$510, MATCH($CY254, 'Hotel Database'!$EB$11:$EB$510, 0)), "")="", "", IFERROR(INDEX('Hotel Database'!$B$11:$B$510, MATCH($CY254, 'Hotel Database'!$EB$11:$EB$510, 0)), ""))</f>
        <v>Japan</v>
      </c>
      <c r="C254" s="102"/>
      <c r="D254" s="102"/>
      <c r="E254" s="102"/>
      <c r="F254" s="102"/>
      <c r="G254" s="102"/>
      <c r="H254" s="102"/>
      <c r="I254" s="102" t="str">
        <f>IF(IFERROR(INDEX('Hotel Database'!$C$11:$C$510, MATCH($CY254, 'Hotel Database'!$EB$11:$EB$510, 0)), "")="", "", IFERROR(INDEX('Hotel Database'!$C$11:$C$510, MATCH($CY254, 'Hotel Database'!$EB$11:$EB$510, 0)), ""))</f>
        <v>Tokyo</v>
      </c>
      <c r="J254" s="102"/>
      <c r="K254" s="102"/>
      <c r="L254" s="102"/>
      <c r="M254" s="102"/>
      <c r="N254" s="102"/>
      <c r="O254" s="102"/>
      <c r="P254" s="102" t="str">
        <f>IF(IFERROR(INDEX('Hotel Database'!$D$11:$D$510, MATCH($CY254, 'Hotel Database'!$EB$11:$EB$510, 0)), "")="", "", IFERROR(INDEX('Hotel Database'!$D$11:$D$510, MATCH($CY254, 'Hotel Database'!$EB$11:$EB$510, 0)), ""))</f>
        <v>The Okura Tokyo</v>
      </c>
      <c r="Q254" s="102"/>
      <c r="R254" s="102"/>
      <c r="S254" s="102"/>
      <c r="T254" s="102"/>
      <c r="U254" s="102"/>
      <c r="V254" s="102"/>
      <c r="W254" s="102"/>
      <c r="X254" s="102"/>
      <c r="Y254" s="102"/>
      <c r="Z254" s="102" t="str">
        <f>IF(IFERROR(INDEX('Hotel Database'!$I$11:$I$510, MATCH($CY254, 'Hotel Database'!$EB$11:$EB$510, 0)), "")="", "", IFERROR(INDEX('Hotel Database'!$I$11:$I$510, MATCH($CY254, 'Hotel Database'!$EB$11:$EB$510, 0)), ""))</f>
        <v/>
      </c>
      <c r="AA254" s="102"/>
      <c r="AB254" s="102"/>
      <c r="AC254" s="102"/>
      <c r="AD254" s="103">
        <f>IF(IFERROR(INDEX('Hotel Database'!$E$11:$E$510, MATCH($CY254, 'Hotel Database'!$EB$11:$EB$510, 0)), "")="", "", IFERROR(INDEX('Hotel Database'!$E$11:$E$510, MATCH($CY254, 'Hotel Database'!$EB$11:$EB$510, 0)), ""))</f>
        <v>508</v>
      </c>
      <c r="AE254" s="103"/>
      <c r="AF254" s="103"/>
      <c r="AG254" s="103"/>
      <c r="AH254" s="103">
        <f>IF(IFERROR(INDEX('Hotel Database'!$H$11:$H$510, MATCH($CY254, 'Hotel Database'!$EB$11:$EB$510, 0)), "")="", "", IFERROR(INDEX('Hotel Database'!$H$11:$H$510, MATCH($CY254, 'Hotel Database'!$EB$11:$EB$510, 0)), ""))</f>
        <v>9</v>
      </c>
      <c r="AI254" s="103"/>
      <c r="AJ254" s="103"/>
      <c r="AK254" s="103"/>
      <c r="AL254" s="103" t="str">
        <f>IF(IFERROR(INDEX('Hotel Database'!$K$11:$K$510, MATCH($CY254, 'Hotel Database'!$EB$11:$EB$510, 0)), "")="", "", IFERROR(INDEX('Hotel Database'!$K$11:$K$510, MATCH($CY254, 'Hotel Database'!$EB$11:$EB$510, 0)), ""))</f>
        <v/>
      </c>
      <c r="AM254" s="103"/>
      <c r="AN254" s="103"/>
      <c r="AO254" s="103"/>
      <c r="AP254" s="103" t="str">
        <f>IF(IFERROR(INDEX('Hotel Database'!$Q$11:$Q$510, MATCH($CY254, 'Hotel Database'!$EB$11:$EB$510, 0)), "")="", "", IFERROR(INDEX('Hotel Database'!$Q$11:$Q$510, MATCH($CY254, 'Hotel Database'!$EB$11:$EB$510, 0)), ""))</f>
        <v/>
      </c>
      <c r="AQ254" s="103"/>
      <c r="AR254" s="103"/>
      <c r="AS254" s="103"/>
      <c r="AT254" s="104" t="str">
        <f t="shared" si="14"/>
        <v>https://lhw.com/okuratokyo</v>
      </c>
      <c r="AU254" s="104"/>
      <c r="AV254" s="104"/>
      <c r="AW254" s="104"/>
      <c r="AX254" s="104"/>
      <c r="AY254" s="104"/>
      <c r="AZ254" s="104"/>
      <c r="BA254" s="104"/>
      <c r="BB254" s="104"/>
      <c r="BC254" s="104"/>
      <c r="BD254" s="104"/>
      <c r="BE254" s="104"/>
      <c r="BF254" s="104"/>
      <c r="BG254" s="104"/>
      <c r="BH254" s="104"/>
      <c r="BI254" s="104"/>
      <c r="BJ254" s="104"/>
      <c r="BK254" s="104"/>
      <c r="BL254" s="105"/>
      <c r="BM254" s="2"/>
      <c r="BN254" s="25"/>
      <c r="BO254" s="25"/>
      <c r="BP254" s="25"/>
      <c r="BQ254" s="25"/>
      <c r="BR254" s="25"/>
      <c r="BS254" s="25"/>
      <c r="BT254" s="25"/>
      <c r="BU254" s="25"/>
      <c r="BV254" s="25"/>
      <c r="BW254" s="25"/>
      <c r="BX254" s="25"/>
      <c r="BY254" s="25"/>
      <c r="BZ254" s="25"/>
      <c r="CA254" s="25"/>
      <c r="CB254" s="25"/>
      <c r="CC254" s="25"/>
      <c r="CD254" s="25"/>
      <c r="CE254" s="25"/>
      <c r="CF254" s="25"/>
      <c r="CG254" s="25"/>
      <c r="CH254" s="25"/>
      <c r="CI254" s="25"/>
      <c r="CJ254" s="25"/>
      <c r="CK254" s="25"/>
      <c r="CU254" s="10" t="str">
        <f>'Hotel Database'!$EJ261</f>
        <v/>
      </c>
      <c r="CW254" s="10" t="str">
        <f>'Hotel Database'!$EN261</f>
        <v>Rome</v>
      </c>
      <c r="CY254" s="8">
        <v>244</v>
      </c>
      <c r="DA254" s="10" t="str">
        <f>IFERROR(INDEX('Hotel Database'!$ED$11:$ED$510, MATCH($CY254, 'Hotel Database'!$EB$11:$EB$510, 0)), "")</f>
        <v>244. The Okura Tokyo</v>
      </c>
      <c r="DC254" s="10" t="str">
        <f>IF(IFERROR(INDEX('Hotel Database'!$AD$11:$AD$510, MATCH($CY254, 'Hotel Database'!$EB$11:$EB$510, 0)), "")="", "", IFERROR(INDEX('Hotel Database'!$AD$11:$AD$510, MATCH($CY254, 'Hotel Database'!$EB$11:$EB$510, 0)), ""))</f>
        <v>www.lhw.com/okuratokyo</v>
      </c>
      <c r="DE254" s="10" t="str">
        <f t="shared" si="15"/>
        <v>https://lhw.com/okuratokyo</v>
      </c>
    </row>
    <row r="255" spans="1:109" x14ac:dyDescent="0.35">
      <c r="A255" s="2"/>
      <c r="B255" s="101" t="str">
        <f>IF(IFERROR(INDEX('Hotel Database'!$B$11:$B$510, MATCH($CY255, 'Hotel Database'!$EB$11:$EB$510, 0)), "")="", "", IFERROR(INDEX('Hotel Database'!$B$11:$B$510, MATCH($CY255, 'Hotel Database'!$EB$11:$EB$510, 0)), ""))</f>
        <v>Japan</v>
      </c>
      <c r="C255" s="102"/>
      <c r="D255" s="102"/>
      <c r="E255" s="102"/>
      <c r="F255" s="102"/>
      <c r="G255" s="102"/>
      <c r="H255" s="102"/>
      <c r="I255" s="102" t="str">
        <f>IF(IFERROR(INDEX('Hotel Database'!$C$11:$C$510, MATCH($CY255, 'Hotel Database'!$EB$11:$EB$510, 0)), "")="", "", IFERROR(INDEX('Hotel Database'!$C$11:$C$510, MATCH($CY255, 'Hotel Database'!$EB$11:$EB$510, 0)), ""))</f>
        <v>Tokyo</v>
      </c>
      <c r="J255" s="102"/>
      <c r="K255" s="102"/>
      <c r="L255" s="102"/>
      <c r="M255" s="102"/>
      <c r="N255" s="102"/>
      <c r="O255" s="102"/>
      <c r="P255" s="102" t="str">
        <f>IF(IFERROR(INDEX('Hotel Database'!$D$11:$D$510, MATCH($CY255, 'Hotel Database'!$EB$11:$EB$510, 0)), "")="", "", IFERROR(INDEX('Hotel Database'!$D$11:$D$510, MATCH($CY255, 'Hotel Database'!$EB$11:$EB$510, 0)), ""))</f>
        <v>Imperial Hotel, Tokyo</v>
      </c>
      <c r="Q255" s="102"/>
      <c r="R255" s="102"/>
      <c r="S255" s="102"/>
      <c r="T255" s="102"/>
      <c r="U255" s="102"/>
      <c r="V255" s="102"/>
      <c r="W255" s="102"/>
      <c r="X255" s="102"/>
      <c r="Y255" s="102"/>
      <c r="Z255" s="102" t="str">
        <f>IF(IFERROR(INDEX('Hotel Database'!$I$11:$I$510, MATCH($CY255, 'Hotel Database'!$EB$11:$EB$510, 0)), "")="", "", IFERROR(INDEX('Hotel Database'!$I$11:$I$510, MATCH($CY255, 'Hotel Database'!$EB$11:$EB$510, 0)), ""))</f>
        <v/>
      </c>
      <c r="AA255" s="102"/>
      <c r="AB255" s="102"/>
      <c r="AC255" s="102"/>
      <c r="AD255" s="103">
        <f>IF(IFERROR(INDEX('Hotel Database'!$E$11:$E$510, MATCH($CY255, 'Hotel Database'!$EB$11:$EB$510, 0)), "")="", "", IFERROR(INDEX('Hotel Database'!$E$11:$E$510, MATCH($CY255, 'Hotel Database'!$EB$11:$EB$510, 0)), ""))</f>
        <v>931</v>
      </c>
      <c r="AE255" s="103"/>
      <c r="AF255" s="103"/>
      <c r="AG255" s="103"/>
      <c r="AH255" s="103">
        <f>IF(IFERROR(INDEX('Hotel Database'!$H$11:$H$510, MATCH($CY255, 'Hotel Database'!$EB$11:$EB$510, 0)), "")="", "", IFERROR(INDEX('Hotel Database'!$H$11:$H$510, MATCH($CY255, 'Hotel Database'!$EB$11:$EB$510, 0)), ""))</f>
        <v>33</v>
      </c>
      <c r="AI255" s="103"/>
      <c r="AJ255" s="103"/>
      <c r="AK255" s="103"/>
      <c r="AL255" s="103">
        <f>IF(IFERROR(INDEX('Hotel Database'!$K$11:$K$510, MATCH($CY255, 'Hotel Database'!$EB$11:$EB$510, 0)), "")="", "", IFERROR(INDEX('Hotel Database'!$K$11:$K$510, MATCH($CY255, 'Hotel Database'!$EB$11:$EB$510, 0)), ""))</f>
        <v>400</v>
      </c>
      <c r="AM255" s="103"/>
      <c r="AN255" s="103"/>
      <c r="AO255" s="103"/>
      <c r="AP255" s="103">
        <f>IF(IFERROR(INDEX('Hotel Database'!$Q$11:$Q$510, MATCH($CY255, 'Hotel Database'!$EB$11:$EB$510, 0)), "")="", "", IFERROR(INDEX('Hotel Database'!$Q$11:$Q$510, MATCH($CY255, 'Hotel Database'!$EB$11:$EB$510, 0)), ""))</f>
        <v>700</v>
      </c>
      <c r="AQ255" s="103"/>
      <c r="AR255" s="103"/>
      <c r="AS255" s="103"/>
      <c r="AT255" s="104" t="str">
        <f t="shared" si="14"/>
        <v>https://lhw.com/imperialtokyo</v>
      </c>
      <c r="AU255" s="104"/>
      <c r="AV255" s="104"/>
      <c r="AW255" s="104"/>
      <c r="AX255" s="104"/>
      <c r="AY255" s="104"/>
      <c r="AZ255" s="104"/>
      <c r="BA255" s="104"/>
      <c r="BB255" s="104"/>
      <c r="BC255" s="104"/>
      <c r="BD255" s="104"/>
      <c r="BE255" s="104"/>
      <c r="BF255" s="104"/>
      <c r="BG255" s="104"/>
      <c r="BH255" s="104"/>
      <c r="BI255" s="104"/>
      <c r="BJ255" s="104"/>
      <c r="BK255" s="104"/>
      <c r="BL255" s="105"/>
      <c r="BM255" s="2"/>
      <c r="BN255" s="25"/>
      <c r="BO255" s="25"/>
      <c r="BP255" s="25"/>
      <c r="BQ255" s="25"/>
      <c r="BR255" s="25"/>
      <c r="BS255" s="25"/>
      <c r="BT255" s="25"/>
      <c r="BU255" s="25"/>
      <c r="BV255" s="25"/>
      <c r="BW255" s="25"/>
      <c r="BX255" s="25"/>
      <c r="BY255" s="25"/>
      <c r="BZ255" s="25"/>
      <c r="CA255" s="25"/>
      <c r="CB255" s="25"/>
      <c r="CC255" s="25"/>
      <c r="CD255" s="25"/>
      <c r="CE255" s="25"/>
      <c r="CF255" s="25"/>
      <c r="CG255" s="25"/>
      <c r="CH255" s="25"/>
      <c r="CI255" s="25"/>
      <c r="CJ255" s="25"/>
      <c r="CK255" s="25"/>
      <c r="CU255" s="10" t="str">
        <f>'Hotel Database'!$EJ262</f>
        <v/>
      </c>
      <c r="CW255" s="10" t="str">
        <f>'Hotel Database'!$EN262</f>
        <v>Rote, Kabupaten Rote Ndao</v>
      </c>
      <c r="CY255" s="8">
        <v>245</v>
      </c>
      <c r="DA255" s="10" t="str">
        <f>IFERROR(INDEX('Hotel Database'!$ED$11:$ED$510, MATCH($CY255, 'Hotel Database'!$EB$11:$EB$510, 0)), "")</f>
        <v>245. Imperial Hotel, Tokyo</v>
      </c>
      <c r="DC255" s="10" t="str">
        <f>IF(IFERROR(INDEX('Hotel Database'!$AD$11:$AD$510, MATCH($CY255, 'Hotel Database'!$EB$11:$EB$510, 0)), "")="", "", IFERROR(INDEX('Hotel Database'!$AD$11:$AD$510, MATCH($CY255, 'Hotel Database'!$EB$11:$EB$510, 0)), ""))</f>
        <v>www.lhw.com/imperialtokyo</v>
      </c>
      <c r="DE255" s="10" t="str">
        <f t="shared" si="15"/>
        <v>https://lhw.com/imperialtokyo</v>
      </c>
    </row>
    <row r="256" spans="1:109" x14ac:dyDescent="0.35">
      <c r="A256" s="2"/>
      <c r="B256" s="101" t="str">
        <f>IF(IFERROR(INDEX('Hotel Database'!$B$11:$B$510, MATCH($CY256, 'Hotel Database'!$EB$11:$EB$510, 0)), "")="", "", IFERROR(INDEX('Hotel Database'!$B$11:$B$510, MATCH($CY256, 'Hotel Database'!$EB$11:$EB$510, 0)), ""))</f>
        <v>Japan</v>
      </c>
      <c r="C256" s="102"/>
      <c r="D256" s="102"/>
      <c r="E256" s="102"/>
      <c r="F256" s="102"/>
      <c r="G256" s="102"/>
      <c r="H256" s="102"/>
      <c r="I256" s="102" t="str">
        <f>IF(IFERROR(INDEX('Hotel Database'!$C$11:$C$510, MATCH($CY256, 'Hotel Database'!$EB$11:$EB$510, 0)), "")="", "", IFERROR(INDEX('Hotel Database'!$C$11:$C$510, MATCH($CY256, 'Hotel Database'!$EB$11:$EB$510, 0)), ""))</f>
        <v>Tokyo</v>
      </c>
      <c r="J256" s="102"/>
      <c r="K256" s="102"/>
      <c r="L256" s="102"/>
      <c r="M256" s="102"/>
      <c r="N256" s="102"/>
      <c r="O256" s="102"/>
      <c r="P256" s="102" t="str">
        <f>IF(IFERROR(INDEX('Hotel Database'!$D$11:$D$510, MATCH($CY256, 'Hotel Database'!$EB$11:$EB$510, 0)), "")="", "", IFERROR(INDEX('Hotel Database'!$D$11:$D$510, MATCH($CY256, 'Hotel Database'!$EB$11:$EB$510, 0)), ""))</f>
        <v>Palace Hotel Tokyo</v>
      </c>
      <c r="Q256" s="102"/>
      <c r="R256" s="102"/>
      <c r="S256" s="102"/>
      <c r="T256" s="102"/>
      <c r="U256" s="102"/>
      <c r="V256" s="102"/>
      <c r="W256" s="102"/>
      <c r="X256" s="102"/>
      <c r="Y256" s="102"/>
      <c r="Z256" s="102" t="str">
        <f>IF(IFERROR(INDEX('Hotel Database'!$I$11:$I$510, MATCH($CY256, 'Hotel Database'!$EB$11:$EB$510, 0)), "")="", "", IFERROR(INDEX('Hotel Database'!$I$11:$I$510, MATCH($CY256, 'Hotel Database'!$EB$11:$EB$510, 0)), ""))</f>
        <v/>
      </c>
      <c r="AA256" s="102"/>
      <c r="AB256" s="102"/>
      <c r="AC256" s="102"/>
      <c r="AD256" s="103">
        <f>IF(IFERROR(INDEX('Hotel Database'!$E$11:$E$510, MATCH($CY256, 'Hotel Database'!$EB$11:$EB$510, 0)), "")="", "", IFERROR(INDEX('Hotel Database'!$E$11:$E$510, MATCH($CY256, 'Hotel Database'!$EB$11:$EB$510, 0)), ""))</f>
        <v>290</v>
      </c>
      <c r="AE256" s="103"/>
      <c r="AF256" s="103"/>
      <c r="AG256" s="103"/>
      <c r="AH256" s="103">
        <f>IF(IFERROR(INDEX('Hotel Database'!$H$11:$H$510, MATCH($CY256, 'Hotel Database'!$EB$11:$EB$510, 0)), "")="", "", IFERROR(INDEX('Hotel Database'!$H$11:$H$510, MATCH($CY256, 'Hotel Database'!$EB$11:$EB$510, 0)), ""))</f>
        <v>8</v>
      </c>
      <c r="AI256" s="103"/>
      <c r="AJ256" s="103"/>
      <c r="AK256" s="103"/>
      <c r="AL256" s="103">
        <f>IF(IFERROR(INDEX('Hotel Database'!$K$11:$K$510, MATCH($CY256, 'Hotel Database'!$EB$11:$EB$510, 0)), "")="", "", IFERROR(INDEX('Hotel Database'!$K$11:$K$510, MATCH($CY256, 'Hotel Database'!$EB$11:$EB$510, 0)), ""))</f>
        <v>100</v>
      </c>
      <c r="AM256" s="103"/>
      <c r="AN256" s="103"/>
      <c r="AO256" s="103"/>
      <c r="AP256" s="103">
        <f>IF(IFERROR(INDEX('Hotel Database'!$Q$11:$Q$510, MATCH($CY256, 'Hotel Database'!$EB$11:$EB$510, 0)), "")="", "", IFERROR(INDEX('Hotel Database'!$Q$11:$Q$510, MATCH($CY256, 'Hotel Database'!$EB$11:$EB$510, 0)), ""))</f>
        <v>630</v>
      </c>
      <c r="AQ256" s="103"/>
      <c r="AR256" s="103"/>
      <c r="AS256" s="103"/>
      <c r="AT256" s="104" t="str">
        <f t="shared" si="14"/>
        <v>https://lhw.com/palacetokyo</v>
      </c>
      <c r="AU256" s="104"/>
      <c r="AV256" s="104"/>
      <c r="AW256" s="104"/>
      <c r="AX256" s="104"/>
      <c r="AY256" s="104"/>
      <c r="AZ256" s="104"/>
      <c r="BA256" s="104"/>
      <c r="BB256" s="104"/>
      <c r="BC256" s="104"/>
      <c r="BD256" s="104"/>
      <c r="BE256" s="104"/>
      <c r="BF256" s="104"/>
      <c r="BG256" s="104"/>
      <c r="BH256" s="104"/>
      <c r="BI256" s="104"/>
      <c r="BJ256" s="104"/>
      <c r="BK256" s="104"/>
      <c r="BL256" s="105"/>
      <c r="BM256" s="2"/>
      <c r="BN256" s="25"/>
      <c r="BO256" s="25"/>
      <c r="BP256" s="25"/>
      <c r="BQ256" s="25"/>
      <c r="BR256" s="25"/>
      <c r="BS256" s="25"/>
      <c r="BT256" s="25"/>
      <c r="BU256" s="25"/>
      <c r="BV256" s="25"/>
      <c r="BW256" s="25"/>
      <c r="BX256" s="25"/>
      <c r="BY256" s="25"/>
      <c r="BZ256" s="25"/>
      <c r="CA256" s="25"/>
      <c r="CB256" s="25"/>
      <c r="CC256" s="25"/>
      <c r="CD256" s="25"/>
      <c r="CE256" s="25"/>
      <c r="CF256" s="25"/>
      <c r="CG256" s="25"/>
      <c r="CH256" s="25"/>
      <c r="CI256" s="25"/>
      <c r="CJ256" s="25"/>
      <c r="CK256" s="25"/>
      <c r="CU256" s="10" t="str">
        <f>'Hotel Database'!$EJ263</f>
        <v/>
      </c>
      <c r="CW256" s="10" t="str">
        <f>'Hotel Database'!$EN263</f>
        <v>Rottach-Egern</v>
      </c>
      <c r="CY256" s="8">
        <v>246</v>
      </c>
      <c r="DA256" s="10" t="str">
        <f>IFERROR(INDEX('Hotel Database'!$ED$11:$ED$510, MATCH($CY256, 'Hotel Database'!$EB$11:$EB$510, 0)), "")</f>
        <v>246. Palace Hotel Tokyo</v>
      </c>
      <c r="DC256" s="10" t="str">
        <f>IF(IFERROR(INDEX('Hotel Database'!$AD$11:$AD$510, MATCH($CY256, 'Hotel Database'!$EB$11:$EB$510, 0)), "")="", "", IFERROR(INDEX('Hotel Database'!$AD$11:$AD$510, MATCH($CY256, 'Hotel Database'!$EB$11:$EB$510, 0)), ""))</f>
        <v>www.lhw.com/palacetokyo</v>
      </c>
      <c r="DE256" s="10" t="str">
        <f t="shared" si="15"/>
        <v>https://lhw.com/palacetokyo</v>
      </c>
    </row>
    <row r="257" spans="1:109" x14ac:dyDescent="0.35">
      <c r="A257" s="2"/>
      <c r="B257" s="101" t="str">
        <f>IF(IFERROR(INDEX('Hotel Database'!$B$11:$B$510, MATCH($CY257, 'Hotel Database'!$EB$11:$EB$510, 0)), "")="", "", IFERROR(INDEX('Hotel Database'!$B$11:$B$510, MATCH($CY257, 'Hotel Database'!$EB$11:$EB$510, 0)), ""))</f>
        <v>Japan</v>
      </c>
      <c r="C257" s="102"/>
      <c r="D257" s="102"/>
      <c r="E257" s="102"/>
      <c r="F257" s="102"/>
      <c r="G257" s="102"/>
      <c r="H257" s="102"/>
      <c r="I257" s="102" t="str">
        <f>IF(IFERROR(INDEX('Hotel Database'!$C$11:$C$510, MATCH($CY257, 'Hotel Database'!$EB$11:$EB$510, 0)), "")="", "", IFERROR(INDEX('Hotel Database'!$C$11:$C$510, MATCH($CY257, 'Hotel Database'!$EB$11:$EB$510, 0)), ""))</f>
        <v>Ashigarashimo-gun</v>
      </c>
      <c r="J257" s="102"/>
      <c r="K257" s="102"/>
      <c r="L257" s="102"/>
      <c r="M257" s="102"/>
      <c r="N257" s="102"/>
      <c r="O257" s="102"/>
      <c r="P257" s="102" t="str">
        <f>IF(IFERROR(INDEX('Hotel Database'!$D$11:$D$510, MATCH($CY257, 'Hotel Database'!$EB$11:$EB$510, 0)), "")="", "", IFERROR(INDEX('Hotel Database'!$D$11:$D$510, MATCH($CY257, 'Hotel Database'!$EB$11:$EB$510, 0)), ""))</f>
        <v>Espacio The Hakone Geihinkan Rin-Poh-Ki-Ryu</v>
      </c>
      <c r="Q257" s="102"/>
      <c r="R257" s="102"/>
      <c r="S257" s="102"/>
      <c r="T257" s="102"/>
      <c r="U257" s="102"/>
      <c r="V257" s="102"/>
      <c r="W257" s="102"/>
      <c r="X257" s="102"/>
      <c r="Y257" s="102"/>
      <c r="Z257" s="102" t="str">
        <f>IF(IFERROR(INDEX('Hotel Database'!$I$11:$I$510, MATCH($CY257, 'Hotel Database'!$EB$11:$EB$510, 0)), "")="", "", IFERROR(INDEX('Hotel Database'!$I$11:$I$510, MATCH($CY257, 'Hotel Database'!$EB$11:$EB$510, 0)), ""))</f>
        <v/>
      </c>
      <c r="AA257" s="102"/>
      <c r="AB257" s="102"/>
      <c r="AC257" s="102"/>
      <c r="AD257" s="103">
        <f>IF(IFERROR(INDEX('Hotel Database'!$E$11:$E$510, MATCH($CY257, 'Hotel Database'!$EB$11:$EB$510, 0)), "")="", "", IFERROR(INDEX('Hotel Database'!$E$11:$E$510, MATCH($CY257, 'Hotel Database'!$EB$11:$EB$510, 0)), ""))</f>
        <v>9</v>
      </c>
      <c r="AE257" s="103"/>
      <c r="AF257" s="103"/>
      <c r="AG257" s="103"/>
      <c r="AH257" s="103">
        <f>IF(IFERROR(INDEX('Hotel Database'!$H$11:$H$510, MATCH($CY257, 'Hotel Database'!$EB$11:$EB$510, 0)), "")="", "", IFERROR(INDEX('Hotel Database'!$H$11:$H$510, MATCH($CY257, 'Hotel Database'!$EB$11:$EB$510, 0)), ""))</f>
        <v>0</v>
      </c>
      <c r="AI257" s="103"/>
      <c r="AJ257" s="103"/>
      <c r="AK257" s="103"/>
      <c r="AL257" s="103" t="str">
        <f>IF(IFERROR(INDEX('Hotel Database'!$K$11:$K$510, MATCH($CY257, 'Hotel Database'!$EB$11:$EB$510, 0)), "")="", "", IFERROR(INDEX('Hotel Database'!$K$11:$K$510, MATCH($CY257, 'Hotel Database'!$EB$11:$EB$510, 0)), ""))</f>
        <v/>
      </c>
      <c r="AM257" s="103"/>
      <c r="AN257" s="103"/>
      <c r="AO257" s="103"/>
      <c r="AP257" s="103" t="str">
        <f>IF(IFERROR(INDEX('Hotel Database'!$Q$11:$Q$510, MATCH($CY257, 'Hotel Database'!$EB$11:$EB$510, 0)), "")="", "", IFERROR(INDEX('Hotel Database'!$Q$11:$Q$510, MATCH($CY257, 'Hotel Database'!$EB$11:$EB$510, 0)), ""))</f>
        <v/>
      </c>
      <c r="AQ257" s="103"/>
      <c r="AR257" s="103"/>
      <c r="AS257" s="103"/>
      <c r="AT257" s="104" t="str">
        <f t="shared" si="14"/>
        <v>https://lhw.com/espaciohakone</v>
      </c>
      <c r="AU257" s="104"/>
      <c r="AV257" s="104"/>
      <c r="AW257" s="104"/>
      <c r="AX257" s="104"/>
      <c r="AY257" s="104"/>
      <c r="AZ257" s="104"/>
      <c r="BA257" s="104"/>
      <c r="BB257" s="104"/>
      <c r="BC257" s="104"/>
      <c r="BD257" s="104"/>
      <c r="BE257" s="104"/>
      <c r="BF257" s="104"/>
      <c r="BG257" s="104"/>
      <c r="BH257" s="104"/>
      <c r="BI257" s="104"/>
      <c r="BJ257" s="104"/>
      <c r="BK257" s="104"/>
      <c r="BL257" s="105"/>
      <c r="BM257" s="2"/>
      <c r="BN257" s="25"/>
      <c r="BO257" s="25"/>
      <c r="BP257" s="25"/>
      <c r="BQ257" s="25"/>
      <c r="BR257" s="25"/>
      <c r="BS257" s="25"/>
      <c r="BT257" s="25"/>
      <c r="BU257" s="25"/>
      <c r="BV257" s="25"/>
      <c r="BW257" s="25"/>
      <c r="BX257" s="25"/>
      <c r="BY257" s="25"/>
      <c r="BZ257" s="25"/>
      <c r="CA257" s="25"/>
      <c r="CB257" s="25"/>
      <c r="CC257" s="25"/>
      <c r="CD257" s="25"/>
      <c r="CE257" s="25"/>
      <c r="CF257" s="25"/>
      <c r="CG257" s="25"/>
      <c r="CH257" s="25"/>
      <c r="CI257" s="25"/>
      <c r="CJ257" s="25"/>
      <c r="CK257" s="25"/>
      <c r="CU257" s="10" t="str">
        <f>'Hotel Database'!$EJ264</f>
        <v/>
      </c>
      <c r="CW257" s="10" t="str">
        <f>'Hotel Database'!$EN264</f>
        <v>Rovinj</v>
      </c>
      <c r="CY257" s="8">
        <v>247</v>
      </c>
      <c r="DA257" s="10" t="str">
        <f>IFERROR(INDEX('Hotel Database'!$ED$11:$ED$510, MATCH($CY257, 'Hotel Database'!$EB$11:$EB$510, 0)), "")</f>
        <v>247. Espacio The Hakone Geihinkan Rin-Poh-Ki-Ryu</v>
      </c>
      <c r="DC257" s="10" t="str">
        <f>IF(IFERROR(INDEX('Hotel Database'!$AD$11:$AD$510, MATCH($CY257, 'Hotel Database'!$EB$11:$EB$510, 0)), "")="", "", IFERROR(INDEX('Hotel Database'!$AD$11:$AD$510, MATCH($CY257, 'Hotel Database'!$EB$11:$EB$510, 0)), ""))</f>
        <v>www.lhw.com/espaciohakone</v>
      </c>
      <c r="DE257" s="10" t="str">
        <f t="shared" si="15"/>
        <v>https://lhw.com/espaciohakone</v>
      </c>
    </row>
    <row r="258" spans="1:109" x14ac:dyDescent="0.35">
      <c r="A258" s="2"/>
      <c r="B258" s="101" t="str">
        <f>IF(IFERROR(INDEX('Hotel Database'!$B$11:$B$510, MATCH($CY258, 'Hotel Database'!$EB$11:$EB$510, 0)), "")="", "", IFERROR(INDEX('Hotel Database'!$B$11:$B$510, MATCH($CY258, 'Hotel Database'!$EB$11:$EB$510, 0)), ""))</f>
        <v>Japan</v>
      </c>
      <c r="C258" s="102"/>
      <c r="D258" s="102"/>
      <c r="E258" s="102"/>
      <c r="F258" s="102"/>
      <c r="G258" s="102"/>
      <c r="H258" s="102"/>
      <c r="I258" s="102" t="str">
        <f>IF(IFERROR(INDEX('Hotel Database'!$C$11:$C$510, MATCH($CY258, 'Hotel Database'!$EB$11:$EB$510, 0)), "")="", "", IFERROR(INDEX('Hotel Database'!$C$11:$C$510, MATCH($CY258, 'Hotel Database'!$EB$11:$EB$510, 0)), ""))</f>
        <v>Kyoto</v>
      </c>
      <c r="J258" s="102"/>
      <c r="K258" s="102"/>
      <c r="L258" s="102"/>
      <c r="M258" s="102"/>
      <c r="N258" s="102"/>
      <c r="O258" s="102"/>
      <c r="P258" s="102" t="str">
        <f>IF(IFERROR(INDEX('Hotel Database'!$D$11:$D$510, MATCH($CY258, 'Hotel Database'!$EB$11:$EB$510, 0)), "")="", "", IFERROR(INDEX('Hotel Database'!$D$11:$D$510, MATCH($CY258, 'Hotel Database'!$EB$11:$EB$510, 0)), ""))</f>
        <v>The Hotel Seiryu Kyoto Kiyomizu</v>
      </c>
      <c r="Q258" s="102"/>
      <c r="R258" s="102"/>
      <c r="S258" s="102"/>
      <c r="T258" s="102"/>
      <c r="U258" s="102"/>
      <c r="V258" s="102"/>
      <c r="W258" s="102"/>
      <c r="X258" s="102"/>
      <c r="Y258" s="102"/>
      <c r="Z258" s="102" t="str">
        <f>IF(IFERROR(INDEX('Hotel Database'!$I$11:$I$510, MATCH($CY258, 'Hotel Database'!$EB$11:$EB$510, 0)), "")="", "", IFERROR(INDEX('Hotel Database'!$I$11:$I$510, MATCH($CY258, 'Hotel Database'!$EB$11:$EB$510, 0)), ""))</f>
        <v/>
      </c>
      <c r="AA258" s="102"/>
      <c r="AB258" s="102"/>
      <c r="AC258" s="102"/>
      <c r="AD258" s="103">
        <f>IF(IFERROR(INDEX('Hotel Database'!$E$11:$E$510, MATCH($CY258, 'Hotel Database'!$EB$11:$EB$510, 0)), "")="", "", IFERROR(INDEX('Hotel Database'!$E$11:$E$510, MATCH($CY258, 'Hotel Database'!$EB$11:$EB$510, 0)), ""))</f>
        <v>48</v>
      </c>
      <c r="AE258" s="103"/>
      <c r="AF258" s="103"/>
      <c r="AG258" s="103"/>
      <c r="AH258" s="103">
        <f>IF(IFERROR(INDEX('Hotel Database'!$H$11:$H$510, MATCH($CY258, 'Hotel Database'!$EB$11:$EB$510, 0)), "")="", "", IFERROR(INDEX('Hotel Database'!$H$11:$H$510, MATCH($CY258, 'Hotel Database'!$EB$11:$EB$510, 0)), ""))</f>
        <v>0</v>
      </c>
      <c r="AI258" s="103"/>
      <c r="AJ258" s="103"/>
      <c r="AK258" s="103"/>
      <c r="AL258" s="103" t="str">
        <f>IF(IFERROR(INDEX('Hotel Database'!$K$11:$K$510, MATCH($CY258, 'Hotel Database'!$EB$11:$EB$510, 0)), "")="", "", IFERROR(INDEX('Hotel Database'!$K$11:$K$510, MATCH($CY258, 'Hotel Database'!$EB$11:$EB$510, 0)), ""))</f>
        <v/>
      </c>
      <c r="AM258" s="103"/>
      <c r="AN258" s="103"/>
      <c r="AO258" s="103"/>
      <c r="AP258" s="103" t="str">
        <f>IF(IFERROR(INDEX('Hotel Database'!$Q$11:$Q$510, MATCH($CY258, 'Hotel Database'!$EB$11:$EB$510, 0)), "")="", "", IFERROR(INDEX('Hotel Database'!$Q$11:$Q$510, MATCH($CY258, 'Hotel Database'!$EB$11:$EB$510, 0)), ""))</f>
        <v/>
      </c>
      <c r="AQ258" s="103"/>
      <c r="AR258" s="103"/>
      <c r="AS258" s="103"/>
      <c r="AT258" s="104" t="str">
        <f t="shared" si="14"/>
        <v>https://lhw.com/theseiryukyoto</v>
      </c>
      <c r="AU258" s="104"/>
      <c r="AV258" s="104"/>
      <c r="AW258" s="104"/>
      <c r="AX258" s="104"/>
      <c r="AY258" s="104"/>
      <c r="AZ258" s="104"/>
      <c r="BA258" s="104"/>
      <c r="BB258" s="104"/>
      <c r="BC258" s="104"/>
      <c r="BD258" s="104"/>
      <c r="BE258" s="104"/>
      <c r="BF258" s="104"/>
      <c r="BG258" s="104"/>
      <c r="BH258" s="104"/>
      <c r="BI258" s="104"/>
      <c r="BJ258" s="104"/>
      <c r="BK258" s="104"/>
      <c r="BL258" s="105"/>
      <c r="BM258" s="2"/>
      <c r="BN258" s="25"/>
      <c r="BO258" s="25"/>
      <c r="BP258" s="25"/>
      <c r="BQ258" s="25"/>
      <c r="BR258" s="25"/>
      <c r="BS258" s="25"/>
      <c r="BT258" s="25"/>
      <c r="BU258" s="25"/>
      <c r="BV258" s="25"/>
      <c r="BW258" s="25"/>
      <c r="BX258" s="25"/>
      <c r="BY258" s="25"/>
      <c r="BZ258" s="25"/>
      <c r="CA258" s="25"/>
      <c r="CB258" s="25"/>
      <c r="CC258" s="25"/>
      <c r="CD258" s="25"/>
      <c r="CE258" s="25"/>
      <c r="CF258" s="25"/>
      <c r="CG258" s="25"/>
      <c r="CH258" s="25"/>
      <c r="CI258" s="25"/>
      <c r="CJ258" s="25"/>
      <c r="CK258" s="25"/>
      <c r="CU258" s="10" t="str">
        <f>'Hotel Database'!$EJ265</f>
        <v/>
      </c>
      <c r="CW258" s="10" t="str">
        <f>'Hotel Database'!$EN265</f>
        <v>S'Agaro</v>
      </c>
      <c r="CY258" s="8">
        <v>248</v>
      </c>
      <c r="DA258" s="10" t="str">
        <f>IFERROR(INDEX('Hotel Database'!$ED$11:$ED$510, MATCH($CY258, 'Hotel Database'!$EB$11:$EB$510, 0)), "")</f>
        <v>248. The Hotel Seiryu Kyoto Kiyomizu</v>
      </c>
      <c r="DC258" s="10" t="str">
        <f>IF(IFERROR(INDEX('Hotel Database'!$AD$11:$AD$510, MATCH($CY258, 'Hotel Database'!$EB$11:$EB$510, 0)), "")="", "", IFERROR(INDEX('Hotel Database'!$AD$11:$AD$510, MATCH($CY258, 'Hotel Database'!$EB$11:$EB$510, 0)), ""))</f>
        <v>www.lhw.com/theseiryukyoto</v>
      </c>
      <c r="DE258" s="10" t="str">
        <f t="shared" si="15"/>
        <v>https://lhw.com/theseiryukyoto</v>
      </c>
    </row>
    <row r="259" spans="1:109" x14ac:dyDescent="0.35">
      <c r="A259" s="2"/>
      <c r="B259" s="101" t="str">
        <f>IF(IFERROR(INDEX('Hotel Database'!$B$11:$B$510, MATCH($CY259, 'Hotel Database'!$EB$11:$EB$510, 0)), "")="", "", IFERROR(INDEX('Hotel Database'!$B$11:$B$510, MATCH($CY259, 'Hotel Database'!$EB$11:$EB$510, 0)), ""))</f>
        <v>Japan</v>
      </c>
      <c r="C259" s="102"/>
      <c r="D259" s="102"/>
      <c r="E259" s="102"/>
      <c r="F259" s="102"/>
      <c r="G259" s="102"/>
      <c r="H259" s="102"/>
      <c r="I259" s="102" t="str">
        <f>IF(IFERROR(INDEX('Hotel Database'!$C$11:$C$510, MATCH($CY259, 'Hotel Database'!$EB$11:$EB$510, 0)), "")="", "", IFERROR(INDEX('Hotel Database'!$C$11:$C$510, MATCH($CY259, 'Hotel Database'!$EB$11:$EB$510, 0)), ""))</f>
        <v>Tokyo</v>
      </c>
      <c r="J259" s="102"/>
      <c r="K259" s="102"/>
      <c r="L259" s="102"/>
      <c r="M259" s="102"/>
      <c r="N259" s="102"/>
      <c r="O259" s="102"/>
      <c r="P259" s="102" t="str">
        <f>IF(IFERROR(INDEX('Hotel Database'!$D$11:$D$510, MATCH($CY259, 'Hotel Database'!$EB$11:$EB$510, 0)), "")="", "", IFERROR(INDEX('Hotel Database'!$D$11:$D$510, MATCH($CY259, 'Hotel Database'!$EB$11:$EB$510, 0)), ""))</f>
        <v>Imperial Floors at Imperial Hotel Tokyo</v>
      </c>
      <c r="Q259" s="102"/>
      <c r="R259" s="102"/>
      <c r="S259" s="102"/>
      <c r="T259" s="102"/>
      <c r="U259" s="102"/>
      <c r="V259" s="102"/>
      <c r="W259" s="102"/>
      <c r="X259" s="102"/>
      <c r="Y259" s="102"/>
      <c r="Z259" s="102" t="str">
        <f>IF(IFERROR(INDEX('Hotel Database'!$I$11:$I$510, MATCH($CY259, 'Hotel Database'!$EB$11:$EB$510, 0)), "")="", "", IFERROR(INDEX('Hotel Database'!$I$11:$I$510, MATCH($CY259, 'Hotel Database'!$EB$11:$EB$510, 0)), ""))</f>
        <v/>
      </c>
      <c r="AA259" s="102"/>
      <c r="AB259" s="102"/>
      <c r="AC259" s="102"/>
      <c r="AD259" s="103">
        <f>IF(IFERROR(INDEX('Hotel Database'!$E$11:$E$510, MATCH($CY259, 'Hotel Database'!$EB$11:$EB$510, 0)), "")="", "", IFERROR(INDEX('Hotel Database'!$E$11:$E$510, MATCH($CY259, 'Hotel Database'!$EB$11:$EB$510, 0)), ""))</f>
        <v>931</v>
      </c>
      <c r="AE259" s="103"/>
      <c r="AF259" s="103"/>
      <c r="AG259" s="103"/>
      <c r="AH259" s="103" t="str">
        <f>IF(IFERROR(INDEX('Hotel Database'!$H$11:$H$510, MATCH($CY259, 'Hotel Database'!$EB$11:$EB$510, 0)), "")="", "", IFERROR(INDEX('Hotel Database'!$H$11:$H$510, MATCH($CY259, 'Hotel Database'!$EB$11:$EB$510, 0)), ""))</f>
        <v/>
      </c>
      <c r="AI259" s="103"/>
      <c r="AJ259" s="103"/>
      <c r="AK259" s="103"/>
      <c r="AL259" s="103" t="str">
        <f>IF(IFERROR(INDEX('Hotel Database'!$K$11:$K$510, MATCH($CY259, 'Hotel Database'!$EB$11:$EB$510, 0)), "")="", "", IFERROR(INDEX('Hotel Database'!$K$11:$K$510, MATCH($CY259, 'Hotel Database'!$EB$11:$EB$510, 0)), ""))</f>
        <v/>
      </c>
      <c r="AM259" s="103"/>
      <c r="AN259" s="103"/>
      <c r="AO259" s="103"/>
      <c r="AP259" s="103" t="str">
        <f>IF(IFERROR(INDEX('Hotel Database'!$Q$11:$Q$510, MATCH($CY259, 'Hotel Database'!$EB$11:$EB$510, 0)), "")="", "", IFERROR(INDEX('Hotel Database'!$Q$11:$Q$510, MATCH($CY259, 'Hotel Database'!$EB$11:$EB$510, 0)), ""))</f>
        <v/>
      </c>
      <c r="AQ259" s="103"/>
      <c r="AR259" s="103"/>
      <c r="AS259" s="103"/>
      <c r="AT259" s="104" t="str">
        <f t="shared" si="14"/>
        <v/>
      </c>
      <c r="AU259" s="104"/>
      <c r="AV259" s="104"/>
      <c r="AW259" s="104"/>
      <c r="AX259" s="104"/>
      <c r="AY259" s="104"/>
      <c r="AZ259" s="104"/>
      <c r="BA259" s="104"/>
      <c r="BB259" s="104"/>
      <c r="BC259" s="104"/>
      <c r="BD259" s="104"/>
      <c r="BE259" s="104"/>
      <c r="BF259" s="104"/>
      <c r="BG259" s="104"/>
      <c r="BH259" s="104"/>
      <c r="BI259" s="104"/>
      <c r="BJ259" s="104"/>
      <c r="BK259" s="104"/>
      <c r="BL259" s="105"/>
      <c r="BM259" s="2"/>
      <c r="BN259" s="25"/>
      <c r="BO259" s="25"/>
      <c r="BP259" s="25"/>
      <c r="BQ259" s="25"/>
      <c r="BR259" s="25"/>
      <c r="BS259" s="25"/>
      <c r="BT259" s="25"/>
      <c r="BU259" s="25"/>
      <c r="BV259" s="25"/>
      <c r="BW259" s="25"/>
      <c r="BX259" s="25"/>
      <c r="BY259" s="25"/>
      <c r="BZ259" s="25"/>
      <c r="CA259" s="25"/>
      <c r="CB259" s="25"/>
      <c r="CC259" s="25"/>
      <c r="CD259" s="25"/>
      <c r="CE259" s="25"/>
      <c r="CF259" s="25"/>
      <c r="CG259" s="25"/>
      <c r="CH259" s="25"/>
      <c r="CI259" s="25"/>
      <c r="CJ259" s="25"/>
      <c r="CK259" s="25"/>
      <c r="CU259" s="10" t="str">
        <f>'Hotel Database'!$EJ266</f>
        <v/>
      </c>
      <c r="CW259" s="10" t="str">
        <f>'Hotel Database'!$EN266</f>
        <v>Saint George</v>
      </c>
      <c r="CY259" s="8">
        <v>249</v>
      </c>
      <c r="DA259" s="10" t="str">
        <f>IFERROR(INDEX('Hotel Database'!$ED$11:$ED$510, MATCH($CY259, 'Hotel Database'!$EB$11:$EB$510, 0)), "")</f>
        <v>249. Imperial Floors at Imperial Hotel Tokyo</v>
      </c>
      <c r="DC259" s="10" t="str">
        <f>IF(IFERROR(INDEX('Hotel Database'!$AD$11:$AD$510, MATCH($CY259, 'Hotel Database'!$EB$11:$EB$510, 0)), "")="", "", IFERROR(INDEX('Hotel Database'!$AD$11:$AD$510, MATCH($CY259, 'Hotel Database'!$EB$11:$EB$510, 0)), ""))</f>
        <v/>
      </c>
      <c r="DE259" s="10" t="str">
        <f t="shared" si="15"/>
        <v/>
      </c>
    </row>
    <row r="260" spans="1:109" x14ac:dyDescent="0.35">
      <c r="A260" s="2"/>
      <c r="B260" s="101" t="str">
        <f>IF(IFERROR(INDEX('Hotel Database'!$B$11:$B$510, MATCH($CY260, 'Hotel Database'!$EB$11:$EB$510, 0)), "")="", "", IFERROR(INDEX('Hotel Database'!$B$11:$B$510, MATCH($CY260, 'Hotel Database'!$EB$11:$EB$510, 0)), ""))</f>
        <v>Japan</v>
      </c>
      <c r="C260" s="102"/>
      <c r="D260" s="102"/>
      <c r="E260" s="102"/>
      <c r="F260" s="102"/>
      <c r="G260" s="102"/>
      <c r="H260" s="102"/>
      <c r="I260" s="102" t="str">
        <f>IF(IFERROR(INDEX('Hotel Database'!$C$11:$C$510, MATCH($CY260, 'Hotel Database'!$EB$11:$EB$510, 0)), "")="", "", IFERROR(INDEX('Hotel Database'!$C$11:$C$510, MATCH($CY260, 'Hotel Database'!$EB$11:$EB$510, 0)), ""))</f>
        <v>Kyoto</v>
      </c>
      <c r="J260" s="102"/>
      <c r="K260" s="102"/>
      <c r="L260" s="102"/>
      <c r="M260" s="102"/>
      <c r="N260" s="102"/>
      <c r="O260" s="102"/>
      <c r="P260" s="102" t="str">
        <f>IF(IFERROR(INDEX('Hotel Database'!$D$11:$D$510, MATCH($CY260, 'Hotel Database'!$EB$11:$EB$510, 0)), "")="", "", IFERROR(INDEX('Hotel Database'!$D$11:$D$510, MATCH($CY260, 'Hotel Database'!$EB$11:$EB$510, 0)), ""))</f>
        <v>Imperial Hotel Kyoto</v>
      </c>
      <c r="Q260" s="102"/>
      <c r="R260" s="102"/>
      <c r="S260" s="102"/>
      <c r="T260" s="102"/>
      <c r="U260" s="102"/>
      <c r="V260" s="102"/>
      <c r="W260" s="102"/>
      <c r="X260" s="102"/>
      <c r="Y260" s="102"/>
      <c r="Z260" s="102" t="str">
        <f>IF(IFERROR(INDEX('Hotel Database'!$I$11:$I$510, MATCH($CY260, 'Hotel Database'!$EB$11:$EB$510, 0)), "")="", "", IFERROR(INDEX('Hotel Database'!$I$11:$I$510, MATCH($CY260, 'Hotel Database'!$EB$11:$EB$510, 0)), ""))</f>
        <v/>
      </c>
      <c r="AA260" s="102"/>
      <c r="AB260" s="102"/>
      <c r="AC260" s="102"/>
      <c r="AD260" s="103">
        <f>IF(IFERROR(INDEX('Hotel Database'!$E$11:$E$510, MATCH($CY260, 'Hotel Database'!$EB$11:$EB$510, 0)), "")="", "", IFERROR(INDEX('Hotel Database'!$E$11:$E$510, MATCH($CY260, 'Hotel Database'!$EB$11:$EB$510, 0)), ""))</f>
        <v>55</v>
      </c>
      <c r="AE260" s="103"/>
      <c r="AF260" s="103"/>
      <c r="AG260" s="103"/>
      <c r="AH260" s="103">
        <f>IF(IFERROR(INDEX('Hotel Database'!$H$11:$H$510, MATCH($CY260, 'Hotel Database'!$EB$11:$EB$510, 0)), "")="", "", IFERROR(INDEX('Hotel Database'!$H$11:$H$510, MATCH($CY260, 'Hotel Database'!$EB$11:$EB$510, 0)), ""))</f>
        <v>0</v>
      </c>
      <c r="AI260" s="103"/>
      <c r="AJ260" s="103"/>
      <c r="AK260" s="103"/>
      <c r="AL260" s="103" t="str">
        <f>IF(IFERROR(INDEX('Hotel Database'!$K$11:$K$510, MATCH($CY260, 'Hotel Database'!$EB$11:$EB$510, 0)), "")="", "", IFERROR(INDEX('Hotel Database'!$K$11:$K$510, MATCH($CY260, 'Hotel Database'!$EB$11:$EB$510, 0)), ""))</f>
        <v/>
      </c>
      <c r="AM260" s="103"/>
      <c r="AN260" s="103"/>
      <c r="AO260" s="103"/>
      <c r="AP260" s="103" t="str">
        <f>IF(IFERROR(INDEX('Hotel Database'!$Q$11:$Q$510, MATCH($CY260, 'Hotel Database'!$EB$11:$EB$510, 0)), "")="", "", IFERROR(INDEX('Hotel Database'!$Q$11:$Q$510, MATCH($CY260, 'Hotel Database'!$EB$11:$EB$510, 0)), ""))</f>
        <v/>
      </c>
      <c r="AQ260" s="103"/>
      <c r="AR260" s="103"/>
      <c r="AS260" s="103"/>
      <c r="AT260" s="104" t="str">
        <f t="shared" si="14"/>
        <v/>
      </c>
      <c r="AU260" s="104"/>
      <c r="AV260" s="104"/>
      <c r="AW260" s="104"/>
      <c r="AX260" s="104"/>
      <c r="AY260" s="104"/>
      <c r="AZ260" s="104"/>
      <c r="BA260" s="104"/>
      <c r="BB260" s="104"/>
      <c r="BC260" s="104"/>
      <c r="BD260" s="104"/>
      <c r="BE260" s="104"/>
      <c r="BF260" s="104"/>
      <c r="BG260" s="104"/>
      <c r="BH260" s="104"/>
      <c r="BI260" s="104"/>
      <c r="BJ260" s="104"/>
      <c r="BK260" s="104"/>
      <c r="BL260" s="105"/>
      <c r="BM260" s="2"/>
      <c r="BN260" s="25"/>
      <c r="BO260" s="25"/>
      <c r="BP260" s="25"/>
      <c r="BQ260" s="25"/>
      <c r="BR260" s="25"/>
      <c r="BS260" s="25"/>
      <c r="BT260" s="25"/>
      <c r="BU260" s="25"/>
      <c r="BV260" s="25"/>
      <c r="BW260" s="25"/>
      <c r="BX260" s="25"/>
      <c r="BY260" s="25"/>
      <c r="BZ260" s="25"/>
      <c r="CA260" s="25"/>
      <c r="CB260" s="25"/>
      <c r="CC260" s="25"/>
      <c r="CD260" s="25"/>
      <c r="CE260" s="25"/>
      <c r="CF260" s="25"/>
      <c r="CG260" s="25"/>
      <c r="CH260" s="25"/>
      <c r="CI260" s="25"/>
      <c r="CJ260" s="25"/>
      <c r="CK260" s="25"/>
      <c r="CU260" s="10" t="str">
        <f>'Hotel Database'!$EJ267</f>
        <v/>
      </c>
      <c r="CW260" s="10" t="str">
        <f>'Hotel Database'!$EN267</f>
        <v>Saint Petersburg</v>
      </c>
      <c r="CY260" s="8">
        <v>250</v>
      </c>
      <c r="DA260" s="10" t="str">
        <f>IFERROR(INDEX('Hotel Database'!$ED$11:$ED$510, MATCH($CY260, 'Hotel Database'!$EB$11:$EB$510, 0)), "")</f>
        <v>250. Imperial Hotel Kyoto</v>
      </c>
      <c r="DC260" s="10" t="str">
        <f>IF(IFERROR(INDEX('Hotel Database'!$AD$11:$AD$510, MATCH($CY260, 'Hotel Database'!$EB$11:$EB$510, 0)), "")="", "", IFERROR(INDEX('Hotel Database'!$AD$11:$AD$510, MATCH($CY260, 'Hotel Database'!$EB$11:$EB$510, 0)), ""))</f>
        <v/>
      </c>
      <c r="DE260" s="10" t="str">
        <f t="shared" si="15"/>
        <v/>
      </c>
    </row>
    <row r="261" spans="1:109" x14ac:dyDescent="0.35">
      <c r="A261" s="2"/>
      <c r="B261" s="101" t="str">
        <f>IF(IFERROR(INDEX('Hotel Database'!$B$11:$B$510, MATCH($CY261, 'Hotel Database'!$EB$11:$EB$510, 0)), "")="", "", IFERROR(INDEX('Hotel Database'!$B$11:$B$510, MATCH($CY261, 'Hotel Database'!$EB$11:$EB$510, 0)), ""))</f>
        <v>Japan</v>
      </c>
      <c r="C261" s="102"/>
      <c r="D261" s="102"/>
      <c r="E261" s="102"/>
      <c r="F261" s="102"/>
      <c r="G261" s="102"/>
      <c r="H261" s="102"/>
      <c r="I261" s="102" t="str">
        <f>IF(IFERROR(INDEX('Hotel Database'!$C$11:$C$510, MATCH($CY261, 'Hotel Database'!$EB$11:$EB$510, 0)), "")="", "", IFERROR(INDEX('Hotel Database'!$C$11:$C$510, MATCH($CY261, 'Hotel Database'!$EB$11:$EB$510, 0)), ""))</f>
        <v>Nagoya City</v>
      </c>
      <c r="J261" s="102"/>
      <c r="K261" s="102"/>
      <c r="L261" s="102"/>
      <c r="M261" s="102"/>
      <c r="N261" s="102"/>
      <c r="O261" s="102"/>
      <c r="P261" s="102" t="str">
        <f>IF(IFERROR(INDEX('Hotel Database'!$D$11:$D$510, MATCH($CY261, 'Hotel Database'!$EB$11:$EB$510, 0)), "")="", "", IFERROR(INDEX('Hotel Database'!$D$11:$D$510, MATCH($CY261, 'Hotel Database'!$EB$11:$EB$510, 0)), ""))</f>
        <v>Espacio Nagoya Castle</v>
      </c>
      <c r="Q261" s="102"/>
      <c r="R261" s="102"/>
      <c r="S261" s="102"/>
      <c r="T261" s="102"/>
      <c r="U261" s="102"/>
      <c r="V261" s="102"/>
      <c r="W261" s="102"/>
      <c r="X261" s="102"/>
      <c r="Y261" s="102"/>
      <c r="Z261" s="102" t="str">
        <f>IF(IFERROR(INDEX('Hotel Database'!$I$11:$I$510, MATCH($CY261, 'Hotel Database'!$EB$11:$EB$510, 0)), "")="", "", IFERROR(INDEX('Hotel Database'!$I$11:$I$510, MATCH($CY261, 'Hotel Database'!$EB$11:$EB$510, 0)), ""))</f>
        <v/>
      </c>
      <c r="AA261" s="102"/>
      <c r="AB261" s="102"/>
      <c r="AC261" s="102"/>
      <c r="AD261" s="103">
        <f>IF(IFERROR(INDEX('Hotel Database'!$E$11:$E$510, MATCH($CY261, 'Hotel Database'!$EB$11:$EB$510, 0)), "")="", "", IFERROR(INDEX('Hotel Database'!$E$11:$E$510, MATCH($CY261, 'Hotel Database'!$EB$11:$EB$510, 0)), ""))</f>
        <v>100</v>
      </c>
      <c r="AE261" s="103"/>
      <c r="AF261" s="103"/>
      <c r="AG261" s="103"/>
      <c r="AH261" s="103">
        <f>IF(IFERROR(INDEX('Hotel Database'!$H$11:$H$510, MATCH($CY261, 'Hotel Database'!$EB$11:$EB$510, 0)), "")="", "", IFERROR(INDEX('Hotel Database'!$H$11:$H$510, MATCH($CY261, 'Hotel Database'!$EB$11:$EB$510, 0)), ""))</f>
        <v>0</v>
      </c>
      <c r="AI261" s="103"/>
      <c r="AJ261" s="103"/>
      <c r="AK261" s="103"/>
      <c r="AL261" s="103" t="str">
        <f>IF(IFERROR(INDEX('Hotel Database'!$K$11:$K$510, MATCH($CY261, 'Hotel Database'!$EB$11:$EB$510, 0)), "")="", "", IFERROR(INDEX('Hotel Database'!$K$11:$K$510, MATCH($CY261, 'Hotel Database'!$EB$11:$EB$510, 0)), ""))</f>
        <v/>
      </c>
      <c r="AM261" s="103"/>
      <c r="AN261" s="103"/>
      <c r="AO261" s="103"/>
      <c r="AP261" s="103" t="str">
        <f>IF(IFERROR(INDEX('Hotel Database'!$Q$11:$Q$510, MATCH($CY261, 'Hotel Database'!$EB$11:$EB$510, 0)), "")="", "", IFERROR(INDEX('Hotel Database'!$Q$11:$Q$510, MATCH($CY261, 'Hotel Database'!$EB$11:$EB$510, 0)), ""))</f>
        <v/>
      </c>
      <c r="AQ261" s="103"/>
      <c r="AR261" s="103"/>
      <c r="AS261" s="103"/>
      <c r="AT261" s="104" t="str">
        <f t="shared" si="14"/>
        <v/>
      </c>
      <c r="AU261" s="104"/>
      <c r="AV261" s="104"/>
      <c r="AW261" s="104"/>
      <c r="AX261" s="104"/>
      <c r="AY261" s="104"/>
      <c r="AZ261" s="104"/>
      <c r="BA261" s="104"/>
      <c r="BB261" s="104"/>
      <c r="BC261" s="104"/>
      <c r="BD261" s="104"/>
      <c r="BE261" s="104"/>
      <c r="BF261" s="104"/>
      <c r="BG261" s="104"/>
      <c r="BH261" s="104"/>
      <c r="BI261" s="104"/>
      <c r="BJ261" s="104"/>
      <c r="BK261" s="104"/>
      <c r="BL261" s="105"/>
      <c r="BM261" s="2"/>
      <c r="BN261" s="25"/>
      <c r="BO261" s="25"/>
      <c r="BP261" s="25"/>
      <c r="BQ261" s="25"/>
      <c r="BR261" s="25"/>
      <c r="BS261" s="25"/>
      <c r="BT261" s="25"/>
      <c r="BU261" s="25"/>
      <c r="BV261" s="25"/>
      <c r="BW261" s="25"/>
      <c r="BX261" s="25"/>
      <c r="BY261" s="25"/>
      <c r="BZ261" s="25"/>
      <c r="CA261" s="25"/>
      <c r="CB261" s="25"/>
      <c r="CC261" s="25"/>
      <c r="CD261" s="25"/>
      <c r="CE261" s="25"/>
      <c r="CF261" s="25"/>
      <c r="CG261" s="25"/>
      <c r="CH261" s="25"/>
      <c r="CI261" s="25"/>
      <c r="CJ261" s="25"/>
      <c r="CK261" s="25"/>
      <c r="CU261" s="10" t="str">
        <f>'Hotel Database'!$EJ268</f>
        <v/>
      </c>
      <c r="CW261" s="10" t="str">
        <f>'Hotel Database'!$EN268</f>
        <v>Sainte-Anne</v>
      </c>
      <c r="CY261" s="8">
        <v>251</v>
      </c>
      <c r="DA261" s="10" t="str">
        <f>IFERROR(INDEX('Hotel Database'!$ED$11:$ED$510, MATCH($CY261, 'Hotel Database'!$EB$11:$EB$510, 0)), "")</f>
        <v>251. Espacio Nagoya Castle</v>
      </c>
      <c r="DC261" s="10" t="str">
        <f>IF(IFERROR(INDEX('Hotel Database'!$AD$11:$AD$510, MATCH($CY261, 'Hotel Database'!$EB$11:$EB$510, 0)), "")="", "", IFERROR(INDEX('Hotel Database'!$AD$11:$AD$510, MATCH($CY261, 'Hotel Database'!$EB$11:$EB$510, 0)), ""))</f>
        <v/>
      </c>
      <c r="DE261" s="10" t="str">
        <f t="shared" si="15"/>
        <v/>
      </c>
    </row>
    <row r="262" spans="1:109" x14ac:dyDescent="0.35">
      <c r="A262" s="2"/>
      <c r="B262" s="101" t="str">
        <f>IF(IFERROR(INDEX('Hotel Database'!$B$11:$B$510, MATCH($CY262, 'Hotel Database'!$EB$11:$EB$510, 0)), "")="", "", IFERROR(INDEX('Hotel Database'!$B$11:$B$510, MATCH($CY262, 'Hotel Database'!$EB$11:$EB$510, 0)), ""))</f>
        <v>Korea, Republic of</v>
      </c>
      <c r="C262" s="102"/>
      <c r="D262" s="102"/>
      <c r="E262" s="102"/>
      <c r="F262" s="102"/>
      <c r="G262" s="102"/>
      <c r="H262" s="102"/>
      <c r="I262" s="102" t="str">
        <f>IF(IFERROR(INDEX('Hotel Database'!$C$11:$C$510, MATCH($CY262, 'Hotel Database'!$EB$11:$EB$510, 0)), "")="", "", IFERROR(INDEX('Hotel Database'!$C$11:$C$510, MATCH($CY262, 'Hotel Database'!$EB$11:$EB$510, 0)), ""))</f>
        <v>Seoul</v>
      </c>
      <c r="J262" s="102"/>
      <c r="K262" s="102"/>
      <c r="L262" s="102"/>
      <c r="M262" s="102"/>
      <c r="N262" s="102"/>
      <c r="O262" s="102"/>
      <c r="P262" s="102" t="str">
        <f>IF(IFERROR(INDEX('Hotel Database'!$D$11:$D$510, MATCH($CY262, 'Hotel Database'!$EB$11:$EB$510, 0)), "")="", "", IFERROR(INDEX('Hotel Database'!$D$11:$D$510, MATCH($CY262, 'Hotel Database'!$EB$11:$EB$510, 0)), ""))</f>
        <v>The Shilla Seoul</v>
      </c>
      <c r="Q262" s="102"/>
      <c r="R262" s="102"/>
      <c r="S262" s="102"/>
      <c r="T262" s="102"/>
      <c r="U262" s="102"/>
      <c r="V262" s="102"/>
      <c r="W262" s="102"/>
      <c r="X262" s="102"/>
      <c r="Y262" s="102"/>
      <c r="Z262" s="102" t="str">
        <f>IF(IFERROR(INDEX('Hotel Database'!$I$11:$I$510, MATCH($CY262, 'Hotel Database'!$EB$11:$EB$510, 0)), "")="", "", IFERROR(INDEX('Hotel Database'!$I$11:$I$510, MATCH($CY262, 'Hotel Database'!$EB$11:$EB$510, 0)), ""))</f>
        <v/>
      </c>
      <c r="AA262" s="102"/>
      <c r="AB262" s="102"/>
      <c r="AC262" s="102"/>
      <c r="AD262" s="103">
        <f>IF(IFERROR(INDEX('Hotel Database'!$E$11:$E$510, MATCH($CY262, 'Hotel Database'!$EB$11:$EB$510, 0)), "")="", "", IFERROR(INDEX('Hotel Database'!$E$11:$E$510, MATCH($CY262, 'Hotel Database'!$EB$11:$EB$510, 0)), ""))</f>
        <v>464</v>
      </c>
      <c r="AE262" s="103"/>
      <c r="AF262" s="103"/>
      <c r="AG262" s="103"/>
      <c r="AH262" s="103">
        <f>IF(IFERROR(INDEX('Hotel Database'!$H$11:$H$510, MATCH($CY262, 'Hotel Database'!$EB$11:$EB$510, 0)), "")="", "", IFERROR(INDEX('Hotel Database'!$H$11:$H$510, MATCH($CY262, 'Hotel Database'!$EB$11:$EB$510, 0)), ""))</f>
        <v>7</v>
      </c>
      <c r="AI262" s="103"/>
      <c r="AJ262" s="103"/>
      <c r="AK262" s="103"/>
      <c r="AL262" s="103" t="str">
        <f>IF(IFERROR(INDEX('Hotel Database'!$K$11:$K$510, MATCH($CY262, 'Hotel Database'!$EB$11:$EB$510, 0)), "")="", "", IFERROR(INDEX('Hotel Database'!$K$11:$K$510, MATCH($CY262, 'Hotel Database'!$EB$11:$EB$510, 0)), ""))</f>
        <v/>
      </c>
      <c r="AM262" s="103"/>
      <c r="AN262" s="103"/>
      <c r="AO262" s="103"/>
      <c r="AP262" s="103">
        <f>IF(IFERROR(INDEX('Hotel Database'!$Q$11:$Q$510, MATCH($CY262, 'Hotel Database'!$EB$11:$EB$510, 0)), "")="", "", IFERROR(INDEX('Hotel Database'!$Q$11:$Q$510, MATCH($CY262, 'Hotel Database'!$EB$11:$EB$510, 0)), ""))</f>
        <v>700</v>
      </c>
      <c r="AQ262" s="103"/>
      <c r="AR262" s="103"/>
      <c r="AS262" s="103"/>
      <c r="AT262" s="104" t="str">
        <f t="shared" si="14"/>
        <v>https://lhw.com/shilla</v>
      </c>
      <c r="AU262" s="104"/>
      <c r="AV262" s="104"/>
      <c r="AW262" s="104"/>
      <c r="AX262" s="104"/>
      <c r="AY262" s="104"/>
      <c r="AZ262" s="104"/>
      <c r="BA262" s="104"/>
      <c r="BB262" s="104"/>
      <c r="BC262" s="104"/>
      <c r="BD262" s="104"/>
      <c r="BE262" s="104"/>
      <c r="BF262" s="104"/>
      <c r="BG262" s="104"/>
      <c r="BH262" s="104"/>
      <c r="BI262" s="104"/>
      <c r="BJ262" s="104"/>
      <c r="BK262" s="104"/>
      <c r="BL262" s="105"/>
      <c r="BM262" s="2"/>
      <c r="BN262" s="25"/>
      <c r="BO262" s="25"/>
      <c r="BP262" s="25"/>
      <c r="BQ262" s="25"/>
      <c r="BR262" s="25"/>
      <c r="BS262" s="25"/>
      <c r="BT262" s="25"/>
      <c r="BU262" s="25"/>
      <c r="BV262" s="25"/>
      <c r="BW262" s="25"/>
      <c r="BX262" s="25"/>
      <c r="BY262" s="25"/>
      <c r="BZ262" s="25"/>
      <c r="CA262" s="25"/>
      <c r="CB262" s="25"/>
      <c r="CC262" s="25"/>
      <c r="CD262" s="25"/>
      <c r="CE262" s="25"/>
      <c r="CF262" s="25"/>
      <c r="CG262" s="25"/>
      <c r="CH262" s="25"/>
      <c r="CI262" s="25"/>
      <c r="CJ262" s="25"/>
      <c r="CK262" s="25"/>
      <c r="CU262" s="10" t="str">
        <f>'Hotel Database'!$EJ269</f>
        <v/>
      </c>
      <c r="CW262" s="10" t="str">
        <f>'Hotel Database'!$EN269</f>
        <v>Saint-Nicolas-de-Véroce</v>
      </c>
      <c r="CY262" s="8">
        <v>252</v>
      </c>
      <c r="DA262" s="10" t="str">
        <f>IFERROR(INDEX('Hotel Database'!$ED$11:$ED$510, MATCH($CY262, 'Hotel Database'!$EB$11:$EB$510, 0)), "")</f>
        <v>252. The Shilla Seoul</v>
      </c>
      <c r="DC262" s="10" t="str">
        <f>IF(IFERROR(INDEX('Hotel Database'!$AD$11:$AD$510, MATCH($CY262, 'Hotel Database'!$EB$11:$EB$510, 0)), "")="", "", IFERROR(INDEX('Hotel Database'!$AD$11:$AD$510, MATCH($CY262, 'Hotel Database'!$EB$11:$EB$510, 0)), ""))</f>
        <v>www.lhw.com/shilla</v>
      </c>
      <c r="DE262" s="10" t="str">
        <f t="shared" si="15"/>
        <v>https://lhw.com/shilla</v>
      </c>
    </row>
    <row r="263" spans="1:109" x14ac:dyDescent="0.35">
      <c r="A263" s="2"/>
      <c r="B263" s="101" t="str">
        <f>IF(IFERROR(INDEX('Hotel Database'!$B$11:$B$510, MATCH($CY263, 'Hotel Database'!$EB$11:$EB$510, 0)), "")="", "", IFERROR(INDEX('Hotel Database'!$B$11:$B$510, MATCH($CY263, 'Hotel Database'!$EB$11:$EB$510, 0)), ""))</f>
        <v>Korea, Republic of</v>
      </c>
      <c r="C263" s="102"/>
      <c r="D263" s="102"/>
      <c r="E263" s="102"/>
      <c r="F263" s="102"/>
      <c r="G263" s="102"/>
      <c r="H263" s="102"/>
      <c r="I263" s="102" t="str">
        <f>IF(IFERROR(INDEX('Hotel Database'!$C$11:$C$510, MATCH($CY263, 'Hotel Database'!$EB$11:$EB$510, 0)), "")="", "", IFERROR(INDEX('Hotel Database'!$C$11:$C$510, MATCH($CY263, 'Hotel Database'!$EB$11:$EB$510, 0)), ""))</f>
        <v>Seoul</v>
      </c>
      <c r="J263" s="102"/>
      <c r="K263" s="102"/>
      <c r="L263" s="102"/>
      <c r="M263" s="102"/>
      <c r="N263" s="102"/>
      <c r="O263" s="102"/>
      <c r="P263" s="102" t="str">
        <f>IF(IFERROR(INDEX('Hotel Database'!$D$11:$D$510, MATCH($CY263, 'Hotel Database'!$EB$11:$EB$510, 0)), "")="", "", IFERROR(INDEX('Hotel Database'!$D$11:$D$510, MATCH($CY263, 'Hotel Database'!$EB$11:$EB$510, 0)), ""))</f>
        <v>Signiel Seoul</v>
      </c>
      <c r="Q263" s="102"/>
      <c r="R263" s="102"/>
      <c r="S263" s="102"/>
      <c r="T263" s="102"/>
      <c r="U263" s="102"/>
      <c r="V263" s="102"/>
      <c r="W263" s="102"/>
      <c r="X263" s="102"/>
      <c r="Y263" s="102"/>
      <c r="Z263" s="102" t="str">
        <f>IF(IFERROR(INDEX('Hotel Database'!$I$11:$I$510, MATCH($CY263, 'Hotel Database'!$EB$11:$EB$510, 0)), "")="", "", IFERROR(INDEX('Hotel Database'!$I$11:$I$510, MATCH($CY263, 'Hotel Database'!$EB$11:$EB$510, 0)), ""))</f>
        <v/>
      </c>
      <c r="AA263" s="102"/>
      <c r="AB263" s="102"/>
      <c r="AC263" s="102"/>
      <c r="AD263" s="103">
        <f>IF(IFERROR(INDEX('Hotel Database'!$E$11:$E$510, MATCH($CY263, 'Hotel Database'!$EB$11:$EB$510, 0)), "")="", "", IFERROR(INDEX('Hotel Database'!$E$11:$E$510, MATCH($CY263, 'Hotel Database'!$EB$11:$EB$510, 0)), ""))</f>
        <v>235</v>
      </c>
      <c r="AE263" s="103"/>
      <c r="AF263" s="103"/>
      <c r="AG263" s="103"/>
      <c r="AH263" s="103">
        <f>IF(IFERROR(INDEX('Hotel Database'!$H$11:$H$510, MATCH($CY263, 'Hotel Database'!$EB$11:$EB$510, 0)), "")="", "", IFERROR(INDEX('Hotel Database'!$H$11:$H$510, MATCH($CY263, 'Hotel Database'!$EB$11:$EB$510, 0)), ""))</f>
        <v>5</v>
      </c>
      <c r="AI263" s="103"/>
      <c r="AJ263" s="103"/>
      <c r="AK263" s="103"/>
      <c r="AL263" s="103" t="str">
        <f>IF(IFERROR(INDEX('Hotel Database'!$K$11:$K$510, MATCH($CY263, 'Hotel Database'!$EB$11:$EB$510, 0)), "")="", "", IFERROR(INDEX('Hotel Database'!$K$11:$K$510, MATCH($CY263, 'Hotel Database'!$EB$11:$EB$510, 0)), ""))</f>
        <v/>
      </c>
      <c r="AM263" s="103"/>
      <c r="AN263" s="103"/>
      <c r="AO263" s="103"/>
      <c r="AP263" s="103">
        <f>IF(IFERROR(INDEX('Hotel Database'!$Q$11:$Q$510, MATCH($CY263, 'Hotel Database'!$EB$11:$EB$510, 0)), "")="", "", IFERROR(INDEX('Hotel Database'!$Q$11:$Q$510, MATCH($CY263, 'Hotel Database'!$EB$11:$EB$510, 0)), ""))</f>
        <v>300</v>
      </c>
      <c r="AQ263" s="103"/>
      <c r="AR263" s="103"/>
      <c r="AS263" s="103"/>
      <c r="AT263" s="104" t="str">
        <f t="shared" si="14"/>
        <v>https://lhw.com/signielseoul</v>
      </c>
      <c r="AU263" s="104"/>
      <c r="AV263" s="104"/>
      <c r="AW263" s="104"/>
      <c r="AX263" s="104"/>
      <c r="AY263" s="104"/>
      <c r="AZ263" s="104"/>
      <c r="BA263" s="104"/>
      <c r="BB263" s="104"/>
      <c r="BC263" s="104"/>
      <c r="BD263" s="104"/>
      <c r="BE263" s="104"/>
      <c r="BF263" s="104"/>
      <c r="BG263" s="104"/>
      <c r="BH263" s="104"/>
      <c r="BI263" s="104"/>
      <c r="BJ263" s="104"/>
      <c r="BK263" s="104"/>
      <c r="BL263" s="105"/>
      <c r="BM263" s="2"/>
      <c r="BN263" s="25"/>
      <c r="BO263" s="25"/>
      <c r="BP263" s="25"/>
      <c r="BQ263" s="25"/>
      <c r="BR263" s="25"/>
      <c r="BS263" s="25"/>
      <c r="BT263" s="25"/>
      <c r="BU263" s="25"/>
      <c r="BV263" s="25"/>
      <c r="BW263" s="25"/>
      <c r="BX263" s="25"/>
      <c r="BY263" s="25"/>
      <c r="BZ263" s="25"/>
      <c r="CA263" s="25"/>
      <c r="CB263" s="25"/>
      <c r="CC263" s="25"/>
      <c r="CD263" s="25"/>
      <c r="CE263" s="25"/>
      <c r="CF263" s="25"/>
      <c r="CG263" s="25"/>
      <c r="CH263" s="25"/>
      <c r="CI263" s="25"/>
      <c r="CJ263" s="25"/>
      <c r="CK263" s="25"/>
      <c r="CU263" s="10" t="str">
        <f>'Hotel Database'!$EJ270</f>
        <v/>
      </c>
      <c r="CW263" s="10" t="str">
        <f>'Hotel Database'!$EN270</f>
        <v>Saint-Tropez</v>
      </c>
      <c r="CY263" s="8">
        <v>253</v>
      </c>
      <c r="DA263" s="10" t="str">
        <f>IFERROR(INDEX('Hotel Database'!$ED$11:$ED$510, MATCH($CY263, 'Hotel Database'!$EB$11:$EB$510, 0)), "")</f>
        <v>253. Signiel Seoul</v>
      </c>
      <c r="DC263" s="10" t="str">
        <f>IF(IFERROR(INDEX('Hotel Database'!$AD$11:$AD$510, MATCH($CY263, 'Hotel Database'!$EB$11:$EB$510, 0)), "")="", "", IFERROR(INDEX('Hotel Database'!$AD$11:$AD$510, MATCH($CY263, 'Hotel Database'!$EB$11:$EB$510, 0)), ""))</f>
        <v>www.lhw.com/signielseoul</v>
      </c>
      <c r="DE263" s="10" t="str">
        <f t="shared" si="15"/>
        <v>https://lhw.com/signielseoul</v>
      </c>
    </row>
    <row r="264" spans="1:109" x14ac:dyDescent="0.35">
      <c r="A264" s="2"/>
      <c r="B264" s="101" t="str">
        <f>IF(IFERROR(INDEX('Hotel Database'!$B$11:$B$510, MATCH($CY264, 'Hotel Database'!$EB$11:$EB$510, 0)), "")="", "", IFERROR(INDEX('Hotel Database'!$B$11:$B$510, MATCH($CY264, 'Hotel Database'!$EB$11:$EB$510, 0)), ""))</f>
        <v>Lebanon</v>
      </c>
      <c r="C264" s="102"/>
      <c r="D264" s="102"/>
      <c r="E264" s="102"/>
      <c r="F264" s="102"/>
      <c r="G264" s="102"/>
      <c r="H264" s="102"/>
      <c r="I264" s="102" t="str">
        <f>IF(IFERROR(INDEX('Hotel Database'!$C$11:$C$510, MATCH($CY264, 'Hotel Database'!$EB$11:$EB$510, 0)), "")="", "", IFERROR(INDEX('Hotel Database'!$C$11:$C$510, MATCH($CY264, 'Hotel Database'!$EB$11:$EB$510, 0)), ""))</f>
        <v>Beirut</v>
      </c>
      <c r="J264" s="102"/>
      <c r="K264" s="102"/>
      <c r="L264" s="102"/>
      <c r="M264" s="102"/>
      <c r="N264" s="102"/>
      <c r="O264" s="102"/>
      <c r="P264" s="102" t="str">
        <f>IF(IFERROR(INDEX('Hotel Database'!$D$11:$D$510, MATCH($CY264, 'Hotel Database'!$EB$11:$EB$510, 0)), "")="", "", IFERROR(INDEX('Hotel Database'!$D$11:$D$510, MATCH($CY264, 'Hotel Database'!$EB$11:$EB$510, 0)), ""))</f>
        <v>Le Gray, Beirut</v>
      </c>
      <c r="Q264" s="102"/>
      <c r="R264" s="102"/>
      <c r="S264" s="102"/>
      <c r="T264" s="102"/>
      <c r="U264" s="102"/>
      <c r="V264" s="102"/>
      <c r="W264" s="102"/>
      <c r="X264" s="102"/>
      <c r="Y264" s="102"/>
      <c r="Z264" s="102" t="str">
        <f>IF(IFERROR(INDEX('Hotel Database'!$I$11:$I$510, MATCH($CY264, 'Hotel Database'!$EB$11:$EB$510, 0)), "")="", "", IFERROR(INDEX('Hotel Database'!$I$11:$I$510, MATCH($CY264, 'Hotel Database'!$EB$11:$EB$510, 0)), ""))</f>
        <v/>
      </c>
      <c r="AA264" s="102"/>
      <c r="AB264" s="102"/>
      <c r="AC264" s="102"/>
      <c r="AD264" s="103">
        <f>IF(IFERROR(INDEX('Hotel Database'!$E$11:$E$510, MATCH($CY264, 'Hotel Database'!$EB$11:$EB$510, 0)), "")="", "", IFERROR(INDEX('Hotel Database'!$E$11:$E$510, MATCH($CY264, 'Hotel Database'!$EB$11:$EB$510, 0)), ""))</f>
        <v>104</v>
      </c>
      <c r="AE264" s="103"/>
      <c r="AF264" s="103"/>
      <c r="AG264" s="103"/>
      <c r="AH264" s="103">
        <f>IF(IFERROR(INDEX('Hotel Database'!$H$11:$H$510, MATCH($CY264, 'Hotel Database'!$EB$11:$EB$510, 0)), "")="", "", IFERROR(INDEX('Hotel Database'!$H$11:$H$510, MATCH($CY264, 'Hotel Database'!$EB$11:$EB$510, 0)), ""))</f>
        <v>3</v>
      </c>
      <c r="AI264" s="103"/>
      <c r="AJ264" s="103"/>
      <c r="AK264" s="103"/>
      <c r="AL264" s="103">
        <f>IF(IFERROR(INDEX('Hotel Database'!$K$11:$K$510, MATCH($CY264, 'Hotel Database'!$EB$11:$EB$510, 0)), "")="", "", IFERROR(INDEX('Hotel Database'!$K$11:$K$510, MATCH($CY264, 'Hotel Database'!$EB$11:$EB$510, 0)), ""))</f>
        <v>50</v>
      </c>
      <c r="AM264" s="103"/>
      <c r="AN264" s="103"/>
      <c r="AO264" s="103"/>
      <c r="AP264" s="103">
        <f>IF(IFERROR(INDEX('Hotel Database'!$Q$11:$Q$510, MATCH($CY264, 'Hotel Database'!$EB$11:$EB$510, 0)), "")="", "", IFERROR(INDEX('Hotel Database'!$Q$11:$Q$510, MATCH($CY264, 'Hotel Database'!$EB$11:$EB$510, 0)), ""))</f>
        <v>40</v>
      </c>
      <c r="AQ264" s="103"/>
      <c r="AR264" s="103"/>
      <c r="AS264" s="103"/>
      <c r="AT264" s="104" t="str">
        <f t="shared" si="14"/>
        <v/>
      </c>
      <c r="AU264" s="104"/>
      <c r="AV264" s="104"/>
      <c r="AW264" s="104"/>
      <c r="AX264" s="104"/>
      <c r="AY264" s="104"/>
      <c r="AZ264" s="104"/>
      <c r="BA264" s="104"/>
      <c r="BB264" s="104"/>
      <c r="BC264" s="104"/>
      <c r="BD264" s="104"/>
      <c r="BE264" s="104"/>
      <c r="BF264" s="104"/>
      <c r="BG264" s="104"/>
      <c r="BH264" s="104"/>
      <c r="BI264" s="104"/>
      <c r="BJ264" s="104"/>
      <c r="BK264" s="104"/>
      <c r="BL264" s="105"/>
      <c r="BM264" s="2"/>
      <c r="BN264" s="25"/>
      <c r="BO264" s="25"/>
      <c r="BP264" s="25"/>
      <c r="BQ264" s="25"/>
      <c r="BR264" s="25"/>
      <c r="BS264" s="25"/>
      <c r="BT264" s="25"/>
      <c r="BU264" s="25"/>
      <c r="BV264" s="25"/>
      <c r="BW264" s="25"/>
      <c r="BX264" s="25"/>
      <c r="BY264" s="25"/>
      <c r="BZ264" s="25"/>
      <c r="CA264" s="25"/>
      <c r="CB264" s="25"/>
      <c r="CC264" s="25"/>
      <c r="CD264" s="25"/>
      <c r="CE264" s="25"/>
      <c r="CF264" s="25"/>
      <c r="CG264" s="25"/>
      <c r="CH264" s="25"/>
      <c r="CI264" s="25"/>
      <c r="CJ264" s="25"/>
      <c r="CK264" s="25"/>
      <c r="CU264" s="10" t="str">
        <f>'Hotel Database'!$EJ271</f>
        <v/>
      </c>
      <c r="CW264" s="10" t="str">
        <f>'Hotel Database'!$EN271</f>
        <v>Salzburg</v>
      </c>
      <c r="CY264" s="8">
        <v>254</v>
      </c>
      <c r="DA264" s="10" t="str">
        <f>IFERROR(INDEX('Hotel Database'!$ED$11:$ED$510, MATCH($CY264, 'Hotel Database'!$EB$11:$EB$510, 0)), "")</f>
        <v>254. Le Gray, Beirut</v>
      </c>
      <c r="DC264" s="10" t="str">
        <f>IF(IFERROR(INDEX('Hotel Database'!$AD$11:$AD$510, MATCH($CY264, 'Hotel Database'!$EB$11:$EB$510, 0)), "")="", "", IFERROR(INDEX('Hotel Database'!$AD$11:$AD$510, MATCH($CY264, 'Hotel Database'!$EB$11:$EB$510, 0)), ""))</f>
        <v/>
      </c>
      <c r="DE264" s="10" t="str">
        <f t="shared" si="15"/>
        <v/>
      </c>
    </row>
    <row r="265" spans="1:109" x14ac:dyDescent="0.35">
      <c r="A265" s="2"/>
      <c r="B265" s="101" t="str">
        <f>IF(IFERROR(INDEX('Hotel Database'!$B$11:$B$510, MATCH($CY265, 'Hotel Database'!$EB$11:$EB$510, 0)), "")="", "", IFERROR(INDEX('Hotel Database'!$B$11:$B$510, MATCH($CY265, 'Hotel Database'!$EB$11:$EB$510, 0)), ""))</f>
        <v>Luxembourg</v>
      </c>
      <c r="C265" s="102"/>
      <c r="D265" s="102"/>
      <c r="E265" s="102"/>
      <c r="F265" s="102"/>
      <c r="G265" s="102"/>
      <c r="H265" s="102"/>
      <c r="I265" s="102" t="str">
        <f>IF(IFERROR(INDEX('Hotel Database'!$C$11:$C$510, MATCH($CY265, 'Hotel Database'!$EB$11:$EB$510, 0)), "")="", "", IFERROR(INDEX('Hotel Database'!$C$11:$C$510, MATCH($CY265, 'Hotel Database'!$EB$11:$EB$510, 0)), ""))</f>
        <v>Luxembourg</v>
      </c>
      <c r="J265" s="102"/>
      <c r="K265" s="102"/>
      <c r="L265" s="102"/>
      <c r="M265" s="102"/>
      <c r="N265" s="102"/>
      <c r="O265" s="102"/>
      <c r="P265" s="102" t="str">
        <f>IF(IFERROR(INDEX('Hotel Database'!$D$11:$D$510, MATCH($CY265, 'Hotel Database'!$EB$11:$EB$510, 0)), "")="", "", IFERROR(INDEX('Hotel Database'!$D$11:$D$510, MATCH($CY265, 'Hotel Database'!$EB$11:$EB$510, 0)), ""))</f>
        <v>Le Royal Hotels &amp; Resorts - Luxembourg</v>
      </c>
      <c r="Q265" s="102"/>
      <c r="R265" s="102"/>
      <c r="S265" s="102"/>
      <c r="T265" s="102"/>
      <c r="U265" s="102"/>
      <c r="V265" s="102"/>
      <c r="W265" s="102"/>
      <c r="X265" s="102"/>
      <c r="Y265" s="102"/>
      <c r="Z265" s="102" t="str">
        <f>IF(IFERROR(INDEX('Hotel Database'!$I$11:$I$510, MATCH($CY265, 'Hotel Database'!$EB$11:$EB$510, 0)), "")="", "", IFERROR(INDEX('Hotel Database'!$I$11:$I$510, MATCH($CY265, 'Hotel Database'!$EB$11:$EB$510, 0)), ""))</f>
        <v/>
      </c>
      <c r="AA265" s="102"/>
      <c r="AB265" s="102"/>
      <c r="AC265" s="102"/>
      <c r="AD265" s="103">
        <f>IF(IFERROR(INDEX('Hotel Database'!$E$11:$E$510, MATCH($CY265, 'Hotel Database'!$EB$11:$EB$510, 0)), "")="", "", IFERROR(INDEX('Hotel Database'!$E$11:$E$510, MATCH($CY265, 'Hotel Database'!$EB$11:$EB$510, 0)), ""))</f>
        <v>208</v>
      </c>
      <c r="AE265" s="103"/>
      <c r="AF265" s="103"/>
      <c r="AG265" s="103"/>
      <c r="AH265" s="103">
        <f>IF(IFERROR(INDEX('Hotel Database'!$H$11:$H$510, MATCH($CY265, 'Hotel Database'!$EB$11:$EB$510, 0)), "")="", "", IFERROR(INDEX('Hotel Database'!$H$11:$H$510, MATCH($CY265, 'Hotel Database'!$EB$11:$EB$510, 0)), ""))</f>
        <v>9</v>
      </c>
      <c r="AI265" s="103"/>
      <c r="AJ265" s="103"/>
      <c r="AK265" s="103"/>
      <c r="AL265" s="103">
        <f>IF(IFERROR(INDEX('Hotel Database'!$K$11:$K$510, MATCH($CY265, 'Hotel Database'!$EB$11:$EB$510, 0)), "")="", "", IFERROR(INDEX('Hotel Database'!$K$11:$K$510, MATCH($CY265, 'Hotel Database'!$EB$11:$EB$510, 0)), ""))</f>
        <v>350</v>
      </c>
      <c r="AM265" s="103"/>
      <c r="AN265" s="103"/>
      <c r="AO265" s="103"/>
      <c r="AP265" s="103">
        <f>IF(IFERROR(INDEX('Hotel Database'!$Q$11:$Q$510, MATCH($CY265, 'Hotel Database'!$EB$11:$EB$510, 0)), "")="", "", IFERROR(INDEX('Hotel Database'!$Q$11:$Q$510, MATCH($CY265, 'Hotel Database'!$EB$11:$EB$510, 0)), ""))</f>
        <v>312</v>
      </c>
      <c r="AQ265" s="103"/>
      <c r="AR265" s="103"/>
      <c r="AS265" s="103"/>
      <c r="AT265" s="104" t="str">
        <f t="shared" si="14"/>
        <v>https://lhw.com/royalluxem</v>
      </c>
      <c r="AU265" s="104"/>
      <c r="AV265" s="104"/>
      <c r="AW265" s="104"/>
      <c r="AX265" s="104"/>
      <c r="AY265" s="104"/>
      <c r="AZ265" s="104"/>
      <c r="BA265" s="104"/>
      <c r="BB265" s="104"/>
      <c r="BC265" s="104"/>
      <c r="BD265" s="104"/>
      <c r="BE265" s="104"/>
      <c r="BF265" s="104"/>
      <c r="BG265" s="104"/>
      <c r="BH265" s="104"/>
      <c r="BI265" s="104"/>
      <c r="BJ265" s="104"/>
      <c r="BK265" s="104"/>
      <c r="BL265" s="105"/>
      <c r="BM265" s="2"/>
      <c r="BN265" s="25"/>
      <c r="BO265" s="25"/>
      <c r="BP265" s="25"/>
      <c r="BQ265" s="25"/>
      <c r="BR265" s="25"/>
      <c r="BS265" s="25"/>
      <c r="BT265" s="25"/>
      <c r="BU265" s="25"/>
      <c r="BV265" s="25"/>
      <c r="BW265" s="25"/>
      <c r="BX265" s="25"/>
      <c r="BY265" s="25"/>
      <c r="BZ265" s="25"/>
      <c r="CA265" s="25"/>
      <c r="CB265" s="25"/>
      <c r="CC265" s="25"/>
      <c r="CD265" s="25"/>
      <c r="CE265" s="25"/>
      <c r="CF265" s="25"/>
      <c r="CG265" s="25"/>
      <c r="CH265" s="25"/>
      <c r="CI265" s="25"/>
      <c r="CJ265" s="25"/>
      <c r="CK265" s="25"/>
      <c r="CU265" s="10" t="str">
        <f>'Hotel Database'!$EJ272</f>
        <v/>
      </c>
      <c r="CW265" s="10" t="str">
        <f>'Hotel Database'!$EN272</f>
        <v>San Casciano dei Bagni</v>
      </c>
      <c r="CY265" s="8">
        <v>255</v>
      </c>
      <c r="DA265" s="10" t="str">
        <f>IFERROR(INDEX('Hotel Database'!$ED$11:$ED$510, MATCH($CY265, 'Hotel Database'!$EB$11:$EB$510, 0)), "")</f>
        <v>255. Le Royal Hotels &amp; Resorts - Luxembourg</v>
      </c>
      <c r="DC265" s="10" t="str">
        <f>IF(IFERROR(INDEX('Hotel Database'!$AD$11:$AD$510, MATCH($CY265, 'Hotel Database'!$EB$11:$EB$510, 0)), "")="", "", IFERROR(INDEX('Hotel Database'!$AD$11:$AD$510, MATCH($CY265, 'Hotel Database'!$EB$11:$EB$510, 0)), ""))</f>
        <v>www.lhw.com/royalluxem</v>
      </c>
      <c r="DE265" s="10" t="str">
        <f t="shared" si="15"/>
        <v>https://lhw.com/royalluxem</v>
      </c>
    </row>
    <row r="266" spans="1:109" x14ac:dyDescent="0.35">
      <c r="A266" s="2"/>
      <c r="B266" s="101" t="str">
        <f>IF(IFERROR(INDEX('Hotel Database'!$B$11:$B$510, MATCH($CY266, 'Hotel Database'!$EB$11:$EB$510, 0)), "")="", "", IFERROR(INDEX('Hotel Database'!$B$11:$B$510, MATCH($CY266, 'Hotel Database'!$EB$11:$EB$510, 0)), ""))</f>
        <v>Malaysia</v>
      </c>
      <c r="C266" s="102"/>
      <c r="D266" s="102"/>
      <c r="E266" s="102"/>
      <c r="F266" s="102"/>
      <c r="G266" s="102"/>
      <c r="H266" s="102"/>
      <c r="I266" s="102" t="str">
        <f>IF(IFERROR(INDEX('Hotel Database'!$C$11:$C$510, MATCH($CY266, 'Hotel Database'!$EB$11:$EB$510, 0)), "")="", "", IFERROR(INDEX('Hotel Database'!$C$11:$C$510, MATCH($CY266, 'Hotel Database'!$EB$11:$EB$510, 0)), ""))</f>
        <v>Langkawi</v>
      </c>
      <c r="J266" s="102"/>
      <c r="K266" s="102"/>
      <c r="L266" s="102"/>
      <c r="M266" s="102"/>
      <c r="N266" s="102"/>
      <c r="O266" s="102"/>
      <c r="P266" s="102" t="str">
        <f>IF(IFERROR(INDEX('Hotel Database'!$D$11:$D$510, MATCH($CY266, 'Hotel Database'!$EB$11:$EB$510, 0)), "")="", "", IFERROR(INDEX('Hotel Database'!$D$11:$D$510, MATCH($CY266, 'Hotel Database'!$EB$11:$EB$510, 0)), ""))</f>
        <v>The Datai Langkawi</v>
      </c>
      <c r="Q266" s="102"/>
      <c r="R266" s="102"/>
      <c r="S266" s="102"/>
      <c r="T266" s="102"/>
      <c r="U266" s="102"/>
      <c r="V266" s="102"/>
      <c r="W266" s="102"/>
      <c r="X266" s="102"/>
      <c r="Y266" s="102"/>
      <c r="Z266" s="102" t="str">
        <f>IF(IFERROR(INDEX('Hotel Database'!$I$11:$I$510, MATCH($CY266, 'Hotel Database'!$EB$11:$EB$510, 0)), "")="", "", IFERROR(INDEX('Hotel Database'!$I$11:$I$510, MATCH($CY266, 'Hotel Database'!$EB$11:$EB$510, 0)), ""))</f>
        <v/>
      </c>
      <c r="AA266" s="102"/>
      <c r="AB266" s="102"/>
      <c r="AC266" s="102"/>
      <c r="AD266" s="103">
        <f>IF(IFERROR(INDEX('Hotel Database'!$E$11:$E$510, MATCH($CY266, 'Hotel Database'!$EB$11:$EB$510, 0)), "")="", "", IFERROR(INDEX('Hotel Database'!$E$11:$E$510, MATCH($CY266, 'Hotel Database'!$EB$11:$EB$510, 0)), ""))</f>
        <v>122</v>
      </c>
      <c r="AE266" s="103"/>
      <c r="AF266" s="103"/>
      <c r="AG266" s="103"/>
      <c r="AH266" s="103">
        <f>IF(IFERROR(INDEX('Hotel Database'!$H$11:$H$510, MATCH($CY266, 'Hotel Database'!$EB$11:$EB$510, 0)), "")="", "", IFERROR(INDEX('Hotel Database'!$H$11:$H$510, MATCH($CY266, 'Hotel Database'!$EB$11:$EB$510, 0)), ""))</f>
        <v>1</v>
      </c>
      <c r="AI266" s="103"/>
      <c r="AJ266" s="103"/>
      <c r="AK266" s="103"/>
      <c r="AL266" s="103">
        <f>IF(IFERROR(INDEX('Hotel Database'!$K$11:$K$510, MATCH($CY266, 'Hotel Database'!$EB$11:$EB$510, 0)), "")="", "", IFERROR(INDEX('Hotel Database'!$K$11:$K$510, MATCH($CY266, 'Hotel Database'!$EB$11:$EB$510, 0)), ""))</f>
        <v>64</v>
      </c>
      <c r="AM266" s="103"/>
      <c r="AN266" s="103"/>
      <c r="AO266" s="103"/>
      <c r="AP266" s="103" t="str">
        <f>IF(IFERROR(INDEX('Hotel Database'!$Q$11:$Q$510, MATCH($CY266, 'Hotel Database'!$EB$11:$EB$510, 0)), "")="", "", IFERROR(INDEX('Hotel Database'!$Q$11:$Q$510, MATCH($CY266, 'Hotel Database'!$EB$11:$EB$510, 0)), ""))</f>
        <v/>
      </c>
      <c r="AQ266" s="103"/>
      <c r="AR266" s="103"/>
      <c r="AS266" s="103"/>
      <c r="AT266" s="104" t="str">
        <f t="shared" si="14"/>
        <v>https://lhw.com/datai</v>
      </c>
      <c r="AU266" s="104"/>
      <c r="AV266" s="104"/>
      <c r="AW266" s="104"/>
      <c r="AX266" s="104"/>
      <c r="AY266" s="104"/>
      <c r="AZ266" s="104"/>
      <c r="BA266" s="104"/>
      <c r="BB266" s="104"/>
      <c r="BC266" s="104"/>
      <c r="BD266" s="104"/>
      <c r="BE266" s="104"/>
      <c r="BF266" s="104"/>
      <c r="BG266" s="104"/>
      <c r="BH266" s="104"/>
      <c r="BI266" s="104"/>
      <c r="BJ266" s="104"/>
      <c r="BK266" s="104"/>
      <c r="BL266" s="105"/>
      <c r="BM266" s="2"/>
      <c r="BN266" s="25"/>
      <c r="BO266" s="25"/>
      <c r="BP266" s="25"/>
      <c r="BQ266" s="25"/>
      <c r="BR266" s="25"/>
      <c r="BS266" s="25"/>
      <c r="BT266" s="25"/>
      <c r="BU266" s="25"/>
      <c r="BV266" s="25"/>
      <c r="BW266" s="25"/>
      <c r="BX266" s="25"/>
      <c r="BY266" s="25"/>
      <c r="BZ266" s="25"/>
      <c r="CA266" s="25"/>
      <c r="CB266" s="25"/>
      <c r="CC266" s="25"/>
      <c r="CD266" s="25"/>
      <c r="CE266" s="25"/>
      <c r="CF266" s="25"/>
      <c r="CG266" s="25"/>
      <c r="CH266" s="25"/>
      <c r="CI266" s="25"/>
      <c r="CJ266" s="25"/>
      <c r="CK266" s="25"/>
      <c r="CU266" s="10" t="str">
        <f>'Hotel Database'!$EJ273</f>
        <v/>
      </c>
      <c r="CW266" s="10" t="str">
        <f>'Hotel Database'!$EN273</f>
        <v>San Francisco</v>
      </c>
      <c r="CY266" s="8">
        <v>256</v>
      </c>
      <c r="DA266" s="10" t="str">
        <f>IFERROR(INDEX('Hotel Database'!$ED$11:$ED$510, MATCH($CY266, 'Hotel Database'!$EB$11:$EB$510, 0)), "")</f>
        <v>256. The Datai Langkawi</v>
      </c>
      <c r="DC266" s="10" t="str">
        <f>IF(IFERROR(INDEX('Hotel Database'!$AD$11:$AD$510, MATCH($CY266, 'Hotel Database'!$EB$11:$EB$510, 0)), "")="", "", IFERROR(INDEX('Hotel Database'!$AD$11:$AD$510, MATCH($CY266, 'Hotel Database'!$EB$11:$EB$510, 0)), ""))</f>
        <v>www.lhw.com/datai</v>
      </c>
      <c r="DE266" s="10" t="str">
        <f t="shared" si="15"/>
        <v>https://lhw.com/datai</v>
      </c>
    </row>
    <row r="267" spans="1:109" x14ac:dyDescent="0.35">
      <c r="A267" s="2"/>
      <c r="B267" s="101" t="str">
        <f>IF(IFERROR(INDEX('Hotel Database'!$B$11:$B$510, MATCH($CY267, 'Hotel Database'!$EB$11:$EB$510, 0)), "")="", "", IFERROR(INDEX('Hotel Database'!$B$11:$B$510, MATCH($CY267, 'Hotel Database'!$EB$11:$EB$510, 0)), ""))</f>
        <v>Malaysia</v>
      </c>
      <c r="C267" s="102"/>
      <c r="D267" s="102"/>
      <c r="E267" s="102"/>
      <c r="F267" s="102"/>
      <c r="G267" s="102"/>
      <c r="H267" s="102"/>
      <c r="I267" s="102" t="str">
        <f>IF(IFERROR(INDEX('Hotel Database'!$C$11:$C$510, MATCH($CY267, 'Hotel Database'!$EB$11:$EB$510, 0)), "")="", "", IFERROR(INDEX('Hotel Database'!$C$11:$C$510, MATCH($CY267, 'Hotel Database'!$EB$11:$EB$510, 0)), ""))</f>
        <v>George Town</v>
      </c>
      <c r="J267" s="102"/>
      <c r="K267" s="102"/>
      <c r="L267" s="102"/>
      <c r="M267" s="102"/>
      <c r="N267" s="102"/>
      <c r="O267" s="102"/>
      <c r="P267" s="102" t="str">
        <f>IF(IFERROR(INDEX('Hotel Database'!$D$11:$D$510, MATCH($CY267, 'Hotel Database'!$EB$11:$EB$510, 0)), "")="", "", IFERROR(INDEX('Hotel Database'!$D$11:$D$510, MATCH($CY267, 'Hotel Database'!$EB$11:$EB$510, 0)), ""))</f>
        <v>Soori Penang</v>
      </c>
      <c r="Q267" s="102"/>
      <c r="R267" s="102"/>
      <c r="S267" s="102"/>
      <c r="T267" s="102"/>
      <c r="U267" s="102"/>
      <c r="V267" s="102"/>
      <c r="W267" s="102"/>
      <c r="X267" s="102"/>
      <c r="Y267" s="102"/>
      <c r="Z267" s="102" t="str">
        <f>IF(IFERROR(INDEX('Hotel Database'!$I$11:$I$510, MATCH($CY267, 'Hotel Database'!$EB$11:$EB$510, 0)), "")="", "", IFERROR(INDEX('Hotel Database'!$I$11:$I$510, MATCH($CY267, 'Hotel Database'!$EB$11:$EB$510, 0)), ""))</f>
        <v/>
      </c>
      <c r="AA267" s="102"/>
      <c r="AB267" s="102"/>
      <c r="AC267" s="102"/>
      <c r="AD267" s="103">
        <f>IF(IFERROR(INDEX('Hotel Database'!$E$11:$E$510, MATCH($CY267, 'Hotel Database'!$EB$11:$EB$510, 0)), "")="", "", IFERROR(INDEX('Hotel Database'!$E$11:$E$510, MATCH($CY267, 'Hotel Database'!$EB$11:$EB$510, 0)), ""))</f>
        <v>15</v>
      </c>
      <c r="AE267" s="103"/>
      <c r="AF267" s="103"/>
      <c r="AG267" s="103"/>
      <c r="AH267" s="103">
        <f>IF(IFERROR(INDEX('Hotel Database'!$H$11:$H$510, MATCH($CY267, 'Hotel Database'!$EB$11:$EB$510, 0)), "")="", "", IFERROR(INDEX('Hotel Database'!$H$11:$H$510, MATCH($CY267, 'Hotel Database'!$EB$11:$EB$510, 0)), ""))</f>
        <v>0</v>
      </c>
      <c r="AI267" s="103"/>
      <c r="AJ267" s="103"/>
      <c r="AK267" s="103"/>
      <c r="AL267" s="103" t="str">
        <f>IF(IFERROR(INDEX('Hotel Database'!$K$11:$K$510, MATCH($CY267, 'Hotel Database'!$EB$11:$EB$510, 0)), "")="", "", IFERROR(INDEX('Hotel Database'!$K$11:$K$510, MATCH($CY267, 'Hotel Database'!$EB$11:$EB$510, 0)), ""))</f>
        <v/>
      </c>
      <c r="AM267" s="103"/>
      <c r="AN267" s="103"/>
      <c r="AO267" s="103"/>
      <c r="AP267" s="103" t="str">
        <f>IF(IFERROR(INDEX('Hotel Database'!$Q$11:$Q$510, MATCH($CY267, 'Hotel Database'!$EB$11:$EB$510, 0)), "")="", "", IFERROR(INDEX('Hotel Database'!$Q$11:$Q$510, MATCH($CY267, 'Hotel Database'!$EB$11:$EB$510, 0)), ""))</f>
        <v/>
      </c>
      <c r="AQ267" s="103"/>
      <c r="AR267" s="103"/>
      <c r="AS267" s="103"/>
      <c r="AT267" s="104" t="str">
        <f t="shared" si="14"/>
        <v/>
      </c>
      <c r="AU267" s="104"/>
      <c r="AV267" s="104"/>
      <c r="AW267" s="104"/>
      <c r="AX267" s="104"/>
      <c r="AY267" s="104"/>
      <c r="AZ267" s="104"/>
      <c r="BA267" s="104"/>
      <c r="BB267" s="104"/>
      <c r="BC267" s="104"/>
      <c r="BD267" s="104"/>
      <c r="BE267" s="104"/>
      <c r="BF267" s="104"/>
      <c r="BG267" s="104"/>
      <c r="BH267" s="104"/>
      <c r="BI267" s="104"/>
      <c r="BJ267" s="104"/>
      <c r="BK267" s="104"/>
      <c r="BL267" s="105"/>
      <c r="BM267" s="2"/>
      <c r="BN267" s="25"/>
      <c r="BO267" s="25"/>
      <c r="BP267" s="25"/>
      <c r="BQ267" s="25"/>
      <c r="BR267" s="25"/>
      <c r="BS267" s="25"/>
      <c r="BT267" s="25"/>
      <c r="BU267" s="25"/>
      <c r="BV267" s="25"/>
      <c r="BW267" s="25"/>
      <c r="BX267" s="25"/>
      <c r="BY267" s="25"/>
      <c r="BZ267" s="25"/>
      <c r="CA267" s="25"/>
      <c r="CB267" s="25"/>
      <c r="CC267" s="25"/>
      <c r="CD267" s="25"/>
      <c r="CE267" s="25"/>
      <c r="CF267" s="25"/>
      <c r="CG267" s="25"/>
      <c r="CH267" s="25"/>
      <c r="CI267" s="25"/>
      <c r="CJ267" s="25"/>
      <c r="CK267" s="25"/>
      <c r="CU267" s="10" t="str">
        <f>'Hotel Database'!$EJ274</f>
        <v/>
      </c>
      <c r="CW267" s="10" t="str">
        <f>'Hotel Database'!$EN274</f>
        <v>San Giuliano Terme (Pisa)</v>
      </c>
      <c r="CY267" s="8">
        <v>257</v>
      </c>
      <c r="DA267" s="10" t="str">
        <f>IFERROR(INDEX('Hotel Database'!$ED$11:$ED$510, MATCH($CY267, 'Hotel Database'!$EB$11:$EB$510, 0)), "")</f>
        <v>257. Soori Penang</v>
      </c>
      <c r="DC267" s="10" t="str">
        <f>IF(IFERROR(INDEX('Hotel Database'!$AD$11:$AD$510, MATCH($CY267, 'Hotel Database'!$EB$11:$EB$510, 0)), "")="", "", IFERROR(INDEX('Hotel Database'!$AD$11:$AD$510, MATCH($CY267, 'Hotel Database'!$EB$11:$EB$510, 0)), ""))</f>
        <v/>
      </c>
      <c r="DE267" s="10" t="str">
        <f t="shared" si="15"/>
        <v/>
      </c>
    </row>
    <row r="268" spans="1:109" x14ac:dyDescent="0.35">
      <c r="A268" s="2"/>
      <c r="B268" s="101" t="str">
        <f>IF(IFERROR(INDEX('Hotel Database'!$B$11:$B$510, MATCH($CY268, 'Hotel Database'!$EB$11:$EB$510, 0)), "")="", "", IFERROR(INDEX('Hotel Database'!$B$11:$B$510, MATCH($CY268, 'Hotel Database'!$EB$11:$EB$510, 0)), ""))</f>
        <v>Maldives</v>
      </c>
      <c r="C268" s="102"/>
      <c r="D268" s="102"/>
      <c r="E268" s="102"/>
      <c r="F268" s="102"/>
      <c r="G268" s="102"/>
      <c r="H268" s="102"/>
      <c r="I268" s="102" t="str">
        <f>IF(IFERROR(INDEX('Hotel Database'!$C$11:$C$510, MATCH($CY268, 'Hotel Database'!$EB$11:$EB$510, 0)), "")="", "", IFERROR(INDEX('Hotel Database'!$C$11:$C$510, MATCH($CY268, 'Hotel Database'!$EB$11:$EB$510, 0)), ""))</f>
        <v>Raa Atoll</v>
      </c>
      <c r="J268" s="102"/>
      <c r="K268" s="102"/>
      <c r="L268" s="102"/>
      <c r="M268" s="102"/>
      <c r="N268" s="102"/>
      <c r="O268" s="102"/>
      <c r="P268" s="102" t="str">
        <f>IF(IFERROR(INDEX('Hotel Database'!$D$11:$D$510, MATCH($CY268, 'Hotel Database'!$EB$11:$EB$510, 0)), "")="", "", IFERROR(INDEX('Hotel Database'!$D$11:$D$510, MATCH($CY268, 'Hotel Database'!$EB$11:$EB$510, 0)), ""))</f>
        <v>Emerald Faarufushi Resort &amp; Spa</v>
      </c>
      <c r="Q268" s="102"/>
      <c r="R268" s="102"/>
      <c r="S268" s="102"/>
      <c r="T268" s="102"/>
      <c r="U268" s="102"/>
      <c r="V268" s="102"/>
      <c r="W268" s="102"/>
      <c r="X268" s="102"/>
      <c r="Y268" s="102"/>
      <c r="Z268" s="102" t="str">
        <f>IF(IFERROR(INDEX('Hotel Database'!$I$11:$I$510, MATCH($CY268, 'Hotel Database'!$EB$11:$EB$510, 0)), "")="", "", IFERROR(INDEX('Hotel Database'!$I$11:$I$510, MATCH($CY268, 'Hotel Database'!$EB$11:$EB$510, 0)), ""))</f>
        <v/>
      </c>
      <c r="AA268" s="102"/>
      <c r="AB268" s="102"/>
      <c r="AC268" s="102"/>
      <c r="AD268" s="103">
        <f>IF(IFERROR(INDEX('Hotel Database'!$E$11:$E$510, MATCH($CY268, 'Hotel Database'!$EB$11:$EB$510, 0)), "")="", "", IFERROR(INDEX('Hotel Database'!$E$11:$E$510, MATCH($CY268, 'Hotel Database'!$EB$11:$EB$510, 0)), ""))</f>
        <v>80</v>
      </c>
      <c r="AE268" s="103"/>
      <c r="AF268" s="103"/>
      <c r="AG268" s="103"/>
      <c r="AH268" s="103" t="str">
        <f>IF(IFERROR(INDEX('Hotel Database'!$H$11:$H$510, MATCH($CY268, 'Hotel Database'!$EB$11:$EB$510, 0)), "")="", "", IFERROR(INDEX('Hotel Database'!$H$11:$H$510, MATCH($CY268, 'Hotel Database'!$EB$11:$EB$510, 0)), ""))</f>
        <v/>
      </c>
      <c r="AI268" s="103"/>
      <c r="AJ268" s="103"/>
      <c r="AK268" s="103"/>
      <c r="AL268" s="103" t="str">
        <f>IF(IFERROR(INDEX('Hotel Database'!$K$11:$K$510, MATCH($CY268, 'Hotel Database'!$EB$11:$EB$510, 0)), "")="", "", IFERROR(INDEX('Hotel Database'!$K$11:$K$510, MATCH($CY268, 'Hotel Database'!$EB$11:$EB$510, 0)), ""))</f>
        <v/>
      </c>
      <c r="AM268" s="103"/>
      <c r="AN268" s="103"/>
      <c r="AO268" s="103"/>
      <c r="AP268" s="103" t="str">
        <f>IF(IFERROR(INDEX('Hotel Database'!$Q$11:$Q$510, MATCH($CY268, 'Hotel Database'!$EB$11:$EB$510, 0)), "")="", "", IFERROR(INDEX('Hotel Database'!$Q$11:$Q$510, MATCH($CY268, 'Hotel Database'!$EB$11:$EB$510, 0)), ""))</f>
        <v/>
      </c>
      <c r="AQ268" s="103"/>
      <c r="AR268" s="103"/>
      <c r="AS268" s="103"/>
      <c r="AT268" s="104" t="str">
        <f t="shared" ref="AT268:AT331" si="16">IF($DE268="", "", HYPERLINK($DE268, $DE268))</f>
        <v>https://lhw.com/emeraldfaarufushi</v>
      </c>
      <c r="AU268" s="104"/>
      <c r="AV268" s="104"/>
      <c r="AW268" s="104"/>
      <c r="AX268" s="104"/>
      <c r="AY268" s="104"/>
      <c r="AZ268" s="104"/>
      <c r="BA268" s="104"/>
      <c r="BB268" s="104"/>
      <c r="BC268" s="104"/>
      <c r="BD268" s="104"/>
      <c r="BE268" s="104"/>
      <c r="BF268" s="104"/>
      <c r="BG268" s="104"/>
      <c r="BH268" s="104"/>
      <c r="BI268" s="104"/>
      <c r="BJ268" s="104"/>
      <c r="BK268" s="104"/>
      <c r="BL268" s="105"/>
      <c r="BM268" s="2"/>
      <c r="BN268" s="25"/>
      <c r="BO268" s="25"/>
      <c r="BP268" s="25"/>
      <c r="BQ268" s="25"/>
      <c r="BR268" s="25"/>
      <c r="BS268" s="25"/>
      <c r="BT268" s="25"/>
      <c r="BU268" s="25"/>
      <c r="BV268" s="25"/>
      <c r="BW268" s="25"/>
      <c r="BX268" s="25"/>
      <c r="BY268" s="25"/>
      <c r="BZ268" s="25"/>
      <c r="CA268" s="25"/>
      <c r="CB268" s="25"/>
      <c r="CC268" s="25"/>
      <c r="CD268" s="25"/>
      <c r="CE268" s="25"/>
      <c r="CF268" s="25"/>
      <c r="CG268" s="25"/>
      <c r="CH268" s="25"/>
      <c r="CI268" s="25"/>
      <c r="CJ268" s="25"/>
      <c r="CK268" s="25"/>
      <c r="CU268" s="10" t="str">
        <f>'Hotel Database'!$EJ275</f>
        <v/>
      </c>
      <c r="CW268" s="10" t="str">
        <f>'Hotel Database'!$EN275</f>
        <v>San Isidro</v>
      </c>
      <c r="CY268" s="8">
        <v>258</v>
      </c>
      <c r="DA268" s="10" t="str">
        <f>IFERROR(INDEX('Hotel Database'!$ED$11:$ED$510, MATCH($CY268, 'Hotel Database'!$EB$11:$EB$510, 0)), "")</f>
        <v>258. Emerald Faarufushi Resort &amp; Spa</v>
      </c>
      <c r="DC268" s="10" t="str">
        <f>IF(IFERROR(INDEX('Hotel Database'!$AD$11:$AD$510, MATCH($CY268, 'Hotel Database'!$EB$11:$EB$510, 0)), "")="", "", IFERROR(INDEX('Hotel Database'!$AD$11:$AD$510, MATCH($CY268, 'Hotel Database'!$EB$11:$EB$510, 0)), ""))</f>
        <v>www.lhw.com/emeraldfaarufushi</v>
      </c>
      <c r="DE268" s="10" t="str">
        <f t="shared" ref="DE268:DE331" si="17">IF($DC268="", "", IFERROR(REPLACE($DC268, FIND($DE$6, $DC268), LEN($DE$6), $DE$7), $DC268))</f>
        <v>https://lhw.com/emeraldfaarufushi</v>
      </c>
    </row>
    <row r="269" spans="1:109" x14ac:dyDescent="0.35">
      <c r="A269" s="2"/>
      <c r="B269" s="101" t="str">
        <f>IF(IFERROR(INDEX('Hotel Database'!$B$11:$B$510, MATCH($CY269, 'Hotel Database'!$EB$11:$EB$510, 0)), "")="", "", IFERROR(INDEX('Hotel Database'!$B$11:$B$510, MATCH($CY269, 'Hotel Database'!$EB$11:$EB$510, 0)), ""))</f>
        <v>Maldives</v>
      </c>
      <c r="C269" s="102"/>
      <c r="D269" s="102"/>
      <c r="E269" s="102"/>
      <c r="F269" s="102"/>
      <c r="G269" s="102"/>
      <c r="H269" s="102"/>
      <c r="I269" s="102" t="str">
        <f>IF(IFERROR(INDEX('Hotel Database'!$C$11:$C$510, MATCH($CY269, 'Hotel Database'!$EB$11:$EB$510, 0)), "")="", "", IFERROR(INDEX('Hotel Database'!$C$11:$C$510, MATCH($CY269, 'Hotel Database'!$EB$11:$EB$510, 0)), ""))</f>
        <v>Halaveli</v>
      </c>
      <c r="J269" s="102"/>
      <c r="K269" s="102"/>
      <c r="L269" s="102"/>
      <c r="M269" s="102"/>
      <c r="N269" s="102"/>
      <c r="O269" s="102"/>
      <c r="P269" s="102" t="str">
        <f>IF(IFERROR(INDEX('Hotel Database'!$D$11:$D$510, MATCH($CY269, 'Hotel Database'!$EB$11:$EB$510, 0)), "")="", "", IFERROR(INDEX('Hotel Database'!$D$11:$D$510, MATCH($CY269, 'Hotel Database'!$EB$11:$EB$510, 0)), ""))</f>
        <v>Constance Halaveli Maldives</v>
      </c>
      <c r="Q269" s="102"/>
      <c r="R269" s="102"/>
      <c r="S269" s="102"/>
      <c r="T269" s="102"/>
      <c r="U269" s="102"/>
      <c r="V269" s="102"/>
      <c r="W269" s="102"/>
      <c r="X269" s="102"/>
      <c r="Y269" s="102"/>
      <c r="Z269" s="102" t="str">
        <f>IF(IFERROR(INDEX('Hotel Database'!$I$11:$I$510, MATCH($CY269, 'Hotel Database'!$EB$11:$EB$510, 0)), "")="", "", IFERROR(INDEX('Hotel Database'!$I$11:$I$510, MATCH($CY269, 'Hotel Database'!$EB$11:$EB$510, 0)), ""))</f>
        <v/>
      </c>
      <c r="AA269" s="102"/>
      <c r="AB269" s="102"/>
      <c r="AC269" s="102"/>
      <c r="AD269" s="103">
        <f>IF(IFERROR(INDEX('Hotel Database'!$E$11:$E$510, MATCH($CY269, 'Hotel Database'!$EB$11:$EB$510, 0)), "")="", "", IFERROR(INDEX('Hotel Database'!$E$11:$E$510, MATCH($CY269, 'Hotel Database'!$EB$11:$EB$510, 0)), ""))</f>
        <v>86</v>
      </c>
      <c r="AE269" s="103"/>
      <c r="AF269" s="103"/>
      <c r="AG269" s="103"/>
      <c r="AH269" s="103">
        <f>IF(IFERROR(INDEX('Hotel Database'!$H$11:$H$510, MATCH($CY269, 'Hotel Database'!$EB$11:$EB$510, 0)), "")="", "", IFERROR(INDEX('Hotel Database'!$H$11:$H$510, MATCH($CY269, 'Hotel Database'!$EB$11:$EB$510, 0)), ""))</f>
        <v>0</v>
      </c>
      <c r="AI269" s="103"/>
      <c r="AJ269" s="103"/>
      <c r="AK269" s="103"/>
      <c r="AL269" s="103" t="str">
        <f>IF(IFERROR(INDEX('Hotel Database'!$K$11:$K$510, MATCH($CY269, 'Hotel Database'!$EB$11:$EB$510, 0)), "")="", "", IFERROR(INDEX('Hotel Database'!$K$11:$K$510, MATCH($CY269, 'Hotel Database'!$EB$11:$EB$510, 0)), ""))</f>
        <v/>
      </c>
      <c r="AM269" s="103"/>
      <c r="AN269" s="103"/>
      <c r="AO269" s="103"/>
      <c r="AP269" s="103" t="str">
        <f>IF(IFERROR(INDEX('Hotel Database'!$Q$11:$Q$510, MATCH($CY269, 'Hotel Database'!$EB$11:$EB$510, 0)), "")="", "", IFERROR(INDEX('Hotel Database'!$Q$11:$Q$510, MATCH($CY269, 'Hotel Database'!$EB$11:$EB$510, 0)), ""))</f>
        <v/>
      </c>
      <c r="AQ269" s="103"/>
      <c r="AR269" s="103"/>
      <c r="AS269" s="103"/>
      <c r="AT269" s="104" t="str">
        <f t="shared" si="16"/>
        <v>https://lhw.com/constancehalaveli</v>
      </c>
      <c r="AU269" s="104"/>
      <c r="AV269" s="104"/>
      <c r="AW269" s="104"/>
      <c r="AX269" s="104"/>
      <c r="AY269" s="104"/>
      <c r="AZ269" s="104"/>
      <c r="BA269" s="104"/>
      <c r="BB269" s="104"/>
      <c r="BC269" s="104"/>
      <c r="BD269" s="104"/>
      <c r="BE269" s="104"/>
      <c r="BF269" s="104"/>
      <c r="BG269" s="104"/>
      <c r="BH269" s="104"/>
      <c r="BI269" s="104"/>
      <c r="BJ269" s="104"/>
      <c r="BK269" s="104"/>
      <c r="BL269" s="105"/>
      <c r="BM269" s="2"/>
      <c r="BN269" s="25"/>
      <c r="BO269" s="25"/>
      <c r="BP269" s="25"/>
      <c r="BQ269" s="25"/>
      <c r="BR269" s="25"/>
      <c r="BS269" s="25"/>
      <c r="BT269" s="25"/>
      <c r="BU269" s="25"/>
      <c r="BV269" s="25"/>
      <c r="BW269" s="25"/>
      <c r="BX269" s="25"/>
      <c r="BY269" s="25"/>
      <c r="BZ269" s="25"/>
      <c r="CA269" s="25"/>
      <c r="CB269" s="25"/>
      <c r="CC269" s="25"/>
      <c r="CD269" s="25"/>
      <c r="CE269" s="25"/>
      <c r="CF269" s="25"/>
      <c r="CG269" s="25"/>
      <c r="CH269" s="25"/>
      <c r="CI269" s="25"/>
      <c r="CJ269" s="25"/>
      <c r="CK269" s="25"/>
      <c r="CU269" s="10" t="str">
        <f>'Hotel Database'!$EJ276</f>
        <v/>
      </c>
      <c r="CW269" s="10" t="str">
        <f>'Hotel Database'!$EN276</f>
        <v>San Jose del Cabo</v>
      </c>
      <c r="CY269" s="8">
        <v>259</v>
      </c>
      <c r="DA269" s="10" t="str">
        <f>IFERROR(INDEX('Hotel Database'!$ED$11:$ED$510, MATCH($CY269, 'Hotel Database'!$EB$11:$EB$510, 0)), "")</f>
        <v>259. Constance Halaveli Maldives</v>
      </c>
      <c r="DC269" s="10" t="str">
        <f>IF(IFERROR(INDEX('Hotel Database'!$AD$11:$AD$510, MATCH($CY269, 'Hotel Database'!$EB$11:$EB$510, 0)), "")="", "", IFERROR(INDEX('Hotel Database'!$AD$11:$AD$510, MATCH($CY269, 'Hotel Database'!$EB$11:$EB$510, 0)), ""))</f>
        <v>www.lhw.com/constancehalaveli</v>
      </c>
      <c r="DE269" s="10" t="str">
        <f t="shared" si="17"/>
        <v>https://lhw.com/constancehalaveli</v>
      </c>
    </row>
    <row r="270" spans="1:109" x14ac:dyDescent="0.35">
      <c r="A270" s="2"/>
      <c r="B270" s="101" t="str">
        <f>IF(IFERROR(INDEX('Hotel Database'!$B$11:$B$510, MATCH($CY270, 'Hotel Database'!$EB$11:$EB$510, 0)), "")="", "", IFERROR(INDEX('Hotel Database'!$B$11:$B$510, MATCH($CY270, 'Hotel Database'!$EB$11:$EB$510, 0)), ""))</f>
        <v>Maldives</v>
      </c>
      <c r="C270" s="102"/>
      <c r="D270" s="102"/>
      <c r="E270" s="102"/>
      <c r="F270" s="102"/>
      <c r="G270" s="102"/>
      <c r="H270" s="102"/>
      <c r="I270" s="102" t="str">
        <f>IF(IFERROR(INDEX('Hotel Database'!$C$11:$C$510, MATCH($CY270, 'Hotel Database'!$EB$11:$EB$510, 0)), "")="", "", IFERROR(INDEX('Hotel Database'!$C$11:$C$510, MATCH($CY270, 'Hotel Database'!$EB$11:$EB$510, 0)), ""))</f>
        <v>Dhaalu Atoll</v>
      </c>
      <c r="J270" s="102"/>
      <c r="K270" s="102"/>
      <c r="L270" s="102"/>
      <c r="M270" s="102"/>
      <c r="N270" s="102"/>
      <c r="O270" s="102"/>
      <c r="P270" s="102" t="str">
        <f>IF(IFERROR(INDEX('Hotel Database'!$D$11:$D$510, MATCH($CY270, 'Hotel Database'!$EB$11:$EB$510, 0)), "")="", "", IFERROR(INDEX('Hotel Database'!$D$11:$D$510, MATCH($CY270, 'Hotel Database'!$EB$11:$EB$510, 0)), ""))</f>
        <v>Baglioni Maldives Luxury All-Inclusive</v>
      </c>
      <c r="Q270" s="102"/>
      <c r="R270" s="102"/>
      <c r="S270" s="102"/>
      <c r="T270" s="102"/>
      <c r="U270" s="102"/>
      <c r="V270" s="102"/>
      <c r="W270" s="102"/>
      <c r="X270" s="102"/>
      <c r="Y270" s="102"/>
      <c r="Z270" s="102" t="str">
        <f>IF(IFERROR(INDEX('Hotel Database'!$I$11:$I$510, MATCH($CY270, 'Hotel Database'!$EB$11:$EB$510, 0)), "")="", "", IFERROR(INDEX('Hotel Database'!$I$11:$I$510, MATCH($CY270, 'Hotel Database'!$EB$11:$EB$510, 0)), ""))</f>
        <v/>
      </c>
      <c r="AA270" s="102"/>
      <c r="AB270" s="102"/>
      <c r="AC270" s="102"/>
      <c r="AD270" s="103">
        <f>IF(IFERROR(INDEX('Hotel Database'!$E$11:$E$510, MATCH($CY270, 'Hotel Database'!$EB$11:$EB$510, 0)), "")="", "", IFERROR(INDEX('Hotel Database'!$E$11:$E$510, MATCH($CY270, 'Hotel Database'!$EB$11:$EB$510, 0)), ""))</f>
        <v>93</v>
      </c>
      <c r="AE270" s="103"/>
      <c r="AF270" s="103"/>
      <c r="AG270" s="103"/>
      <c r="AH270" s="103">
        <f>IF(IFERROR(INDEX('Hotel Database'!$H$11:$H$510, MATCH($CY270, 'Hotel Database'!$EB$11:$EB$510, 0)), "")="", "", IFERROR(INDEX('Hotel Database'!$H$11:$H$510, MATCH($CY270, 'Hotel Database'!$EB$11:$EB$510, 0)), ""))</f>
        <v>0</v>
      </c>
      <c r="AI270" s="103"/>
      <c r="AJ270" s="103"/>
      <c r="AK270" s="103"/>
      <c r="AL270" s="103" t="str">
        <f>IF(IFERROR(INDEX('Hotel Database'!$K$11:$K$510, MATCH($CY270, 'Hotel Database'!$EB$11:$EB$510, 0)), "")="", "", IFERROR(INDEX('Hotel Database'!$K$11:$K$510, MATCH($CY270, 'Hotel Database'!$EB$11:$EB$510, 0)), ""))</f>
        <v/>
      </c>
      <c r="AM270" s="103"/>
      <c r="AN270" s="103"/>
      <c r="AO270" s="103"/>
      <c r="AP270" s="103" t="str">
        <f>IF(IFERROR(INDEX('Hotel Database'!$Q$11:$Q$510, MATCH($CY270, 'Hotel Database'!$EB$11:$EB$510, 0)), "")="", "", IFERROR(INDEX('Hotel Database'!$Q$11:$Q$510, MATCH($CY270, 'Hotel Database'!$EB$11:$EB$510, 0)), ""))</f>
        <v/>
      </c>
      <c r="AQ270" s="103"/>
      <c r="AR270" s="103"/>
      <c r="AS270" s="103"/>
      <c r="AT270" s="104" t="str">
        <f t="shared" si="16"/>
        <v>https://lhw.com/baglionimaldives</v>
      </c>
      <c r="AU270" s="104"/>
      <c r="AV270" s="104"/>
      <c r="AW270" s="104"/>
      <c r="AX270" s="104"/>
      <c r="AY270" s="104"/>
      <c r="AZ270" s="104"/>
      <c r="BA270" s="104"/>
      <c r="BB270" s="104"/>
      <c r="BC270" s="104"/>
      <c r="BD270" s="104"/>
      <c r="BE270" s="104"/>
      <c r="BF270" s="104"/>
      <c r="BG270" s="104"/>
      <c r="BH270" s="104"/>
      <c r="BI270" s="104"/>
      <c r="BJ270" s="104"/>
      <c r="BK270" s="104"/>
      <c r="BL270" s="105"/>
      <c r="BM270" s="2"/>
      <c r="BN270" s="25"/>
      <c r="BO270" s="25"/>
      <c r="BP270" s="25"/>
      <c r="BQ270" s="25"/>
      <c r="BR270" s="25"/>
      <c r="BS270" s="25"/>
      <c r="BT270" s="25"/>
      <c r="BU270" s="25"/>
      <c r="BV270" s="25"/>
      <c r="BW270" s="25"/>
      <c r="BX270" s="25"/>
      <c r="BY270" s="25"/>
      <c r="BZ270" s="25"/>
      <c r="CA270" s="25"/>
      <c r="CB270" s="25"/>
      <c r="CC270" s="25"/>
      <c r="CD270" s="25"/>
      <c r="CE270" s="25"/>
      <c r="CF270" s="25"/>
      <c r="CG270" s="25"/>
      <c r="CH270" s="25"/>
      <c r="CI270" s="25"/>
      <c r="CJ270" s="25"/>
      <c r="CK270" s="25"/>
      <c r="CU270" s="10" t="str">
        <f>'Hotel Database'!$EJ277</f>
        <v/>
      </c>
      <c r="CW270" s="10" t="str">
        <f>'Hotel Database'!$EN277</f>
        <v>San José del Cabo</v>
      </c>
      <c r="CY270" s="8">
        <v>260</v>
      </c>
      <c r="DA270" s="10" t="str">
        <f>IFERROR(INDEX('Hotel Database'!$ED$11:$ED$510, MATCH($CY270, 'Hotel Database'!$EB$11:$EB$510, 0)), "")</f>
        <v>260. Baglioni Maldives Luxury All-Inclusive</v>
      </c>
      <c r="DC270" s="10" t="str">
        <f>IF(IFERROR(INDEX('Hotel Database'!$AD$11:$AD$510, MATCH($CY270, 'Hotel Database'!$EB$11:$EB$510, 0)), "")="", "", IFERROR(INDEX('Hotel Database'!$AD$11:$AD$510, MATCH($CY270, 'Hotel Database'!$EB$11:$EB$510, 0)), ""))</f>
        <v>www.lhw.com/baglionimaldives</v>
      </c>
      <c r="DE270" s="10" t="str">
        <f t="shared" si="17"/>
        <v>https://lhw.com/baglionimaldives</v>
      </c>
    </row>
    <row r="271" spans="1:109" x14ac:dyDescent="0.35">
      <c r="A271" s="2"/>
      <c r="B271" s="101" t="str">
        <f>IF(IFERROR(INDEX('Hotel Database'!$B$11:$B$510, MATCH($CY271, 'Hotel Database'!$EB$11:$EB$510, 0)), "")="", "", IFERROR(INDEX('Hotel Database'!$B$11:$B$510, MATCH($CY271, 'Hotel Database'!$EB$11:$EB$510, 0)), ""))</f>
        <v>Maldives</v>
      </c>
      <c r="C271" s="102"/>
      <c r="D271" s="102"/>
      <c r="E271" s="102"/>
      <c r="F271" s="102"/>
      <c r="G271" s="102"/>
      <c r="H271" s="102"/>
      <c r="I271" s="102" t="str">
        <f>IF(IFERROR(INDEX('Hotel Database'!$C$11:$C$510, MATCH($CY271, 'Hotel Database'!$EB$11:$EB$510, 0)), "")="", "", IFERROR(INDEX('Hotel Database'!$C$11:$C$510, MATCH($CY271, 'Hotel Database'!$EB$11:$EB$510, 0)), ""))</f>
        <v>Raa Atoll</v>
      </c>
      <c r="J271" s="102"/>
      <c r="K271" s="102"/>
      <c r="L271" s="102"/>
      <c r="M271" s="102"/>
      <c r="N271" s="102"/>
      <c r="O271" s="102"/>
      <c r="P271" s="102" t="str">
        <f>IF(IFERROR(INDEX('Hotel Database'!$D$11:$D$510, MATCH($CY271, 'Hotel Database'!$EB$11:$EB$510, 0)), "")="", "", IFERROR(INDEX('Hotel Database'!$D$11:$D$510, MATCH($CY271, 'Hotel Database'!$EB$11:$EB$510, 0)), ""))</f>
        <v>Emerald Maldives Resort &amp; Spa</v>
      </c>
      <c r="Q271" s="102"/>
      <c r="R271" s="102"/>
      <c r="S271" s="102"/>
      <c r="T271" s="102"/>
      <c r="U271" s="102"/>
      <c r="V271" s="102"/>
      <c r="W271" s="102"/>
      <c r="X271" s="102"/>
      <c r="Y271" s="102"/>
      <c r="Z271" s="102" t="str">
        <f>IF(IFERROR(INDEX('Hotel Database'!$I$11:$I$510, MATCH($CY271, 'Hotel Database'!$EB$11:$EB$510, 0)), "")="", "", IFERROR(INDEX('Hotel Database'!$I$11:$I$510, MATCH($CY271, 'Hotel Database'!$EB$11:$EB$510, 0)), ""))</f>
        <v/>
      </c>
      <c r="AA271" s="102"/>
      <c r="AB271" s="102"/>
      <c r="AC271" s="102"/>
      <c r="AD271" s="103">
        <f>IF(IFERROR(INDEX('Hotel Database'!$E$11:$E$510, MATCH($CY271, 'Hotel Database'!$EB$11:$EB$510, 0)), "")="", "", IFERROR(INDEX('Hotel Database'!$E$11:$E$510, MATCH($CY271, 'Hotel Database'!$EB$11:$EB$510, 0)), ""))</f>
        <v>120</v>
      </c>
      <c r="AE271" s="103"/>
      <c r="AF271" s="103"/>
      <c r="AG271" s="103"/>
      <c r="AH271" s="103">
        <f>IF(IFERROR(INDEX('Hotel Database'!$H$11:$H$510, MATCH($CY271, 'Hotel Database'!$EB$11:$EB$510, 0)), "")="", "", IFERROR(INDEX('Hotel Database'!$H$11:$H$510, MATCH($CY271, 'Hotel Database'!$EB$11:$EB$510, 0)), ""))</f>
        <v>0</v>
      </c>
      <c r="AI271" s="103"/>
      <c r="AJ271" s="103"/>
      <c r="AK271" s="103"/>
      <c r="AL271" s="103" t="str">
        <f>IF(IFERROR(INDEX('Hotel Database'!$K$11:$K$510, MATCH($CY271, 'Hotel Database'!$EB$11:$EB$510, 0)), "")="", "", IFERROR(INDEX('Hotel Database'!$K$11:$K$510, MATCH($CY271, 'Hotel Database'!$EB$11:$EB$510, 0)), ""))</f>
        <v/>
      </c>
      <c r="AM271" s="103"/>
      <c r="AN271" s="103"/>
      <c r="AO271" s="103"/>
      <c r="AP271" s="103" t="str">
        <f>IF(IFERROR(INDEX('Hotel Database'!$Q$11:$Q$510, MATCH($CY271, 'Hotel Database'!$EB$11:$EB$510, 0)), "")="", "", IFERROR(INDEX('Hotel Database'!$Q$11:$Q$510, MATCH($CY271, 'Hotel Database'!$EB$11:$EB$510, 0)), ""))</f>
        <v/>
      </c>
      <c r="AQ271" s="103"/>
      <c r="AR271" s="103"/>
      <c r="AS271" s="103"/>
      <c r="AT271" s="104" t="str">
        <f t="shared" si="16"/>
        <v>https://lhw.com/emeraldmaldives</v>
      </c>
      <c r="AU271" s="104"/>
      <c r="AV271" s="104"/>
      <c r="AW271" s="104"/>
      <c r="AX271" s="104"/>
      <c r="AY271" s="104"/>
      <c r="AZ271" s="104"/>
      <c r="BA271" s="104"/>
      <c r="BB271" s="104"/>
      <c r="BC271" s="104"/>
      <c r="BD271" s="104"/>
      <c r="BE271" s="104"/>
      <c r="BF271" s="104"/>
      <c r="BG271" s="104"/>
      <c r="BH271" s="104"/>
      <c r="BI271" s="104"/>
      <c r="BJ271" s="104"/>
      <c r="BK271" s="104"/>
      <c r="BL271" s="105"/>
      <c r="BM271" s="2"/>
      <c r="BN271" s="25"/>
      <c r="BO271" s="25"/>
      <c r="BP271" s="25"/>
      <c r="BQ271" s="25"/>
      <c r="BR271" s="25"/>
      <c r="BS271" s="25"/>
      <c r="BT271" s="25"/>
      <c r="BU271" s="25"/>
      <c r="BV271" s="25"/>
      <c r="BW271" s="25"/>
      <c r="BX271" s="25"/>
      <c r="BY271" s="25"/>
      <c r="BZ271" s="25"/>
      <c r="CA271" s="25"/>
      <c r="CB271" s="25"/>
      <c r="CC271" s="25"/>
      <c r="CD271" s="25"/>
      <c r="CE271" s="25"/>
      <c r="CF271" s="25"/>
      <c r="CG271" s="25"/>
      <c r="CH271" s="25"/>
      <c r="CI271" s="25"/>
      <c r="CJ271" s="25"/>
      <c r="CK271" s="25"/>
      <c r="CU271" s="10" t="str">
        <f>'Hotel Database'!$EJ278</f>
        <v/>
      </c>
      <c r="CW271" s="10" t="str">
        <f>'Hotel Database'!$EN278</f>
        <v>San Juan</v>
      </c>
      <c r="CY271" s="8">
        <v>261</v>
      </c>
      <c r="DA271" s="10" t="str">
        <f>IFERROR(INDEX('Hotel Database'!$ED$11:$ED$510, MATCH($CY271, 'Hotel Database'!$EB$11:$EB$510, 0)), "")</f>
        <v>261. Emerald Maldives Resort &amp; Spa</v>
      </c>
      <c r="DC271" s="10" t="str">
        <f>IF(IFERROR(INDEX('Hotel Database'!$AD$11:$AD$510, MATCH($CY271, 'Hotel Database'!$EB$11:$EB$510, 0)), "")="", "", IFERROR(INDEX('Hotel Database'!$AD$11:$AD$510, MATCH($CY271, 'Hotel Database'!$EB$11:$EB$510, 0)), ""))</f>
        <v>www.lhw.com/emeraldmaldives</v>
      </c>
      <c r="DE271" s="10" t="str">
        <f t="shared" si="17"/>
        <v>https://lhw.com/emeraldmaldives</v>
      </c>
    </row>
    <row r="272" spans="1:109" x14ac:dyDescent="0.35">
      <c r="A272" s="2"/>
      <c r="B272" s="101" t="str">
        <f>IF(IFERROR(INDEX('Hotel Database'!$B$11:$B$510, MATCH($CY272, 'Hotel Database'!$EB$11:$EB$510, 0)), "")="", "", IFERROR(INDEX('Hotel Database'!$B$11:$B$510, MATCH($CY272, 'Hotel Database'!$EB$11:$EB$510, 0)), ""))</f>
        <v>Maldives</v>
      </c>
      <c r="C272" s="102"/>
      <c r="D272" s="102"/>
      <c r="E272" s="102"/>
      <c r="F272" s="102"/>
      <c r="G272" s="102"/>
      <c r="H272" s="102"/>
      <c r="I272" s="102" t="str">
        <f>IF(IFERROR(INDEX('Hotel Database'!$C$11:$C$510, MATCH($CY272, 'Hotel Database'!$EB$11:$EB$510, 0)), "")="", "", IFERROR(INDEX('Hotel Database'!$C$11:$C$510, MATCH($CY272, 'Hotel Database'!$EB$11:$EB$510, 0)), ""))</f>
        <v>Shaviyani Atoll</v>
      </c>
      <c r="J272" s="102"/>
      <c r="K272" s="102"/>
      <c r="L272" s="102"/>
      <c r="M272" s="102"/>
      <c r="N272" s="102"/>
      <c r="O272" s="102"/>
      <c r="P272" s="102" t="str">
        <f>IF(IFERROR(INDEX('Hotel Database'!$D$11:$D$510, MATCH($CY272, 'Hotel Database'!$EB$11:$EB$510, 0)), "")="", "", IFERROR(INDEX('Hotel Database'!$D$11:$D$510, MATCH($CY272, 'Hotel Database'!$EB$11:$EB$510, 0)), ""))</f>
        <v>Sirru Fen Fushi, Private Lagoon Resort</v>
      </c>
      <c r="Q272" s="102"/>
      <c r="R272" s="102"/>
      <c r="S272" s="102"/>
      <c r="T272" s="102"/>
      <c r="U272" s="102"/>
      <c r="V272" s="102"/>
      <c r="W272" s="102"/>
      <c r="X272" s="102"/>
      <c r="Y272" s="102"/>
      <c r="Z272" s="102" t="str">
        <f>IF(IFERROR(INDEX('Hotel Database'!$I$11:$I$510, MATCH($CY272, 'Hotel Database'!$EB$11:$EB$510, 0)), "")="", "", IFERROR(INDEX('Hotel Database'!$I$11:$I$510, MATCH($CY272, 'Hotel Database'!$EB$11:$EB$510, 0)), ""))</f>
        <v/>
      </c>
      <c r="AA272" s="102"/>
      <c r="AB272" s="102"/>
      <c r="AC272" s="102"/>
      <c r="AD272" s="103">
        <f>IF(IFERROR(INDEX('Hotel Database'!$E$11:$E$510, MATCH($CY272, 'Hotel Database'!$EB$11:$EB$510, 0)), "")="", "", IFERROR(INDEX('Hotel Database'!$E$11:$E$510, MATCH($CY272, 'Hotel Database'!$EB$11:$EB$510, 0)), ""))</f>
        <v>120</v>
      </c>
      <c r="AE272" s="103"/>
      <c r="AF272" s="103"/>
      <c r="AG272" s="103"/>
      <c r="AH272" s="103">
        <f>IF(IFERROR(INDEX('Hotel Database'!$H$11:$H$510, MATCH($CY272, 'Hotel Database'!$EB$11:$EB$510, 0)), "")="", "", IFERROR(INDEX('Hotel Database'!$H$11:$H$510, MATCH($CY272, 'Hotel Database'!$EB$11:$EB$510, 0)), ""))</f>
        <v>0</v>
      </c>
      <c r="AI272" s="103"/>
      <c r="AJ272" s="103"/>
      <c r="AK272" s="103"/>
      <c r="AL272" s="103" t="str">
        <f>IF(IFERROR(INDEX('Hotel Database'!$K$11:$K$510, MATCH($CY272, 'Hotel Database'!$EB$11:$EB$510, 0)), "")="", "", IFERROR(INDEX('Hotel Database'!$K$11:$K$510, MATCH($CY272, 'Hotel Database'!$EB$11:$EB$510, 0)), ""))</f>
        <v/>
      </c>
      <c r="AM272" s="103"/>
      <c r="AN272" s="103"/>
      <c r="AO272" s="103"/>
      <c r="AP272" s="103" t="str">
        <f>IF(IFERROR(INDEX('Hotel Database'!$Q$11:$Q$510, MATCH($CY272, 'Hotel Database'!$EB$11:$EB$510, 0)), "")="", "", IFERROR(INDEX('Hotel Database'!$Q$11:$Q$510, MATCH($CY272, 'Hotel Database'!$EB$11:$EB$510, 0)), ""))</f>
        <v/>
      </c>
      <c r="AQ272" s="103"/>
      <c r="AR272" s="103"/>
      <c r="AS272" s="103"/>
      <c r="AT272" s="104" t="str">
        <f t="shared" si="16"/>
        <v>https://lhw.com/sirrufenfushi</v>
      </c>
      <c r="AU272" s="104"/>
      <c r="AV272" s="104"/>
      <c r="AW272" s="104"/>
      <c r="AX272" s="104"/>
      <c r="AY272" s="104"/>
      <c r="AZ272" s="104"/>
      <c r="BA272" s="104"/>
      <c r="BB272" s="104"/>
      <c r="BC272" s="104"/>
      <c r="BD272" s="104"/>
      <c r="BE272" s="104"/>
      <c r="BF272" s="104"/>
      <c r="BG272" s="104"/>
      <c r="BH272" s="104"/>
      <c r="BI272" s="104"/>
      <c r="BJ272" s="104"/>
      <c r="BK272" s="104"/>
      <c r="BL272" s="105"/>
      <c r="BM272" s="2"/>
      <c r="BN272" s="25"/>
      <c r="BO272" s="25"/>
      <c r="BP272" s="25"/>
      <c r="BQ272" s="25"/>
      <c r="BR272" s="25"/>
      <c r="BS272" s="25"/>
      <c r="BT272" s="25"/>
      <c r="BU272" s="25"/>
      <c r="BV272" s="25"/>
      <c r="BW272" s="25"/>
      <c r="BX272" s="25"/>
      <c r="BY272" s="25"/>
      <c r="BZ272" s="25"/>
      <c r="CA272" s="25"/>
      <c r="CB272" s="25"/>
      <c r="CC272" s="25"/>
      <c r="CD272" s="25"/>
      <c r="CE272" s="25"/>
      <c r="CF272" s="25"/>
      <c r="CG272" s="25"/>
      <c r="CH272" s="25"/>
      <c r="CI272" s="25"/>
      <c r="CJ272" s="25"/>
      <c r="CK272" s="25"/>
      <c r="CU272" s="10" t="str">
        <f>'Hotel Database'!$EJ279</f>
        <v/>
      </c>
      <c r="CW272" s="10" t="str">
        <f>'Hotel Database'!$EN279</f>
        <v>San Lorenzo di Sebato</v>
      </c>
      <c r="CY272" s="8">
        <v>262</v>
      </c>
      <c r="DA272" s="10" t="str">
        <f>IFERROR(INDEX('Hotel Database'!$ED$11:$ED$510, MATCH($CY272, 'Hotel Database'!$EB$11:$EB$510, 0)), "")</f>
        <v>262. Sirru Fen Fushi, Private Lagoon Resort</v>
      </c>
      <c r="DC272" s="10" t="str">
        <f>IF(IFERROR(INDEX('Hotel Database'!$AD$11:$AD$510, MATCH($CY272, 'Hotel Database'!$EB$11:$EB$510, 0)), "")="", "", IFERROR(INDEX('Hotel Database'!$AD$11:$AD$510, MATCH($CY272, 'Hotel Database'!$EB$11:$EB$510, 0)), ""))</f>
        <v>www.lhw.com/sirrufenfushi</v>
      </c>
      <c r="DE272" s="10" t="str">
        <f t="shared" si="17"/>
        <v>https://lhw.com/sirrufenfushi</v>
      </c>
    </row>
    <row r="273" spans="1:109" x14ac:dyDescent="0.35">
      <c r="A273" s="2"/>
      <c r="B273" s="101" t="str">
        <f>IF(IFERROR(INDEX('Hotel Database'!$B$11:$B$510, MATCH($CY273, 'Hotel Database'!$EB$11:$EB$510, 0)), "")="", "", IFERROR(INDEX('Hotel Database'!$B$11:$B$510, MATCH($CY273, 'Hotel Database'!$EB$11:$EB$510, 0)), ""))</f>
        <v>Malta</v>
      </c>
      <c r="C273" s="102"/>
      <c r="D273" s="102"/>
      <c r="E273" s="102"/>
      <c r="F273" s="102"/>
      <c r="G273" s="102"/>
      <c r="H273" s="102"/>
      <c r="I273" s="102" t="str">
        <f>IF(IFERROR(INDEX('Hotel Database'!$C$11:$C$510, MATCH($CY273, 'Hotel Database'!$EB$11:$EB$510, 0)), "")="", "", IFERROR(INDEX('Hotel Database'!$C$11:$C$510, MATCH($CY273, 'Hotel Database'!$EB$11:$EB$510, 0)), ""))</f>
        <v>Floriana</v>
      </c>
      <c r="J273" s="102"/>
      <c r="K273" s="102"/>
      <c r="L273" s="102"/>
      <c r="M273" s="102"/>
      <c r="N273" s="102"/>
      <c r="O273" s="102"/>
      <c r="P273" s="102" t="str">
        <f>IF(IFERROR(INDEX('Hotel Database'!$D$11:$D$510, MATCH($CY273, 'Hotel Database'!$EB$11:$EB$510, 0)), "")="", "", IFERROR(INDEX('Hotel Database'!$D$11:$D$510, MATCH($CY273, 'Hotel Database'!$EB$11:$EB$510, 0)), ""))</f>
        <v>The Phoenicia</v>
      </c>
      <c r="Q273" s="102"/>
      <c r="R273" s="102"/>
      <c r="S273" s="102"/>
      <c r="T273" s="102"/>
      <c r="U273" s="102"/>
      <c r="V273" s="102"/>
      <c r="W273" s="102"/>
      <c r="X273" s="102"/>
      <c r="Y273" s="102"/>
      <c r="Z273" s="102" t="str">
        <f>IF(IFERROR(INDEX('Hotel Database'!$I$11:$I$510, MATCH($CY273, 'Hotel Database'!$EB$11:$EB$510, 0)), "")="", "", IFERROR(INDEX('Hotel Database'!$I$11:$I$510, MATCH($CY273, 'Hotel Database'!$EB$11:$EB$510, 0)), ""))</f>
        <v/>
      </c>
      <c r="AA273" s="102"/>
      <c r="AB273" s="102"/>
      <c r="AC273" s="102"/>
      <c r="AD273" s="103">
        <f>IF(IFERROR(INDEX('Hotel Database'!$E$11:$E$510, MATCH($CY273, 'Hotel Database'!$EB$11:$EB$510, 0)), "")="", "", IFERROR(INDEX('Hotel Database'!$E$11:$E$510, MATCH($CY273, 'Hotel Database'!$EB$11:$EB$510, 0)), ""))</f>
        <v>132</v>
      </c>
      <c r="AE273" s="103"/>
      <c r="AF273" s="103"/>
      <c r="AG273" s="103"/>
      <c r="AH273" s="103">
        <f>IF(IFERROR(INDEX('Hotel Database'!$H$11:$H$510, MATCH($CY273, 'Hotel Database'!$EB$11:$EB$510, 0)), "")="", "", IFERROR(INDEX('Hotel Database'!$H$11:$H$510, MATCH($CY273, 'Hotel Database'!$EB$11:$EB$510, 0)), ""))</f>
        <v>6</v>
      </c>
      <c r="AI273" s="103"/>
      <c r="AJ273" s="103"/>
      <c r="AK273" s="103"/>
      <c r="AL273" s="103">
        <f>IF(IFERROR(INDEX('Hotel Database'!$K$11:$K$510, MATCH($CY273, 'Hotel Database'!$EB$11:$EB$510, 0)), "")="", "", IFERROR(INDEX('Hotel Database'!$K$11:$K$510, MATCH($CY273, 'Hotel Database'!$EB$11:$EB$510, 0)), ""))</f>
        <v>80</v>
      </c>
      <c r="AM273" s="103"/>
      <c r="AN273" s="103"/>
      <c r="AO273" s="103"/>
      <c r="AP273" s="103">
        <f>IF(IFERROR(INDEX('Hotel Database'!$Q$11:$Q$510, MATCH($CY273, 'Hotel Database'!$EB$11:$EB$510, 0)), "")="", "", IFERROR(INDEX('Hotel Database'!$Q$11:$Q$510, MATCH($CY273, 'Hotel Database'!$EB$11:$EB$510, 0)), ""))</f>
        <v>180</v>
      </c>
      <c r="AQ273" s="103"/>
      <c r="AR273" s="103"/>
      <c r="AS273" s="103"/>
      <c r="AT273" s="104" t="str">
        <f t="shared" si="16"/>
        <v>https://lhw.com/phoeniciamalta</v>
      </c>
      <c r="AU273" s="104"/>
      <c r="AV273" s="104"/>
      <c r="AW273" s="104"/>
      <c r="AX273" s="104"/>
      <c r="AY273" s="104"/>
      <c r="AZ273" s="104"/>
      <c r="BA273" s="104"/>
      <c r="BB273" s="104"/>
      <c r="BC273" s="104"/>
      <c r="BD273" s="104"/>
      <c r="BE273" s="104"/>
      <c r="BF273" s="104"/>
      <c r="BG273" s="104"/>
      <c r="BH273" s="104"/>
      <c r="BI273" s="104"/>
      <c r="BJ273" s="104"/>
      <c r="BK273" s="104"/>
      <c r="BL273" s="105"/>
      <c r="BM273" s="2"/>
      <c r="BN273" s="25"/>
      <c r="BO273" s="25"/>
      <c r="BP273" s="25"/>
      <c r="BQ273" s="25"/>
      <c r="BR273" s="25"/>
      <c r="BS273" s="25"/>
      <c r="BT273" s="25"/>
      <c r="BU273" s="25"/>
      <c r="BV273" s="25"/>
      <c r="BW273" s="25"/>
      <c r="BX273" s="25"/>
      <c r="BY273" s="25"/>
      <c r="BZ273" s="25"/>
      <c r="CA273" s="25"/>
      <c r="CB273" s="25"/>
      <c r="CC273" s="25"/>
      <c r="CD273" s="25"/>
      <c r="CE273" s="25"/>
      <c r="CF273" s="25"/>
      <c r="CG273" s="25"/>
      <c r="CH273" s="25"/>
      <c r="CI273" s="25"/>
      <c r="CJ273" s="25"/>
      <c r="CK273" s="25"/>
      <c r="CU273" s="10" t="str">
        <f>'Hotel Database'!$EJ280</f>
        <v/>
      </c>
      <c r="CW273" s="10" t="str">
        <f>'Hotel Database'!$EN280</f>
        <v>San Pedro de Atacama</v>
      </c>
      <c r="CY273" s="8">
        <v>263</v>
      </c>
      <c r="DA273" s="10" t="str">
        <f>IFERROR(INDEX('Hotel Database'!$ED$11:$ED$510, MATCH($CY273, 'Hotel Database'!$EB$11:$EB$510, 0)), "")</f>
        <v>263. The Phoenicia</v>
      </c>
      <c r="DC273" s="10" t="str">
        <f>IF(IFERROR(INDEX('Hotel Database'!$AD$11:$AD$510, MATCH($CY273, 'Hotel Database'!$EB$11:$EB$510, 0)), "")="", "", IFERROR(INDEX('Hotel Database'!$AD$11:$AD$510, MATCH($CY273, 'Hotel Database'!$EB$11:$EB$510, 0)), ""))</f>
        <v>www.lhw.com/phoeniciamalta</v>
      </c>
      <c r="DE273" s="10" t="str">
        <f t="shared" si="17"/>
        <v>https://lhw.com/phoeniciamalta</v>
      </c>
    </row>
    <row r="274" spans="1:109" x14ac:dyDescent="0.35">
      <c r="A274" s="2"/>
      <c r="B274" s="101" t="str">
        <f>IF(IFERROR(INDEX('Hotel Database'!$B$11:$B$510, MATCH($CY274, 'Hotel Database'!$EB$11:$EB$510, 0)), "")="", "", IFERROR(INDEX('Hotel Database'!$B$11:$B$510, MATCH($CY274, 'Hotel Database'!$EB$11:$EB$510, 0)), ""))</f>
        <v>Mauritius</v>
      </c>
      <c r="C274" s="102"/>
      <c r="D274" s="102"/>
      <c r="E274" s="102"/>
      <c r="F274" s="102"/>
      <c r="G274" s="102"/>
      <c r="H274" s="102"/>
      <c r="I274" s="102" t="str">
        <f>IF(IFERROR(INDEX('Hotel Database'!$C$11:$C$510, MATCH($CY274, 'Hotel Database'!$EB$11:$EB$510, 0)), "")="", "", IFERROR(INDEX('Hotel Database'!$C$11:$C$510, MATCH($CY274, 'Hotel Database'!$EB$11:$EB$510, 0)), ""))</f>
        <v>Flic-en-Flac</v>
      </c>
      <c r="J274" s="102"/>
      <c r="K274" s="102"/>
      <c r="L274" s="102"/>
      <c r="M274" s="102"/>
      <c r="N274" s="102"/>
      <c r="O274" s="102"/>
      <c r="P274" s="102" t="str">
        <f>IF(IFERROR(INDEX('Hotel Database'!$D$11:$D$510, MATCH($CY274, 'Hotel Database'!$EB$11:$EB$510, 0)), "")="", "", IFERROR(INDEX('Hotel Database'!$D$11:$D$510, MATCH($CY274, 'Hotel Database'!$EB$11:$EB$510, 0)), ""))</f>
        <v>Maradiva Villas Resort &amp; Spa</v>
      </c>
      <c r="Q274" s="102"/>
      <c r="R274" s="102"/>
      <c r="S274" s="102"/>
      <c r="T274" s="102"/>
      <c r="U274" s="102"/>
      <c r="V274" s="102"/>
      <c r="W274" s="102"/>
      <c r="X274" s="102"/>
      <c r="Y274" s="102"/>
      <c r="Z274" s="102" t="str">
        <f>IF(IFERROR(INDEX('Hotel Database'!$I$11:$I$510, MATCH($CY274, 'Hotel Database'!$EB$11:$EB$510, 0)), "")="", "", IFERROR(INDEX('Hotel Database'!$I$11:$I$510, MATCH($CY274, 'Hotel Database'!$EB$11:$EB$510, 0)), ""))</f>
        <v/>
      </c>
      <c r="AA274" s="102"/>
      <c r="AB274" s="102"/>
      <c r="AC274" s="102"/>
      <c r="AD274" s="103">
        <f>IF(IFERROR(INDEX('Hotel Database'!$E$11:$E$510, MATCH($CY274, 'Hotel Database'!$EB$11:$EB$510, 0)), "")="", "", IFERROR(INDEX('Hotel Database'!$E$11:$E$510, MATCH($CY274, 'Hotel Database'!$EB$11:$EB$510, 0)), ""))</f>
        <v>81</v>
      </c>
      <c r="AE274" s="103"/>
      <c r="AF274" s="103"/>
      <c r="AG274" s="103"/>
      <c r="AH274" s="103">
        <f>IF(IFERROR(INDEX('Hotel Database'!$H$11:$H$510, MATCH($CY274, 'Hotel Database'!$EB$11:$EB$510, 0)), "")="", "", IFERROR(INDEX('Hotel Database'!$H$11:$H$510, MATCH($CY274, 'Hotel Database'!$EB$11:$EB$510, 0)), ""))</f>
        <v>1</v>
      </c>
      <c r="AI274" s="103"/>
      <c r="AJ274" s="103"/>
      <c r="AK274" s="103"/>
      <c r="AL274" s="103">
        <f>IF(IFERROR(INDEX('Hotel Database'!$K$11:$K$510, MATCH($CY274, 'Hotel Database'!$EB$11:$EB$510, 0)), "")="", "", IFERROR(INDEX('Hotel Database'!$K$11:$K$510, MATCH($CY274, 'Hotel Database'!$EB$11:$EB$510, 0)), ""))</f>
        <v>40</v>
      </c>
      <c r="AM274" s="103"/>
      <c r="AN274" s="103"/>
      <c r="AO274" s="103"/>
      <c r="AP274" s="103">
        <f>IF(IFERROR(INDEX('Hotel Database'!$Q$11:$Q$510, MATCH($CY274, 'Hotel Database'!$EB$11:$EB$510, 0)), "")="", "", IFERROR(INDEX('Hotel Database'!$Q$11:$Q$510, MATCH($CY274, 'Hotel Database'!$EB$11:$EB$510, 0)), ""))</f>
        <v>60</v>
      </c>
      <c r="AQ274" s="103"/>
      <c r="AR274" s="103"/>
      <c r="AS274" s="103"/>
      <c r="AT274" s="104" t="str">
        <f t="shared" si="16"/>
        <v>https://lhw.com/maradiva</v>
      </c>
      <c r="AU274" s="104"/>
      <c r="AV274" s="104"/>
      <c r="AW274" s="104"/>
      <c r="AX274" s="104"/>
      <c r="AY274" s="104"/>
      <c r="AZ274" s="104"/>
      <c r="BA274" s="104"/>
      <c r="BB274" s="104"/>
      <c r="BC274" s="104"/>
      <c r="BD274" s="104"/>
      <c r="BE274" s="104"/>
      <c r="BF274" s="104"/>
      <c r="BG274" s="104"/>
      <c r="BH274" s="104"/>
      <c r="BI274" s="104"/>
      <c r="BJ274" s="104"/>
      <c r="BK274" s="104"/>
      <c r="BL274" s="105"/>
      <c r="BM274" s="2"/>
      <c r="BN274" s="25"/>
      <c r="BO274" s="25"/>
      <c r="BP274" s="25"/>
      <c r="BQ274" s="25"/>
      <c r="BR274" s="25"/>
      <c r="BS274" s="25"/>
      <c r="BT274" s="25"/>
      <c r="BU274" s="25"/>
      <c r="BV274" s="25"/>
      <c r="BW274" s="25"/>
      <c r="BX274" s="25"/>
      <c r="BY274" s="25"/>
      <c r="BZ274" s="25"/>
      <c r="CA274" s="25"/>
      <c r="CB274" s="25"/>
      <c r="CC274" s="25"/>
      <c r="CD274" s="25"/>
      <c r="CE274" s="25"/>
      <c r="CF274" s="25"/>
      <c r="CG274" s="25"/>
      <c r="CH274" s="25"/>
      <c r="CI274" s="25"/>
      <c r="CJ274" s="25"/>
      <c r="CK274" s="25"/>
      <c r="CU274" s="10" t="str">
        <f>'Hotel Database'!$EJ281</f>
        <v/>
      </c>
      <c r="CW274" s="10" t="str">
        <f>'Hotel Database'!$EN281</f>
        <v>San Teodoro</v>
      </c>
      <c r="CY274" s="8">
        <v>264</v>
      </c>
      <c r="DA274" s="10" t="str">
        <f>IFERROR(INDEX('Hotel Database'!$ED$11:$ED$510, MATCH($CY274, 'Hotel Database'!$EB$11:$EB$510, 0)), "")</f>
        <v>264. Maradiva Villas Resort &amp; Spa</v>
      </c>
      <c r="DC274" s="10" t="str">
        <f>IF(IFERROR(INDEX('Hotel Database'!$AD$11:$AD$510, MATCH($CY274, 'Hotel Database'!$EB$11:$EB$510, 0)), "")="", "", IFERROR(INDEX('Hotel Database'!$AD$11:$AD$510, MATCH($CY274, 'Hotel Database'!$EB$11:$EB$510, 0)), ""))</f>
        <v>www.lhw.com/maradiva</v>
      </c>
      <c r="DE274" s="10" t="str">
        <f t="shared" si="17"/>
        <v>https://lhw.com/maradiva</v>
      </c>
    </row>
    <row r="275" spans="1:109" x14ac:dyDescent="0.35">
      <c r="A275" s="2"/>
      <c r="B275" s="101" t="str">
        <f>IF(IFERROR(INDEX('Hotel Database'!$B$11:$B$510, MATCH($CY275, 'Hotel Database'!$EB$11:$EB$510, 0)), "")="", "", IFERROR(INDEX('Hotel Database'!$B$11:$B$510, MATCH($CY275, 'Hotel Database'!$EB$11:$EB$510, 0)), ""))</f>
        <v>Mauritius</v>
      </c>
      <c r="C275" s="102"/>
      <c r="D275" s="102"/>
      <c r="E275" s="102"/>
      <c r="F275" s="102"/>
      <c r="G275" s="102"/>
      <c r="H275" s="102"/>
      <c r="I275" s="102" t="str">
        <f>IF(IFERROR(INDEX('Hotel Database'!$C$11:$C$510, MATCH($CY275, 'Hotel Database'!$EB$11:$EB$510, 0)), "")="", "", IFERROR(INDEX('Hotel Database'!$C$11:$C$510, MATCH($CY275, 'Hotel Database'!$EB$11:$EB$510, 0)), ""))</f>
        <v>Grand Baie</v>
      </c>
      <c r="J275" s="102"/>
      <c r="K275" s="102"/>
      <c r="L275" s="102"/>
      <c r="M275" s="102"/>
      <c r="N275" s="102"/>
      <c r="O275" s="102"/>
      <c r="P275" s="102" t="str">
        <f>IF(IFERROR(INDEX('Hotel Database'!$D$11:$D$510, MATCH($CY275, 'Hotel Database'!$EB$11:$EB$510, 0)), "")="", "", IFERROR(INDEX('Hotel Database'!$D$11:$D$510, MATCH($CY275, 'Hotel Database'!$EB$11:$EB$510, 0)), ""))</f>
        <v>Royal Palm Beachcomber Luxury</v>
      </c>
      <c r="Q275" s="102"/>
      <c r="R275" s="102"/>
      <c r="S275" s="102"/>
      <c r="T275" s="102"/>
      <c r="U275" s="102"/>
      <c r="V275" s="102"/>
      <c r="W275" s="102"/>
      <c r="X275" s="102"/>
      <c r="Y275" s="102"/>
      <c r="Z275" s="102" t="str">
        <f>IF(IFERROR(INDEX('Hotel Database'!$I$11:$I$510, MATCH($CY275, 'Hotel Database'!$EB$11:$EB$510, 0)), "")="", "", IFERROR(INDEX('Hotel Database'!$I$11:$I$510, MATCH($CY275, 'Hotel Database'!$EB$11:$EB$510, 0)), ""))</f>
        <v/>
      </c>
      <c r="AA275" s="102"/>
      <c r="AB275" s="102"/>
      <c r="AC275" s="102"/>
      <c r="AD275" s="103">
        <f>IF(IFERROR(INDEX('Hotel Database'!$E$11:$E$510, MATCH($CY275, 'Hotel Database'!$EB$11:$EB$510, 0)), "")="", "", IFERROR(INDEX('Hotel Database'!$E$11:$E$510, MATCH($CY275, 'Hotel Database'!$EB$11:$EB$510, 0)), ""))</f>
        <v>69</v>
      </c>
      <c r="AE275" s="103"/>
      <c r="AF275" s="103"/>
      <c r="AG275" s="103"/>
      <c r="AH275" s="103">
        <f>IF(IFERROR(INDEX('Hotel Database'!$H$11:$H$510, MATCH($CY275, 'Hotel Database'!$EB$11:$EB$510, 0)), "")="", "", IFERROR(INDEX('Hotel Database'!$H$11:$H$510, MATCH($CY275, 'Hotel Database'!$EB$11:$EB$510, 0)), ""))</f>
        <v>0</v>
      </c>
      <c r="AI275" s="103"/>
      <c r="AJ275" s="103"/>
      <c r="AK275" s="103"/>
      <c r="AL275" s="103" t="str">
        <f>IF(IFERROR(INDEX('Hotel Database'!$K$11:$K$510, MATCH($CY275, 'Hotel Database'!$EB$11:$EB$510, 0)), "")="", "", IFERROR(INDEX('Hotel Database'!$K$11:$K$510, MATCH($CY275, 'Hotel Database'!$EB$11:$EB$510, 0)), ""))</f>
        <v/>
      </c>
      <c r="AM275" s="103"/>
      <c r="AN275" s="103"/>
      <c r="AO275" s="103"/>
      <c r="AP275" s="103" t="str">
        <f>IF(IFERROR(INDEX('Hotel Database'!$Q$11:$Q$510, MATCH($CY275, 'Hotel Database'!$EB$11:$EB$510, 0)), "")="", "", IFERROR(INDEX('Hotel Database'!$Q$11:$Q$510, MATCH($CY275, 'Hotel Database'!$EB$11:$EB$510, 0)), ""))</f>
        <v/>
      </c>
      <c r="AQ275" s="103"/>
      <c r="AR275" s="103"/>
      <c r="AS275" s="103"/>
      <c r="AT275" s="104" t="str">
        <f t="shared" si="16"/>
        <v>https://lhw.com/royalpalm</v>
      </c>
      <c r="AU275" s="104"/>
      <c r="AV275" s="104"/>
      <c r="AW275" s="104"/>
      <c r="AX275" s="104"/>
      <c r="AY275" s="104"/>
      <c r="AZ275" s="104"/>
      <c r="BA275" s="104"/>
      <c r="BB275" s="104"/>
      <c r="BC275" s="104"/>
      <c r="BD275" s="104"/>
      <c r="BE275" s="104"/>
      <c r="BF275" s="104"/>
      <c r="BG275" s="104"/>
      <c r="BH275" s="104"/>
      <c r="BI275" s="104"/>
      <c r="BJ275" s="104"/>
      <c r="BK275" s="104"/>
      <c r="BL275" s="105"/>
      <c r="BM275" s="2"/>
      <c r="BN275" s="25"/>
      <c r="BO275" s="25"/>
      <c r="BP275" s="25"/>
      <c r="BQ275" s="25"/>
      <c r="BR275" s="25"/>
      <c r="BS275" s="25"/>
      <c r="BT275" s="25"/>
      <c r="BU275" s="25"/>
      <c r="BV275" s="25"/>
      <c r="BW275" s="25"/>
      <c r="BX275" s="25"/>
      <c r="BY275" s="25"/>
      <c r="BZ275" s="25"/>
      <c r="CA275" s="25"/>
      <c r="CB275" s="25"/>
      <c r="CC275" s="25"/>
      <c r="CD275" s="25"/>
      <c r="CE275" s="25"/>
      <c r="CF275" s="25"/>
      <c r="CG275" s="25"/>
      <c r="CH275" s="25"/>
      <c r="CI275" s="25"/>
      <c r="CJ275" s="25"/>
      <c r="CK275" s="25"/>
      <c r="CU275" s="10" t="str">
        <f>'Hotel Database'!$EJ282</f>
        <v/>
      </c>
      <c r="CW275" s="10" t="str">
        <f>'Hotel Database'!$EN282</f>
        <v>Sanquan Town, Nanchuan District</v>
      </c>
      <c r="CY275" s="8">
        <v>265</v>
      </c>
      <c r="DA275" s="10" t="str">
        <f>IFERROR(INDEX('Hotel Database'!$ED$11:$ED$510, MATCH($CY275, 'Hotel Database'!$EB$11:$EB$510, 0)), "")</f>
        <v>265. Royal Palm Beachcomber Luxury</v>
      </c>
      <c r="DC275" s="10" t="str">
        <f>IF(IFERROR(INDEX('Hotel Database'!$AD$11:$AD$510, MATCH($CY275, 'Hotel Database'!$EB$11:$EB$510, 0)), "")="", "", IFERROR(INDEX('Hotel Database'!$AD$11:$AD$510, MATCH($CY275, 'Hotel Database'!$EB$11:$EB$510, 0)), ""))</f>
        <v>www.lhw.com/royalpalm</v>
      </c>
      <c r="DE275" s="10" t="str">
        <f t="shared" si="17"/>
        <v>https://lhw.com/royalpalm</v>
      </c>
    </row>
    <row r="276" spans="1:109" x14ac:dyDescent="0.35">
      <c r="A276" s="2"/>
      <c r="B276" s="101" t="str">
        <f>IF(IFERROR(INDEX('Hotel Database'!$B$11:$B$510, MATCH($CY276, 'Hotel Database'!$EB$11:$EB$510, 0)), "")="", "", IFERROR(INDEX('Hotel Database'!$B$11:$B$510, MATCH($CY276, 'Hotel Database'!$EB$11:$EB$510, 0)), ""))</f>
        <v>Mauritius</v>
      </c>
      <c r="C276" s="102"/>
      <c r="D276" s="102"/>
      <c r="E276" s="102"/>
      <c r="F276" s="102"/>
      <c r="G276" s="102"/>
      <c r="H276" s="102"/>
      <c r="I276" s="102" t="str">
        <f>IF(IFERROR(INDEX('Hotel Database'!$C$11:$C$510, MATCH($CY276, 'Hotel Database'!$EB$11:$EB$510, 0)), "")="", "", IFERROR(INDEX('Hotel Database'!$C$11:$C$510, MATCH($CY276, 'Hotel Database'!$EB$11:$EB$510, 0)), ""))</f>
        <v>Poste de Flacq</v>
      </c>
      <c r="J276" s="102"/>
      <c r="K276" s="102"/>
      <c r="L276" s="102"/>
      <c r="M276" s="102"/>
      <c r="N276" s="102"/>
      <c r="O276" s="102"/>
      <c r="P276" s="102" t="str">
        <f>IF(IFERROR(INDEX('Hotel Database'!$D$11:$D$510, MATCH($CY276, 'Hotel Database'!$EB$11:$EB$510, 0)), "")="", "", IFERROR(INDEX('Hotel Database'!$D$11:$D$510, MATCH($CY276, 'Hotel Database'!$EB$11:$EB$510, 0)), ""))</f>
        <v>Constance Prince Maurice</v>
      </c>
      <c r="Q276" s="102"/>
      <c r="R276" s="102"/>
      <c r="S276" s="102"/>
      <c r="T276" s="102"/>
      <c r="U276" s="102"/>
      <c r="V276" s="102"/>
      <c r="W276" s="102"/>
      <c r="X276" s="102"/>
      <c r="Y276" s="102"/>
      <c r="Z276" s="102" t="str">
        <f>IF(IFERROR(INDEX('Hotel Database'!$I$11:$I$510, MATCH($CY276, 'Hotel Database'!$EB$11:$EB$510, 0)), "")="", "", IFERROR(INDEX('Hotel Database'!$I$11:$I$510, MATCH($CY276, 'Hotel Database'!$EB$11:$EB$510, 0)), ""))</f>
        <v/>
      </c>
      <c r="AA276" s="102"/>
      <c r="AB276" s="102"/>
      <c r="AC276" s="102"/>
      <c r="AD276" s="103">
        <f>IF(IFERROR(INDEX('Hotel Database'!$E$11:$E$510, MATCH($CY276, 'Hotel Database'!$EB$11:$EB$510, 0)), "")="", "", IFERROR(INDEX('Hotel Database'!$E$11:$E$510, MATCH($CY276, 'Hotel Database'!$EB$11:$EB$510, 0)), ""))</f>
        <v>89</v>
      </c>
      <c r="AE276" s="103"/>
      <c r="AF276" s="103"/>
      <c r="AG276" s="103"/>
      <c r="AH276" s="103">
        <f>IF(IFERROR(INDEX('Hotel Database'!$H$11:$H$510, MATCH($CY276, 'Hotel Database'!$EB$11:$EB$510, 0)), "")="", "", IFERROR(INDEX('Hotel Database'!$H$11:$H$510, MATCH($CY276, 'Hotel Database'!$EB$11:$EB$510, 0)), ""))</f>
        <v>1</v>
      </c>
      <c r="AI276" s="103"/>
      <c r="AJ276" s="103"/>
      <c r="AK276" s="103"/>
      <c r="AL276" s="103" t="str">
        <f>IF(IFERROR(INDEX('Hotel Database'!$K$11:$K$510, MATCH($CY276, 'Hotel Database'!$EB$11:$EB$510, 0)), "")="", "", IFERROR(INDEX('Hotel Database'!$K$11:$K$510, MATCH($CY276, 'Hotel Database'!$EB$11:$EB$510, 0)), ""))</f>
        <v/>
      </c>
      <c r="AM276" s="103"/>
      <c r="AN276" s="103"/>
      <c r="AO276" s="103"/>
      <c r="AP276" s="103" t="str">
        <f>IF(IFERROR(INDEX('Hotel Database'!$Q$11:$Q$510, MATCH($CY276, 'Hotel Database'!$EB$11:$EB$510, 0)), "")="", "", IFERROR(INDEX('Hotel Database'!$Q$11:$Q$510, MATCH($CY276, 'Hotel Database'!$EB$11:$EB$510, 0)), ""))</f>
        <v/>
      </c>
      <c r="AQ276" s="103"/>
      <c r="AR276" s="103"/>
      <c r="AS276" s="103"/>
      <c r="AT276" s="104" t="str">
        <f t="shared" si="16"/>
        <v>https://lhw.com/constanceleprince</v>
      </c>
      <c r="AU276" s="104"/>
      <c r="AV276" s="104"/>
      <c r="AW276" s="104"/>
      <c r="AX276" s="104"/>
      <c r="AY276" s="104"/>
      <c r="AZ276" s="104"/>
      <c r="BA276" s="104"/>
      <c r="BB276" s="104"/>
      <c r="BC276" s="104"/>
      <c r="BD276" s="104"/>
      <c r="BE276" s="104"/>
      <c r="BF276" s="104"/>
      <c r="BG276" s="104"/>
      <c r="BH276" s="104"/>
      <c r="BI276" s="104"/>
      <c r="BJ276" s="104"/>
      <c r="BK276" s="104"/>
      <c r="BL276" s="105"/>
      <c r="BM276" s="2"/>
      <c r="BN276" s="25"/>
      <c r="BO276" s="25"/>
      <c r="BP276" s="25"/>
      <c r="BQ276" s="25"/>
      <c r="BR276" s="25"/>
      <c r="BS276" s="25"/>
      <c r="BT276" s="25"/>
      <c r="BU276" s="25"/>
      <c r="BV276" s="25"/>
      <c r="BW276" s="25"/>
      <c r="BX276" s="25"/>
      <c r="BY276" s="25"/>
      <c r="BZ276" s="25"/>
      <c r="CA276" s="25"/>
      <c r="CB276" s="25"/>
      <c r="CC276" s="25"/>
      <c r="CD276" s="25"/>
      <c r="CE276" s="25"/>
      <c r="CF276" s="25"/>
      <c r="CG276" s="25"/>
      <c r="CH276" s="25"/>
      <c r="CI276" s="25"/>
      <c r="CJ276" s="25"/>
      <c r="CK276" s="25"/>
      <c r="CU276" s="10" t="str">
        <f>'Hotel Database'!$EJ283</f>
        <v/>
      </c>
      <c r="CW276" s="10" t="str">
        <f>'Hotel Database'!$EN283</f>
        <v>Sanremo</v>
      </c>
      <c r="CY276" s="8">
        <v>266</v>
      </c>
      <c r="DA276" s="10" t="str">
        <f>IFERROR(INDEX('Hotel Database'!$ED$11:$ED$510, MATCH($CY276, 'Hotel Database'!$EB$11:$EB$510, 0)), "")</f>
        <v>266. Constance Prince Maurice</v>
      </c>
      <c r="DC276" s="10" t="str">
        <f>IF(IFERROR(INDEX('Hotel Database'!$AD$11:$AD$510, MATCH($CY276, 'Hotel Database'!$EB$11:$EB$510, 0)), "")="", "", IFERROR(INDEX('Hotel Database'!$AD$11:$AD$510, MATCH($CY276, 'Hotel Database'!$EB$11:$EB$510, 0)), ""))</f>
        <v>www.lhw.com/constanceleprince</v>
      </c>
      <c r="DE276" s="10" t="str">
        <f t="shared" si="17"/>
        <v>https://lhw.com/constanceleprince</v>
      </c>
    </row>
    <row r="277" spans="1:109" x14ac:dyDescent="0.35">
      <c r="A277" s="2"/>
      <c r="B277" s="101" t="str">
        <f>IF(IFERROR(INDEX('Hotel Database'!$B$11:$B$510, MATCH($CY277, 'Hotel Database'!$EB$11:$EB$510, 0)), "")="", "", IFERROR(INDEX('Hotel Database'!$B$11:$B$510, MATCH($CY277, 'Hotel Database'!$EB$11:$EB$510, 0)), ""))</f>
        <v>Mexico</v>
      </c>
      <c r="C277" s="102"/>
      <c r="D277" s="102"/>
      <c r="E277" s="102"/>
      <c r="F277" s="102"/>
      <c r="G277" s="102"/>
      <c r="H277" s="102"/>
      <c r="I277" s="102" t="str">
        <f>IF(IFERROR(INDEX('Hotel Database'!$C$11:$C$510, MATCH($CY277, 'Hotel Database'!$EB$11:$EB$510, 0)), "")="", "", IFERROR(INDEX('Hotel Database'!$C$11:$C$510, MATCH($CY277, 'Hotel Database'!$EB$11:$EB$510, 0)), ""))</f>
        <v>San José del Cabo</v>
      </c>
      <c r="J277" s="102"/>
      <c r="K277" s="102"/>
      <c r="L277" s="102"/>
      <c r="M277" s="102"/>
      <c r="N277" s="102"/>
      <c r="O277" s="102"/>
      <c r="P277" s="102" t="str">
        <f>IF(IFERROR(INDEX('Hotel Database'!$D$11:$D$510, MATCH($CY277, 'Hotel Database'!$EB$11:$EB$510, 0)), "")="", "", IFERROR(INDEX('Hotel Database'!$D$11:$D$510, MATCH($CY277, 'Hotel Database'!$EB$11:$EB$510, 0)), ""))</f>
        <v>Paradisus Los Cabos All Inclusive Adults Only</v>
      </c>
      <c r="Q277" s="102"/>
      <c r="R277" s="102"/>
      <c r="S277" s="102"/>
      <c r="T277" s="102"/>
      <c r="U277" s="102"/>
      <c r="V277" s="102"/>
      <c r="W277" s="102"/>
      <c r="X277" s="102"/>
      <c r="Y277" s="102"/>
      <c r="Z277" s="102" t="str">
        <f>IF(IFERROR(INDEX('Hotel Database'!$I$11:$I$510, MATCH($CY277, 'Hotel Database'!$EB$11:$EB$510, 0)), "")="", "", IFERROR(INDEX('Hotel Database'!$I$11:$I$510, MATCH($CY277, 'Hotel Database'!$EB$11:$EB$510, 0)), ""))</f>
        <v/>
      </c>
      <c r="AA277" s="102"/>
      <c r="AB277" s="102"/>
      <c r="AC277" s="102"/>
      <c r="AD277" s="103">
        <f>IF(IFERROR(INDEX('Hotel Database'!$E$11:$E$510, MATCH($CY277, 'Hotel Database'!$EB$11:$EB$510, 0)), "")="", "", IFERROR(INDEX('Hotel Database'!$E$11:$E$510, MATCH($CY277, 'Hotel Database'!$EB$11:$EB$510, 0)), ""))</f>
        <v>350</v>
      </c>
      <c r="AE277" s="103"/>
      <c r="AF277" s="103"/>
      <c r="AG277" s="103"/>
      <c r="AH277" s="103">
        <f>IF(IFERROR(INDEX('Hotel Database'!$H$11:$H$510, MATCH($CY277, 'Hotel Database'!$EB$11:$EB$510, 0)), "")="", "", IFERROR(INDEX('Hotel Database'!$H$11:$H$510, MATCH($CY277, 'Hotel Database'!$EB$11:$EB$510, 0)), ""))</f>
        <v>8</v>
      </c>
      <c r="AI277" s="103"/>
      <c r="AJ277" s="103"/>
      <c r="AK277" s="103"/>
      <c r="AL277" s="103">
        <f>IF(IFERROR(INDEX('Hotel Database'!$K$11:$K$510, MATCH($CY277, 'Hotel Database'!$EB$11:$EB$510, 0)), "")="", "", IFERROR(INDEX('Hotel Database'!$K$11:$K$510, MATCH($CY277, 'Hotel Database'!$EB$11:$EB$510, 0)), ""))</f>
        <v>800</v>
      </c>
      <c r="AM277" s="103"/>
      <c r="AN277" s="103"/>
      <c r="AO277" s="103"/>
      <c r="AP277" s="103">
        <f>IF(IFERROR(INDEX('Hotel Database'!$Q$11:$Q$510, MATCH($CY277, 'Hotel Database'!$EB$11:$EB$510, 0)), "")="", "", IFERROR(INDEX('Hotel Database'!$Q$11:$Q$510, MATCH($CY277, 'Hotel Database'!$EB$11:$EB$510, 0)), ""))</f>
        <v>600</v>
      </c>
      <c r="AQ277" s="103"/>
      <c r="AR277" s="103"/>
      <c r="AS277" s="103"/>
      <c r="AT277" s="104" t="str">
        <f t="shared" si="16"/>
        <v>https://lhw.com/paradisusloscabos</v>
      </c>
      <c r="AU277" s="104"/>
      <c r="AV277" s="104"/>
      <c r="AW277" s="104"/>
      <c r="AX277" s="104"/>
      <c r="AY277" s="104"/>
      <c r="AZ277" s="104"/>
      <c r="BA277" s="104"/>
      <c r="BB277" s="104"/>
      <c r="BC277" s="104"/>
      <c r="BD277" s="104"/>
      <c r="BE277" s="104"/>
      <c r="BF277" s="104"/>
      <c r="BG277" s="104"/>
      <c r="BH277" s="104"/>
      <c r="BI277" s="104"/>
      <c r="BJ277" s="104"/>
      <c r="BK277" s="104"/>
      <c r="BL277" s="105"/>
      <c r="BM277" s="2"/>
      <c r="BN277" s="25"/>
      <c r="BO277" s="25"/>
      <c r="BP277" s="25"/>
      <c r="BQ277" s="25"/>
      <c r="BR277" s="25"/>
      <c r="BS277" s="25"/>
      <c r="BT277" s="25"/>
      <c r="BU277" s="25"/>
      <c r="BV277" s="25"/>
      <c r="BW277" s="25"/>
      <c r="BX277" s="25"/>
      <c r="BY277" s="25"/>
      <c r="BZ277" s="25"/>
      <c r="CA277" s="25"/>
      <c r="CB277" s="25"/>
      <c r="CC277" s="25"/>
      <c r="CD277" s="25"/>
      <c r="CE277" s="25"/>
      <c r="CF277" s="25"/>
      <c r="CG277" s="25"/>
      <c r="CH277" s="25"/>
      <c r="CI277" s="25"/>
      <c r="CJ277" s="25"/>
      <c r="CK277" s="25"/>
      <c r="CU277" s="10" t="str">
        <f>'Hotel Database'!$EJ284</f>
        <v/>
      </c>
      <c r="CW277" s="10" t="str">
        <f>'Hotel Database'!$EN284</f>
        <v>Santa Barbara</v>
      </c>
      <c r="CY277" s="8">
        <v>267</v>
      </c>
      <c r="DA277" s="10" t="str">
        <f>IFERROR(INDEX('Hotel Database'!$ED$11:$ED$510, MATCH($CY277, 'Hotel Database'!$EB$11:$EB$510, 0)), "")</f>
        <v>267. Paradisus Los Cabos All Inclusive Adults Only</v>
      </c>
      <c r="DC277" s="10" t="str">
        <f>IF(IFERROR(INDEX('Hotel Database'!$AD$11:$AD$510, MATCH($CY277, 'Hotel Database'!$EB$11:$EB$510, 0)), "")="", "", IFERROR(INDEX('Hotel Database'!$AD$11:$AD$510, MATCH($CY277, 'Hotel Database'!$EB$11:$EB$510, 0)), ""))</f>
        <v>www.lhw.com/paradisusloscabos</v>
      </c>
      <c r="DE277" s="10" t="str">
        <f t="shared" si="17"/>
        <v>https://lhw.com/paradisusloscabos</v>
      </c>
    </row>
    <row r="278" spans="1:109" x14ac:dyDescent="0.35">
      <c r="A278" s="2"/>
      <c r="B278" s="101" t="str">
        <f>IF(IFERROR(INDEX('Hotel Database'!$B$11:$B$510, MATCH($CY278, 'Hotel Database'!$EB$11:$EB$510, 0)), "")="", "", IFERROR(INDEX('Hotel Database'!$B$11:$B$510, MATCH($CY278, 'Hotel Database'!$EB$11:$EB$510, 0)), ""))</f>
        <v>Mexico</v>
      </c>
      <c r="C278" s="102"/>
      <c r="D278" s="102"/>
      <c r="E278" s="102"/>
      <c r="F278" s="102"/>
      <c r="G278" s="102"/>
      <c r="H278" s="102"/>
      <c r="I278" s="102" t="str">
        <f>IF(IFERROR(INDEX('Hotel Database'!$C$11:$C$510, MATCH($CY278, 'Hotel Database'!$EB$11:$EB$510, 0)), "")="", "", IFERROR(INDEX('Hotel Database'!$C$11:$C$510, MATCH($CY278, 'Hotel Database'!$EB$11:$EB$510, 0)), ""))</f>
        <v>Punta Maroma</v>
      </c>
      <c r="J278" s="102"/>
      <c r="K278" s="102"/>
      <c r="L278" s="102"/>
      <c r="M278" s="102"/>
      <c r="N278" s="102"/>
      <c r="O278" s="102"/>
      <c r="P278" s="102" t="str">
        <f>IF(IFERROR(INDEX('Hotel Database'!$D$11:$D$510, MATCH($CY278, 'Hotel Database'!$EB$11:$EB$510, 0)), "")="", "", IFERROR(INDEX('Hotel Database'!$D$11:$D$510, MATCH($CY278, 'Hotel Database'!$EB$11:$EB$510, 0)), ""))</f>
        <v>Chable Maroma</v>
      </c>
      <c r="Q278" s="102"/>
      <c r="R278" s="102"/>
      <c r="S278" s="102"/>
      <c r="T278" s="102"/>
      <c r="U278" s="102"/>
      <c r="V278" s="102"/>
      <c r="W278" s="102"/>
      <c r="X278" s="102"/>
      <c r="Y278" s="102"/>
      <c r="Z278" s="102" t="str">
        <f>IF(IFERROR(INDEX('Hotel Database'!$I$11:$I$510, MATCH($CY278, 'Hotel Database'!$EB$11:$EB$510, 0)), "")="", "", IFERROR(INDEX('Hotel Database'!$I$11:$I$510, MATCH($CY278, 'Hotel Database'!$EB$11:$EB$510, 0)), ""))</f>
        <v/>
      </c>
      <c r="AA278" s="102"/>
      <c r="AB278" s="102"/>
      <c r="AC278" s="102"/>
      <c r="AD278" s="103">
        <f>IF(IFERROR(INDEX('Hotel Database'!$E$11:$E$510, MATCH($CY278, 'Hotel Database'!$EB$11:$EB$510, 0)), "")="", "", IFERROR(INDEX('Hotel Database'!$E$11:$E$510, MATCH($CY278, 'Hotel Database'!$EB$11:$EB$510, 0)), ""))</f>
        <v>70</v>
      </c>
      <c r="AE278" s="103"/>
      <c r="AF278" s="103"/>
      <c r="AG278" s="103"/>
      <c r="AH278" s="103">
        <f>IF(IFERROR(INDEX('Hotel Database'!$H$11:$H$510, MATCH($CY278, 'Hotel Database'!$EB$11:$EB$510, 0)), "")="", "", IFERROR(INDEX('Hotel Database'!$H$11:$H$510, MATCH($CY278, 'Hotel Database'!$EB$11:$EB$510, 0)), ""))</f>
        <v>4</v>
      </c>
      <c r="AI278" s="103"/>
      <c r="AJ278" s="103"/>
      <c r="AK278" s="103"/>
      <c r="AL278" s="103">
        <f>IF(IFERROR(INDEX('Hotel Database'!$K$11:$K$510, MATCH($CY278, 'Hotel Database'!$EB$11:$EB$510, 0)), "")="", "", IFERROR(INDEX('Hotel Database'!$K$11:$K$510, MATCH($CY278, 'Hotel Database'!$EB$11:$EB$510, 0)), ""))</f>
        <v>70</v>
      </c>
      <c r="AM278" s="103"/>
      <c r="AN278" s="103"/>
      <c r="AO278" s="103"/>
      <c r="AP278" s="103">
        <f>IF(IFERROR(INDEX('Hotel Database'!$Q$11:$Q$510, MATCH($CY278, 'Hotel Database'!$EB$11:$EB$510, 0)), "")="", "", IFERROR(INDEX('Hotel Database'!$Q$11:$Q$510, MATCH($CY278, 'Hotel Database'!$EB$11:$EB$510, 0)), ""))</f>
        <v>140</v>
      </c>
      <c r="AQ278" s="103"/>
      <c r="AR278" s="103"/>
      <c r="AS278" s="103"/>
      <c r="AT278" s="104" t="str">
        <f t="shared" si="16"/>
        <v>https://lhw.com/chablemaroma</v>
      </c>
      <c r="AU278" s="104"/>
      <c r="AV278" s="104"/>
      <c r="AW278" s="104"/>
      <c r="AX278" s="104"/>
      <c r="AY278" s="104"/>
      <c r="AZ278" s="104"/>
      <c r="BA278" s="104"/>
      <c r="BB278" s="104"/>
      <c r="BC278" s="104"/>
      <c r="BD278" s="104"/>
      <c r="BE278" s="104"/>
      <c r="BF278" s="104"/>
      <c r="BG278" s="104"/>
      <c r="BH278" s="104"/>
      <c r="BI278" s="104"/>
      <c r="BJ278" s="104"/>
      <c r="BK278" s="104"/>
      <c r="BL278" s="105"/>
      <c r="BM278" s="2"/>
      <c r="BN278" s="25"/>
      <c r="BO278" s="25"/>
      <c r="BP278" s="25"/>
      <c r="BQ278" s="25"/>
      <c r="BR278" s="25"/>
      <c r="BS278" s="25"/>
      <c r="BT278" s="25"/>
      <c r="BU278" s="25"/>
      <c r="BV278" s="25"/>
      <c r="BW278" s="25"/>
      <c r="BX278" s="25"/>
      <c r="BY278" s="25"/>
      <c r="BZ278" s="25"/>
      <c r="CA278" s="25"/>
      <c r="CB278" s="25"/>
      <c r="CC278" s="25"/>
      <c r="CD278" s="25"/>
      <c r="CE278" s="25"/>
      <c r="CF278" s="25"/>
      <c r="CG278" s="25"/>
      <c r="CH278" s="25"/>
      <c r="CI278" s="25"/>
      <c r="CJ278" s="25"/>
      <c r="CK278" s="25"/>
      <c r="CU278" s="10" t="str">
        <f>'Hotel Database'!$EJ285</f>
        <v/>
      </c>
      <c r="CW278" s="10" t="str">
        <f>'Hotel Database'!$EN285</f>
        <v>Santa Margherita Ligure</v>
      </c>
      <c r="CY278" s="8">
        <v>268</v>
      </c>
      <c r="DA278" s="10" t="str">
        <f>IFERROR(INDEX('Hotel Database'!$ED$11:$ED$510, MATCH($CY278, 'Hotel Database'!$EB$11:$EB$510, 0)), "")</f>
        <v>268. Chable Maroma</v>
      </c>
      <c r="DC278" s="10" t="str">
        <f>IF(IFERROR(INDEX('Hotel Database'!$AD$11:$AD$510, MATCH($CY278, 'Hotel Database'!$EB$11:$EB$510, 0)), "")="", "", IFERROR(INDEX('Hotel Database'!$AD$11:$AD$510, MATCH($CY278, 'Hotel Database'!$EB$11:$EB$510, 0)), ""))</f>
        <v>www.lhw.com/chablemaroma</v>
      </c>
      <c r="DE278" s="10" t="str">
        <f t="shared" si="17"/>
        <v>https://lhw.com/chablemaroma</v>
      </c>
    </row>
    <row r="279" spans="1:109" x14ac:dyDescent="0.35">
      <c r="A279" s="2"/>
      <c r="B279" s="101" t="str">
        <f>IF(IFERROR(INDEX('Hotel Database'!$B$11:$B$510, MATCH($CY279, 'Hotel Database'!$EB$11:$EB$510, 0)), "")="", "", IFERROR(INDEX('Hotel Database'!$B$11:$B$510, MATCH($CY279, 'Hotel Database'!$EB$11:$EB$510, 0)), ""))</f>
        <v>Mexico</v>
      </c>
      <c r="C279" s="102"/>
      <c r="D279" s="102"/>
      <c r="E279" s="102"/>
      <c r="F279" s="102"/>
      <c r="G279" s="102"/>
      <c r="H279" s="102"/>
      <c r="I279" s="102" t="str">
        <f>IF(IFERROR(INDEX('Hotel Database'!$C$11:$C$510, MATCH($CY279, 'Hotel Database'!$EB$11:$EB$510, 0)), "")="", "", IFERROR(INDEX('Hotel Database'!$C$11:$C$510, MATCH($CY279, 'Hotel Database'!$EB$11:$EB$510, 0)), ""))</f>
        <v>Chochola, Yucatan</v>
      </c>
      <c r="J279" s="102"/>
      <c r="K279" s="102"/>
      <c r="L279" s="102"/>
      <c r="M279" s="102"/>
      <c r="N279" s="102"/>
      <c r="O279" s="102"/>
      <c r="P279" s="102" t="str">
        <f>IF(IFERROR(INDEX('Hotel Database'!$D$11:$D$510, MATCH($CY279, 'Hotel Database'!$EB$11:$EB$510, 0)), "")="", "", IFERROR(INDEX('Hotel Database'!$D$11:$D$510, MATCH($CY279, 'Hotel Database'!$EB$11:$EB$510, 0)), ""))</f>
        <v>Chable Yucatan</v>
      </c>
      <c r="Q279" s="102"/>
      <c r="R279" s="102"/>
      <c r="S279" s="102"/>
      <c r="T279" s="102"/>
      <c r="U279" s="102"/>
      <c r="V279" s="102"/>
      <c r="W279" s="102"/>
      <c r="X279" s="102"/>
      <c r="Y279" s="102"/>
      <c r="Z279" s="102" t="str">
        <f>IF(IFERROR(INDEX('Hotel Database'!$I$11:$I$510, MATCH($CY279, 'Hotel Database'!$EB$11:$EB$510, 0)), "")="", "", IFERROR(INDEX('Hotel Database'!$I$11:$I$510, MATCH($CY279, 'Hotel Database'!$EB$11:$EB$510, 0)), ""))</f>
        <v/>
      </c>
      <c r="AA279" s="102"/>
      <c r="AB279" s="102"/>
      <c r="AC279" s="102"/>
      <c r="AD279" s="103">
        <f>IF(IFERROR(INDEX('Hotel Database'!$E$11:$E$510, MATCH($CY279, 'Hotel Database'!$EB$11:$EB$510, 0)), "")="", "", IFERROR(INDEX('Hotel Database'!$E$11:$E$510, MATCH($CY279, 'Hotel Database'!$EB$11:$EB$510, 0)), ""))</f>
        <v>40</v>
      </c>
      <c r="AE279" s="103"/>
      <c r="AF279" s="103"/>
      <c r="AG279" s="103"/>
      <c r="AH279" s="103">
        <f>IF(IFERROR(INDEX('Hotel Database'!$H$11:$H$510, MATCH($CY279, 'Hotel Database'!$EB$11:$EB$510, 0)), "")="", "", IFERROR(INDEX('Hotel Database'!$H$11:$H$510, MATCH($CY279, 'Hotel Database'!$EB$11:$EB$510, 0)), ""))</f>
        <v>2</v>
      </c>
      <c r="AI279" s="103"/>
      <c r="AJ279" s="103"/>
      <c r="AK279" s="103"/>
      <c r="AL279" s="103">
        <f>IF(IFERROR(INDEX('Hotel Database'!$K$11:$K$510, MATCH($CY279, 'Hotel Database'!$EB$11:$EB$510, 0)), "")="", "", IFERROR(INDEX('Hotel Database'!$K$11:$K$510, MATCH($CY279, 'Hotel Database'!$EB$11:$EB$510, 0)), ""))</f>
        <v>200</v>
      </c>
      <c r="AM279" s="103"/>
      <c r="AN279" s="103"/>
      <c r="AO279" s="103"/>
      <c r="AP279" s="103">
        <f>IF(IFERROR(INDEX('Hotel Database'!$Q$11:$Q$510, MATCH($CY279, 'Hotel Database'!$EB$11:$EB$510, 0)), "")="", "", IFERROR(INDEX('Hotel Database'!$Q$11:$Q$510, MATCH($CY279, 'Hotel Database'!$EB$11:$EB$510, 0)), ""))</f>
        <v>150</v>
      </c>
      <c r="AQ279" s="103"/>
      <c r="AR279" s="103"/>
      <c r="AS279" s="103"/>
      <c r="AT279" s="104" t="str">
        <f t="shared" si="16"/>
        <v>https://lhw.com/chablechochola</v>
      </c>
      <c r="AU279" s="104"/>
      <c r="AV279" s="104"/>
      <c r="AW279" s="104"/>
      <c r="AX279" s="104"/>
      <c r="AY279" s="104"/>
      <c r="AZ279" s="104"/>
      <c r="BA279" s="104"/>
      <c r="BB279" s="104"/>
      <c r="BC279" s="104"/>
      <c r="BD279" s="104"/>
      <c r="BE279" s="104"/>
      <c r="BF279" s="104"/>
      <c r="BG279" s="104"/>
      <c r="BH279" s="104"/>
      <c r="BI279" s="104"/>
      <c r="BJ279" s="104"/>
      <c r="BK279" s="104"/>
      <c r="BL279" s="105"/>
      <c r="BM279" s="2"/>
      <c r="BN279" s="25"/>
      <c r="BO279" s="25"/>
      <c r="BP279" s="25"/>
      <c r="BQ279" s="25"/>
      <c r="BR279" s="25"/>
      <c r="BS279" s="25"/>
      <c r="BT279" s="25"/>
      <c r="BU279" s="25"/>
      <c r="BV279" s="25"/>
      <c r="BW279" s="25"/>
      <c r="BX279" s="25"/>
      <c r="BY279" s="25"/>
      <c r="BZ279" s="25"/>
      <c r="CA279" s="25"/>
      <c r="CB279" s="25"/>
      <c r="CC279" s="25"/>
      <c r="CD279" s="25"/>
      <c r="CE279" s="25"/>
      <c r="CF279" s="25"/>
      <c r="CG279" s="25"/>
      <c r="CH279" s="25"/>
      <c r="CI279" s="25"/>
      <c r="CJ279" s="25"/>
      <c r="CK279" s="25"/>
      <c r="CU279" s="10" t="str">
        <f>'Hotel Database'!$EJ286</f>
        <v/>
      </c>
      <c r="CW279" s="10" t="str">
        <f>'Hotel Database'!$EN286</f>
        <v>Santa Monica</v>
      </c>
      <c r="CY279" s="8">
        <v>269</v>
      </c>
      <c r="DA279" s="10" t="str">
        <f>IFERROR(INDEX('Hotel Database'!$ED$11:$ED$510, MATCH($CY279, 'Hotel Database'!$EB$11:$EB$510, 0)), "")</f>
        <v>269. Chable Yucatan</v>
      </c>
      <c r="DC279" s="10" t="str">
        <f>IF(IFERROR(INDEX('Hotel Database'!$AD$11:$AD$510, MATCH($CY279, 'Hotel Database'!$EB$11:$EB$510, 0)), "")="", "", IFERROR(INDEX('Hotel Database'!$AD$11:$AD$510, MATCH($CY279, 'Hotel Database'!$EB$11:$EB$510, 0)), ""))</f>
        <v>www.lhw.com/chablechochola</v>
      </c>
      <c r="DE279" s="10" t="str">
        <f t="shared" si="17"/>
        <v>https://lhw.com/chablechochola</v>
      </c>
    </row>
    <row r="280" spans="1:109" x14ac:dyDescent="0.35">
      <c r="A280" s="2"/>
      <c r="B280" s="101" t="str">
        <f>IF(IFERROR(INDEX('Hotel Database'!$B$11:$B$510, MATCH($CY280, 'Hotel Database'!$EB$11:$EB$510, 0)), "")="", "", IFERROR(INDEX('Hotel Database'!$B$11:$B$510, MATCH($CY280, 'Hotel Database'!$EB$11:$EB$510, 0)), ""))</f>
        <v>Mexico</v>
      </c>
      <c r="C280" s="102"/>
      <c r="D280" s="102"/>
      <c r="E280" s="102"/>
      <c r="F280" s="102"/>
      <c r="G280" s="102"/>
      <c r="H280" s="102"/>
      <c r="I280" s="102" t="str">
        <f>IF(IFERROR(INDEX('Hotel Database'!$C$11:$C$510, MATCH($CY280, 'Hotel Database'!$EB$11:$EB$510, 0)), "")="", "", IFERROR(INDEX('Hotel Database'!$C$11:$C$510, MATCH($CY280, 'Hotel Database'!$EB$11:$EB$510, 0)), ""))</f>
        <v>San Jose del Cabo</v>
      </c>
      <c r="J280" s="102"/>
      <c r="K280" s="102"/>
      <c r="L280" s="102"/>
      <c r="M280" s="102"/>
      <c r="N280" s="102"/>
      <c r="O280" s="102"/>
      <c r="P280" s="102" t="str">
        <f>IF(IFERROR(INDEX('Hotel Database'!$D$11:$D$510, MATCH($CY280, 'Hotel Database'!$EB$11:$EB$510, 0)), "")="", "", IFERROR(INDEX('Hotel Database'!$D$11:$D$510, MATCH($CY280, 'Hotel Database'!$EB$11:$EB$510, 0)), ""))</f>
        <v>Marquis Los Cabos All Inclusive Resort &amp; Spa</v>
      </c>
      <c r="Q280" s="102"/>
      <c r="R280" s="102"/>
      <c r="S280" s="102"/>
      <c r="T280" s="102"/>
      <c r="U280" s="102"/>
      <c r="V280" s="102"/>
      <c r="W280" s="102"/>
      <c r="X280" s="102"/>
      <c r="Y280" s="102"/>
      <c r="Z280" s="102" t="str">
        <f>IF(IFERROR(INDEX('Hotel Database'!$I$11:$I$510, MATCH($CY280, 'Hotel Database'!$EB$11:$EB$510, 0)), "")="", "", IFERROR(INDEX('Hotel Database'!$I$11:$I$510, MATCH($CY280, 'Hotel Database'!$EB$11:$EB$510, 0)), ""))</f>
        <v/>
      </c>
      <c r="AA280" s="102"/>
      <c r="AB280" s="102"/>
      <c r="AC280" s="102"/>
      <c r="AD280" s="103">
        <f>IF(IFERROR(INDEX('Hotel Database'!$E$11:$E$510, MATCH($CY280, 'Hotel Database'!$EB$11:$EB$510, 0)), "")="", "", IFERROR(INDEX('Hotel Database'!$E$11:$E$510, MATCH($CY280, 'Hotel Database'!$EB$11:$EB$510, 0)), ""))</f>
        <v>235</v>
      </c>
      <c r="AE280" s="103"/>
      <c r="AF280" s="103"/>
      <c r="AG280" s="103"/>
      <c r="AH280" s="103">
        <f>IF(IFERROR(INDEX('Hotel Database'!$H$11:$H$510, MATCH($CY280, 'Hotel Database'!$EB$11:$EB$510, 0)), "")="", "", IFERROR(INDEX('Hotel Database'!$H$11:$H$510, MATCH($CY280, 'Hotel Database'!$EB$11:$EB$510, 0)), ""))</f>
        <v>8</v>
      </c>
      <c r="AI280" s="103"/>
      <c r="AJ280" s="103"/>
      <c r="AK280" s="103"/>
      <c r="AL280" s="103">
        <f>IF(IFERROR(INDEX('Hotel Database'!$K$11:$K$510, MATCH($CY280, 'Hotel Database'!$EB$11:$EB$510, 0)), "")="", "", IFERROR(INDEX('Hotel Database'!$K$11:$K$510, MATCH($CY280, 'Hotel Database'!$EB$11:$EB$510, 0)), ""))</f>
        <v>1000</v>
      </c>
      <c r="AM280" s="103"/>
      <c r="AN280" s="103"/>
      <c r="AO280" s="103"/>
      <c r="AP280" s="103">
        <f>IF(IFERROR(INDEX('Hotel Database'!$Q$11:$Q$510, MATCH($CY280, 'Hotel Database'!$EB$11:$EB$510, 0)), "")="", "", IFERROR(INDEX('Hotel Database'!$Q$11:$Q$510, MATCH($CY280, 'Hotel Database'!$EB$11:$EB$510, 0)), ""))</f>
        <v>350</v>
      </c>
      <c r="AQ280" s="103"/>
      <c r="AR280" s="103"/>
      <c r="AS280" s="103"/>
      <c r="AT280" s="104" t="str">
        <f t="shared" si="16"/>
        <v>https://lhw.com/marquisloscabos</v>
      </c>
      <c r="AU280" s="104"/>
      <c r="AV280" s="104"/>
      <c r="AW280" s="104"/>
      <c r="AX280" s="104"/>
      <c r="AY280" s="104"/>
      <c r="AZ280" s="104"/>
      <c r="BA280" s="104"/>
      <c r="BB280" s="104"/>
      <c r="BC280" s="104"/>
      <c r="BD280" s="104"/>
      <c r="BE280" s="104"/>
      <c r="BF280" s="104"/>
      <c r="BG280" s="104"/>
      <c r="BH280" s="104"/>
      <c r="BI280" s="104"/>
      <c r="BJ280" s="104"/>
      <c r="BK280" s="104"/>
      <c r="BL280" s="105"/>
      <c r="BM280" s="2"/>
      <c r="BN280" s="25"/>
      <c r="BO280" s="25"/>
      <c r="BP280" s="25"/>
      <c r="BQ280" s="25"/>
      <c r="BR280" s="25"/>
      <c r="BS280" s="25"/>
      <c r="BT280" s="25"/>
      <c r="BU280" s="25"/>
      <c r="BV280" s="25"/>
      <c r="BW280" s="25"/>
      <c r="BX280" s="25"/>
      <c r="BY280" s="25"/>
      <c r="BZ280" s="25"/>
      <c r="CA280" s="25"/>
      <c r="CB280" s="25"/>
      <c r="CC280" s="25"/>
      <c r="CD280" s="25"/>
      <c r="CE280" s="25"/>
      <c r="CF280" s="25"/>
      <c r="CG280" s="25"/>
      <c r="CH280" s="25"/>
      <c r="CI280" s="25"/>
      <c r="CJ280" s="25"/>
      <c r="CK280" s="25"/>
      <c r="CU280" s="10" t="str">
        <f>'Hotel Database'!$EJ287</f>
        <v/>
      </c>
      <c r="CW280" s="10" t="str">
        <f>'Hotel Database'!$EN287</f>
        <v>Santiago</v>
      </c>
      <c r="CY280" s="8">
        <v>270</v>
      </c>
      <c r="DA280" s="10" t="str">
        <f>IFERROR(INDEX('Hotel Database'!$ED$11:$ED$510, MATCH($CY280, 'Hotel Database'!$EB$11:$EB$510, 0)), "")</f>
        <v>270. Marquis Los Cabos All Inclusive Resort &amp; Spa</v>
      </c>
      <c r="DC280" s="10" t="str">
        <f>IF(IFERROR(INDEX('Hotel Database'!$AD$11:$AD$510, MATCH($CY280, 'Hotel Database'!$EB$11:$EB$510, 0)), "")="", "", IFERROR(INDEX('Hotel Database'!$AD$11:$AD$510, MATCH($CY280, 'Hotel Database'!$EB$11:$EB$510, 0)), ""))</f>
        <v>www.lhw.com/marquisloscabos</v>
      </c>
      <c r="DE280" s="10" t="str">
        <f t="shared" si="17"/>
        <v>https://lhw.com/marquisloscabos</v>
      </c>
    </row>
    <row r="281" spans="1:109" x14ac:dyDescent="0.35">
      <c r="A281" s="2"/>
      <c r="B281" s="101" t="str">
        <f>IF(IFERROR(INDEX('Hotel Database'!$B$11:$B$510, MATCH($CY281, 'Hotel Database'!$EB$11:$EB$510, 0)), "")="", "", IFERROR(INDEX('Hotel Database'!$B$11:$B$510, MATCH($CY281, 'Hotel Database'!$EB$11:$EB$510, 0)), ""))</f>
        <v>Mexico</v>
      </c>
      <c r="C281" s="102"/>
      <c r="D281" s="102"/>
      <c r="E281" s="102"/>
      <c r="F281" s="102"/>
      <c r="G281" s="102"/>
      <c r="H281" s="102"/>
      <c r="I281" s="102" t="str">
        <f>IF(IFERROR(INDEX('Hotel Database'!$C$11:$C$510, MATCH($CY281, 'Hotel Database'!$EB$11:$EB$510, 0)), "")="", "", IFERROR(INDEX('Hotel Database'!$C$11:$C$510, MATCH($CY281, 'Hotel Database'!$EB$11:$EB$510, 0)), ""))</f>
        <v>Mexico City</v>
      </c>
      <c r="J281" s="102"/>
      <c r="K281" s="102"/>
      <c r="L281" s="102"/>
      <c r="M281" s="102"/>
      <c r="N281" s="102"/>
      <c r="O281" s="102"/>
      <c r="P281" s="102" t="str">
        <f>IF(IFERROR(INDEX('Hotel Database'!$D$11:$D$510, MATCH($CY281, 'Hotel Database'!$EB$11:$EB$510, 0)), "")="", "", IFERROR(INDEX('Hotel Database'!$D$11:$D$510, MATCH($CY281, 'Hotel Database'!$EB$11:$EB$510, 0)), ""))</f>
        <v>Hotel Marquis Reforma</v>
      </c>
      <c r="Q281" s="102"/>
      <c r="R281" s="102"/>
      <c r="S281" s="102"/>
      <c r="T281" s="102"/>
      <c r="U281" s="102"/>
      <c r="V281" s="102"/>
      <c r="W281" s="102"/>
      <c r="X281" s="102"/>
      <c r="Y281" s="102"/>
      <c r="Z281" s="102" t="str">
        <f>IF(IFERROR(INDEX('Hotel Database'!$I$11:$I$510, MATCH($CY281, 'Hotel Database'!$EB$11:$EB$510, 0)), "")="", "", IFERROR(INDEX('Hotel Database'!$I$11:$I$510, MATCH($CY281, 'Hotel Database'!$EB$11:$EB$510, 0)), ""))</f>
        <v/>
      </c>
      <c r="AA281" s="102"/>
      <c r="AB281" s="102"/>
      <c r="AC281" s="102"/>
      <c r="AD281" s="103">
        <f>IF(IFERROR(INDEX('Hotel Database'!$E$11:$E$510, MATCH($CY281, 'Hotel Database'!$EB$11:$EB$510, 0)), "")="", "", IFERROR(INDEX('Hotel Database'!$E$11:$E$510, MATCH($CY281, 'Hotel Database'!$EB$11:$EB$510, 0)), ""))</f>
        <v>219</v>
      </c>
      <c r="AE281" s="103"/>
      <c r="AF281" s="103"/>
      <c r="AG281" s="103"/>
      <c r="AH281" s="103">
        <f>IF(IFERROR(INDEX('Hotel Database'!$H$11:$H$510, MATCH($CY281, 'Hotel Database'!$EB$11:$EB$510, 0)), "")="", "", IFERROR(INDEX('Hotel Database'!$H$11:$H$510, MATCH($CY281, 'Hotel Database'!$EB$11:$EB$510, 0)), ""))</f>
        <v>15</v>
      </c>
      <c r="AI281" s="103"/>
      <c r="AJ281" s="103"/>
      <c r="AK281" s="103"/>
      <c r="AL281" s="103">
        <f>IF(IFERROR(INDEX('Hotel Database'!$K$11:$K$510, MATCH($CY281, 'Hotel Database'!$EB$11:$EB$510, 0)), "")="", "", IFERROR(INDEX('Hotel Database'!$K$11:$K$510, MATCH($CY281, 'Hotel Database'!$EB$11:$EB$510, 0)), ""))</f>
        <v>1000</v>
      </c>
      <c r="AM281" s="103"/>
      <c r="AN281" s="103"/>
      <c r="AO281" s="103"/>
      <c r="AP281" s="103">
        <f>IF(IFERROR(INDEX('Hotel Database'!$Q$11:$Q$510, MATCH($CY281, 'Hotel Database'!$EB$11:$EB$510, 0)), "")="", "", IFERROR(INDEX('Hotel Database'!$Q$11:$Q$510, MATCH($CY281, 'Hotel Database'!$EB$11:$EB$510, 0)), ""))</f>
        <v>700</v>
      </c>
      <c r="AQ281" s="103"/>
      <c r="AR281" s="103"/>
      <c r="AS281" s="103"/>
      <c r="AT281" s="104" t="str">
        <f t="shared" si="16"/>
        <v>https://lhw.com/marquisreforma</v>
      </c>
      <c r="AU281" s="104"/>
      <c r="AV281" s="104"/>
      <c r="AW281" s="104"/>
      <c r="AX281" s="104"/>
      <c r="AY281" s="104"/>
      <c r="AZ281" s="104"/>
      <c r="BA281" s="104"/>
      <c r="BB281" s="104"/>
      <c r="BC281" s="104"/>
      <c r="BD281" s="104"/>
      <c r="BE281" s="104"/>
      <c r="BF281" s="104"/>
      <c r="BG281" s="104"/>
      <c r="BH281" s="104"/>
      <c r="BI281" s="104"/>
      <c r="BJ281" s="104"/>
      <c r="BK281" s="104"/>
      <c r="BL281" s="105"/>
      <c r="BM281" s="2"/>
      <c r="BN281" s="25"/>
      <c r="BO281" s="25"/>
      <c r="BP281" s="25"/>
      <c r="BQ281" s="25"/>
      <c r="BR281" s="25"/>
      <c r="BS281" s="25"/>
      <c r="BT281" s="25"/>
      <c r="BU281" s="25"/>
      <c r="BV281" s="25"/>
      <c r="BW281" s="25"/>
      <c r="BX281" s="25"/>
      <c r="BY281" s="25"/>
      <c r="BZ281" s="25"/>
      <c r="CA281" s="25"/>
      <c r="CB281" s="25"/>
      <c r="CC281" s="25"/>
      <c r="CD281" s="25"/>
      <c r="CE281" s="25"/>
      <c r="CF281" s="25"/>
      <c r="CG281" s="25"/>
      <c r="CH281" s="25"/>
      <c r="CI281" s="25"/>
      <c r="CJ281" s="25"/>
      <c r="CK281" s="25"/>
      <c r="CU281" s="10" t="str">
        <f>'Hotel Database'!$EJ288</f>
        <v/>
      </c>
      <c r="CW281" s="10" t="str">
        <f>'Hotel Database'!$EN288</f>
        <v>Santo Stefano Belbo</v>
      </c>
      <c r="CY281" s="8">
        <v>271</v>
      </c>
      <c r="DA281" s="10" t="str">
        <f>IFERROR(INDEX('Hotel Database'!$ED$11:$ED$510, MATCH($CY281, 'Hotel Database'!$EB$11:$EB$510, 0)), "")</f>
        <v>271. Hotel Marquis Reforma</v>
      </c>
      <c r="DC281" s="10" t="str">
        <f>IF(IFERROR(INDEX('Hotel Database'!$AD$11:$AD$510, MATCH($CY281, 'Hotel Database'!$EB$11:$EB$510, 0)), "")="", "", IFERROR(INDEX('Hotel Database'!$AD$11:$AD$510, MATCH($CY281, 'Hotel Database'!$EB$11:$EB$510, 0)), ""))</f>
        <v>www.lhw.com/marquisreforma</v>
      </c>
      <c r="DE281" s="10" t="str">
        <f t="shared" si="17"/>
        <v>https://lhw.com/marquisreforma</v>
      </c>
    </row>
    <row r="282" spans="1:109" x14ac:dyDescent="0.35">
      <c r="A282" s="2"/>
      <c r="B282" s="101" t="str">
        <f>IF(IFERROR(INDEX('Hotel Database'!$B$11:$B$510, MATCH($CY282, 'Hotel Database'!$EB$11:$EB$510, 0)), "")="", "", IFERROR(INDEX('Hotel Database'!$B$11:$B$510, MATCH($CY282, 'Hotel Database'!$EB$11:$EB$510, 0)), ""))</f>
        <v>Mexico</v>
      </c>
      <c r="C282" s="102"/>
      <c r="D282" s="102"/>
      <c r="E282" s="102"/>
      <c r="F282" s="102"/>
      <c r="G282" s="102"/>
      <c r="H282" s="102"/>
      <c r="I282" s="102" t="str">
        <f>IF(IFERROR(INDEX('Hotel Database'!$C$11:$C$510, MATCH($CY282, 'Hotel Database'!$EB$11:$EB$510, 0)), "")="", "", IFERROR(INDEX('Hotel Database'!$C$11:$C$510, MATCH($CY282, 'Hotel Database'!$EB$11:$EB$510, 0)), ""))</f>
        <v>Mexico City</v>
      </c>
      <c r="J282" s="102"/>
      <c r="K282" s="102"/>
      <c r="L282" s="102"/>
      <c r="M282" s="102"/>
      <c r="N282" s="102"/>
      <c r="O282" s="102"/>
      <c r="P282" s="102" t="str">
        <f>IF(IFERROR(INDEX('Hotel Database'!$D$11:$D$510, MATCH($CY282, 'Hotel Database'!$EB$11:$EB$510, 0)), "")="", "", IFERROR(INDEX('Hotel Database'!$D$11:$D$510, MATCH($CY282, 'Hotel Database'!$EB$11:$EB$510, 0)), ""))</f>
        <v>Casa Polanco</v>
      </c>
      <c r="Q282" s="102"/>
      <c r="R282" s="102"/>
      <c r="S282" s="102"/>
      <c r="T282" s="102"/>
      <c r="U282" s="102"/>
      <c r="V282" s="102"/>
      <c r="W282" s="102"/>
      <c r="X282" s="102"/>
      <c r="Y282" s="102"/>
      <c r="Z282" s="102" t="str">
        <f>IF(IFERROR(INDEX('Hotel Database'!$I$11:$I$510, MATCH($CY282, 'Hotel Database'!$EB$11:$EB$510, 0)), "")="", "", IFERROR(INDEX('Hotel Database'!$I$11:$I$510, MATCH($CY282, 'Hotel Database'!$EB$11:$EB$510, 0)), ""))</f>
        <v/>
      </c>
      <c r="AA282" s="102"/>
      <c r="AB282" s="102"/>
      <c r="AC282" s="102"/>
      <c r="AD282" s="103">
        <f>IF(IFERROR(INDEX('Hotel Database'!$E$11:$E$510, MATCH($CY282, 'Hotel Database'!$EB$11:$EB$510, 0)), "")="", "", IFERROR(INDEX('Hotel Database'!$E$11:$E$510, MATCH($CY282, 'Hotel Database'!$EB$11:$EB$510, 0)), ""))</f>
        <v>19</v>
      </c>
      <c r="AE282" s="103"/>
      <c r="AF282" s="103"/>
      <c r="AG282" s="103"/>
      <c r="AH282" s="103" t="str">
        <f>IF(IFERROR(INDEX('Hotel Database'!$H$11:$H$510, MATCH($CY282, 'Hotel Database'!$EB$11:$EB$510, 0)), "")="", "", IFERROR(INDEX('Hotel Database'!$H$11:$H$510, MATCH($CY282, 'Hotel Database'!$EB$11:$EB$510, 0)), ""))</f>
        <v/>
      </c>
      <c r="AI282" s="103"/>
      <c r="AJ282" s="103"/>
      <c r="AK282" s="103"/>
      <c r="AL282" s="103" t="str">
        <f>IF(IFERROR(INDEX('Hotel Database'!$K$11:$K$510, MATCH($CY282, 'Hotel Database'!$EB$11:$EB$510, 0)), "")="", "", IFERROR(INDEX('Hotel Database'!$K$11:$K$510, MATCH($CY282, 'Hotel Database'!$EB$11:$EB$510, 0)), ""))</f>
        <v/>
      </c>
      <c r="AM282" s="103"/>
      <c r="AN282" s="103"/>
      <c r="AO282" s="103"/>
      <c r="AP282" s="103" t="str">
        <f>IF(IFERROR(INDEX('Hotel Database'!$Q$11:$Q$510, MATCH($CY282, 'Hotel Database'!$EB$11:$EB$510, 0)), "")="", "", IFERROR(INDEX('Hotel Database'!$Q$11:$Q$510, MATCH($CY282, 'Hotel Database'!$EB$11:$EB$510, 0)), ""))</f>
        <v/>
      </c>
      <c r="AQ282" s="103"/>
      <c r="AR282" s="103"/>
      <c r="AS282" s="103"/>
      <c r="AT282" s="104" t="str">
        <f t="shared" si="16"/>
        <v>https://lhw.com/casapolanco</v>
      </c>
      <c r="AU282" s="104"/>
      <c r="AV282" s="104"/>
      <c r="AW282" s="104"/>
      <c r="AX282" s="104"/>
      <c r="AY282" s="104"/>
      <c r="AZ282" s="104"/>
      <c r="BA282" s="104"/>
      <c r="BB282" s="104"/>
      <c r="BC282" s="104"/>
      <c r="BD282" s="104"/>
      <c r="BE282" s="104"/>
      <c r="BF282" s="104"/>
      <c r="BG282" s="104"/>
      <c r="BH282" s="104"/>
      <c r="BI282" s="104"/>
      <c r="BJ282" s="104"/>
      <c r="BK282" s="104"/>
      <c r="BL282" s="105"/>
      <c r="BM282" s="2"/>
      <c r="BN282" s="25"/>
      <c r="BO282" s="25"/>
      <c r="BP282" s="25"/>
      <c r="BQ282" s="25"/>
      <c r="BR282" s="25"/>
      <c r="BS282" s="25"/>
      <c r="BT282" s="25"/>
      <c r="BU282" s="25"/>
      <c r="BV282" s="25"/>
      <c r="BW282" s="25"/>
      <c r="BX282" s="25"/>
      <c r="BY282" s="25"/>
      <c r="BZ282" s="25"/>
      <c r="CA282" s="25"/>
      <c r="CB282" s="25"/>
      <c r="CC282" s="25"/>
      <c r="CD282" s="25"/>
      <c r="CE282" s="25"/>
      <c r="CF282" s="25"/>
      <c r="CG282" s="25"/>
      <c r="CH282" s="25"/>
      <c r="CI282" s="25"/>
      <c r="CJ282" s="25"/>
      <c r="CK282" s="25"/>
      <c r="CU282" s="10" t="str">
        <f>'Hotel Database'!$EJ289</f>
        <v/>
      </c>
      <c r="CW282" s="10" t="str">
        <f>'Hotel Database'!$EN289</f>
        <v>Santorini</v>
      </c>
      <c r="CY282" s="8">
        <v>272</v>
      </c>
      <c r="DA282" s="10" t="str">
        <f>IFERROR(INDEX('Hotel Database'!$ED$11:$ED$510, MATCH($CY282, 'Hotel Database'!$EB$11:$EB$510, 0)), "")</f>
        <v>272. Casa Polanco</v>
      </c>
      <c r="DC282" s="10" t="str">
        <f>IF(IFERROR(INDEX('Hotel Database'!$AD$11:$AD$510, MATCH($CY282, 'Hotel Database'!$EB$11:$EB$510, 0)), "")="", "", IFERROR(INDEX('Hotel Database'!$AD$11:$AD$510, MATCH($CY282, 'Hotel Database'!$EB$11:$EB$510, 0)), ""))</f>
        <v>www.lhw.com/casapolanco</v>
      </c>
      <c r="DE282" s="10" t="str">
        <f t="shared" si="17"/>
        <v>https://lhw.com/casapolanco</v>
      </c>
    </row>
    <row r="283" spans="1:109" x14ac:dyDescent="0.35">
      <c r="A283" s="2"/>
      <c r="B283" s="101" t="str">
        <f>IF(IFERROR(INDEX('Hotel Database'!$B$11:$B$510, MATCH($CY283, 'Hotel Database'!$EB$11:$EB$510, 0)), "")="", "", IFERROR(INDEX('Hotel Database'!$B$11:$B$510, MATCH($CY283, 'Hotel Database'!$EB$11:$EB$510, 0)), ""))</f>
        <v>Mexico</v>
      </c>
      <c r="C283" s="102"/>
      <c r="D283" s="102"/>
      <c r="E283" s="102"/>
      <c r="F283" s="102"/>
      <c r="G283" s="102"/>
      <c r="H283" s="102"/>
      <c r="I283" s="102" t="str">
        <f>IF(IFERROR(INDEX('Hotel Database'!$C$11:$C$510, MATCH($CY283, 'Hotel Database'!$EB$11:$EB$510, 0)), "")="", "", IFERROR(INDEX('Hotel Database'!$C$11:$C$510, MATCH($CY283, 'Hotel Database'!$EB$11:$EB$510, 0)), ""))</f>
        <v>Punta Allen, Tulum</v>
      </c>
      <c r="J283" s="102"/>
      <c r="K283" s="102"/>
      <c r="L283" s="102"/>
      <c r="M283" s="102"/>
      <c r="N283" s="102"/>
      <c r="O283" s="102"/>
      <c r="P283" s="102" t="str">
        <f>IF(IFERROR(INDEX('Hotel Database'!$D$11:$D$510, MATCH($CY283, 'Hotel Database'!$EB$11:$EB$510, 0)), "")="", "", IFERROR(INDEX('Hotel Database'!$D$11:$D$510, MATCH($CY283, 'Hotel Database'!$EB$11:$EB$510, 0)), ""))</f>
        <v>Casa Chablé</v>
      </c>
      <c r="Q283" s="102"/>
      <c r="R283" s="102"/>
      <c r="S283" s="102"/>
      <c r="T283" s="102"/>
      <c r="U283" s="102"/>
      <c r="V283" s="102"/>
      <c r="W283" s="102"/>
      <c r="X283" s="102"/>
      <c r="Y283" s="102"/>
      <c r="Z283" s="102" t="str">
        <f>IF(IFERROR(INDEX('Hotel Database'!$I$11:$I$510, MATCH($CY283, 'Hotel Database'!$EB$11:$EB$510, 0)), "")="", "", IFERROR(INDEX('Hotel Database'!$I$11:$I$510, MATCH($CY283, 'Hotel Database'!$EB$11:$EB$510, 0)), ""))</f>
        <v/>
      </c>
      <c r="AA283" s="102"/>
      <c r="AB283" s="102"/>
      <c r="AC283" s="102"/>
      <c r="AD283" s="103">
        <f>IF(IFERROR(INDEX('Hotel Database'!$E$11:$E$510, MATCH($CY283, 'Hotel Database'!$EB$11:$EB$510, 0)), "")="", "", IFERROR(INDEX('Hotel Database'!$E$11:$E$510, MATCH($CY283, 'Hotel Database'!$EB$11:$EB$510, 0)), ""))</f>
        <v>10</v>
      </c>
      <c r="AE283" s="103"/>
      <c r="AF283" s="103"/>
      <c r="AG283" s="103"/>
      <c r="AH283" s="103">
        <f>IF(IFERROR(INDEX('Hotel Database'!$H$11:$H$510, MATCH($CY283, 'Hotel Database'!$EB$11:$EB$510, 0)), "")="", "", IFERROR(INDEX('Hotel Database'!$H$11:$H$510, MATCH($CY283, 'Hotel Database'!$EB$11:$EB$510, 0)), ""))</f>
        <v>0</v>
      </c>
      <c r="AI283" s="103"/>
      <c r="AJ283" s="103"/>
      <c r="AK283" s="103"/>
      <c r="AL283" s="103" t="str">
        <f>IF(IFERROR(INDEX('Hotel Database'!$K$11:$K$510, MATCH($CY283, 'Hotel Database'!$EB$11:$EB$510, 0)), "")="", "", IFERROR(INDEX('Hotel Database'!$K$11:$K$510, MATCH($CY283, 'Hotel Database'!$EB$11:$EB$510, 0)), ""))</f>
        <v/>
      </c>
      <c r="AM283" s="103"/>
      <c r="AN283" s="103"/>
      <c r="AO283" s="103"/>
      <c r="AP283" s="103" t="str">
        <f>IF(IFERROR(INDEX('Hotel Database'!$Q$11:$Q$510, MATCH($CY283, 'Hotel Database'!$EB$11:$EB$510, 0)), "")="", "", IFERROR(INDEX('Hotel Database'!$Q$11:$Q$510, MATCH($CY283, 'Hotel Database'!$EB$11:$EB$510, 0)), ""))</f>
        <v/>
      </c>
      <c r="AQ283" s="103"/>
      <c r="AR283" s="103"/>
      <c r="AS283" s="103"/>
      <c r="AT283" s="104" t="str">
        <f t="shared" si="16"/>
        <v>https://lhw.com/casachable</v>
      </c>
      <c r="AU283" s="104"/>
      <c r="AV283" s="104"/>
      <c r="AW283" s="104"/>
      <c r="AX283" s="104"/>
      <c r="AY283" s="104"/>
      <c r="AZ283" s="104"/>
      <c r="BA283" s="104"/>
      <c r="BB283" s="104"/>
      <c r="BC283" s="104"/>
      <c r="BD283" s="104"/>
      <c r="BE283" s="104"/>
      <c r="BF283" s="104"/>
      <c r="BG283" s="104"/>
      <c r="BH283" s="104"/>
      <c r="BI283" s="104"/>
      <c r="BJ283" s="104"/>
      <c r="BK283" s="104"/>
      <c r="BL283" s="105"/>
      <c r="BM283" s="2"/>
      <c r="BN283" s="25"/>
      <c r="BO283" s="25"/>
      <c r="BP283" s="25"/>
      <c r="BQ283" s="25"/>
      <c r="BR283" s="25"/>
      <c r="BS283" s="25"/>
      <c r="BT283" s="25"/>
      <c r="BU283" s="25"/>
      <c r="BV283" s="25"/>
      <c r="BW283" s="25"/>
      <c r="BX283" s="25"/>
      <c r="BY283" s="25"/>
      <c r="BZ283" s="25"/>
      <c r="CA283" s="25"/>
      <c r="CB283" s="25"/>
      <c r="CC283" s="25"/>
      <c r="CD283" s="25"/>
      <c r="CE283" s="25"/>
      <c r="CF283" s="25"/>
      <c r="CG283" s="25"/>
      <c r="CH283" s="25"/>
      <c r="CI283" s="25"/>
      <c r="CJ283" s="25"/>
      <c r="CK283" s="25"/>
      <c r="CU283" s="10" t="str">
        <f>'Hotel Database'!$EJ290</f>
        <v/>
      </c>
      <c r="CW283" s="10" t="str">
        <f>'Hotel Database'!$EN290</f>
        <v>Santorini, Cyclades Islands</v>
      </c>
      <c r="CY283" s="8">
        <v>273</v>
      </c>
      <c r="DA283" s="10" t="str">
        <f>IFERROR(INDEX('Hotel Database'!$ED$11:$ED$510, MATCH($CY283, 'Hotel Database'!$EB$11:$EB$510, 0)), "")</f>
        <v>273. Casa Chablé</v>
      </c>
      <c r="DC283" s="10" t="str">
        <f>IF(IFERROR(INDEX('Hotel Database'!$AD$11:$AD$510, MATCH($CY283, 'Hotel Database'!$EB$11:$EB$510, 0)), "")="", "", IFERROR(INDEX('Hotel Database'!$AD$11:$AD$510, MATCH($CY283, 'Hotel Database'!$EB$11:$EB$510, 0)), ""))</f>
        <v>www.lhw.com/casachable</v>
      </c>
      <c r="DE283" s="10" t="str">
        <f t="shared" si="17"/>
        <v>https://lhw.com/casachable</v>
      </c>
    </row>
    <row r="284" spans="1:109" x14ac:dyDescent="0.35">
      <c r="A284" s="2"/>
      <c r="B284" s="101" t="str">
        <f>IF(IFERROR(INDEX('Hotel Database'!$B$11:$B$510, MATCH($CY284, 'Hotel Database'!$EB$11:$EB$510, 0)), "")="", "", IFERROR(INDEX('Hotel Database'!$B$11:$B$510, MATCH($CY284, 'Hotel Database'!$EB$11:$EB$510, 0)), ""))</f>
        <v>Mexico</v>
      </c>
      <c r="C284" s="102"/>
      <c r="D284" s="102"/>
      <c r="E284" s="102"/>
      <c r="F284" s="102"/>
      <c r="G284" s="102"/>
      <c r="H284" s="102"/>
      <c r="I284" s="102" t="str">
        <f>IF(IFERROR(INDEX('Hotel Database'!$C$11:$C$510, MATCH($CY284, 'Hotel Database'!$EB$11:$EB$510, 0)), "")="", "", IFERROR(INDEX('Hotel Database'!$C$11:$C$510, MATCH($CY284, 'Hotel Database'!$EB$11:$EB$510, 0)), ""))</f>
        <v>Ciudad de México</v>
      </c>
      <c r="J284" s="102"/>
      <c r="K284" s="102"/>
      <c r="L284" s="102"/>
      <c r="M284" s="102"/>
      <c r="N284" s="102"/>
      <c r="O284" s="102"/>
      <c r="P284" s="102" t="str">
        <f>IF(IFERROR(INDEX('Hotel Database'!$D$11:$D$510, MATCH($CY284, 'Hotel Database'!$EB$11:$EB$510, 0)), "")="", "", IFERROR(INDEX('Hotel Database'!$D$11:$D$510, MATCH($CY284, 'Hotel Database'!$EB$11:$EB$510, 0)), ""))</f>
        <v>Alexander</v>
      </c>
      <c r="Q284" s="102"/>
      <c r="R284" s="102"/>
      <c r="S284" s="102"/>
      <c r="T284" s="102"/>
      <c r="U284" s="102"/>
      <c r="V284" s="102"/>
      <c r="W284" s="102"/>
      <c r="X284" s="102"/>
      <c r="Y284" s="102"/>
      <c r="Z284" s="102" t="str">
        <f>IF(IFERROR(INDEX('Hotel Database'!$I$11:$I$510, MATCH($CY284, 'Hotel Database'!$EB$11:$EB$510, 0)), "")="", "", IFERROR(INDEX('Hotel Database'!$I$11:$I$510, MATCH($CY284, 'Hotel Database'!$EB$11:$EB$510, 0)), ""))</f>
        <v/>
      </c>
      <c r="AA284" s="102"/>
      <c r="AB284" s="102"/>
      <c r="AC284" s="102"/>
      <c r="AD284" s="103">
        <f>IF(IFERROR(INDEX('Hotel Database'!$E$11:$E$510, MATCH($CY284, 'Hotel Database'!$EB$11:$EB$510, 0)), "")="", "", IFERROR(INDEX('Hotel Database'!$E$11:$E$510, MATCH($CY284, 'Hotel Database'!$EB$11:$EB$510, 0)), ""))</f>
        <v>26</v>
      </c>
      <c r="AE284" s="103"/>
      <c r="AF284" s="103"/>
      <c r="AG284" s="103"/>
      <c r="AH284" s="103">
        <f>IF(IFERROR(INDEX('Hotel Database'!$H$11:$H$510, MATCH($CY284, 'Hotel Database'!$EB$11:$EB$510, 0)), "")="", "", IFERROR(INDEX('Hotel Database'!$H$11:$H$510, MATCH($CY284, 'Hotel Database'!$EB$11:$EB$510, 0)), ""))</f>
        <v>2</v>
      </c>
      <c r="AI284" s="103"/>
      <c r="AJ284" s="103"/>
      <c r="AK284" s="103"/>
      <c r="AL284" s="103">
        <f>IF(IFERROR(INDEX('Hotel Database'!$K$11:$K$510, MATCH($CY284, 'Hotel Database'!$EB$11:$EB$510, 0)), "")="", "", IFERROR(INDEX('Hotel Database'!$K$11:$K$510, MATCH($CY284, 'Hotel Database'!$EB$11:$EB$510, 0)), ""))</f>
        <v>26</v>
      </c>
      <c r="AM284" s="103"/>
      <c r="AN284" s="103"/>
      <c r="AO284" s="103"/>
      <c r="AP284" s="103" t="str">
        <f>IF(IFERROR(INDEX('Hotel Database'!$Q$11:$Q$510, MATCH($CY284, 'Hotel Database'!$EB$11:$EB$510, 0)), "")="", "", IFERROR(INDEX('Hotel Database'!$Q$11:$Q$510, MATCH($CY284, 'Hotel Database'!$EB$11:$EB$510, 0)), ""))</f>
        <v/>
      </c>
      <c r="AQ284" s="103"/>
      <c r="AR284" s="103"/>
      <c r="AS284" s="103"/>
      <c r="AT284" s="104" t="str">
        <f t="shared" si="16"/>
        <v>https://lhw.com/alexander</v>
      </c>
      <c r="AU284" s="104"/>
      <c r="AV284" s="104"/>
      <c r="AW284" s="104"/>
      <c r="AX284" s="104"/>
      <c r="AY284" s="104"/>
      <c r="AZ284" s="104"/>
      <c r="BA284" s="104"/>
      <c r="BB284" s="104"/>
      <c r="BC284" s="104"/>
      <c r="BD284" s="104"/>
      <c r="BE284" s="104"/>
      <c r="BF284" s="104"/>
      <c r="BG284" s="104"/>
      <c r="BH284" s="104"/>
      <c r="BI284" s="104"/>
      <c r="BJ284" s="104"/>
      <c r="BK284" s="104"/>
      <c r="BL284" s="105"/>
      <c r="BM284" s="2"/>
      <c r="BN284" s="25"/>
      <c r="BO284" s="25"/>
      <c r="BP284" s="25"/>
      <c r="BQ284" s="25"/>
      <c r="BR284" s="25"/>
      <c r="BS284" s="25"/>
      <c r="BT284" s="25"/>
      <c r="BU284" s="25"/>
      <c r="BV284" s="25"/>
      <c r="BW284" s="25"/>
      <c r="BX284" s="25"/>
      <c r="BY284" s="25"/>
      <c r="BZ284" s="25"/>
      <c r="CA284" s="25"/>
      <c r="CB284" s="25"/>
      <c r="CC284" s="25"/>
      <c r="CD284" s="25"/>
      <c r="CE284" s="25"/>
      <c r="CF284" s="25"/>
      <c r="CG284" s="25"/>
      <c r="CH284" s="25"/>
      <c r="CI284" s="25"/>
      <c r="CJ284" s="25"/>
      <c r="CK284" s="25"/>
      <c r="CU284" s="10" t="str">
        <f>'Hotel Database'!$EJ291</f>
        <v/>
      </c>
      <c r="CW284" s="10" t="str">
        <f>'Hotel Database'!$EN291</f>
        <v>Sao Paulo</v>
      </c>
      <c r="CY284" s="8">
        <v>274</v>
      </c>
      <c r="DA284" s="10" t="str">
        <f>IFERROR(INDEX('Hotel Database'!$ED$11:$ED$510, MATCH($CY284, 'Hotel Database'!$EB$11:$EB$510, 0)), "")</f>
        <v>274. Alexander</v>
      </c>
      <c r="DC284" s="10" t="str">
        <f>IF(IFERROR(INDEX('Hotel Database'!$AD$11:$AD$510, MATCH($CY284, 'Hotel Database'!$EB$11:$EB$510, 0)), "")="", "", IFERROR(INDEX('Hotel Database'!$AD$11:$AD$510, MATCH($CY284, 'Hotel Database'!$EB$11:$EB$510, 0)), ""))</f>
        <v>www.lhw.com/alexander</v>
      </c>
      <c r="DE284" s="10" t="str">
        <f t="shared" si="17"/>
        <v>https://lhw.com/alexander</v>
      </c>
    </row>
    <row r="285" spans="1:109" x14ac:dyDescent="0.35">
      <c r="A285" s="2"/>
      <c r="B285" s="101" t="str">
        <f>IF(IFERROR(INDEX('Hotel Database'!$B$11:$B$510, MATCH($CY285, 'Hotel Database'!$EB$11:$EB$510, 0)), "")="", "", IFERROR(INDEX('Hotel Database'!$B$11:$B$510, MATCH($CY285, 'Hotel Database'!$EB$11:$EB$510, 0)), ""))</f>
        <v>Mexico</v>
      </c>
      <c r="C285" s="102"/>
      <c r="D285" s="102"/>
      <c r="E285" s="102"/>
      <c r="F285" s="102"/>
      <c r="G285" s="102"/>
      <c r="H285" s="102"/>
      <c r="I285" s="102" t="str">
        <f>IF(IFERROR(INDEX('Hotel Database'!$C$11:$C$510, MATCH($CY285, 'Hotel Database'!$EB$11:$EB$510, 0)), "")="", "", IFERROR(INDEX('Hotel Database'!$C$11:$C$510, MATCH($CY285, 'Hotel Database'!$EB$11:$EB$510, 0)), ""))</f>
        <v>Solidaridad</v>
      </c>
      <c r="J285" s="102"/>
      <c r="K285" s="102"/>
      <c r="L285" s="102"/>
      <c r="M285" s="102"/>
      <c r="N285" s="102"/>
      <c r="O285" s="102"/>
      <c r="P285" s="102" t="str">
        <f>IF(IFERROR(INDEX('Hotel Database'!$D$11:$D$510, MATCH($CY285, 'Hotel Database'!$EB$11:$EB$510, 0)), "")="", "", IFERROR(INDEX('Hotel Database'!$D$11:$D$510, MATCH($CY285, 'Hotel Database'!$EB$11:$EB$510, 0)), ""))</f>
        <v>UNICO 20º 87º  Hotel Riviera Maya</v>
      </c>
      <c r="Q285" s="102"/>
      <c r="R285" s="102"/>
      <c r="S285" s="102"/>
      <c r="T285" s="102"/>
      <c r="U285" s="102"/>
      <c r="V285" s="102"/>
      <c r="W285" s="102"/>
      <c r="X285" s="102"/>
      <c r="Y285" s="102"/>
      <c r="Z285" s="102" t="str">
        <f>IF(IFERROR(INDEX('Hotel Database'!$I$11:$I$510, MATCH($CY285, 'Hotel Database'!$EB$11:$EB$510, 0)), "")="", "", IFERROR(INDEX('Hotel Database'!$I$11:$I$510, MATCH($CY285, 'Hotel Database'!$EB$11:$EB$510, 0)), ""))</f>
        <v/>
      </c>
      <c r="AA285" s="102"/>
      <c r="AB285" s="102"/>
      <c r="AC285" s="102"/>
      <c r="AD285" s="103">
        <f>IF(IFERROR(INDEX('Hotel Database'!$E$11:$E$510, MATCH($CY285, 'Hotel Database'!$EB$11:$EB$510, 0)), "")="", "", IFERROR(INDEX('Hotel Database'!$E$11:$E$510, MATCH($CY285, 'Hotel Database'!$EB$11:$EB$510, 0)), ""))</f>
        <v>448</v>
      </c>
      <c r="AE285" s="103"/>
      <c r="AF285" s="103"/>
      <c r="AG285" s="103"/>
      <c r="AH285" s="103">
        <f>IF(IFERROR(INDEX('Hotel Database'!$H$11:$H$510, MATCH($CY285, 'Hotel Database'!$EB$11:$EB$510, 0)), "")="", "", IFERROR(INDEX('Hotel Database'!$H$11:$H$510, MATCH($CY285, 'Hotel Database'!$EB$11:$EB$510, 0)), ""))</f>
        <v>6</v>
      </c>
      <c r="AI285" s="103"/>
      <c r="AJ285" s="103"/>
      <c r="AK285" s="103"/>
      <c r="AL285" s="103">
        <f>IF(IFERROR(INDEX('Hotel Database'!$K$11:$K$510, MATCH($CY285, 'Hotel Database'!$EB$11:$EB$510, 0)), "")="", "", IFERROR(INDEX('Hotel Database'!$K$11:$K$510, MATCH($CY285, 'Hotel Database'!$EB$11:$EB$510, 0)), ""))</f>
        <v>1104</v>
      </c>
      <c r="AM285" s="103"/>
      <c r="AN285" s="103"/>
      <c r="AO285" s="103"/>
      <c r="AP285" s="103">
        <f>IF(IFERROR(INDEX('Hotel Database'!$Q$11:$Q$510, MATCH($CY285, 'Hotel Database'!$EB$11:$EB$510, 0)), "")="", "", IFERROR(INDEX('Hotel Database'!$Q$11:$Q$510, MATCH($CY285, 'Hotel Database'!$EB$11:$EB$510, 0)), ""))</f>
        <v>840</v>
      </c>
      <c r="AQ285" s="103"/>
      <c r="AR285" s="103"/>
      <c r="AS285" s="103"/>
      <c r="AT285" s="104" t="str">
        <f t="shared" si="16"/>
        <v>https://lhw.com/unicorivieramaya</v>
      </c>
      <c r="AU285" s="104"/>
      <c r="AV285" s="104"/>
      <c r="AW285" s="104"/>
      <c r="AX285" s="104"/>
      <c r="AY285" s="104"/>
      <c r="AZ285" s="104"/>
      <c r="BA285" s="104"/>
      <c r="BB285" s="104"/>
      <c r="BC285" s="104"/>
      <c r="BD285" s="104"/>
      <c r="BE285" s="104"/>
      <c r="BF285" s="104"/>
      <c r="BG285" s="104"/>
      <c r="BH285" s="104"/>
      <c r="BI285" s="104"/>
      <c r="BJ285" s="104"/>
      <c r="BK285" s="104"/>
      <c r="BL285" s="105"/>
      <c r="BM285" s="2"/>
      <c r="BN285" s="25"/>
      <c r="BO285" s="25"/>
      <c r="BP285" s="25"/>
      <c r="BQ285" s="25"/>
      <c r="BR285" s="25"/>
      <c r="BS285" s="25"/>
      <c r="BT285" s="25"/>
      <c r="BU285" s="25"/>
      <c r="BV285" s="25"/>
      <c r="BW285" s="25"/>
      <c r="BX285" s="25"/>
      <c r="BY285" s="25"/>
      <c r="BZ285" s="25"/>
      <c r="CA285" s="25"/>
      <c r="CB285" s="25"/>
      <c r="CC285" s="25"/>
      <c r="CD285" s="25"/>
      <c r="CE285" s="25"/>
      <c r="CF285" s="25"/>
      <c r="CG285" s="25"/>
      <c r="CH285" s="25"/>
      <c r="CI285" s="25"/>
      <c r="CJ285" s="25"/>
      <c r="CK285" s="25"/>
      <c r="CU285" s="10" t="str">
        <f>'Hotel Database'!$EJ292</f>
        <v/>
      </c>
      <c r="CW285" s="10" t="str">
        <f>'Hotel Database'!$EN292</f>
        <v>Sardón de Duero</v>
      </c>
      <c r="CY285" s="8">
        <v>275</v>
      </c>
      <c r="DA285" s="10" t="str">
        <f>IFERROR(INDEX('Hotel Database'!$ED$11:$ED$510, MATCH($CY285, 'Hotel Database'!$EB$11:$EB$510, 0)), "")</f>
        <v>275. UNICO 20º 87º  Hotel Riviera Maya</v>
      </c>
      <c r="DC285" s="10" t="str">
        <f>IF(IFERROR(INDEX('Hotel Database'!$AD$11:$AD$510, MATCH($CY285, 'Hotel Database'!$EB$11:$EB$510, 0)), "")="", "", IFERROR(INDEX('Hotel Database'!$AD$11:$AD$510, MATCH($CY285, 'Hotel Database'!$EB$11:$EB$510, 0)), ""))</f>
        <v>www.lhw.com/unicorivieramaya</v>
      </c>
      <c r="DE285" s="10" t="str">
        <f t="shared" si="17"/>
        <v>https://lhw.com/unicorivieramaya</v>
      </c>
    </row>
    <row r="286" spans="1:109" x14ac:dyDescent="0.35">
      <c r="A286" s="2"/>
      <c r="B286" s="101" t="str">
        <f>IF(IFERROR(INDEX('Hotel Database'!$B$11:$B$510, MATCH($CY286, 'Hotel Database'!$EB$11:$EB$510, 0)), "")="", "", IFERROR(INDEX('Hotel Database'!$B$11:$B$510, MATCH($CY286, 'Hotel Database'!$EB$11:$EB$510, 0)), ""))</f>
        <v>Mexico</v>
      </c>
      <c r="C286" s="102"/>
      <c r="D286" s="102"/>
      <c r="E286" s="102"/>
      <c r="F286" s="102"/>
      <c r="G286" s="102"/>
      <c r="H286" s="102"/>
      <c r="I286" s="102" t="str">
        <f>IF(IFERROR(INDEX('Hotel Database'!$C$11:$C$510, MATCH($CY286, 'Hotel Database'!$EB$11:$EB$510, 0)), "")="", "", IFERROR(INDEX('Hotel Database'!$C$11:$C$510, MATCH($CY286, 'Hotel Database'!$EB$11:$EB$510, 0)), ""))</f>
        <v>Playa del Carmen</v>
      </c>
      <c r="J286" s="102"/>
      <c r="K286" s="102"/>
      <c r="L286" s="102"/>
      <c r="M286" s="102"/>
      <c r="N286" s="102"/>
      <c r="O286" s="102"/>
      <c r="P286" s="102" t="str">
        <f>IF(IFERROR(INDEX('Hotel Database'!$D$11:$D$510, MATCH($CY286, 'Hotel Database'!$EB$11:$EB$510, 0)), "")="", "", IFERROR(INDEX('Hotel Database'!$D$11:$D$510, MATCH($CY286, 'Hotel Database'!$EB$11:$EB$510, 0)), ""))</f>
        <v>La Casa de la Playa</v>
      </c>
      <c r="Q286" s="102"/>
      <c r="R286" s="102"/>
      <c r="S286" s="102"/>
      <c r="T286" s="102"/>
      <c r="U286" s="102"/>
      <c r="V286" s="102"/>
      <c r="W286" s="102"/>
      <c r="X286" s="102"/>
      <c r="Y286" s="102"/>
      <c r="Z286" s="102" t="str">
        <f>IF(IFERROR(INDEX('Hotel Database'!$I$11:$I$510, MATCH($CY286, 'Hotel Database'!$EB$11:$EB$510, 0)), "")="", "", IFERROR(INDEX('Hotel Database'!$I$11:$I$510, MATCH($CY286, 'Hotel Database'!$EB$11:$EB$510, 0)), ""))</f>
        <v/>
      </c>
      <c r="AA286" s="102"/>
      <c r="AB286" s="102"/>
      <c r="AC286" s="102"/>
      <c r="AD286" s="103">
        <f>IF(IFERROR(INDEX('Hotel Database'!$E$11:$E$510, MATCH($CY286, 'Hotel Database'!$EB$11:$EB$510, 0)), "")="", "", IFERROR(INDEX('Hotel Database'!$E$11:$E$510, MATCH($CY286, 'Hotel Database'!$EB$11:$EB$510, 0)), ""))</f>
        <v>63</v>
      </c>
      <c r="AE286" s="103"/>
      <c r="AF286" s="103"/>
      <c r="AG286" s="103"/>
      <c r="AH286" s="103">
        <f>IF(IFERROR(INDEX('Hotel Database'!$H$11:$H$510, MATCH($CY286, 'Hotel Database'!$EB$11:$EB$510, 0)), "")="", "", IFERROR(INDEX('Hotel Database'!$H$11:$H$510, MATCH($CY286, 'Hotel Database'!$EB$11:$EB$510, 0)), ""))</f>
        <v>0</v>
      </c>
      <c r="AI286" s="103"/>
      <c r="AJ286" s="103"/>
      <c r="AK286" s="103"/>
      <c r="AL286" s="103" t="str">
        <f>IF(IFERROR(INDEX('Hotel Database'!$K$11:$K$510, MATCH($CY286, 'Hotel Database'!$EB$11:$EB$510, 0)), "")="", "", IFERROR(INDEX('Hotel Database'!$K$11:$K$510, MATCH($CY286, 'Hotel Database'!$EB$11:$EB$510, 0)), ""))</f>
        <v/>
      </c>
      <c r="AM286" s="103"/>
      <c r="AN286" s="103"/>
      <c r="AO286" s="103"/>
      <c r="AP286" s="103" t="str">
        <f>IF(IFERROR(INDEX('Hotel Database'!$Q$11:$Q$510, MATCH($CY286, 'Hotel Database'!$EB$11:$EB$510, 0)), "")="", "", IFERROR(INDEX('Hotel Database'!$Q$11:$Q$510, MATCH($CY286, 'Hotel Database'!$EB$11:$EB$510, 0)), ""))</f>
        <v/>
      </c>
      <c r="AQ286" s="103"/>
      <c r="AR286" s="103"/>
      <c r="AS286" s="103"/>
      <c r="AT286" s="104" t="str">
        <f t="shared" si="16"/>
        <v>http://﻿https://lhw.com/lacasadelaplaya</v>
      </c>
      <c r="AU286" s="104"/>
      <c r="AV286" s="104"/>
      <c r="AW286" s="104"/>
      <c r="AX286" s="104"/>
      <c r="AY286" s="104"/>
      <c r="AZ286" s="104"/>
      <c r="BA286" s="104"/>
      <c r="BB286" s="104"/>
      <c r="BC286" s="104"/>
      <c r="BD286" s="104"/>
      <c r="BE286" s="104"/>
      <c r="BF286" s="104"/>
      <c r="BG286" s="104"/>
      <c r="BH286" s="104"/>
      <c r="BI286" s="104"/>
      <c r="BJ286" s="104"/>
      <c r="BK286" s="104"/>
      <c r="BL286" s="105"/>
      <c r="BM286" s="2"/>
      <c r="BN286" s="25"/>
      <c r="BO286" s="25"/>
      <c r="BP286" s="25"/>
      <c r="BQ286" s="25"/>
      <c r="BR286" s="25"/>
      <c r="BS286" s="25"/>
      <c r="BT286" s="25"/>
      <c r="BU286" s="25"/>
      <c r="BV286" s="25"/>
      <c r="BW286" s="25"/>
      <c r="BX286" s="25"/>
      <c r="BY286" s="25"/>
      <c r="BZ286" s="25"/>
      <c r="CA286" s="25"/>
      <c r="CB286" s="25"/>
      <c r="CC286" s="25"/>
      <c r="CD286" s="25"/>
      <c r="CE286" s="25"/>
      <c r="CF286" s="25"/>
      <c r="CG286" s="25"/>
      <c r="CH286" s="25"/>
      <c r="CI286" s="25"/>
      <c r="CJ286" s="25"/>
      <c r="CK286" s="25"/>
      <c r="CU286" s="10" t="str">
        <f>'Hotel Database'!$EJ293</f>
        <v/>
      </c>
      <c r="CW286" s="10" t="str">
        <f>'Hotel Database'!$EN293</f>
        <v>Saturnia, GRO</v>
      </c>
      <c r="CY286" s="8">
        <v>276</v>
      </c>
      <c r="DA286" s="10" t="str">
        <f>IFERROR(INDEX('Hotel Database'!$ED$11:$ED$510, MATCH($CY286, 'Hotel Database'!$EB$11:$EB$510, 0)), "")</f>
        <v>276. La Casa de la Playa</v>
      </c>
      <c r="DC286" s="10" t="str">
        <f>IF(IFERROR(INDEX('Hotel Database'!$AD$11:$AD$510, MATCH($CY286, 'Hotel Database'!$EB$11:$EB$510, 0)), "")="", "", IFERROR(INDEX('Hotel Database'!$AD$11:$AD$510, MATCH($CY286, 'Hotel Database'!$EB$11:$EB$510, 0)), ""))</f>
        <v>http://﻿www.lhw.com/lacasadelaplaya</v>
      </c>
      <c r="DE286" s="10" t="str">
        <f t="shared" si="17"/>
        <v>http://﻿https://lhw.com/lacasadelaplaya</v>
      </c>
    </row>
    <row r="287" spans="1:109" x14ac:dyDescent="0.35">
      <c r="A287" s="2"/>
      <c r="B287" s="101" t="str">
        <f>IF(IFERROR(INDEX('Hotel Database'!$B$11:$B$510, MATCH($CY287, 'Hotel Database'!$EB$11:$EB$510, 0)), "")="", "", IFERROR(INDEX('Hotel Database'!$B$11:$B$510, MATCH($CY287, 'Hotel Database'!$EB$11:$EB$510, 0)), ""))</f>
        <v>Mexico</v>
      </c>
      <c r="C287" s="102"/>
      <c r="D287" s="102"/>
      <c r="E287" s="102"/>
      <c r="F287" s="102"/>
      <c r="G287" s="102"/>
      <c r="H287" s="102"/>
      <c r="I287" s="102" t="str">
        <f>IF(IFERROR(INDEX('Hotel Database'!$C$11:$C$510, MATCH($CY287, 'Hotel Database'!$EB$11:$EB$510, 0)), "")="", "", IFERROR(INDEX('Hotel Database'!$C$11:$C$510, MATCH($CY287, 'Hotel Database'!$EB$11:$EB$510, 0)), ""))</f>
        <v>Tesoco</v>
      </c>
      <c r="J287" s="102"/>
      <c r="K287" s="102"/>
      <c r="L287" s="102"/>
      <c r="M287" s="102"/>
      <c r="N287" s="102"/>
      <c r="O287" s="102"/>
      <c r="P287" s="102" t="str">
        <f>IF(IFERROR(INDEX('Hotel Database'!$D$11:$D$510, MATCH($CY287, 'Hotel Database'!$EB$11:$EB$510, 0)), "")="", "", IFERROR(INDEX('Hotel Database'!$D$11:$D$510, MATCH($CY287, 'Hotel Database'!$EB$11:$EB$510, 0)), ""))</f>
        <v>Xmulbalam</v>
      </c>
      <c r="Q287" s="102"/>
      <c r="R287" s="102"/>
      <c r="S287" s="102"/>
      <c r="T287" s="102"/>
      <c r="U287" s="102"/>
      <c r="V287" s="102"/>
      <c r="W287" s="102"/>
      <c r="X287" s="102"/>
      <c r="Y287" s="102"/>
      <c r="Z287" s="102" t="str">
        <f>IF(IFERROR(INDEX('Hotel Database'!$I$11:$I$510, MATCH($CY287, 'Hotel Database'!$EB$11:$EB$510, 0)), "")="", "", IFERROR(INDEX('Hotel Database'!$I$11:$I$510, MATCH($CY287, 'Hotel Database'!$EB$11:$EB$510, 0)), ""))</f>
        <v/>
      </c>
      <c r="AA287" s="102"/>
      <c r="AB287" s="102"/>
      <c r="AC287" s="102"/>
      <c r="AD287" s="103">
        <f>IF(IFERROR(INDEX('Hotel Database'!$E$11:$E$510, MATCH($CY287, 'Hotel Database'!$EB$11:$EB$510, 0)), "")="", "", IFERROR(INDEX('Hotel Database'!$E$11:$E$510, MATCH($CY287, 'Hotel Database'!$EB$11:$EB$510, 0)), ""))</f>
        <v>31</v>
      </c>
      <c r="AE287" s="103"/>
      <c r="AF287" s="103"/>
      <c r="AG287" s="103"/>
      <c r="AH287" s="103">
        <f>IF(IFERROR(INDEX('Hotel Database'!$H$11:$H$510, MATCH($CY287, 'Hotel Database'!$EB$11:$EB$510, 0)), "")="", "", IFERROR(INDEX('Hotel Database'!$H$11:$H$510, MATCH($CY287, 'Hotel Database'!$EB$11:$EB$510, 0)), ""))</f>
        <v>0</v>
      </c>
      <c r="AI287" s="103"/>
      <c r="AJ287" s="103"/>
      <c r="AK287" s="103"/>
      <c r="AL287" s="103" t="str">
        <f>IF(IFERROR(INDEX('Hotel Database'!$K$11:$K$510, MATCH($CY287, 'Hotel Database'!$EB$11:$EB$510, 0)), "")="", "", IFERROR(INDEX('Hotel Database'!$K$11:$K$510, MATCH($CY287, 'Hotel Database'!$EB$11:$EB$510, 0)), ""))</f>
        <v/>
      </c>
      <c r="AM287" s="103"/>
      <c r="AN287" s="103"/>
      <c r="AO287" s="103"/>
      <c r="AP287" s="103" t="str">
        <f>IF(IFERROR(INDEX('Hotel Database'!$Q$11:$Q$510, MATCH($CY287, 'Hotel Database'!$EB$11:$EB$510, 0)), "")="", "", IFERROR(INDEX('Hotel Database'!$Q$11:$Q$510, MATCH($CY287, 'Hotel Database'!$EB$11:$EB$510, 0)), ""))</f>
        <v/>
      </c>
      <c r="AQ287" s="103"/>
      <c r="AR287" s="103"/>
      <c r="AS287" s="103"/>
      <c r="AT287" s="104" t="str">
        <f t="shared" si="16"/>
        <v/>
      </c>
      <c r="AU287" s="104"/>
      <c r="AV287" s="104"/>
      <c r="AW287" s="104"/>
      <c r="AX287" s="104"/>
      <c r="AY287" s="104"/>
      <c r="AZ287" s="104"/>
      <c r="BA287" s="104"/>
      <c r="BB287" s="104"/>
      <c r="BC287" s="104"/>
      <c r="BD287" s="104"/>
      <c r="BE287" s="104"/>
      <c r="BF287" s="104"/>
      <c r="BG287" s="104"/>
      <c r="BH287" s="104"/>
      <c r="BI287" s="104"/>
      <c r="BJ287" s="104"/>
      <c r="BK287" s="104"/>
      <c r="BL287" s="105"/>
      <c r="BM287" s="2"/>
      <c r="BN287" s="25"/>
      <c r="BO287" s="25"/>
      <c r="BP287" s="25"/>
      <c r="BQ287" s="25"/>
      <c r="BR287" s="25"/>
      <c r="BS287" s="25"/>
      <c r="BT287" s="25"/>
      <c r="BU287" s="25"/>
      <c r="BV287" s="25"/>
      <c r="BW287" s="25"/>
      <c r="BX287" s="25"/>
      <c r="BY287" s="25"/>
      <c r="BZ287" s="25"/>
      <c r="CA287" s="25"/>
      <c r="CB287" s="25"/>
      <c r="CC287" s="25"/>
      <c r="CD287" s="25"/>
      <c r="CE287" s="25"/>
      <c r="CF287" s="25"/>
      <c r="CG287" s="25"/>
      <c r="CH287" s="25"/>
      <c r="CI287" s="25"/>
      <c r="CJ287" s="25"/>
      <c r="CK287" s="25"/>
      <c r="CU287" s="10" t="str">
        <f>'Hotel Database'!$EJ294</f>
        <v/>
      </c>
      <c r="CW287" s="10" t="str">
        <f>'Hotel Database'!$EN294</f>
        <v>Savannah</v>
      </c>
      <c r="CY287" s="8">
        <v>277</v>
      </c>
      <c r="DA287" s="10" t="str">
        <f>IFERROR(INDEX('Hotel Database'!$ED$11:$ED$510, MATCH($CY287, 'Hotel Database'!$EB$11:$EB$510, 0)), "")</f>
        <v>277. Xmulbalam</v>
      </c>
      <c r="DC287" s="10" t="str">
        <f>IF(IFERROR(INDEX('Hotel Database'!$AD$11:$AD$510, MATCH($CY287, 'Hotel Database'!$EB$11:$EB$510, 0)), "")="", "", IFERROR(INDEX('Hotel Database'!$AD$11:$AD$510, MATCH($CY287, 'Hotel Database'!$EB$11:$EB$510, 0)), ""))</f>
        <v/>
      </c>
      <c r="DE287" s="10" t="str">
        <f t="shared" si="17"/>
        <v/>
      </c>
    </row>
    <row r="288" spans="1:109" x14ac:dyDescent="0.35">
      <c r="A288" s="2"/>
      <c r="B288" s="101" t="str">
        <f>IF(IFERROR(INDEX('Hotel Database'!$B$11:$B$510, MATCH($CY288, 'Hotel Database'!$EB$11:$EB$510, 0)), "")="", "", IFERROR(INDEX('Hotel Database'!$B$11:$B$510, MATCH($CY288, 'Hotel Database'!$EB$11:$EB$510, 0)), ""))</f>
        <v>Mexico</v>
      </c>
      <c r="C288" s="102"/>
      <c r="D288" s="102"/>
      <c r="E288" s="102"/>
      <c r="F288" s="102"/>
      <c r="G288" s="102"/>
      <c r="H288" s="102"/>
      <c r="I288" s="102" t="str">
        <f>IF(IFERROR(INDEX('Hotel Database'!$C$11:$C$510, MATCH($CY288, 'Hotel Database'!$EB$11:$EB$510, 0)), "")="", "", IFERROR(INDEX('Hotel Database'!$C$11:$C$510, MATCH($CY288, 'Hotel Database'!$EB$11:$EB$510, 0)), ""))</f>
        <v>Todos Santos – Cabo San Lucas</v>
      </c>
      <c r="J288" s="102"/>
      <c r="K288" s="102"/>
      <c r="L288" s="102"/>
      <c r="M288" s="102"/>
      <c r="N288" s="102"/>
      <c r="O288" s="102"/>
      <c r="P288" s="102" t="str">
        <f>IF(IFERROR(INDEX('Hotel Database'!$D$11:$D$510, MATCH($CY288, 'Hotel Database'!$EB$11:$EB$510, 0)), "")="", "", IFERROR(INDEX('Hotel Database'!$D$11:$D$510, MATCH($CY288, 'Hotel Database'!$EB$11:$EB$510, 0)), ""))</f>
        <v>Paradero Todos Santos</v>
      </c>
      <c r="Q288" s="102"/>
      <c r="R288" s="102"/>
      <c r="S288" s="102"/>
      <c r="T288" s="102"/>
      <c r="U288" s="102"/>
      <c r="V288" s="102"/>
      <c r="W288" s="102"/>
      <c r="X288" s="102"/>
      <c r="Y288" s="102"/>
      <c r="Z288" s="102" t="str">
        <f>IF(IFERROR(INDEX('Hotel Database'!$I$11:$I$510, MATCH($CY288, 'Hotel Database'!$EB$11:$EB$510, 0)), "")="", "", IFERROR(INDEX('Hotel Database'!$I$11:$I$510, MATCH($CY288, 'Hotel Database'!$EB$11:$EB$510, 0)), ""))</f>
        <v/>
      </c>
      <c r="AA288" s="102"/>
      <c r="AB288" s="102"/>
      <c r="AC288" s="102"/>
      <c r="AD288" s="103">
        <f>IF(IFERROR(INDEX('Hotel Database'!$E$11:$E$510, MATCH($CY288, 'Hotel Database'!$EB$11:$EB$510, 0)), "")="", "", IFERROR(INDEX('Hotel Database'!$E$11:$E$510, MATCH($CY288, 'Hotel Database'!$EB$11:$EB$510, 0)), ""))</f>
        <v>41</v>
      </c>
      <c r="AE288" s="103"/>
      <c r="AF288" s="103"/>
      <c r="AG288" s="103"/>
      <c r="AH288" s="103">
        <f>IF(IFERROR(INDEX('Hotel Database'!$H$11:$H$510, MATCH($CY288, 'Hotel Database'!$EB$11:$EB$510, 0)), "")="", "", IFERROR(INDEX('Hotel Database'!$H$11:$H$510, MATCH($CY288, 'Hotel Database'!$EB$11:$EB$510, 0)), ""))</f>
        <v>0</v>
      </c>
      <c r="AI288" s="103"/>
      <c r="AJ288" s="103"/>
      <c r="AK288" s="103"/>
      <c r="AL288" s="103" t="str">
        <f>IF(IFERROR(INDEX('Hotel Database'!$K$11:$K$510, MATCH($CY288, 'Hotel Database'!$EB$11:$EB$510, 0)), "")="", "", IFERROR(INDEX('Hotel Database'!$K$11:$K$510, MATCH($CY288, 'Hotel Database'!$EB$11:$EB$510, 0)), ""))</f>
        <v/>
      </c>
      <c r="AM288" s="103"/>
      <c r="AN288" s="103"/>
      <c r="AO288" s="103"/>
      <c r="AP288" s="103" t="str">
        <f>IF(IFERROR(INDEX('Hotel Database'!$Q$11:$Q$510, MATCH($CY288, 'Hotel Database'!$EB$11:$EB$510, 0)), "")="", "", IFERROR(INDEX('Hotel Database'!$Q$11:$Q$510, MATCH($CY288, 'Hotel Database'!$EB$11:$EB$510, 0)), ""))</f>
        <v/>
      </c>
      <c r="AQ288" s="103"/>
      <c r="AR288" s="103"/>
      <c r="AS288" s="103"/>
      <c r="AT288" s="104" t="str">
        <f t="shared" si="16"/>
        <v/>
      </c>
      <c r="AU288" s="104"/>
      <c r="AV288" s="104"/>
      <c r="AW288" s="104"/>
      <c r="AX288" s="104"/>
      <c r="AY288" s="104"/>
      <c r="AZ288" s="104"/>
      <c r="BA288" s="104"/>
      <c r="BB288" s="104"/>
      <c r="BC288" s="104"/>
      <c r="BD288" s="104"/>
      <c r="BE288" s="104"/>
      <c r="BF288" s="104"/>
      <c r="BG288" s="104"/>
      <c r="BH288" s="104"/>
      <c r="BI288" s="104"/>
      <c r="BJ288" s="104"/>
      <c r="BK288" s="104"/>
      <c r="BL288" s="105"/>
      <c r="BM288" s="2"/>
      <c r="BN288" s="25"/>
      <c r="BO288" s="25"/>
      <c r="BP288" s="25"/>
      <c r="BQ288" s="25"/>
      <c r="BR288" s="25"/>
      <c r="BS288" s="25"/>
      <c r="BT288" s="25"/>
      <c r="BU288" s="25"/>
      <c r="BV288" s="25"/>
      <c r="BW288" s="25"/>
      <c r="BX288" s="25"/>
      <c r="BY288" s="25"/>
      <c r="BZ288" s="25"/>
      <c r="CA288" s="25"/>
      <c r="CB288" s="25"/>
      <c r="CC288" s="25"/>
      <c r="CD288" s="25"/>
      <c r="CE288" s="25"/>
      <c r="CF288" s="25"/>
      <c r="CG288" s="25"/>
      <c r="CH288" s="25"/>
      <c r="CI288" s="25"/>
      <c r="CJ288" s="25"/>
      <c r="CK288" s="25"/>
      <c r="CU288" s="10" t="str">
        <f>'Hotel Database'!$EJ295</f>
        <v/>
      </c>
      <c r="CW288" s="10" t="str">
        <f>'Hotel Database'!$EN295</f>
        <v>Savelletri di Fasano</v>
      </c>
      <c r="CY288" s="8">
        <v>278</v>
      </c>
      <c r="DA288" s="10" t="str">
        <f>IFERROR(INDEX('Hotel Database'!$ED$11:$ED$510, MATCH($CY288, 'Hotel Database'!$EB$11:$EB$510, 0)), "")</f>
        <v>278. Paradero Todos Santos</v>
      </c>
      <c r="DC288" s="10" t="str">
        <f>IF(IFERROR(INDEX('Hotel Database'!$AD$11:$AD$510, MATCH($CY288, 'Hotel Database'!$EB$11:$EB$510, 0)), "")="", "", IFERROR(INDEX('Hotel Database'!$AD$11:$AD$510, MATCH($CY288, 'Hotel Database'!$EB$11:$EB$510, 0)), ""))</f>
        <v/>
      </c>
      <c r="DE288" s="10" t="str">
        <f t="shared" si="17"/>
        <v/>
      </c>
    </row>
    <row r="289" spans="1:109" x14ac:dyDescent="0.35">
      <c r="A289" s="2"/>
      <c r="B289" s="101" t="str">
        <f>IF(IFERROR(INDEX('Hotel Database'!$B$11:$B$510, MATCH($CY289, 'Hotel Database'!$EB$11:$EB$510, 0)), "")="", "", IFERROR(INDEX('Hotel Database'!$B$11:$B$510, MATCH($CY289, 'Hotel Database'!$EB$11:$EB$510, 0)), ""))</f>
        <v>Monaco</v>
      </c>
      <c r="C289" s="102"/>
      <c r="D289" s="102"/>
      <c r="E289" s="102"/>
      <c r="F289" s="102"/>
      <c r="G289" s="102"/>
      <c r="H289" s="102"/>
      <c r="I289" s="102" t="str">
        <f>IF(IFERROR(INDEX('Hotel Database'!$C$11:$C$510, MATCH($CY289, 'Hotel Database'!$EB$11:$EB$510, 0)), "")="", "", IFERROR(INDEX('Hotel Database'!$C$11:$C$510, MATCH($CY289, 'Hotel Database'!$EB$11:$EB$510, 0)), ""))</f>
        <v>Monte Carlo</v>
      </c>
      <c r="J289" s="102"/>
      <c r="K289" s="102"/>
      <c r="L289" s="102"/>
      <c r="M289" s="102"/>
      <c r="N289" s="102"/>
      <c r="O289" s="102"/>
      <c r="P289" s="102" t="str">
        <f>IF(IFERROR(INDEX('Hotel Database'!$D$11:$D$510, MATCH($CY289, 'Hotel Database'!$EB$11:$EB$510, 0)), "")="", "", IFERROR(INDEX('Hotel Database'!$D$11:$D$510, MATCH($CY289, 'Hotel Database'!$EB$11:$EB$510, 0)), ""))</f>
        <v>Hotel de Paris Monte-Carlo</v>
      </c>
      <c r="Q289" s="102"/>
      <c r="R289" s="102"/>
      <c r="S289" s="102"/>
      <c r="T289" s="102"/>
      <c r="U289" s="102"/>
      <c r="V289" s="102"/>
      <c r="W289" s="102"/>
      <c r="X289" s="102"/>
      <c r="Y289" s="102"/>
      <c r="Z289" s="102" t="str">
        <f>IF(IFERROR(INDEX('Hotel Database'!$I$11:$I$510, MATCH($CY289, 'Hotel Database'!$EB$11:$EB$510, 0)), "")="", "", IFERROR(INDEX('Hotel Database'!$I$11:$I$510, MATCH($CY289, 'Hotel Database'!$EB$11:$EB$510, 0)), ""))</f>
        <v/>
      </c>
      <c r="AA289" s="102"/>
      <c r="AB289" s="102"/>
      <c r="AC289" s="102"/>
      <c r="AD289" s="103">
        <f>IF(IFERROR(INDEX('Hotel Database'!$E$11:$E$510, MATCH($CY289, 'Hotel Database'!$EB$11:$EB$510, 0)), "")="", "", IFERROR(INDEX('Hotel Database'!$E$11:$E$510, MATCH($CY289, 'Hotel Database'!$EB$11:$EB$510, 0)), ""))</f>
        <v>208</v>
      </c>
      <c r="AE289" s="103"/>
      <c r="AF289" s="103"/>
      <c r="AG289" s="103"/>
      <c r="AH289" s="103">
        <f>IF(IFERROR(INDEX('Hotel Database'!$H$11:$H$510, MATCH($CY289, 'Hotel Database'!$EB$11:$EB$510, 0)), "")="", "", IFERROR(INDEX('Hotel Database'!$H$11:$H$510, MATCH($CY289, 'Hotel Database'!$EB$11:$EB$510, 0)), ""))</f>
        <v>1</v>
      </c>
      <c r="AI289" s="103"/>
      <c r="AJ289" s="103"/>
      <c r="AK289" s="103"/>
      <c r="AL289" s="103" t="str">
        <f>IF(IFERROR(INDEX('Hotel Database'!$K$11:$K$510, MATCH($CY289, 'Hotel Database'!$EB$11:$EB$510, 0)), "")="", "", IFERROR(INDEX('Hotel Database'!$K$11:$K$510, MATCH($CY289, 'Hotel Database'!$EB$11:$EB$510, 0)), ""))</f>
        <v/>
      </c>
      <c r="AM289" s="103"/>
      <c r="AN289" s="103"/>
      <c r="AO289" s="103"/>
      <c r="AP289" s="103">
        <f>IF(IFERROR(INDEX('Hotel Database'!$Q$11:$Q$510, MATCH($CY289, 'Hotel Database'!$EB$11:$EB$510, 0)), "")="", "", IFERROR(INDEX('Hotel Database'!$Q$11:$Q$510, MATCH($CY289, 'Hotel Database'!$EB$11:$EB$510, 0)), ""))</f>
        <v>250</v>
      </c>
      <c r="AQ289" s="103"/>
      <c r="AR289" s="103"/>
      <c r="AS289" s="103"/>
      <c r="AT289" s="104" t="str">
        <f t="shared" si="16"/>
        <v>https://lhw.com/deparis</v>
      </c>
      <c r="AU289" s="104"/>
      <c r="AV289" s="104"/>
      <c r="AW289" s="104"/>
      <c r="AX289" s="104"/>
      <c r="AY289" s="104"/>
      <c r="AZ289" s="104"/>
      <c r="BA289" s="104"/>
      <c r="BB289" s="104"/>
      <c r="BC289" s="104"/>
      <c r="BD289" s="104"/>
      <c r="BE289" s="104"/>
      <c r="BF289" s="104"/>
      <c r="BG289" s="104"/>
      <c r="BH289" s="104"/>
      <c r="BI289" s="104"/>
      <c r="BJ289" s="104"/>
      <c r="BK289" s="104"/>
      <c r="BL289" s="105"/>
      <c r="BM289" s="2"/>
      <c r="BN289" s="25"/>
      <c r="BO289" s="25"/>
      <c r="BP289" s="25"/>
      <c r="BQ289" s="25"/>
      <c r="BR289" s="25"/>
      <c r="BS289" s="25"/>
      <c r="BT289" s="25"/>
      <c r="BU289" s="25"/>
      <c r="BV289" s="25"/>
      <c r="BW289" s="25"/>
      <c r="BX289" s="25"/>
      <c r="BY289" s="25"/>
      <c r="BZ289" s="25"/>
      <c r="CA289" s="25"/>
      <c r="CB289" s="25"/>
      <c r="CC289" s="25"/>
      <c r="CD289" s="25"/>
      <c r="CE289" s="25"/>
      <c r="CF289" s="25"/>
      <c r="CG289" s="25"/>
      <c r="CH289" s="25"/>
      <c r="CI289" s="25"/>
      <c r="CJ289" s="25"/>
      <c r="CK289" s="25"/>
      <c r="CU289" s="10" t="str">
        <f>'Hotel Database'!$EJ296</f>
        <v/>
      </c>
      <c r="CW289" s="10" t="str">
        <f>'Hotel Database'!$EN296</f>
        <v>Savelletri di Fasano (BR)</v>
      </c>
      <c r="CY289" s="8">
        <v>279</v>
      </c>
      <c r="DA289" s="10" t="str">
        <f>IFERROR(INDEX('Hotel Database'!$ED$11:$ED$510, MATCH($CY289, 'Hotel Database'!$EB$11:$EB$510, 0)), "")</f>
        <v>279. Hotel de Paris Monte-Carlo</v>
      </c>
      <c r="DC289" s="10" t="str">
        <f>IF(IFERROR(INDEX('Hotel Database'!$AD$11:$AD$510, MATCH($CY289, 'Hotel Database'!$EB$11:$EB$510, 0)), "")="", "", IFERROR(INDEX('Hotel Database'!$AD$11:$AD$510, MATCH($CY289, 'Hotel Database'!$EB$11:$EB$510, 0)), ""))</f>
        <v>www.lhw.com/deparis</v>
      </c>
      <c r="DE289" s="10" t="str">
        <f t="shared" si="17"/>
        <v>https://lhw.com/deparis</v>
      </c>
    </row>
    <row r="290" spans="1:109" x14ac:dyDescent="0.35">
      <c r="A290" s="2"/>
      <c r="B290" s="101" t="str">
        <f>IF(IFERROR(INDEX('Hotel Database'!$B$11:$B$510, MATCH($CY290, 'Hotel Database'!$EB$11:$EB$510, 0)), "")="", "", IFERROR(INDEX('Hotel Database'!$B$11:$B$510, MATCH($CY290, 'Hotel Database'!$EB$11:$EB$510, 0)), ""))</f>
        <v>Monaco</v>
      </c>
      <c r="C290" s="102"/>
      <c r="D290" s="102"/>
      <c r="E290" s="102"/>
      <c r="F290" s="102"/>
      <c r="G290" s="102"/>
      <c r="H290" s="102"/>
      <c r="I290" s="102" t="str">
        <f>IF(IFERROR(INDEX('Hotel Database'!$C$11:$C$510, MATCH($CY290, 'Hotel Database'!$EB$11:$EB$510, 0)), "")="", "", IFERROR(INDEX('Hotel Database'!$C$11:$C$510, MATCH($CY290, 'Hotel Database'!$EB$11:$EB$510, 0)), ""))</f>
        <v>Monte Carlo</v>
      </c>
      <c r="J290" s="102"/>
      <c r="K290" s="102"/>
      <c r="L290" s="102"/>
      <c r="M290" s="102"/>
      <c r="N290" s="102"/>
      <c r="O290" s="102"/>
      <c r="P290" s="102" t="str">
        <f>IF(IFERROR(INDEX('Hotel Database'!$D$11:$D$510, MATCH($CY290, 'Hotel Database'!$EB$11:$EB$510, 0)), "")="", "", IFERROR(INDEX('Hotel Database'!$D$11:$D$510, MATCH($CY290, 'Hotel Database'!$EB$11:$EB$510, 0)), ""))</f>
        <v>Hotel Hermitage Monte-Carlo</v>
      </c>
      <c r="Q290" s="102"/>
      <c r="R290" s="102"/>
      <c r="S290" s="102"/>
      <c r="T290" s="102"/>
      <c r="U290" s="102"/>
      <c r="V290" s="102"/>
      <c r="W290" s="102"/>
      <c r="X290" s="102"/>
      <c r="Y290" s="102"/>
      <c r="Z290" s="102" t="str">
        <f>IF(IFERROR(INDEX('Hotel Database'!$I$11:$I$510, MATCH($CY290, 'Hotel Database'!$EB$11:$EB$510, 0)), "")="", "", IFERROR(INDEX('Hotel Database'!$I$11:$I$510, MATCH($CY290, 'Hotel Database'!$EB$11:$EB$510, 0)), ""))</f>
        <v/>
      </c>
      <c r="AA290" s="102"/>
      <c r="AB290" s="102"/>
      <c r="AC290" s="102"/>
      <c r="AD290" s="103">
        <f>IF(IFERROR(INDEX('Hotel Database'!$E$11:$E$510, MATCH($CY290, 'Hotel Database'!$EB$11:$EB$510, 0)), "")="", "", IFERROR(INDEX('Hotel Database'!$E$11:$E$510, MATCH($CY290, 'Hotel Database'!$EB$11:$EB$510, 0)), ""))</f>
        <v>278</v>
      </c>
      <c r="AE290" s="103"/>
      <c r="AF290" s="103"/>
      <c r="AG290" s="103"/>
      <c r="AH290" s="103">
        <f>IF(IFERROR(INDEX('Hotel Database'!$H$11:$H$510, MATCH($CY290, 'Hotel Database'!$EB$11:$EB$510, 0)), "")="", "", IFERROR(INDEX('Hotel Database'!$H$11:$H$510, MATCH($CY290, 'Hotel Database'!$EB$11:$EB$510, 0)), ""))</f>
        <v>13</v>
      </c>
      <c r="AI290" s="103"/>
      <c r="AJ290" s="103"/>
      <c r="AK290" s="103"/>
      <c r="AL290" s="103">
        <f>IF(IFERROR(INDEX('Hotel Database'!$K$11:$K$510, MATCH($CY290, 'Hotel Database'!$EB$11:$EB$510, 0)), "")="", "", IFERROR(INDEX('Hotel Database'!$K$11:$K$510, MATCH($CY290, 'Hotel Database'!$EB$11:$EB$510, 0)), ""))</f>
        <v>300</v>
      </c>
      <c r="AM290" s="103"/>
      <c r="AN290" s="103"/>
      <c r="AO290" s="103"/>
      <c r="AP290" s="103">
        <f>IF(IFERROR(INDEX('Hotel Database'!$Q$11:$Q$510, MATCH($CY290, 'Hotel Database'!$EB$11:$EB$510, 0)), "")="", "", IFERROR(INDEX('Hotel Database'!$Q$11:$Q$510, MATCH($CY290, 'Hotel Database'!$EB$11:$EB$510, 0)), ""))</f>
        <v>300</v>
      </c>
      <c r="AQ290" s="103"/>
      <c r="AR290" s="103"/>
      <c r="AS290" s="103"/>
      <c r="AT290" s="104" t="str">
        <f t="shared" si="16"/>
        <v>https://lhw.com/hermitage</v>
      </c>
      <c r="AU290" s="104"/>
      <c r="AV290" s="104"/>
      <c r="AW290" s="104"/>
      <c r="AX290" s="104"/>
      <c r="AY290" s="104"/>
      <c r="AZ290" s="104"/>
      <c r="BA290" s="104"/>
      <c r="BB290" s="104"/>
      <c r="BC290" s="104"/>
      <c r="BD290" s="104"/>
      <c r="BE290" s="104"/>
      <c r="BF290" s="104"/>
      <c r="BG290" s="104"/>
      <c r="BH290" s="104"/>
      <c r="BI290" s="104"/>
      <c r="BJ290" s="104"/>
      <c r="BK290" s="104"/>
      <c r="BL290" s="105"/>
      <c r="BM290" s="2"/>
      <c r="BN290" s="25"/>
      <c r="BO290" s="25"/>
      <c r="BP290" s="25"/>
      <c r="BQ290" s="25"/>
      <c r="BR290" s="25"/>
      <c r="BS290" s="25"/>
      <c r="BT290" s="25"/>
      <c r="BU290" s="25"/>
      <c r="BV290" s="25"/>
      <c r="BW290" s="25"/>
      <c r="BX290" s="25"/>
      <c r="BY290" s="25"/>
      <c r="BZ290" s="25"/>
      <c r="CA290" s="25"/>
      <c r="CB290" s="25"/>
      <c r="CC290" s="25"/>
      <c r="CD290" s="25"/>
      <c r="CE290" s="25"/>
      <c r="CF290" s="25"/>
      <c r="CG290" s="25"/>
      <c r="CH290" s="25"/>
      <c r="CI290" s="25"/>
      <c r="CJ290" s="25"/>
      <c r="CK290" s="25"/>
      <c r="CU290" s="10" t="str">
        <f>'Hotel Database'!$EJ297</f>
        <v/>
      </c>
      <c r="CW290" s="10" t="str">
        <f>'Hotel Database'!$EN297</f>
        <v>Sciacca (Agrigento)</v>
      </c>
      <c r="CY290" s="8">
        <v>280</v>
      </c>
      <c r="DA290" s="10" t="str">
        <f>IFERROR(INDEX('Hotel Database'!$ED$11:$ED$510, MATCH($CY290, 'Hotel Database'!$EB$11:$EB$510, 0)), "")</f>
        <v>280. Hotel Hermitage Monte-Carlo</v>
      </c>
      <c r="DC290" s="10" t="str">
        <f>IF(IFERROR(INDEX('Hotel Database'!$AD$11:$AD$510, MATCH($CY290, 'Hotel Database'!$EB$11:$EB$510, 0)), "")="", "", IFERROR(INDEX('Hotel Database'!$AD$11:$AD$510, MATCH($CY290, 'Hotel Database'!$EB$11:$EB$510, 0)), ""))</f>
        <v>www.lhw.com/hermitage</v>
      </c>
      <c r="DE290" s="10" t="str">
        <f t="shared" si="17"/>
        <v>https://lhw.com/hermitage</v>
      </c>
    </row>
    <row r="291" spans="1:109" x14ac:dyDescent="0.35">
      <c r="A291" s="2"/>
      <c r="B291" s="101" t="str">
        <f>IF(IFERROR(INDEX('Hotel Database'!$B$11:$B$510, MATCH($CY291, 'Hotel Database'!$EB$11:$EB$510, 0)), "")="", "", IFERROR(INDEX('Hotel Database'!$B$11:$B$510, MATCH($CY291, 'Hotel Database'!$EB$11:$EB$510, 0)), ""))</f>
        <v>Monaco</v>
      </c>
      <c r="C291" s="102"/>
      <c r="D291" s="102"/>
      <c r="E291" s="102"/>
      <c r="F291" s="102"/>
      <c r="G291" s="102"/>
      <c r="H291" s="102"/>
      <c r="I291" s="102" t="str">
        <f>IF(IFERROR(INDEX('Hotel Database'!$C$11:$C$510, MATCH($CY291, 'Hotel Database'!$EB$11:$EB$510, 0)), "")="", "", IFERROR(INDEX('Hotel Database'!$C$11:$C$510, MATCH($CY291, 'Hotel Database'!$EB$11:$EB$510, 0)), ""))</f>
        <v>Monte Carlo</v>
      </c>
      <c r="J291" s="102"/>
      <c r="K291" s="102"/>
      <c r="L291" s="102"/>
      <c r="M291" s="102"/>
      <c r="N291" s="102"/>
      <c r="O291" s="102"/>
      <c r="P291" s="102" t="str">
        <f>IF(IFERROR(INDEX('Hotel Database'!$D$11:$D$510, MATCH($CY291, 'Hotel Database'!$EB$11:$EB$510, 0)), "")="", "", IFERROR(INDEX('Hotel Database'!$D$11:$D$510, MATCH($CY291, 'Hotel Database'!$EB$11:$EB$510, 0)), ""))</f>
        <v>Hotel Metropole Monte-Carlo</v>
      </c>
      <c r="Q291" s="102"/>
      <c r="R291" s="102"/>
      <c r="S291" s="102"/>
      <c r="T291" s="102"/>
      <c r="U291" s="102"/>
      <c r="V291" s="102"/>
      <c r="W291" s="102"/>
      <c r="X291" s="102"/>
      <c r="Y291" s="102"/>
      <c r="Z291" s="102" t="str">
        <f>IF(IFERROR(INDEX('Hotel Database'!$I$11:$I$510, MATCH($CY291, 'Hotel Database'!$EB$11:$EB$510, 0)), "")="", "", IFERROR(INDEX('Hotel Database'!$I$11:$I$510, MATCH($CY291, 'Hotel Database'!$EB$11:$EB$510, 0)), ""))</f>
        <v/>
      </c>
      <c r="AA291" s="102"/>
      <c r="AB291" s="102"/>
      <c r="AC291" s="102"/>
      <c r="AD291" s="103">
        <f>IF(IFERROR(INDEX('Hotel Database'!$E$11:$E$510, MATCH($CY291, 'Hotel Database'!$EB$11:$EB$510, 0)), "")="", "", IFERROR(INDEX('Hotel Database'!$E$11:$E$510, MATCH($CY291, 'Hotel Database'!$EB$11:$EB$510, 0)), ""))</f>
        <v>112</v>
      </c>
      <c r="AE291" s="103"/>
      <c r="AF291" s="103"/>
      <c r="AG291" s="103"/>
      <c r="AH291" s="103">
        <f>IF(IFERROR(INDEX('Hotel Database'!$H$11:$H$510, MATCH($CY291, 'Hotel Database'!$EB$11:$EB$510, 0)), "")="", "", IFERROR(INDEX('Hotel Database'!$H$11:$H$510, MATCH($CY291, 'Hotel Database'!$EB$11:$EB$510, 0)), ""))</f>
        <v>3</v>
      </c>
      <c r="AI291" s="103"/>
      <c r="AJ291" s="103"/>
      <c r="AK291" s="103"/>
      <c r="AL291" s="103">
        <f>IF(IFERROR(INDEX('Hotel Database'!$K$11:$K$510, MATCH($CY291, 'Hotel Database'!$EB$11:$EB$510, 0)), "")="", "", IFERROR(INDEX('Hotel Database'!$K$11:$K$510, MATCH($CY291, 'Hotel Database'!$EB$11:$EB$510, 0)), ""))</f>
        <v>110</v>
      </c>
      <c r="AM291" s="103"/>
      <c r="AN291" s="103"/>
      <c r="AO291" s="103"/>
      <c r="AP291" s="103">
        <f>IF(IFERROR(INDEX('Hotel Database'!$Q$11:$Q$510, MATCH($CY291, 'Hotel Database'!$EB$11:$EB$510, 0)), "")="", "", IFERROR(INDEX('Hotel Database'!$Q$11:$Q$510, MATCH($CY291, 'Hotel Database'!$EB$11:$EB$510, 0)), ""))</f>
        <v>120</v>
      </c>
      <c r="AQ291" s="103"/>
      <c r="AR291" s="103"/>
      <c r="AS291" s="103"/>
      <c r="AT291" s="104" t="str">
        <f t="shared" si="16"/>
        <v>https://lhw.com/metropole</v>
      </c>
      <c r="AU291" s="104"/>
      <c r="AV291" s="104"/>
      <c r="AW291" s="104"/>
      <c r="AX291" s="104"/>
      <c r="AY291" s="104"/>
      <c r="AZ291" s="104"/>
      <c r="BA291" s="104"/>
      <c r="BB291" s="104"/>
      <c r="BC291" s="104"/>
      <c r="BD291" s="104"/>
      <c r="BE291" s="104"/>
      <c r="BF291" s="104"/>
      <c r="BG291" s="104"/>
      <c r="BH291" s="104"/>
      <c r="BI291" s="104"/>
      <c r="BJ291" s="104"/>
      <c r="BK291" s="104"/>
      <c r="BL291" s="105"/>
      <c r="BM291" s="2"/>
      <c r="BN291" s="25"/>
      <c r="BO291" s="25"/>
      <c r="BP291" s="25"/>
      <c r="BQ291" s="25"/>
      <c r="BR291" s="25"/>
      <c r="BS291" s="25"/>
      <c r="BT291" s="25"/>
      <c r="BU291" s="25"/>
      <c r="BV291" s="25"/>
      <c r="BW291" s="25"/>
      <c r="BX291" s="25"/>
      <c r="BY291" s="25"/>
      <c r="BZ291" s="25"/>
      <c r="CA291" s="25"/>
      <c r="CB291" s="25"/>
      <c r="CC291" s="25"/>
      <c r="CD291" s="25"/>
      <c r="CE291" s="25"/>
      <c r="CF291" s="25"/>
      <c r="CG291" s="25"/>
      <c r="CH291" s="25"/>
      <c r="CI291" s="25"/>
      <c r="CJ291" s="25"/>
      <c r="CK291" s="25"/>
      <c r="CU291" s="10" t="str">
        <f>'Hotel Database'!$EJ298</f>
        <v/>
      </c>
      <c r="CW291" s="10" t="str">
        <f>'Hotel Database'!$EN298</f>
        <v>Sedona</v>
      </c>
      <c r="CY291" s="8">
        <v>281</v>
      </c>
      <c r="DA291" s="10" t="str">
        <f>IFERROR(INDEX('Hotel Database'!$ED$11:$ED$510, MATCH($CY291, 'Hotel Database'!$EB$11:$EB$510, 0)), "")</f>
        <v>281. Hotel Metropole Monte-Carlo</v>
      </c>
      <c r="DC291" s="10" t="str">
        <f>IF(IFERROR(INDEX('Hotel Database'!$AD$11:$AD$510, MATCH($CY291, 'Hotel Database'!$EB$11:$EB$510, 0)), "")="", "", IFERROR(INDEX('Hotel Database'!$AD$11:$AD$510, MATCH($CY291, 'Hotel Database'!$EB$11:$EB$510, 0)), ""))</f>
        <v>www.lhw.com/metropole</v>
      </c>
      <c r="DE291" s="10" t="str">
        <f t="shared" si="17"/>
        <v>https://lhw.com/metropole</v>
      </c>
    </row>
    <row r="292" spans="1:109" x14ac:dyDescent="0.35">
      <c r="A292" s="2"/>
      <c r="B292" s="101" t="str">
        <f>IF(IFERROR(INDEX('Hotel Database'!$B$11:$B$510, MATCH($CY292, 'Hotel Database'!$EB$11:$EB$510, 0)), "")="", "", IFERROR(INDEX('Hotel Database'!$B$11:$B$510, MATCH($CY292, 'Hotel Database'!$EB$11:$EB$510, 0)), ""))</f>
        <v>Mongolia</v>
      </c>
      <c r="C292" s="102"/>
      <c r="D292" s="102"/>
      <c r="E292" s="102"/>
      <c r="F292" s="102"/>
      <c r="G292" s="102"/>
      <c r="H292" s="102"/>
      <c r="I292" s="102" t="str">
        <f>IF(IFERROR(INDEX('Hotel Database'!$C$11:$C$510, MATCH($CY292, 'Hotel Database'!$EB$11:$EB$510, 0)), "")="", "", IFERROR(INDEX('Hotel Database'!$C$11:$C$510, MATCH($CY292, 'Hotel Database'!$EB$11:$EB$510, 0)), ""))</f>
        <v>Ulaanbaatar</v>
      </c>
      <c r="J292" s="102"/>
      <c r="K292" s="102"/>
      <c r="L292" s="102"/>
      <c r="M292" s="102"/>
      <c r="N292" s="102"/>
      <c r="O292" s="102"/>
      <c r="P292" s="102" t="str">
        <f>IF(IFERROR(INDEX('Hotel Database'!$D$11:$D$510, MATCH($CY292, 'Hotel Database'!$EB$11:$EB$510, 0)), "")="", "", IFERROR(INDEX('Hotel Database'!$D$11:$D$510, MATCH($CY292, 'Hotel Database'!$EB$11:$EB$510, 0)), ""))</f>
        <v>Ayan Zalaat Hotel and SPA</v>
      </c>
      <c r="Q292" s="102"/>
      <c r="R292" s="102"/>
      <c r="S292" s="102"/>
      <c r="T292" s="102"/>
      <c r="U292" s="102"/>
      <c r="V292" s="102"/>
      <c r="W292" s="102"/>
      <c r="X292" s="102"/>
      <c r="Y292" s="102"/>
      <c r="Z292" s="102" t="str">
        <f>IF(IFERROR(INDEX('Hotel Database'!$I$11:$I$510, MATCH($CY292, 'Hotel Database'!$EB$11:$EB$510, 0)), "")="", "", IFERROR(INDEX('Hotel Database'!$I$11:$I$510, MATCH($CY292, 'Hotel Database'!$EB$11:$EB$510, 0)), ""))</f>
        <v/>
      </c>
      <c r="AA292" s="102"/>
      <c r="AB292" s="102"/>
      <c r="AC292" s="102"/>
      <c r="AD292" s="103">
        <f>IF(IFERROR(INDEX('Hotel Database'!$E$11:$E$510, MATCH($CY292, 'Hotel Database'!$EB$11:$EB$510, 0)), "")="", "", IFERROR(INDEX('Hotel Database'!$E$11:$E$510, MATCH($CY292, 'Hotel Database'!$EB$11:$EB$510, 0)), ""))</f>
        <v>31</v>
      </c>
      <c r="AE292" s="103"/>
      <c r="AF292" s="103"/>
      <c r="AG292" s="103"/>
      <c r="AH292" s="103">
        <f>IF(IFERROR(INDEX('Hotel Database'!$H$11:$H$510, MATCH($CY292, 'Hotel Database'!$EB$11:$EB$510, 0)), "")="", "", IFERROR(INDEX('Hotel Database'!$H$11:$H$510, MATCH($CY292, 'Hotel Database'!$EB$11:$EB$510, 0)), ""))</f>
        <v>0</v>
      </c>
      <c r="AI292" s="103"/>
      <c r="AJ292" s="103"/>
      <c r="AK292" s="103"/>
      <c r="AL292" s="103" t="str">
        <f>IF(IFERROR(INDEX('Hotel Database'!$K$11:$K$510, MATCH($CY292, 'Hotel Database'!$EB$11:$EB$510, 0)), "")="", "", IFERROR(INDEX('Hotel Database'!$K$11:$K$510, MATCH($CY292, 'Hotel Database'!$EB$11:$EB$510, 0)), ""))</f>
        <v/>
      </c>
      <c r="AM292" s="103"/>
      <c r="AN292" s="103"/>
      <c r="AO292" s="103"/>
      <c r="AP292" s="103" t="str">
        <f>IF(IFERROR(INDEX('Hotel Database'!$Q$11:$Q$510, MATCH($CY292, 'Hotel Database'!$EB$11:$EB$510, 0)), "")="", "", IFERROR(INDEX('Hotel Database'!$Q$11:$Q$510, MATCH($CY292, 'Hotel Database'!$EB$11:$EB$510, 0)), ""))</f>
        <v/>
      </c>
      <c r="AQ292" s="103"/>
      <c r="AR292" s="103"/>
      <c r="AS292" s="103"/>
      <c r="AT292" s="104" t="str">
        <f t="shared" si="16"/>
        <v>https://lhw.com/ayanzalaat</v>
      </c>
      <c r="AU292" s="104"/>
      <c r="AV292" s="104"/>
      <c r="AW292" s="104"/>
      <c r="AX292" s="104"/>
      <c r="AY292" s="104"/>
      <c r="AZ292" s="104"/>
      <c r="BA292" s="104"/>
      <c r="BB292" s="104"/>
      <c r="BC292" s="104"/>
      <c r="BD292" s="104"/>
      <c r="BE292" s="104"/>
      <c r="BF292" s="104"/>
      <c r="BG292" s="104"/>
      <c r="BH292" s="104"/>
      <c r="BI292" s="104"/>
      <c r="BJ292" s="104"/>
      <c r="BK292" s="104"/>
      <c r="BL292" s="105"/>
      <c r="BM292" s="2"/>
      <c r="BN292" s="25"/>
      <c r="BO292" s="25"/>
      <c r="BP292" s="25"/>
      <c r="BQ292" s="25"/>
      <c r="BR292" s="25"/>
      <c r="BS292" s="25"/>
      <c r="BT292" s="25"/>
      <c r="BU292" s="25"/>
      <c r="BV292" s="25"/>
      <c r="BW292" s="25"/>
      <c r="BX292" s="25"/>
      <c r="BY292" s="25"/>
      <c r="BZ292" s="25"/>
      <c r="CA292" s="25"/>
      <c r="CB292" s="25"/>
      <c r="CC292" s="25"/>
      <c r="CD292" s="25"/>
      <c r="CE292" s="25"/>
      <c r="CF292" s="25"/>
      <c r="CG292" s="25"/>
      <c r="CH292" s="25"/>
      <c r="CI292" s="25"/>
      <c r="CJ292" s="25"/>
      <c r="CK292" s="25"/>
      <c r="CU292" s="10" t="str">
        <f>'Hotel Database'!$EJ299</f>
        <v/>
      </c>
      <c r="CW292" s="10" t="str">
        <f>'Hotel Database'!$EN299</f>
        <v>Seefeld</v>
      </c>
      <c r="CY292" s="8">
        <v>282</v>
      </c>
      <c r="DA292" s="10" t="str">
        <f>IFERROR(INDEX('Hotel Database'!$ED$11:$ED$510, MATCH($CY292, 'Hotel Database'!$EB$11:$EB$510, 0)), "")</f>
        <v>282. Ayan Zalaat Hotel and SPA</v>
      </c>
      <c r="DC292" s="10" t="str">
        <f>IF(IFERROR(INDEX('Hotel Database'!$AD$11:$AD$510, MATCH($CY292, 'Hotel Database'!$EB$11:$EB$510, 0)), "")="", "", IFERROR(INDEX('Hotel Database'!$AD$11:$AD$510, MATCH($CY292, 'Hotel Database'!$EB$11:$EB$510, 0)), ""))</f>
        <v>www.lhw.com/ayanzalaat</v>
      </c>
      <c r="DE292" s="10" t="str">
        <f t="shared" si="17"/>
        <v>https://lhw.com/ayanzalaat</v>
      </c>
    </row>
    <row r="293" spans="1:109" x14ac:dyDescent="0.35">
      <c r="A293" s="2"/>
      <c r="B293" s="101" t="str">
        <f>IF(IFERROR(INDEX('Hotel Database'!$B$11:$B$510, MATCH($CY293, 'Hotel Database'!$EB$11:$EB$510, 0)), "")="", "", IFERROR(INDEX('Hotel Database'!$B$11:$B$510, MATCH($CY293, 'Hotel Database'!$EB$11:$EB$510, 0)), ""))</f>
        <v>Montenegro</v>
      </c>
      <c r="C293" s="102"/>
      <c r="D293" s="102"/>
      <c r="E293" s="102"/>
      <c r="F293" s="102"/>
      <c r="G293" s="102"/>
      <c r="H293" s="102"/>
      <c r="I293" s="102" t="str">
        <f>IF(IFERROR(INDEX('Hotel Database'!$C$11:$C$510, MATCH($CY293, 'Hotel Database'!$EB$11:$EB$510, 0)), "")="", "", IFERROR(INDEX('Hotel Database'!$C$11:$C$510, MATCH($CY293, 'Hotel Database'!$EB$11:$EB$510, 0)), ""))</f>
        <v>Radovici</v>
      </c>
      <c r="J293" s="102"/>
      <c r="K293" s="102"/>
      <c r="L293" s="102"/>
      <c r="M293" s="102"/>
      <c r="N293" s="102"/>
      <c r="O293" s="102"/>
      <c r="P293" s="102" t="str">
        <f>IF(IFERROR(INDEX('Hotel Database'!$D$11:$D$510, MATCH($CY293, 'Hotel Database'!$EB$11:$EB$510, 0)), "")="", "", IFERROR(INDEX('Hotel Database'!$D$11:$D$510, MATCH($CY293, 'Hotel Database'!$EB$11:$EB$510, 0)), ""))</f>
        <v>The Chedi Luštica Bay</v>
      </c>
      <c r="Q293" s="102"/>
      <c r="R293" s="102"/>
      <c r="S293" s="102"/>
      <c r="T293" s="102"/>
      <c r="U293" s="102"/>
      <c r="V293" s="102"/>
      <c r="W293" s="102"/>
      <c r="X293" s="102"/>
      <c r="Y293" s="102"/>
      <c r="Z293" s="102" t="str">
        <f>IF(IFERROR(INDEX('Hotel Database'!$I$11:$I$510, MATCH($CY293, 'Hotel Database'!$EB$11:$EB$510, 0)), "")="", "", IFERROR(INDEX('Hotel Database'!$I$11:$I$510, MATCH($CY293, 'Hotel Database'!$EB$11:$EB$510, 0)), ""))</f>
        <v/>
      </c>
      <c r="AA293" s="102"/>
      <c r="AB293" s="102"/>
      <c r="AC293" s="102"/>
      <c r="AD293" s="103">
        <f>IF(IFERROR(INDEX('Hotel Database'!$E$11:$E$510, MATCH($CY293, 'Hotel Database'!$EB$11:$EB$510, 0)), "")="", "", IFERROR(INDEX('Hotel Database'!$E$11:$E$510, MATCH($CY293, 'Hotel Database'!$EB$11:$EB$510, 0)), ""))</f>
        <v>111</v>
      </c>
      <c r="AE293" s="103"/>
      <c r="AF293" s="103"/>
      <c r="AG293" s="103"/>
      <c r="AH293" s="103">
        <f>IF(IFERROR(INDEX('Hotel Database'!$H$11:$H$510, MATCH($CY293, 'Hotel Database'!$EB$11:$EB$510, 0)), "")="", "", IFERROR(INDEX('Hotel Database'!$H$11:$H$510, MATCH($CY293, 'Hotel Database'!$EB$11:$EB$510, 0)), ""))</f>
        <v>3</v>
      </c>
      <c r="AI293" s="103"/>
      <c r="AJ293" s="103"/>
      <c r="AK293" s="103"/>
      <c r="AL293" s="103">
        <f>IF(IFERROR(INDEX('Hotel Database'!$K$11:$K$510, MATCH($CY293, 'Hotel Database'!$EB$11:$EB$510, 0)), "")="", "", IFERROR(INDEX('Hotel Database'!$K$11:$K$510, MATCH($CY293, 'Hotel Database'!$EB$11:$EB$510, 0)), ""))</f>
        <v>170</v>
      </c>
      <c r="AM293" s="103"/>
      <c r="AN293" s="103"/>
      <c r="AO293" s="103"/>
      <c r="AP293" s="103">
        <f>IF(IFERROR(INDEX('Hotel Database'!$Q$11:$Q$510, MATCH($CY293, 'Hotel Database'!$EB$11:$EB$510, 0)), "")="", "", IFERROR(INDEX('Hotel Database'!$Q$11:$Q$510, MATCH($CY293, 'Hotel Database'!$EB$11:$EB$510, 0)), ""))</f>
        <v>90</v>
      </c>
      <c r="AQ293" s="103"/>
      <c r="AR293" s="103"/>
      <c r="AS293" s="103"/>
      <c r="AT293" s="104" t="str">
        <f t="shared" si="16"/>
        <v>https://lhw.com/chedilustica</v>
      </c>
      <c r="AU293" s="104"/>
      <c r="AV293" s="104"/>
      <c r="AW293" s="104"/>
      <c r="AX293" s="104"/>
      <c r="AY293" s="104"/>
      <c r="AZ293" s="104"/>
      <c r="BA293" s="104"/>
      <c r="BB293" s="104"/>
      <c r="BC293" s="104"/>
      <c r="BD293" s="104"/>
      <c r="BE293" s="104"/>
      <c r="BF293" s="104"/>
      <c r="BG293" s="104"/>
      <c r="BH293" s="104"/>
      <c r="BI293" s="104"/>
      <c r="BJ293" s="104"/>
      <c r="BK293" s="104"/>
      <c r="BL293" s="105"/>
      <c r="BM293" s="2"/>
      <c r="BN293" s="25"/>
      <c r="BO293" s="25"/>
      <c r="BP293" s="25"/>
      <c r="BQ293" s="25"/>
      <c r="BR293" s="25"/>
      <c r="BS293" s="25"/>
      <c r="BT293" s="25"/>
      <c r="BU293" s="25"/>
      <c r="BV293" s="25"/>
      <c r="BW293" s="25"/>
      <c r="BX293" s="25"/>
      <c r="BY293" s="25"/>
      <c r="BZ293" s="25"/>
      <c r="CA293" s="25"/>
      <c r="CB293" s="25"/>
      <c r="CC293" s="25"/>
      <c r="CD293" s="25"/>
      <c r="CE293" s="25"/>
      <c r="CF293" s="25"/>
      <c r="CG293" s="25"/>
      <c r="CH293" s="25"/>
      <c r="CI293" s="25"/>
      <c r="CJ293" s="25"/>
      <c r="CK293" s="25"/>
      <c r="CU293" s="10" t="str">
        <f>'Hotel Database'!$EJ300</f>
        <v/>
      </c>
      <c r="CW293" s="10" t="str">
        <f>'Hotel Database'!$EN300</f>
        <v>Selmes</v>
      </c>
      <c r="CY293" s="8">
        <v>283</v>
      </c>
      <c r="DA293" s="10" t="str">
        <f>IFERROR(INDEX('Hotel Database'!$ED$11:$ED$510, MATCH($CY293, 'Hotel Database'!$EB$11:$EB$510, 0)), "")</f>
        <v>283. The Chedi Luštica Bay</v>
      </c>
      <c r="DC293" s="10" t="str">
        <f>IF(IFERROR(INDEX('Hotel Database'!$AD$11:$AD$510, MATCH($CY293, 'Hotel Database'!$EB$11:$EB$510, 0)), "")="", "", IFERROR(INDEX('Hotel Database'!$AD$11:$AD$510, MATCH($CY293, 'Hotel Database'!$EB$11:$EB$510, 0)), ""))</f>
        <v>www.lhw.com/chedilustica</v>
      </c>
      <c r="DE293" s="10" t="str">
        <f t="shared" si="17"/>
        <v>https://lhw.com/chedilustica</v>
      </c>
    </row>
    <row r="294" spans="1:109" x14ac:dyDescent="0.35">
      <c r="A294" s="2"/>
      <c r="B294" s="101" t="str">
        <f>IF(IFERROR(INDEX('Hotel Database'!$B$11:$B$510, MATCH($CY294, 'Hotel Database'!$EB$11:$EB$510, 0)), "")="", "", IFERROR(INDEX('Hotel Database'!$B$11:$B$510, MATCH($CY294, 'Hotel Database'!$EB$11:$EB$510, 0)), ""))</f>
        <v>Montenegro</v>
      </c>
      <c r="C294" s="102"/>
      <c r="D294" s="102"/>
      <c r="E294" s="102"/>
      <c r="F294" s="102"/>
      <c r="G294" s="102"/>
      <c r="H294" s="102"/>
      <c r="I294" s="102" t="str">
        <f>IF(IFERROR(INDEX('Hotel Database'!$C$11:$C$510, MATCH($CY294, 'Hotel Database'!$EB$11:$EB$510, 0)), "")="", "", IFERROR(INDEX('Hotel Database'!$C$11:$C$510, MATCH($CY294, 'Hotel Database'!$EB$11:$EB$510, 0)), ""))</f>
        <v>Rezevici</v>
      </c>
      <c r="J294" s="102"/>
      <c r="K294" s="102"/>
      <c r="L294" s="102"/>
      <c r="M294" s="102"/>
      <c r="N294" s="102"/>
      <c r="O294" s="102"/>
      <c r="P294" s="102" t="str">
        <f>IF(IFERROR(INDEX('Hotel Database'!$D$11:$D$510, MATCH($CY294, 'Hotel Database'!$EB$11:$EB$510, 0)), "")="", "", IFERROR(INDEX('Hotel Database'!$D$11:$D$510, MATCH($CY294, 'Hotel Database'!$EB$11:$EB$510, 0)), ""))</f>
        <v>Ananti Resort, Residences &amp; Beach Club</v>
      </c>
      <c r="Q294" s="102"/>
      <c r="R294" s="102"/>
      <c r="S294" s="102"/>
      <c r="T294" s="102"/>
      <c r="U294" s="102"/>
      <c r="V294" s="102"/>
      <c r="W294" s="102"/>
      <c r="X294" s="102"/>
      <c r="Y294" s="102"/>
      <c r="Z294" s="102" t="str">
        <f>IF(IFERROR(INDEX('Hotel Database'!$I$11:$I$510, MATCH($CY294, 'Hotel Database'!$EB$11:$EB$510, 0)), "")="", "", IFERROR(INDEX('Hotel Database'!$I$11:$I$510, MATCH($CY294, 'Hotel Database'!$EB$11:$EB$510, 0)), ""))</f>
        <v/>
      </c>
      <c r="AA294" s="102"/>
      <c r="AB294" s="102"/>
      <c r="AC294" s="102"/>
      <c r="AD294" s="103">
        <f>IF(IFERROR(INDEX('Hotel Database'!$E$11:$E$510, MATCH($CY294, 'Hotel Database'!$EB$11:$EB$510, 0)), "")="", "", IFERROR(INDEX('Hotel Database'!$E$11:$E$510, MATCH($CY294, 'Hotel Database'!$EB$11:$EB$510, 0)), ""))</f>
        <v>22</v>
      </c>
      <c r="AE294" s="103"/>
      <c r="AF294" s="103"/>
      <c r="AG294" s="103"/>
      <c r="AH294" s="103">
        <f>IF(IFERROR(INDEX('Hotel Database'!$H$11:$H$510, MATCH($CY294, 'Hotel Database'!$EB$11:$EB$510, 0)), "")="", "", IFERROR(INDEX('Hotel Database'!$H$11:$H$510, MATCH($CY294, 'Hotel Database'!$EB$11:$EB$510, 0)), ""))</f>
        <v>0</v>
      </c>
      <c r="AI294" s="103"/>
      <c r="AJ294" s="103"/>
      <c r="AK294" s="103"/>
      <c r="AL294" s="103" t="str">
        <f>IF(IFERROR(INDEX('Hotel Database'!$K$11:$K$510, MATCH($CY294, 'Hotel Database'!$EB$11:$EB$510, 0)), "")="", "", IFERROR(INDEX('Hotel Database'!$K$11:$K$510, MATCH($CY294, 'Hotel Database'!$EB$11:$EB$510, 0)), ""))</f>
        <v/>
      </c>
      <c r="AM294" s="103"/>
      <c r="AN294" s="103"/>
      <c r="AO294" s="103"/>
      <c r="AP294" s="103" t="str">
        <f>IF(IFERROR(INDEX('Hotel Database'!$Q$11:$Q$510, MATCH($CY294, 'Hotel Database'!$EB$11:$EB$510, 0)), "")="", "", IFERROR(INDEX('Hotel Database'!$Q$11:$Q$510, MATCH($CY294, 'Hotel Database'!$EB$11:$EB$510, 0)), ""))</f>
        <v/>
      </c>
      <c r="AQ294" s="103"/>
      <c r="AR294" s="103"/>
      <c r="AS294" s="103"/>
      <c r="AT294" s="104" t="str">
        <f t="shared" si="16"/>
        <v>https://lhw.com/anantirezevici</v>
      </c>
      <c r="AU294" s="104"/>
      <c r="AV294" s="104"/>
      <c r="AW294" s="104"/>
      <c r="AX294" s="104"/>
      <c r="AY294" s="104"/>
      <c r="AZ294" s="104"/>
      <c r="BA294" s="104"/>
      <c r="BB294" s="104"/>
      <c r="BC294" s="104"/>
      <c r="BD294" s="104"/>
      <c r="BE294" s="104"/>
      <c r="BF294" s="104"/>
      <c r="BG294" s="104"/>
      <c r="BH294" s="104"/>
      <c r="BI294" s="104"/>
      <c r="BJ294" s="104"/>
      <c r="BK294" s="104"/>
      <c r="BL294" s="105"/>
      <c r="BM294" s="2"/>
      <c r="BN294" s="25"/>
      <c r="BO294" s="25"/>
      <c r="BP294" s="25"/>
      <c r="BQ294" s="25"/>
      <c r="BR294" s="25"/>
      <c r="BS294" s="25"/>
      <c r="BT294" s="25"/>
      <c r="BU294" s="25"/>
      <c r="BV294" s="25"/>
      <c r="BW294" s="25"/>
      <c r="BX294" s="25"/>
      <c r="BY294" s="25"/>
      <c r="BZ294" s="25"/>
      <c r="CA294" s="25"/>
      <c r="CB294" s="25"/>
      <c r="CC294" s="25"/>
      <c r="CD294" s="25"/>
      <c r="CE294" s="25"/>
      <c r="CF294" s="25"/>
      <c r="CG294" s="25"/>
      <c r="CH294" s="25"/>
      <c r="CI294" s="25"/>
      <c r="CJ294" s="25"/>
      <c r="CK294" s="25"/>
      <c r="CU294" s="10" t="str">
        <f>'Hotel Database'!$EJ301</f>
        <v/>
      </c>
      <c r="CW294" s="10" t="str">
        <f>'Hotel Database'!$EN301</f>
        <v>Selva Alta Val Gardena</v>
      </c>
      <c r="CY294" s="8">
        <v>284</v>
      </c>
      <c r="DA294" s="10" t="str">
        <f>IFERROR(INDEX('Hotel Database'!$ED$11:$ED$510, MATCH($CY294, 'Hotel Database'!$EB$11:$EB$510, 0)), "")</f>
        <v>284. Ananti Resort, Residences &amp; Beach Club</v>
      </c>
      <c r="DC294" s="10" t="str">
        <f>IF(IFERROR(INDEX('Hotel Database'!$AD$11:$AD$510, MATCH($CY294, 'Hotel Database'!$EB$11:$EB$510, 0)), "")="", "", IFERROR(INDEX('Hotel Database'!$AD$11:$AD$510, MATCH($CY294, 'Hotel Database'!$EB$11:$EB$510, 0)), ""))</f>
        <v>www.lhw.com/anantirezevici</v>
      </c>
      <c r="DE294" s="10" t="str">
        <f t="shared" si="17"/>
        <v>https://lhw.com/anantirezevici</v>
      </c>
    </row>
    <row r="295" spans="1:109" x14ac:dyDescent="0.35">
      <c r="A295" s="2"/>
      <c r="B295" s="101" t="str">
        <f>IF(IFERROR(INDEX('Hotel Database'!$B$11:$B$510, MATCH($CY295, 'Hotel Database'!$EB$11:$EB$510, 0)), "")="", "", IFERROR(INDEX('Hotel Database'!$B$11:$B$510, MATCH($CY295, 'Hotel Database'!$EB$11:$EB$510, 0)), ""))</f>
        <v>Morocco</v>
      </c>
      <c r="C295" s="102"/>
      <c r="D295" s="102"/>
      <c r="E295" s="102"/>
      <c r="F295" s="102"/>
      <c r="G295" s="102"/>
      <c r="H295" s="102"/>
      <c r="I295" s="102" t="str">
        <f>IF(IFERROR(INDEX('Hotel Database'!$C$11:$C$510, MATCH($CY295, 'Hotel Database'!$EB$11:$EB$510, 0)), "")="", "", IFERROR(INDEX('Hotel Database'!$C$11:$C$510, MATCH($CY295, 'Hotel Database'!$EB$11:$EB$510, 0)), ""))</f>
        <v>Marrakech</v>
      </c>
      <c r="J295" s="102"/>
      <c r="K295" s="102"/>
      <c r="L295" s="102"/>
      <c r="M295" s="102"/>
      <c r="N295" s="102"/>
      <c r="O295" s="102"/>
      <c r="P295" s="102" t="str">
        <f>IF(IFERROR(INDEX('Hotel Database'!$D$11:$D$510, MATCH($CY295, 'Hotel Database'!$EB$11:$EB$510, 0)), "")="", "", IFERROR(INDEX('Hotel Database'!$D$11:$D$510, MATCH($CY295, 'Hotel Database'!$EB$11:$EB$510, 0)), ""))</f>
        <v>La Mamounia</v>
      </c>
      <c r="Q295" s="102"/>
      <c r="R295" s="102"/>
      <c r="S295" s="102"/>
      <c r="T295" s="102"/>
      <c r="U295" s="102"/>
      <c r="V295" s="102"/>
      <c r="W295" s="102"/>
      <c r="X295" s="102"/>
      <c r="Y295" s="102"/>
      <c r="Z295" s="102" t="str">
        <f>IF(IFERROR(INDEX('Hotel Database'!$I$11:$I$510, MATCH($CY295, 'Hotel Database'!$EB$11:$EB$510, 0)), "")="", "", IFERROR(INDEX('Hotel Database'!$I$11:$I$510, MATCH($CY295, 'Hotel Database'!$EB$11:$EB$510, 0)), ""))</f>
        <v/>
      </c>
      <c r="AA295" s="102"/>
      <c r="AB295" s="102"/>
      <c r="AC295" s="102"/>
      <c r="AD295" s="103">
        <f>IF(IFERROR(INDEX('Hotel Database'!$E$11:$E$510, MATCH($CY295, 'Hotel Database'!$EB$11:$EB$510, 0)), "")="", "", IFERROR(INDEX('Hotel Database'!$E$11:$E$510, MATCH($CY295, 'Hotel Database'!$EB$11:$EB$510, 0)), ""))</f>
        <v>209</v>
      </c>
      <c r="AE295" s="103"/>
      <c r="AF295" s="103"/>
      <c r="AG295" s="103"/>
      <c r="AH295" s="103">
        <f>IF(IFERROR(INDEX('Hotel Database'!$H$11:$H$510, MATCH($CY295, 'Hotel Database'!$EB$11:$EB$510, 0)), "")="", "", IFERROR(INDEX('Hotel Database'!$H$11:$H$510, MATCH($CY295, 'Hotel Database'!$EB$11:$EB$510, 0)), ""))</f>
        <v>2</v>
      </c>
      <c r="AI295" s="103"/>
      <c r="AJ295" s="103"/>
      <c r="AK295" s="103"/>
      <c r="AL295" s="103" t="str">
        <f>IF(IFERROR(INDEX('Hotel Database'!$K$11:$K$510, MATCH($CY295, 'Hotel Database'!$EB$11:$EB$510, 0)), "")="", "", IFERROR(INDEX('Hotel Database'!$K$11:$K$510, MATCH($CY295, 'Hotel Database'!$EB$11:$EB$510, 0)), ""))</f>
        <v/>
      </c>
      <c r="AM295" s="103"/>
      <c r="AN295" s="103"/>
      <c r="AO295" s="103"/>
      <c r="AP295" s="103">
        <f>IF(IFERROR(INDEX('Hotel Database'!$Q$11:$Q$510, MATCH($CY295, 'Hotel Database'!$EB$11:$EB$510, 0)), "")="", "", IFERROR(INDEX('Hotel Database'!$Q$11:$Q$510, MATCH($CY295, 'Hotel Database'!$EB$11:$EB$510, 0)), ""))</f>
        <v>220</v>
      </c>
      <c r="AQ295" s="103"/>
      <c r="AR295" s="103"/>
      <c r="AS295" s="103"/>
      <c r="AT295" s="104" t="str">
        <f t="shared" si="16"/>
        <v>https://lhw.com/lamamounia</v>
      </c>
      <c r="AU295" s="104"/>
      <c r="AV295" s="104"/>
      <c r="AW295" s="104"/>
      <c r="AX295" s="104"/>
      <c r="AY295" s="104"/>
      <c r="AZ295" s="104"/>
      <c r="BA295" s="104"/>
      <c r="BB295" s="104"/>
      <c r="BC295" s="104"/>
      <c r="BD295" s="104"/>
      <c r="BE295" s="104"/>
      <c r="BF295" s="104"/>
      <c r="BG295" s="104"/>
      <c r="BH295" s="104"/>
      <c r="BI295" s="104"/>
      <c r="BJ295" s="104"/>
      <c r="BK295" s="104"/>
      <c r="BL295" s="105"/>
      <c r="BM295" s="2"/>
      <c r="BN295" s="25"/>
      <c r="BO295" s="25"/>
      <c r="BP295" s="25"/>
      <c r="BQ295" s="25"/>
      <c r="BR295" s="25"/>
      <c r="BS295" s="25"/>
      <c r="BT295" s="25"/>
      <c r="BU295" s="25"/>
      <c r="BV295" s="25"/>
      <c r="BW295" s="25"/>
      <c r="BX295" s="25"/>
      <c r="BY295" s="25"/>
      <c r="BZ295" s="25"/>
      <c r="CA295" s="25"/>
      <c r="CB295" s="25"/>
      <c r="CC295" s="25"/>
      <c r="CD295" s="25"/>
      <c r="CE295" s="25"/>
      <c r="CF295" s="25"/>
      <c r="CG295" s="25"/>
      <c r="CH295" s="25"/>
      <c r="CI295" s="25"/>
      <c r="CJ295" s="25"/>
      <c r="CK295" s="25"/>
      <c r="CU295" s="10" t="str">
        <f>'Hotel Database'!$EJ302</f>
        <v/>
      </c>
      <c r="CW295" s="10" t="str">
        <f>'Hotel Database'!$EN302</f>
        <v>Seoul</v>
      </c>
      <c r="CY295" s="8">
        <v>285</v>
      </c>
      <c r="DA295" s="10" t="str">
        <f>IFERROR(INDEX('Hotel Database'!$ED$11:$ED$510, MATCH($CY295, 'Hotel Database'!$EB$11:$EB$510, 0)), "")</f>
        <v>285. La Mamounia</v>
      </c>
      <c r="DC295" s="10" t="str">
        <f>IF(IFERROR(INDEX('Hotel Database'!$AD$11:$AD$510, MATCH($CY295, 'Hotel Database'!$EB$11:$EB$510, 0)), "")="", "", IFERROR(INDEX('Hotel Database'!$AD$11:$AD$510, MATCH($CY295, 'Hotel Database'!$EB$11:$EB$510, 0)), ""))</f>
        <v>www.lhw.com/lamamounia</v>
      </c>
      <c r="DE295" s="10" t="str">
        <f t="shared" si="17"/>
        <v>https://lhw.com/lamamounia</v>
      </c>
    </row>
    <row r="296" spans="1:109" x14ac:dyDescent="0.35">
      <c r="A296" s="2"/>
      <c r="B296" s="101" t="str">
        <f>IF(IFERROR(INDEX('Hotel Database'!$B$11:$B$510, MATCH($CY296, 'Hotel Database'!$EB$11:$EB$510, 0)), "")="", "", IFERROR(INDEX('Hotel Database'!$B$11:$B$510, MATCH($CY296, 'Hotel Database'!$EB$11:$EB$510, 0)), ""))</f>
        <v>Morocco</v>
      </c>
      <c r="C296" s="102"/>
      <c r="D296" s="102"/>
      <c r="E296" s="102"/>
      <c r="F296" s="102"/>
      <c r="G296" s="102"/>
      <c r="H296" s="102"/>
      <c r="I296" s="102" t="str">
        <f>IF(IFERROR(INDEX('Hotel Database'!$C$11:$C$510, MATCH($CY296, 'Hotel Database'!$EB$11:$EB$510, 0)), "")="", "", IFERROR(INDEX('Hotel Database'!$C$11:$C$510, MATCH($CY296, 'Hotel Database'!$EB$11:$EB$510, 0)), ""))</f>
        <v>Casablanca</v>
      </c>
      <c r="J296" s="102"/>
      <c r="K296" s="102"/>
      <c r="L296" s="102"/>
      <c r="M296" s="102"/>
      <c r="N296" s="102"/>
      <c r="O296" s="102"/>
      <c r="P296" s="102" t="str">
        <f>IF(IFERROR(INDEX('Hotel Database'!$D$11:$D$510, MATCH($CY296, 'Hotel Database'!$EB$11:$EB$510, 0)), "")="", "", IFERROR(INDEX('Hotel Database'!$D$11:$D$510, MATCH($CY296, 'Hotel Database'!$EB$11:$EB$510, 0)), ""))</f>
        <v>Royal Mansour Casablanca</v>
      </c>
      <c r="Q296" s="102"/>
      <c r="R296" s="102"/>
      <c r="S296" s="102"/>
      <c r="T296" s="102"/>
      <c r="U296" s="102"/>
      <c r="V296" s="102"/>
      <c r="W296" s="102"/>
      <c r="X296" s="102"/>
      <c r="Y296" s="102"/>
      <c r="Z296" s="102" t="str">
        <f>IF(IFERROR(INDEX('Hotel Database'!$I$11:$I$510, MATCH($CY296, 'Hotel Database'!$EB$11:$EB$510, 0)), "")="", "", IFERROR(INDEX('Hotel Database'!$I$11:$I$510, MATCH($CY296, 'Hotel Database'!$EB$11:$EB$510, 0)), ""))</f>
        <v/>
      </c>
      <c r="AA296" s="102"/>
      <c r="AB296" s="102"/>
      <c r="AC296" s="102"/>
      <c r="AD296" s="103">
        <f>IF(IFERROR(INDEX('Hotel Database'!$E$11:$E$510, MATCH($CY296, 'Hotel Database'!$EB$11:$EB$510, 0)), "")="", "", IFERROR(INDEX('Hotel Database'!$E$11:$E$510, MATCH($CY296, 'Hotel Database'!$EB$11:$EB$510, 0)), ""))</f>
        <v>149</v>
      </c>
      <c r="AE296" s="103"/>
      <c r="AF296" s="103"/>
      <c r="AG296" s="103"/>
      <c r="AH296" s="103" t="str">
        <f>IF(IFERROR(INDEX('Hotel Database'!$H$11:$H$510, MATCH($CY296, 'Hotel Database'!$EB$11:$EB$510, 0)), "")="", "", IFERROR(INDEX('Hotel Database'!$H$11:$H$510, MATCH($CY296, 'Hotel Database'!$EB$11:$EB$510, 0)), ""))</f>
        <v/>
      </c>
      <c r="AI296" s="103"/>
      <c r="AJ296" s="103"/>
      <c r="AK296" s="103"/>
      <c r="AL296" s="103" t="str">
        <f>IF(IFERROR(INDEX('Hotel Database'!$K$11:$K$510, MATCH($CY296, 'Hotel Database'!$EB$11:$EB$510, 0)), "")="", "", IFERROR(INDEX('Hotel Database'!$K$11:$K$510, MATCH($CY296, 'Hotel Database'!$EB$11:$EB$510, 0)), ""))</f>
        <v/>
      </c>
      <c r="AM296" s="103"/>
      <c r="AN296" s="103"/>
      <c r="AO296" s="103"/>
      <c r="AP296" s="103" t="str">
        <f>IF(IFERROR(INDEX('Hotel Database'!$Q$11:$Q$510, MATCH($CY296, 'Hotel Database'!$EB$11:$EB$510, 0)), "")="", "", IFERROR(INDEX('Hotel Database'!$Q$11:$Q$510, MATCH($CY296, 'Hotel Database'!$EB$11:$EB$510, 0)), ""))</f>
        <v/>
      </c>
      <c r="AQ296" s="103"/>
      <c r="AR296" s="103"/>
      <c r="AS296" s="103"/>
      <c r="AT296" s="104" t="str">
        <f t="shared" si="16"/>
        <v>https://lhw.com/royalmansourcasablanca</v>
      </c>
      <c r="AU296" s="104"/>
      <c r="AV296" s="104"/>
      <c r="AW296" s="104"/>
      <c r="AX296" s="104"/>
      <c r="AY296" s="104"/>
      <c r="AZ296" s="104"/>
      <c r="BA296" s="104"/>
      <c r="BB296" s="104"/>
      <c r="BC296" s="104"/>
      <c r="BD296" s="104"/>
      <c r="BE296" s="104"/>
      <c r="BF296" s="104"/>
      <c r="BG296" s="104"/>
      <c r="BH296" s="104"/>
      <c r="BI296" s="104"/>
      <c r="BJ296" s="104"/>
      <c r="BK296" s="104"/>
      <c r="BL296" s="105"/>
      <c r="BM296" s="2"/>
      <c r="BN296" s="25"/>
      <c r="BO296" s="25"/>
      <c r="BP296" s="25"/>
      <c r="BQ296" s="25"/>
      <c r="BR296" s="25"/>
      <c r="BS296" s="25"/>
      <c r="BT296" s="25"/>
      <c r="BU296" s="25"/>
      <c r="BV296" s="25"/>
      <c r="BW296" s="25"/>
      <c r="BX296" s="25"/>
      <c r="BY296" s="25"/>
      <c r="BZ296" s="25"/>
      <c r="CA296" s="25"/>
      <c r="CB296" s="25"/>
      <c r="CC296" s="25"/>
      <c r="CD296" s="25"/>
      <c r="CE296" s="25"/>
      <c r="CF296" s="25"/>
      <c r="CG296" s="25"/>
      <c r="CH296" s="25"/>
      <c r="CI296" s="25"/>
      <c r="CJ296" s="25"/>
      <c r="CK296" s="25"/>
      <c r="CU296" s="10" t="str">
        <f>'Hotel Database'!$EJ303</f>
        <v/>
      </c>
      <c r="CW296" s="10" t="str">
        <f>'Hotel Database'!$EN303</f>
        <v>Serik, Belek</v>
      </c>
      <c r="CY296" s="8">
        <v>286</v>
      </c>
      <c r="DA296" s="10" t="str">
        <f>IFERROR(INDEX('Hotel Database'!$ED$11:$ED$510, MATCH($CY296, 'Hotel Database'!$EB$11:$EB$510, 0)), "")</f>
        <v>286. Royal Mansour Casablanca</v>
      </c>
      <c r="DC296" s="10" t="str">
        <f>IF(IFERROR(INDEX('Hotel Database'!$AD$11:$AD$510, MATCH($CY296, 'Hotel Database'!$EB$11:$EB$510, 0)), "")="", "", IFERROR(INDEX('Hotel Database'!$AD$11:$AD$510, MATCH($CY296, 'Hotel Database'!$EB$11:$EB$510, 0)), ""))</f>
        <v>www.lhw.com/royalmansourcasablanca</v>
      </c>
      <c r="DE296" s="10" t="str">
        <f t="shared" si="17"/>
        <v>https://lhw.com/royalmansourcasablanca</v>
      </c>
    </row>
    <row r="297" spans="1:109" x14ac:dyDescent="0.35">
      <c r="A297" s="2"/>
      <c r="B297" s="101" t="str">
        <f>IF(IFERROR(INDEX('Hotel Database'!$B$11:$B$510, MATCH($CY297, 'Hotel Database'!$EB$11:$EB$510, 0)), "")="", "", IFERROR(INDEX('Hotel Database'!$B$11:$B$510, MATCH($CY297, 'Hotel Database'!$EB$11:$EB$510, 0)), ""))</f>
        <v>Morocco</v>
      </c>
      <c r="C297" s="102"/>
      <c r="D297" s="102"/>
      <c r="E297" s="102"/>
      <c r="F297" s="102"/>
      <c r="G297" s="102"/>
      <c r="H297" s="102"/>
      <c r="I297" s="102" t="str">
        <f>IF(IFERROR(INDEX('Hotel Database'!$C$11:$C$510, MATCH($CY297, 'Hotel Database'!$EB$11:$EB$510, 0)), "")="", "", IFERROR(INDEX('Hotel Database'!$C$11:$C$510, MATCH($CY297, 'Hotel Database'!$EB$11:$EB$510, 0)), ""))</f>
        <v>Marrakech</v>
      </c>
      <c r="J297" s="102"/>
      <c r="K297" s="102"/>
      <c r="L297" s="102"/>
      <c r="M297" s="102"/>
      <c r="N297" s="102"/>
      <c r="O297" s="102"/>
      <c r="P297" s="102" t="str">
        <f>IF(IFERROR(INDEX('Hotel Database'!$D$11:$D$510, MATCH($CY297, 'Hotel Database'!$EB$11:$EB$510, 0)), "")="", "", IFERROR(INDEX('Hotel Database'!$D$11:$D$510, MATCH($CY297, 'Hotel Database'!$EB$11:$EB$510, 0)), ""))</f>
        <v>Royal Mansour Marrakech</v>
      </c>
      <c r="Q297" s="102"/>
      <c r="R297" s="102"/>
      <c r="S297" s="102"/>
      <c r="T297" s="102"/>
      <c r="U297" s="102"/>
      <c r="V297" s="102"/>
      <c r="W297" s="102"/>
      <c r="X297" s="102"/>
      <c r="Y297" s="102"/>
      <c r="Z297" s="102" t="str">
        <f>IF(IFERROR(INDEX('Hotel Database'!$I$11:$I$510, MATCH($CY297, 'Hotel Database'!$EB$11:$EB$510, 0)), "")="", "", IFERROR(INDEX('Hotel Database'!$I$11:$I$510, MATCH($CY297, 'Hotel Database'!$EB$11:$EB$510, 0)), ""))</f>
        <v/>
      </c>
      <c r="AA297" s="102"/>
      <c r="AB297" s="102"/>
      <c r="AC297" s="102"/>
      <c r="AD297" s="103">
        <f>IF(IFERROR(INDEX('Hotel Database'!$E$11:$E$510, MATCH($CY297, 'Hotel Database'!$EB$11:$EB$510, 0)), "")="", "", IFERROR(INDEX('Hotel Database'!$E$11:$E$510, MATCH($CY297, 'Hotel Database'!$EB$11:$EB$510, 0)), ""))</f>
        <v>53</v>
      </c>
      <c r="AE297" s="103"/>
      <c r="AF297" s="103"/>
      <c r="AG297" s="103"/>
      <c r="AH297" s="103">
        <f>IF(IFERROR(INDEX('Hotel Database'!$H$11:$H$510, MATCH($CY297, 'Hotel Database'!$EB$11:$EB$510, 0)), "")="", "", IFERROR(INDEX('Hotel Database'!$H$11:$H$510, MATCH($CY297, 'Hotel Database'!$EB$11:$EB$510, 0)), ""))</f>
        <v>0</v>
      </c>
      <c r="AI297" s="103"/>
      <c r="AJ297" s="103"/>
      <c r="AK297" s="103"/>
      <c r="AL297" s="103" t="str">
        <f>IF(IFERROR(INDEX('Hotel Database'!$K$11:$K$510, MATCH($CY297, 'Hotel Database'!$EB$11:$EB$510, 0)), "")="", "", IFERROR(INDEX('Hotel Database'!$K$11:$K$510, MATCH($CY297, 'Hotel Database'!$EB$11:$EB$510, 0)), ""))</f>
        <v/>
      </c>
      <c r="AM297" s="103"/>
      <c r="AN297" s="103"/>
      <c r="AO297" s="103"/>
      <c r="AP297" s="103" t="str">
        <f>IF(IFERROR(INDEX('Hotel Database'!$Q$11:$Q$510, MATCH($CY297, 'Hotel Database'!$EB$11:$EB$510, 0)), "")="", "", IFERROR(INDEX('Hotel Database'!$Q$11:$Q$510, MATCH($CY297, 'Hotel Database'!$EB$11:$EB$510, 0)), ""))</f>
        <v/>
      </c>
      <c r="AQ297" s="103"/>
      <c r="AR297" s="103"/>
      <c r="AS297" s="103"/>
      <c r="AT297" s="104" t="str">
        <f t="shared" si="16"/>
        <v>https://lhw.com/royalmansour</v>
      </c>
      <c r="AU297" s="104"/>
      <c r="AV297" s="104"/>
      <c r="AW297" s="104"/>
      <c r="AX297" s="104"/>
      <c r="AY297" s="104"/>
      <c r="AZ297" s="104"/>
      <c r="BA297" s="104"/>
      <c r="BB297" s="104"/>
      <c r="BC297" s="104"/>
      <c r="BD297" s="104"/>
      <c r="BE297" s="104"/>
      <c r="BF297" s="104"/>
      <c r="BG297" s="104"/>
      <c r="BH297" s="104"/>
      <c r="BI297" s="104"/>
      <c r="BJ297" s="104"/>
      <c r="BK297" s="104"/>
      <c r="BL297" s="105"/>
      <c r="BM297" s="2"/>
      <c r="BN297" s="25"/>
      <c r="BO297" s="25"/>
      <c r="BP297" s="25"/>
      <c r="BQ297" s="25"/>
      <c r="BR297" s="25"/>
      <c r="BS297" s="25"/>
      <c r="BT297" s="25"/>
      <c r="BU297" s="25"/>
      <c r="BV297" s="25"/>
      <c r="BW297" s="25"/>
      <c r="BX297" s="25"/>
      <c r="BY297" s="25"/>
      <c r="BZ297" s="25"/>
      <c r="CA297" s="25"/>
      <c r="CB297" s="25"/>
      <c r="CC297" s="25"/>
      <c r="CD297" s="25"/>
      <c r="CE297" s="25"/>
      <c r="CF297" s="25"/>
      <c r="CG297" s="25"/>
      <c r="CH297" s="25"/>
      <c r="CI297" s="25"/>
      <c r="CJ297" s="25"/>
      <c r="CK297" s="25"/>
      <c r="CU297" s="10" t="str">
        <f>'Hotel Database'!$EJ304</f>
        <v/>
      </c>
      <c r="CW297" s="10" t="str">
        <f>'Hotel Database'!$EN304</f>
        <v>Seville</v>
      </c>
      <c r="CY297" s="8">
        <v>287</v>
      </c>
      <c r="DA297" s="10" t="str">
        <f>IFERROR(INDEX('Hotel Database'!$ED$11:$ED$510, MATCH($CY297, 'Hotel Database'!$EB$11:$EB$510, 0)), "")</f>
        <v>287. Royal Mansour Marrakech</v>
      </c>
      <c r="DC297" s="10" t="str">
        <f>IF(IFERROR(INDEX('Hotel Database'!$AD$11:$AD$510, MATCH($CY297, 'Hotel Database'!$EB$11:$EB$510, 0)), "")="", "", IFERROR(INDEX('Hotel Database'!$AD$11:$AD$510, MATCH($CY297, 'Hotel Database'!$EB$11:$EB$510, 0)), ""))</f>
        <v>www.lhw.com/royalmansour</v>
      </c>
      <c r="DE297" s="10" t="str">
        <f t="shared" si="17"/>
        <v>https://lhw.com/royalmansour</v>
      </c>
    </row>
    <row r="298" spans="1:109" x14ac:dyDescent="0.35">
      <c r="A298" s="2"/>
      <c r="B298" s="101" t="str">
        <f>IF(IFERROR(INDEX('Hotel Database'!$B$11:$B$510, MATCH($CY298, 'Hotel Database'!$EB$11:$EB$510, 0)), "")="", "", IFERROR(INDEX('Hotel Database'!$B$11:$B$510, MATCH($CY298, 'Hotel Database'!$EB$11:$EB$510, 0)), ""))</f>
        <v>Morocco</v>
      </c>
      <c r="C298" s="102"/>
      <c r="D298" s="102"/>
      <c r="E298" s="102"/>
      <c r="F298" s="102"/>
      <c r="G298" s="102"/>
      <c r="H298" s="102"/>
      <c r="I298" s="102" t="str">
        <f>IF(IFERROR(INDEX('Hotel Database'!$C$11:$C$510, MATCH($CY298, 'Hotel Database'!$EB$11:$EB$510, 0)), "")="", "", IFERROR(INDEX('Hotel Database'!$C$11:$C$510, MATCH($CY298, 'Hotel Database'!$EB$11:$EB$510, 0)), ""))</f>
        <v>M'DIQ</v>
      </c>
      <c r="J298" s="102"/>
      <c r="K298" s="102"/>
      <c r="L298" s="102"/>
      <c r="M298" s="102"/>
      <c r="N298" s="102"/>
      <c r="O298" s="102"/>
      <c r="P298" s="102" t="str">
        <f>IF(IFERROR(INDEX('Hotel Database'!$D$11:$D$510, MATCH($CY298, 'Hotel Database'!$EB$11:$EB$510, 0)), "")="", "", IFERROR(INDEX('Hotel Database'!$D$11:$D$510, MATCH($CY298, 'Hotel Database'!$EB$11:$EB$510, 0)), ""))</f>
        <v>Royal Mansour Tamuda Bay</v>
      </c>
      <c r="Q298" s="102"/>
      <c r="R298" s="102"/>
      <c r="S298" s="102"/>
      <c r="T298" s="102"/>
      <c r="U298" s="102"/>
      <c r="V298" s="102"/>
      <c r="W298" s="102"/>
      <c r="X298" s="102"/>
      <c r="Y298" s="102"/>
      <c r="Z298" s="102" t="str">
        <f>IF(IFERROR(INDEX('Hotel Database'!$I$11:$I$510, MATCH($CY298, 'Hotel Database'!$EB$11:$EB$510, 0)), "")="", "", IFERROR(INDEX('Hotel Database'!$I$11:$I$510, MATCH($CY298, 'Hotel Database'!$EB$11:$EB$510, 0)), ""))</f>
        <v/>
      </c>
      <c r="AA298" s="102"/>
      <c r="AB298" s="102"/>
      <c r="AC298" s="102"/>
      <c r="AD298" s="103">
        <f>IF(IFERROR(INDEX('Hotel Database'!$E$11:$E$510, MATCH($CY298, 'Hotel Database'!$EB$11:$EB$510, 0)), "")="", "", IFERROR(INDEX('Hotel Database'!$E$11:$E$510, MATCH($CY298, 'Hotel Database'!$EB$11:$EB$510, 0)), ""))</f>
        <v>55</v>
      </c>
      <c r="AE298" s="103"/>
      <c r="AF298" s="103"/>
      <c r="AG298" s="103"/>
      <c r="AH298" s="103">
        <f>IF(IFERROR(INDEX('Hotel Database'!$H$11:$H$510, MATCH($CY298, 'Hotel Database'!$EB$11:$EB$510, 0)), "")="", "", IFERROR(INDEX('Hotel Database'!$H$11:$H$510, MATCH($CY298, 'Hotel Database'!$EB$11:$EB$510, 0)), ""))</f>
        <v>0</v>
      </c>
      <c r="AI298" s="103"/>
      <c r="AJ298" s="103"/>
      <c r="AK298" s="103"/>
      <c r="AL298" s="103" t="str">
        <f>IF(IFERROR(INDEX('Hotel Database'!$K$11:$K$510, MATCH($CY298, 'Hotel Database'!$EB$11:$EB$510, 0)), "")="", "", IFERROR(INDEX('Hotel Database'!$K$11:$K$510, MATCH($CY298, 'Hotel Database'!$EB$11:$EB$510, 0)), ""))</f>
        <v/>
      </c>
      <c r="AM298" s="103"/>
      <c r="AN298" s="103"/>
      <c r="AO298" s="103"/>
      <c r="AP298" s="103" t="str">
        <f>IF(IFERROR(INDEX('Hotel Database'!$Q$11:$Q$510, MATCH($CY298, 'Hotel Database'!$EB$11:$EB$510, 0)), "")="", "", IFERROR(INDEX('Hotel Database'!$Q$11:$Q$510, MATCH($CY298, 'Hotel Database'!$EB$11:$EB$510, 0)), ""))</f>
        <v/>
      </c>
      <c r="AQ298" s="103"/>
      <c r="AR298" s="103"/>
      <c r="AS298" s="103"/>
      <c r="AT298" s="104" t="str">
        <f t="shared" si="16"/>
        <v>﻿https://lhw.com/royalmansourtamudabay</v>
      </c>
      <c r="AU298" s="104"/>
      <c r="AV298" s="104"/>
      <c r="AW298" s="104"/>
      <c r="AX298" s="104"/>
      <c r="AY298" s="104"/>
      <c r="AZ298" s="104"/>
      <c r="BA298" s="104"/>
      <c r="BB298" s="104"/>
      <c r="BC298" s="104"/>
      <c r="BD298" s="104"/>
      <c r="BE298" s="104"/>
      <c r="BF298" s="104"/>
      <c r="BG298" s="104"/>
      <c r="BH298" s="104"/>
      <c r="BI298" s="104"/>
      <c r="BJ298" s="104"/>
      <c r="BK298" s="104"/>
      <c r="BL298" s="105"/>
      <c r="BM298" s="2"/>
      <c r="BN298" s="25"/>
      <c r="BO298" s="25"/>
      <c r="BP298" s="25"/>
      <c r="BQ298" s="25"/>
      <c r="BR298" s="25"/>
      <c r="BS298" s="25"/>
      <c r="BT298" s="25"/>
      <c r="BU298" s="25"/>
      <c r="BV298" s="25"/>
      <c r="BW298" s="25"/>
      <c r="BX298" s="25"/>
      <c r="BY298" s="25"/>
      <c r="BZ298" s="25"/>
      <c r="CA298" s="25"/>
      <c r="CB298" s="25"/>
      <c r="CC298" s="25"/>
      <c r="CD298" s="25"/>
      <c r="CE298" s="25"/>
      <c r="CF298" s="25"/>
      <c r="CG298" s="25"/>
      <c r="CH298" s="25"/>
      <c r="CI298" s="25"/>
      <c r="CJ298" s="25"/>
      <c r="CK298" s="25"/>
      <c r="CU298" s="10" t="str">
        <f>'Hotel Database'!$EJ305</f>
        <v/>
      </c>
      <c r="CW298" s="10" t="str">
        <f>'Hotel Database'!$EN305</f>
        <v>Shanghai</v>
      </c>
      <c r="CY298" s="8">
        <v>288</v>
      </c>
      <c r="DA298" s="10" t="str">
        <f>IFERROR(INDEX('Hotel Database'!$ED$11:$ED$510, MATCH($CY298, 'Hotel Database'!$EB$11:$EB$510, 0)), "")</f>
        <v>288. Royal Mansour Tamuda Bay</v>
      </c>
      <c r="DC298" s="10" t="str">
        <f>IF(IFERROR(INDEX('Hotel Database'!$AD$11:$AD$510, MATCH($CY298, 'Hotel Database'!$EB$11:$EB$510, 0)), "")="", "", IFERROR(INDEX('Hotel Database'!$AD$11:$AD$510, MATCH($CY298, 'Hotel Database'!$EB$11:$EB$510, 0)), ""))</f>
        <v>﻿www.lhw.com/royalmansourtamudabay</v>
      </c>
      <c r="DE298" s="10" t="str">
        <f t="shared" si="17"/>
        <v>﻿https://lhw.com/royalmansourtamudabay</v>
      </c>
    </row>
    <row r="299" spans="1:109" x14ac:dyDescent="0.35">
      <c r="A299" s="2"/>
      <c r="B299" s="101" t="str">
        <f>IF(IFERROR(INDEX('Hotel Database'!$B$11:$B$510, MATCH($CY299, 'Hotel Database'!$EB$11:$EB$510, 0)), "")="", "", IFERROR(INDEX('Hotel Database'!$B$11:$B$510, MATCH($CY299, 'Hotel Database'!$EB$11:$EB$510, 0)), ""))</f>
        <v>Netherlands</v>
      </c>
      <c r="C299" s="102"/>
      <c r="D299" s="102"/>
      <c r="E299" s="102"/>
      <c r="F299" s="102"/>
      <c r="G299" s="102"/>
      <c r="H299" s="102"/>
      <c r="I299" s="102" t="str">
        <f>IF(IFERROR(INDEX('Hotel Database'!$C$11:$C$510, MATCH($CY299, 'Hotel Database'!$EB$11:$EB$510, 0)), "")="", "", IFERROR(INDEX('Hotel Database'!$C$11:$C$510, MATCH($CY299, 'Hotel Database'!$EB$11:$EB$510, 0)), ""))</f>
        <v>Amsterdam</v>
      </c>
      <c r="J299" s="102"/>
      <c r="K299" s="102"/>
      <c r="L299" s="102"/>
      <c r="M299" s="102"/>
      <c r="N299" s="102"/>
      <c r="O299" s="102"/>
      <c r="P299" s="102" t="str">
        <f>IF(IFERROR(INDEX('Hotel Database'!$D$11:$D$510, MATCH($CY299, 'Hotel Database'!$EB$11:$EB$510, 0)), "")="", "", IFERROR(INDEX('Hotel Database'!$D$11:$D$510, MATCH($CY299, 'Hotel Database'!$EB$11:$EB$510, 0)), ""))</f>
        <v>Hotel De L'Europe Amsterdam</v>
      </c>
      <c r="Q299" s="102"/>
      <c r="R299" s="102"/>
      <c r="S299" s="102"/>
      <c r="T299" s="102"/>
      <c r="U299" s="102"/>
      <c r="V299" s="102"/>
      <c r="W299" s="102"/>
      <c r="X299" s="102"/>
      <c r="Y299" s="102"/>
      <c r="Z299" s="102" t="str">
        <f>IF(IFERROR(INDEX('Hotel Database'!$I$11:$I$510, MATCH($CY299, 'Hotel Database'!$EB$11:$EB$510, 0)), "")="", "", IFERROR(INDEX('Hotel Database'!$I$11:$I$510, MATCH($CY299, 'Hotel Database'!$EB$11:$EB$510, 0)), ""))</f>
        <v/>
      </c>
      <c r="AA299" s="102"/>
      <c r="AB299" s="102"/>
      <c r="AC299" s="102"/>
      <c r="AD299" s="103">
        <f>IF(IFERROR(INDEX('Hotel Database'!$E$11:$E$510, MATCH($CY299, 'Hotel Database'!$EB$11:$EB$510, 0)), "")="", "", IFERROR(INDEX('Hotel Database'!$E$11:$E$510, MATCH($CY299, 'Hotel Database'!$EB$11:$EB$510, 0)), ""))</f>
        <v>107</v>
      </c>
      <c r="AE299" s="103"/>
      <c r="AF299" s="103"/>
      <c r="AG299" s="103"/>
      <c r="AH299" s="103">
        <f>IF(IFERROR(INDEX('Hotel Database'!$H$11:$H$510, MATCH($CY299, 'Hotel Database'!$EB$11:$EB$510, 0)), "")="", "", IFERROR(INDEX('Hotel Database'!$H$11:$H$510, MATCH($CY299, 'Hotel Database'!$EB$11:$EB$510, 0)), ""))</f>
        <v>4</v>
      </c>
      <c r="AI299" s="103"/>
      <c r="AJ299" s="103"/>
      <c r="AK299" s="103"/>
      <c r="AL299" s="103">
        <f>IF(IFERROR(INDEX('Hotel Database'!$K$11:$K$510, MATCH($CY299, 'Hotel Database'!$EB$11:$EB$510, 0)), "")="", "", IFERROR(INDEX('Hotel Database'!$K$11:$K$510, MATCH($CY299, 'Hotel Database'!$EB$11:$EB$510, 0)), ""))</f>
        <v>107</v>
      </c>
      <c r="AM299" s="103"/>
      <c r="AN299" s="103"/>
      <c r="AO299" s="103"/>
      <c r="AP299" s="103">
        <f>IF(IFERROR(INDEX('Hotel Database'!$Q$11:$Q$510, MATCH($CY299, 'Hotel Database'!$EB$11:$EB$510, 0)), "")="", "", IFERROR(INDEX('Hotel Database'!$Q$11:$Q$510, MATCH($CY299, 'Hotel Database'!$EB$11:$EB$510, 0)), ""))</f>
        <v>55</v>
      </c>
      <c r="AQ299" s="103"/>
      <c r="AR299" s="103"/>
      <c r="AS299" s="103"/>
      <c r="AT299" s="104" t="str">
        <f t="shared" si="16"/>
        <v>https://lhw.com/deleurope</v>
      </c>
      <c r="AU299" s="104"/>
      <c r="AV299" s="104"/>
      <c r="AW299" s="104"/>
      <c r="AX299" s="104"/>
      <c r="AY299" s="104"/>
      <c r="AZ299" s="104"/>
      <c r="BA299" s="104"/>
      <c r="BB299" s="104"/>
      <c r="BC299" s="104"/>
      <c r="BD299" s="104"/>
      <c r="BE299" s="104"/>
      <c r="BF299" s="104"/>
      <c r="BG299" s="104"/>
      <c r="BH299" s="104"/>
      <c r="BI299" s="104"/>
      <c r="BJ299" s="104"/>
      <c r="BK299" s="104"/>
      <c r="BL299" s="105"/>
      <c r="BM299" s="2"/>
      <c r="BN299" s="25"/>
      <c r="BO299" s="25"/>
      <c r="BP299" s="25"/>
      <c r="BQ299" s="25"/>
      <c r="BR299" s="25"/>
      <c r="BS299" s="25"/>
      <c r="BT299" s="25"/>
      <c r="BU299" s="25"/>
      <c r="BV299" s="25"/>
      <c r="BW299" s="25"/>
      <c r="BX299" s="25"/>
      <c r="BY299" s="25"/>
      <c r="BZ299" s="25"/>
      <c r="CA299" s="25"/>
      <c r="CB299" s="25"/>
      <c r="CC299" s="25"/>
      <c r="CD299" s="25"/>
      <c r="CE299" s="25"/>
      <c r="CF299" s="25"/>
      <c r="CG299" s="25"/>
      <c r="CH299" s="25"/>
      <c r="CI299" s="25"/>
      <c r="CJ299" s="25"/>
      <c r="CK299" s="25"/>
      <c r="CU299" s="10" t="str">
        <f>'Hotel Database'!$EJ306</f>
        <v/>
      </c>
      <c r="CW299" s="10" t="str">
        <f>'Hotel Database'!$EN306</f>
        <v>Shaviyani Atoll</v>
      </c>
      <c r="CY299" s="8">
        <v>289</v>
      </c>
      <c r="DA299" s="10" t="str">
        <f>IFERROR(INDEX('Hotel Database'!$ED$11:$ED$510, MATCH($CY299, 'Hotel Database'!$EB$11:$EB$510, 0)), "")</f>
        <v>289. Hotel De L'Europe Amsterdam</v>
      </c>
      <c r="DC299" s="10" t="str">
        <f>IF(IFERROR(INDEX('Hotel Database'!$AD$11:$AD$510, MATCH($CY299, 'Hotel Database'!$EB$11:$EB$510, 0)), "")="", "", IFERROR(INDEX('Hotel Database'!$AD$11:$AD$510, MATCH($CY299, 'Hotel Database'!$EB$11:$EB$510, 0)), ""))</f>
        <v>www.lhw.com/deleurope</v>
      </c>
      <c r="DE299" s="10" t="str">
        <f t="shared" si="17"/>
        <v>https://lhw.com/deleurope</v>
      </c>
    </row>
    <row r="300" spans="1:109" x14ac:dyDescent="0.35">
      <c r="A300" s="2"/>
      <c r="B300" s="101" t="str">
        <f>IF(IFERROR(INDEX('Hotel Database'!$B$11:$B$510, MATCH($CY300, 'Hotel Database'!$EB$11:$EB$510, 0)), "")="", "", IFERROR(INDEX('Hotel Database'!$B$11:$B$510, MATCH($CY300, 'Hotel Database'!$EB$11:$EB$510, 0)), ""))</f>
        <v>Netherlands</v>
      </c>
      <c r="C300" s="102"/>
      <c r="D300" s="102"/>
      <c r="E300" s="102"/>
      <c r="F300" s="102"/>
      <c r="G300" s="102"/>
      <c r="H300" s="102"/>
      <c r="I300" s="102" t="str">
        <f>IF(IFERROR(INDEX('Hotel Database'!$C$11:$C$510, MATCH($CY300, 'Hotel Database'!$EB$11:$EB$510, 0)), "")="", "", IFERROR(INDEX('Hotel Database'!$C$11:$C$510, MATCH($CY300, 'Hotel Database'!$EB$11:$EB$510, 0)), ""))</f>
        <v>The Hague</v>
      </c>
      <c r="J300" s="102"/>
      <c r="K300" s="102"/>
      <c r="L300" s="102"/>
      <c r="M300" s="102"/>
      <c r="N300" s="102"/>
      <c r="O300" s="102"/>
      <c r="P300" s="102" t="str">
        <f>IF(IFERROR(INDEX('Hotel Database'!$D$11:$D$510, MATCH($CY300, 'Hotel Database'!$EB$11:$EB$510, 0)), "")="", "", IFERROR(INDEX('Hotel Database'!$D$11:$D$510, MATCH($CY300, 'Hotel Database'!$EB$11:$EB$510, 0)), ""))</f>
        <v>Hotel des Indes</v>
      </c>
      <c r="Q300" s="102"/>
      <c r="R300" s="102"/>
      <c r="S300" s="102"/>
      <c r="T300" s="102"/>
      <c r="U300" s="102"/>
      <c r="V300" s="102"/>
      <c r="W300" s="102"/>
      <c r="X300" s="102"/>
      <c r="Y300" s="102"/>
      <c r="Z300" s="102" t="str">
        <f>IF(IFERROR(INDEX('Hotel Database'!$I$11:$I$510, MATCH($CY300, 'Hotel Database'!$EB$11:$EB$510, 0)), "")="", "", IFERROR(INDEX('Hotel Database'!$I$11:$I$510, MATCH($CY300, 'Hotel Database'!$EB$11:$EB$510, 0)), ""))</f>
        <v/>
      </c>
      <c r="AA300" s="102"/>
      <c r="AB300" s="102"/>
      <c r="AC300" s="102"/>
      <c r="AD300" s="103">
        <f>IF(IFERROR(INDEX('Hotel Database'!$E$11:$E$510, MATCH($CY300, 'Hotel Database'!$EB$11:$EB$510, 0)), "")="", "", IFERROR(INDEX('Hotel Database'!$E$11:$E$510, MATCH($CY300, 'Hotel Database'!$EB$11:$EB$510, 0)), ""))</f>
        <v>92</v>
      </c>
      <c r="AE300" s="103"/>
      <c r="AF300" s="103"/>
      <c r="AG300" s="103"/>
      <c r="AH300" s="103">
        <f>IF(IFERROR(INDEX('Hotel Database'!$H$11:$H$510, MATCH($CY300, 'Hotel Database'!$EB$11:$EB$510, 0)), "")="", "", IFERROR(INDEX('Hotel Database'!$H$11:$H$510, MATCH($CY300, 'Hotel Database'!$EB$11:$EB$510, 0)), ""))</f>
        <v>8</v>
      </c>
      <c r="AI300" s="103"/>
      <c r="AJ300" s="103"/>
      <c r="AK300" s="103"/>
      <c r="AL300" s="103">
        <f>IF(IFERROR(INDEX('Hotel Database'!$K$11:$K$510, MATCH($CY300, 'Hotel Database'!$EB$11:$EB$510, 0)), "")="", "", IFERROR(INDEX('Hotel Database'!$K$11:$K$510, MATCH($CY300, 'Hotel Database'!$EB$11:$EB$510, 0)), ""))</f>
        <v>100</v>
      </c>
      <c r="AM300" s="103"/>
      <c r="AN300" s="103"/>
      <c r="AO300" s="103"/>
      <c r="AP300" s="103">
        <f>IF(IFERROR(INDEX('Hotel Database'!$Q$11:$Q$510, MATCH($CY300, 'Hotel Database'!$EB$11:$EB$510, 0)), "")="", "", IFERROR(INDEX('Hotel Database'!$Q$11:$Q$510, MATCH($CY300, 'Hotel Database'!$EB$11:$EB$510, 0)), ""))</f>
        <v>38</v>
      </c>
      <c r="AQ300" s="103"/>
      <c r="AR300" s="103"/>
      <c r="AS300" s="103"/>
      <c r="AT300" s="104" t="str">
        <f t="shared" si="16"/>
        <v>https://lhw.com/desindes</v>
      </c>
      <c r="AU300" s="104"/>
      <c r="AV300" s="104"/>
      <c r="AW300" s="104"/>
      <c r="AX300" s="104"/>
      <c r="AY300" s="104"/>
      <c r="AZ300" s="104"/>
      <c r="BA300" s="104"/>
      <c r="BB300" s="104"/>
      <c r="BC300" s="104"/>
      <c r="BD300" s="104"/>
      <c r="BE300" s="104"/>
      <c r="BF300" s="104"/>
      <c r="BG300" s="104"/>
      <c r="BH300" s="104"/>
      <c r="BI300" s="104"/>
      <c r="BJ300" s="104"/>
      <c r="BK300" s="104"/>
      <c r="BL300" s="105"/>
      <c r="BM300" s="2"/>
      <c r="BN300" s="25"/>
      <c r="BO300" s="25"/>
      <c r="BP300" s="25"/>
      <c r="BQ300" s="25"/>
      <c r="BR300" s="25"/>
      <c r="BS300" s="25"/>
      <c r="BT300" s="25"/>
      <c r="BU300" s="25"/>
      <c r="BV300" s="25"/>
      <c r="BW300" s="25"/>
      <c r="BX300" s="25"/>
      <c r="BY300" s="25"/>
      <c r="BZ300" s="25"/>
      <c r="CA300" s="25"/>
      <c r="CB300" s="25"/>
      <c r="CC300" s="25"/>
      <c r="CD300" s="25"/>
      <c r="CE300" s="25"/>
      <c r="CF300" s="25"/>
      <c r="CG300" s="25"/>
      <c r="CH300" s="25"/>
      <c r="CI300" s="25"/>
      <c r="CJ300" s="25"/>
      <c r="CK300" s="25"/>
      <c r="CU300" s="10" t="str">
        <f>'Hotel Database'!$EJ307</f>
        <v/>
      </c>
      <c r="CW300" s="10" t="str">
        <f>'Hotel Database'!$EN307</f>
        <v>Siena</v>
      </c>
      <c r="CY300" s="8">
        <v>290</v>
      </c>
      <c r="DA300" s="10" t="str">
        <f>IFERROR(INDEX('Hotel Database'!$ED$11:$ED$510, MATCH($CY300, 'Hotel Database'!$EB$11:$EB$510, 0)), "")</f>
        <v>290. Hotel des Indes</v>
      </c>
      <c r="DC300" s="10" t="str">
        <f>IF(IFERROR(INDEX('Hotel Database'!$AD$11:$AD$510, MATCH($CY300, 'Hotel Database'!$EB$11:$EB$510, 0)), "")="", "", IFERROR(INDEX('Hotel Database'!$AD$11:$AD$510, MATCH($CY300, 'Hotel Database'!$EB$11:$EB$510, 0)), ""))</f>
        <v>www.lhw.com/desindes</v>
      </c>
      <c r="DE300" s="10" t="str">
        <f t="shared" si="17"/>
        <v>https://lhw.com/desindes</v>
      </c>
    </row>
    <row r="301" spans="1:109" x14ac:dyDescent="0.35">
      <c r="A301" s="2"/>
      <c r="B301" s="101" t="str">
        <f>IF(IFERROR(INDEX('Hotel Database'!$B$11:$B$510, MATCH($CY301, 'Hotel Database'!$EB$11:$EB$510, 0)), "")="", "", IFERROR(INDEX('Hotel Database'!$B$11:$B$510, MATCH($CY301, 'Hotel Database'!$EB$11:$EB$510, 0)), ""))</f>
        <v>Netherlands</v>
      </c>
      <c r="C301" s="102"/>
      <c r="D301" s="102"/>
      <c r="E301" s="102"/>
      <c r="F301" s="102"/>
      <c r="G301" s="102"/>
      <c r="H301" s="102"/>
      <c r="I301" s="102" t="str">
        <f>IF(IFERROR(INDEX('Hotel Database'!$C$11:$C$510, MATCH($CY301, 'Hotel Database'!$EB$11:$EB$510, 0)), "")="", "", IFERROR(INDEX('Hotel Database'!$C$11:$C$510, MATCH($CY301, 'Hotel Database'!$EB$11:$EB$510, 0)), ""))</f>
        <v>Amsterdam</v>
      </c>
      <c r="J301" s="102"/>
      <c r="K301" s="102"/>
      <c r="L301" s="102"/>
      <c r="M301" s="102"/>
      <c r="N301" s="102"/>
      <c r="O301" s="102"/>
      <c r="P301" s="102" t="str">
        <f>IF(IFERROR(INDEX('Hotel Database'!$D$11:$D$510, MATCH($CY301, 'Hotel Database'!$EB$11:$EB$510, 0)), "")="", "", IFERROR(INDEX('Hotel Database'!$D$11:$D$510, MATCH($CY301, 'Hotel Database'!$EB$11:$EB$510, 0)), ""))</f>
        <v>Hotel Okura Amsterdam</v>
      </c>
      <c r="Q301" s="102"/>
      <c r="R301" s="102"/>
      <c r="S301" s="102"/>
      <c r="T301" s="102"/>
      <c r="U301" s="102"/>
      <c r="V301" s="102"/>
      <c r="W301" s="102"/>
      <c r="X301" s="102"/>
      <c r="Y301" s="102"/>
      <c r="Z301" s="102" t="str">
        <f>IF(IFERROR(INDEX('Hotel Database'!$I$11:$I$510, MATCH($CY301, 'Hotel Database'!$EB$11:$EB$510, 0)), "")="", "", IFERROR(INDEX('Hotel Database'!$I$11:$I$510, MATCH($CY301, 'Hotel Database'!$EB$11:$EB$510, 0)), ""))</f>
        <v/>
      </c>
      <c r="AA301" s="102"/>
      <c r="AB301" s="102"/>
      <c r="AC301" s="102"/>
      <c r="AD301" s="103">
        <f>IF(IFERROR(INDEX('Hotel Database'!$E$11:$E$510, MATCH($CY301, 'Hotel Database'!$EB$11:$EB$510, 0)), "")="", "", IFERROR(INDEX('Hotel Database'!$E$11:$E$510, MATCH($CY301, 'Hotel Database'!$EB$11:$EB$510, 0)), ""))</f>
        <v>300</v>
      </c>
      <c r="AE301" s="103"/>
      <c r="AF301" s="103"/>
      <c r="AG301" s="103"/>
      <c r="AH301" s="103">
        <f>IF(IFERROR(INDEX('Hotel Database'!$H$11:$H$510, MATCH($CY301, 'Hotel Database'!$EB$11:$EB$510, 0)), "")="", "", IFERROR(INDEX('Hotel Database'!$H$11:$H$510, MATCH($CY301, 'Hotel Database'!$EB$11:$EB$510, 0)), ""))</f>
        <v>19</v>
      </c>
      <c r="AI301" s="103"/>
      <c r="AJ301" s="103"/>
      <c r="AK301" s="103"/>
      <c r="AL301" s="103">
        <f>IF(IFERROR(INDEX('Hotel Database'!$K$11:$K$510, MATCH($CY301, 'Hotel Database'!$EB$11:$EB$510, 0)), "")="", "", IFERROR(INDEX('Hotel Database'!$K$11:$K$510, MATCH($CY301, 'Hotel Database'!$EB$11:$EB$510, 0)), ""))</f>
        <v>1600</v>
      </c>
      <c r="AM301" s="103"/>
      <c r="AN301" s="103"/>
      <c r="AO301" s="103"/>
      <c r="AP301" s="103">
        <f>IF(IFERROR(INDEX('Hotel Database'!$Q$11:$Q$510, MATCH($CY301, 'Hotel Database'!$EB$11:$EB$510, 0)), "")="", "", IFERROR(INDEX('Hotel Database'!$Q$11:$Q$510, MATCH($CY301, 'Hotel Database'!$EB$11:$EB$510, 0)), ""))</f>
        <v>650</v>
      </c>
      <c r="AQ301" s="103"/>
      <c r="AR301" s="103"/>
      <c r="AS301" s="103"/>
      <c r="AT301" s="104" t="str">
        <f t="shared" si="16"/>
        <v>https://lhw.com/okuraamst</v>
      </c>
      <c r="AU301" s="104"/>
      <c r="AV301" s="104"/>
      <c r="AW301" s="104"/>
      <c r="AX301" s="104"/>
      <c r="AY301" s="104"/>
      <c r="AZ301" s="104"/>
      <c r="BA301" s="104"/>
      <c r="BB301" s="104"/>
      <c r="BC301" s="104"/>
      <c r="BD301" s="104"/>
      <c r="BE301" s="104"/>
      <c r="BF301" s="104"/>
      <c r="BG301" s="104"/>
      <c r="BH301" s="104"/>
      <c r="BI301" s="104"/>
      <c r="BJ301" s="104"/>
      <c r="BK301" s="104"/>
      <c r="BL301" s="105"/>
      <c r="BM301" s="2"/>
      <c r="BN301" s="25"/>
      <c r="BO301" s="25"/>
      <c r="BP301" s="25"/>
      <c r="BQ301" s="25"/>
      <c r="BR301" s="25"/>
      <c r="BS301" s="25"/>
      <c r="BT301" s="25"/>
      <c r="BU301" s="25"/>
      <c r="BV301" s="25"/>
      <c r="BW301" s="25"/>
      <c r="BX301" s="25"/>
      <c r="BY301" s="25"/>
      <c r="BZ301" s="25"/>
      <c r="CA301" s="25"/>
      <c r="CB301" s="25"/>
      <c r="CC301" s="25"/>
      <c r="CD301" s="25"/>
      <c r="CE301" s="25"/>
      <c r="CF301" s="25"/>
      <c r="CG301" s="25"/>
      <c r="CH301" s="25"/>
      <c r="CI301" s="25"/>
      <c r="CJ301" s="25"/>
      <c r="CK301" s="25"/>
      <c r="CU301" s="10" t="str">
        <f>'Hotel Database'!$EJ308</f>
        <v/>
      </c>
      <c r="CW301" s="10" t="str">
        <f>'Hotel Database'!$EN308</f>
        <v>Singapore City</v>
      </c>
      <c r="CY301" s="8">
        <v>291</v>
      </c>
      <c r="DA301" s="10" t="str">
        <f>IFERROR(INDEX('Hotel Database'!$ED$11:$ED$510, MATCH($CY301, 'Hotel Database'!$EB$11:$EB$510, 0)), "")</f>
        <v>291. Hotel Okura Amsterdam</v>
      </c>
      <c r="DC301" s="10" t="str">
        <f>IF(IFERROR(INDEX('Hotel Database'!$AD$11:$AD$510, MATCH($CY301, 'Hotel Database'!$EB$11:$EB$510, 0)), "")="", "", IFERROR(INDEX('Hotel Database'!$AD$11:$AD$510, MATCH($CY301, 'Hotel Database'!$EB$11:$EB$510, 0)), ""))</f>
        <v>www.lhw.com/okuraamst</v>
      </c>
      <c r="DE301" s="10" t="str">
        <f t="shared" si="17"/>
        <v>https://lhw.com/okuraamst</v>
      </c>
    </row>
    <row r="302" spans="1:109" x14ac:dyDescent="0.35">
      <c r="A302" s="2"/>
      <c r="B302" s="101" t="str">
        <f>IF(IFERROR(INDEX('Hotel Database'!$B$11:$B$510, MATCH($CY302, 'Hotel Database'!$EB$11:$EB$510, 0)), "")="", "", IFERROR(INDEX('Hotel Database'!$B$11:$B$510, MATCH($CY302, 'Hotel Database'!$EB$11:$EB$510, 0)), ""))</f>
        <v>Netherlands</v>
      </c>
      <c r="C302" s="102"/>
      <c r="D302" s="102"/>
      <c r="E302" s="102"/>
      <c r="F302" s="102"/>
      <c r="G302" s="102"/>
      <c r="H302" s="102"/>
      <c r="I302" s="102" t="str">
        <f>IF(IFERROR(INDEX('Hotel Database'!$C$11:$C$510, MATCH($CY302, 'Hotel Database'!$EB$11:$EB$510, 0)), "")="", "", IFERROR(INDEX('Hotel Database'!$C$11:$C$510, MATCH($CY302, 'Hotel Database'!$EB$11:$EB$510, 0)), ""))</f>
        <v>Amsterdam</v>
      </c>
      <c r="J302" s="102"/>
      <c r="K302" s="102"/>
      <c r="L302" s="102"/>
      <c r="M302" s="102"/>
      <c r="N302" s="102"/>
      <c r="O302" s="102"/>
      <c r="P302" s="102" t="str">
        <f>IF(IFERROR(INDEX('Hotel Database'!$D$11:$D$510, MATCH($CY302, 'Hotel Database'!$EB$11:$EB$510, 0)), "")="", "", IFERROR(INDEX('Hotel Database'!$D$11:$D$510, MATCH($CY302, 'Hotel Database'!$EB$11:$EB$510, 0)), ""))</f>
        <v>The Dylan Amsterdam</v>
      </c>
      <c r="Q302" s="102"/>
      <c r="R302" s="102"/>
      <c r="S302" s="102"/>
      <c r="T302" s="102"/>
      <c r="U302" s="102"/>
      <c r="V302" s="102"/>
      <c r="W302" s="102"/>
      <c r="X302" s="102"/>
      <c r="Y302" s="102"/>
      <c r="Z302" s="102" t="str">
        <f>IF(IFERROR(INDEX('Hotel Database'!$I$11:$I$510, MATCH($CY302, 'Hotel Database'!$EB$11:$EB$510, 0)), "")="", "", IFERROR(INDEX('Hotel Database'!$I$11:$I$510, MATCH($CY302, 'Hotel Database'!$EB$11:$EB$510, 0)), ""))</f>
        <v/>
      </c>
      <c r="AA302" s="102"/>
      <c r="AB302" s="102"/>
      <c r="AC302" s="102"/>
      <c r="AD302" s="103">
        <f>IF(IFERROR(INDEX('Hotel Database'!$E$11:$E$510, MATCH($CY302, 'Hotel Database'!$EB$11:$EB$510, 0)), "")="", "", IFERROR(INDEX('Hotel Database'!$E$11:$E$510, MATCH($CY302, 'Hotel Database'!$EB$11:$EB$510, 0)), ""))</f>
        <v>40</v>
      </c>
      <c r="AE302" s="103"/>
      <c r="AF302" s="103"/>
      <c r="AG302" s="103"/>
      <c r="AH302" s="103" t="str">
        <f>IF(IFERROR(INDEX('Hotel Database'!$H$11:$H$510, MATCH($CY302, 'Hotel Database'!$EB$11:$EB$510, 0)), "")="", "", IFERROR(INDEX('Hotel Database'!$H$11:$H$510, MATCH($CY302, 'Hotel Database'!$EB$11:$EB$510, 0)), ""))</f>
        <v/>
      </c>
      <c r="AI302" s="103"/>
      <c r="AJ302" s="103"/>
      <c r="AK302" s="103"/>
      <c r="AL302" s="103" t="str">
        <f>IF(IFERROR(INDEX('Hotel Database'!$K$11:$K$510, MATCH($CY302, 'Hotel Database'!$EB$11:$EB$510, 0)), "")="", "", IFERROR(INDEX('Hotel Database'!$K$11:$K$510, MATCH($CY302, 'Hotel Database'!$EB$11:$EB$510, 0)), ""))</f>
        <v/>
      </c>
      <c r="AM302" s="103"/>
      <c r="AN302" s="103"/>
      <c r="AO302" s="103"/>
      <c r="AP302" s="103" t="str">
        <f>IF(IFERROR(INDEX('Hotel Database'!$Q$11:$Q$510, MATCH($CY302, 'Hotel Database'!$EB$11:$EB$510, 0)), "")="", "", IFERROR(INDEX('Hotel Database'!$Q$11:$Q$510, MATCH($CY302, 'Hotel Database'!$EB$11:$EB$510, 0)), ""))</f>
        <v/>
      </c>
      <c r="AQ302" s="103"/>
      <c r="AR302" s="103"/>
      <c r="AS302" s="103"/>
      <c r="AT302" s="104" t="str">
        <f t="shared" si="16"/>
        <v>https://lhw.com/dylanamsterdam</v>
      </c>
      <c r="AU302" s="104"/>
      <c r="AV302" s="104"/>
      <c r="AW302" s="104"/>
      <c r="AX302" s="104"/>
      <c r="AY302" s="104"/>
      <c r="AZ302" s="104"/>
      <c r="BA302" s="104"/>
      <c r="BB302" s="104"/>
      <c r="BC302" s="104"/>
      <c r="BD302" s="104"/>
      <c r="BE302" s="104"/>
      <c r="BF302" s="104"/>
      <c r="BG302" s="104"/>
      <c r="BH302" s="104"/>
      <c r="BI302" s="104"/>
      <c r="BJ302" s="104"/>
      <c r="BK302" s="104"/>
      <c r="BL302" s="105"/>
      <c r="BM302" s="2"/>
      <c r="BN302" s="25"/>
      <c r="BO302" s="25"/>
      <c r="BP302" s="25"/>
      <c r="BQ302" s="25"/>
      <c r="BR302" s="25"/>
      <c r="BS302" s="25"/>
      <c r="BT302" s="25"/>
      <c r="BU302" s="25"/>
      <c r="BV302" s="25"/>
      <c r="BW302" s="25"/>
      <c r="BX302" s="25"/>
      <c r="BY302" s="25"/>
      <c r="BZ302" s="25"/>
      <c r="CA302" s="25"/>
      <c r="CB302" s="25"/>
      <c r="CC302" s="25"/>
      <c r="CD302" s="25"/>
      <c r="CE302" s="25"/>
      <c r="CF302" s="25"/>
      <c r="CG302" s="25"/>
      <c r="CH302" s="25"/>
      <c r="CI302" s="25"/>
      <c r="CJ302" s="25"/>
      <c r="CK302" s="25"/>
      <c r="CU302" s="10" t="str">
        <f>'Hotel Database'!$EJ309</f>
        <v/>
      </c>
      <c r="CW302" s="10" t="str">
        <f>'Hotel Database'!$EN309</f>
        <v>Sintra</v>
      </c>
      <c r="CY302" s="8">
        <v>292</v>
      </c>
      <c r="DA302" s="10" t="str">
        <f>IFERROR(INDEX('Hotel Database'!$ED$11:$ED$510, MATCH($CY302, 'Hotel Database'!$EB$11:$EB$510, 0)), "")</f>
        <v>292. The Dylan Amsterdam</v>
      </c>
      <c r="DC302" s="10" t="str">
        <f>IF(IFERROR(INDEX('Hotel Database'!$AD$11:$AD$510, MATCH($CY302, 'Hotel Database'!$EB$11:$EB$510, 0)), "")="", "", IFERROR(INDEX('Hotel Database'!$AD$11:$AD$510, MATCH($CY302, 'Hotel Database'!$EB$11:$EB$510, 0)), ""))</f>
        <v>www.lhw.com/dylanamsterdam</v>
      </c>
      <c r="DE302" s="10" t="str">
        <f t="shared" si="17"/>
        <v>https://lhw.com/dylanamsterdam</v>
      </c>
    </row>
    <row r="303" spans="1:109" x14ac:dyDescent="0.35">
      <c r="A303" s="2"/>
      <c r="B303" s="101" t="str">
        <f>IF(IFERROR(INDEX('Hotel Database'!$B$11:$B$510, MATCH($CY303, 'Hotel Database'!$EB$11:$EB$510, 0)), "")="", "", IFERROR(INDEX('Hotel Database'!$B$11:$B$510, MATCH($CY303, 'Hotel Database'!$EB$11:$EB$510, 0)), ""))</f>
        <v>Netherlands</v>
      </c>
      <c r="C303" s="102"/>
      <c r="D303" s="102"/>
      <c r="E303" s="102"/>
      <c r="F303" s="102"/>
      <c r="G303" s="102"/>
      <c r="H303" s="102"/>
      <c r="I303" s="102" t="str">
        <f>IF(IFERROR(INDEX('Hotel Database'!$C$11:$C$510, MATCH($CY303, 'Hotel Database'!$EB$11:$EB$510, 0)), "")="", "", IFERROR(INDEX('Hotel Database'!$C$11:$C$510, MATCH($CY303, 'Hotel Database'!$EB$11:$EB$510, 0)), ""))</f>
        <v>Eijsden</v>
      </c>
      <c r="J303" s="102"/>
      <c r="K303" s="102"/>
      <c r="L303" s="102"/>
      <c r="M303" s="102"/>
      <c r="N303" s="102"/>
      <c r="O303" s="102"/>
      <c r="P303" s="102" t="str">
        <f>IF(IFERROR(INDEX('Hotel Database'!$D$11:$D$510, MATCH($CY303, 'Hotel Database'!$EB$11:$EB$510, 0)), "")="", "", IFERROR(INDEX('Hotel Database'!$D$11:$D$510, MATCH($CY303, 'Hotel Database'!$EB$11:$EB$510, 0)), ""))</f>
        <v>Van Oys Maastricht Retreat</v>
      </c>
      <c r="Q303" s="102"/>
      <c r="R303" s="102"/>
      <c r="S303" s="102"/>
      <c r="T303" s="102"/>
      <c r="U303" s="102"/>
      <c r="V303" s="102"/>
      <c r="W303" s="102"/>
      <c r="X303" s="102"/>
      <c r="Y303" s="102"/>
      <c r="Z303" s="102" t="str">
        <f>IF(IFERROR(INDEX('Hotel Database'!$I$11:$I$510, MATCH($CY303, 'Hotel Database'!$EB$11:$EB$510, 0)), "")="", "", IFERROR(INDEX('Hotel Database'!$I$11:$I$510, MATCH($CY303, 'Hotel Database'!$EB$11:$EB$510, 0)), ""))</f>
        <v/>
      </c>
      <c r="AA303" s="102"/>
      <c r="AB303" s="102"/>
      <c r="AC303" s="102"/>
      <c r="AD303" s="103">
        <f>IF(IFERROR(INDEX('Hotel Database'!$E$11:$E$510, MATCH($CY303, 'Hotel Database'!$EB$11:$EB$510, 0)), "")="", "", IFERROR(INDEX('Hotel Database'!$E$11:$E$510, MATCH($CY303, 'Hotel Database'!$EB$11:$EB$510, 0)), ""))</f>
        <v>81</v>
      </c>
      <c r="AE303" s="103"/>
      <c r="AF303" s="103"/>
      <c r="AG303" s="103"/>
      <c r="AH303" s="103">
        <f>IF(IFERROR(INDEX('Hotel Database'!$H$11:$H$510, MATCH($CY303, 'Hotel Database'!$EB$11:$EB$510, 0)), "")="", "", IFERROR(INDEX('Hotel Database'!$H$11:$H$510, MATCH($CY303, 'Hotel Database'!$EB$11:$EB$510, 0)), ""))</f>
        <v>6</v>
      </c>
      <c r="AI303" s="103"/>
      <c r="AJ303" s="103"/>
      <c r="AK303" s="103"/>
      <c r="AL303" s="103">
        <f>IF(IFERROR(INDEX('Hotel Database'!$K$11:$K$510, MATCH($CY303, 'Hotel Database'!$EB$11:$EB$510, 0)), "")="", "", IFERROR(INDEX('Hotel Database'!$K$11:$K$510, MATCH($CY303, 'Hotel Database'!$EB$11:$EB$510, 0)), ""))</f>
        <v>81</v>
      </c>
      <c r="AM303" s="103"/>
      <c r="AN303" s="103"/>
      <c r="AO303" s="103"/>
      <c r="AP303" s="103">
        <f>IF(IFERROR(INDEX('Hotel Database'!$Q$11:$Q$510, MATCH($CY303, 'Hotel Database'!$EB$11:$EB$510, 0)), "")="", "", IFERROR(INDEX('Hotel Database'!$Q$11:$Q$510, MATCH($CY303, 'Hotel Database'!$EB$11:$EB$510, 0)), ""))</f>
        <v>250</v>
      </c>
      <c r="AQ303" s="103"/>
      <c r="AR303" s="103"/>
      <c r="AS303" s="103"/>
      <c r="AT303" s="104" t="str">
        <f t="shared" si="16"/>
        <v>https://lhw.com/vanoys</v>
      </c>
      <c r="AU303" s="104"/>
      <c r="AV303" s="104"/>
      <c r="AW303" s="104"/>
      <c r="AX303" s="104"/>
      <c r="AY303" s="104"/>
      <c r="AZ303" s="104"/>
      <c r="BA303" s="104"/>
      <c r="BB303" s="104"/>
      <c r="BC303" s="104"/>
      <c r="BD303" s="104"/>
      <c r="BE303" s="104"/>
      <c r="BF303" s="104"/>
      <c r="BG303" s="104"/>
      <c r="BH303" s="104"/>
      <c r="BI303" s="104"/>
      <c r="BJ303" s="104"/>
      <c r="BK303" s="104"/>
      <c r="BL303" s="105"/>
      <c r="BM303" s="2"/>
      <c r="BN303" s="25"/>
      <c r="BO303" s="25"/>
      <c r="BP303" s="25"/>
      <c r="BQ303" s="25"/>
      <c r="BR303" s="25"/>
      <c r="BS303" s="25"/>
      <c r="BT303" s="25"/>
      <c r="BU303" s="25"/>
      <c r="BV303" s="25"/>
      <c r="BW303" s="25"/>
      <c r="BX303" s="25"/>
      <c r="BY303" s="25"/>
      <c r="BZ303" s="25"/>
      <c r="CA303" s="25"/>
      <c r="CB303" s="25"/>
      <c r="CC303" s="25"/>
      <c r="CD303" s="25"/>
      <c r="CE303" s="25"/>
      <c r="CF303" s="25"/>
      <c r="CG303" s="25"/>
      <c r="CH303" s="25"/>
      <c r="CI303" s="25"/>
      <c r="CJ303" s="25"/>
      <c r="CK303" s="25"/>
      <c r="CU303" s="10" t="str">
        <f>'Hotel Database'!$EJ310</f>
        <v/>
      </c>
      <c r="CW303" s="10" t="str">
        <f>'Hotel Database'!$EN310</f>
        <v>Siracusa</v>
      </c>
      <c r="CY303" s="8">
        <v>293</v>
      </c>
      <c r="DA303" s="10" t="str">
        <f>IFERROR(INDEX('Hotel Database'!$ED$11:$ED$510, MATCH($CY303, 'Hotel Database'!$EB$11:$EB$510, 0)), "")</f>
        <v>293. Van Oys Maastricht Retreat</v>
      </c>
      <c r="DC303" s="10" t="str">
        <f>IF(IFERROR(INDEX('Hotel Database'!$AD$11:$AD$510, MATCH($CY303, 'Hotel Database'!$EB$11:$EB$510, 0)), "")="", "", IFERROR(INDEX('Hotel Database'!$AD$11:$AD$510, MATCH($CY303, 'Hotel Database'!$EB$11:$EB$510, 0)), ""))</f>
        <v>www.lhw.com/vanoys</v>
      </c>
      <c r="DE303" s="10" t="str">
        <f t="shared" si="17"/>
        <v>https://lhw.com/vanoys</v>
      </c>
    </row>
    <row r="304" spans="1:109" x14ac:dyDescent="0.35">
      <c r="A304" s="2"/>
      <c r="B304" s="101" t="str">
        <f>IF(IFERROR(INDEX('Hotel Database'!$B$11:$B$510, MATCH($CY304, 'Hotel Database'!$EB$11:$EB$510, 0)), "")="", "", IFERROR(INDEX('Hotel Database'!$B$11:$B$510, MATCH($CY304, 'Hotel Database'!$EB$11:$EB$510, 0)), ""))</f>
        <v>Norway</v>
      </c>
      <c r="C304" s="102"/>
      <c r="D304" s="102"/>
      <c r="E304" s="102"/>
      <c r="F304" s="102"/>
      <c r="G304" s="102"/>
      <c r="H304" s="102"/>
      <c r="I304" s="102" t="str">
        <f>IF(IFERROR(INDEX('Hotel Database'!$C$11:$C$510, MATCH($CY304, 'Hotel Database'!$EB$11:$EB$510, 0)), "")="", "", IFERROR(INDEX('Hotel Database'!$C$11:$C$510, MATCH($CY304, 'Hotel Database'!$EB$11:$EB$510, 0)), ""))</f>
        <v>Oslo</v>
      </c>
      <c r="J304" s="102"/>
      <c r="K304" s="102"/>
      <c r="L304" s="102"/>
      <c r="M304" s="102"/>
      <c r="N304" s="102"/>
      <c r="O304" s="102"/>
      <c r="P304" s="102" t="str">
        <f>IF(IFERROR(INDEX('Hotel Database'!$D$11:$D$510, MATCH($CY304, 'Hotel Database'!$EB$11:$EB$510, 0)), "")="", "", IFERROR(INDEX('Hotel Database'!$D$11:$D$510, MATCH($CY304, 'Hotel Database'!$EB$11:$EB$510, 0)), ""))</f>
        <v>Hotel Continental</v>
      </c>
      <c r="Q304" s="102"/>
      <c r="R304" s="102"/>
      <c r="S304" s="102"/>
      <c r="T304" s="102"/>
      <c r="U304" s="102"/>
      <c r="V304" s="102"/>
      <c r="W304" s="102"/>
      <c r="X304" s="102"/>
      <c r="Y304" s="102"/>
      <c r="Z304" s="102" t="str">
        <f>IF(IFERROR(INDEX('Hotel Database'!$I$11:$I$510, MATCH($CY304, 'Hotel Database'!$EB$11:$EB$510, 0)), "")="", "", IFERROR(INDEX('Hotel Database'!$I$11:$I$510, MATCH($CY304, 'Hotel Database'!$EB$11:$EB$510, 0)), ""))</f>
        <v/>
      </c>
      <c r="AA304" s="102"/>
      <c r="AB304" s="102"/>
      <c r="AC304" s="102"/>
      <c r="AD304" s="103">
        <f>IF(IFERROR(INDEX('Hotel Database'!$E$11:$E$510, MATCH($CY304, 'Hotel Database'!$EB$11:$EB$510, 0)), "")="", "", IFERROR(INDEX('Hotel Database'!$E$11:$E$510, MATCH($CY304, 'Hotel Database'!$EB$11:$EB$510, 0)), ""))</f>
        <v>151</v>
      </c>
      <c r="AE304" s="103"/>
      <c r="AF304" s="103"/>
      <c r="AG304" s="103"/>
      <c r="AH304" s="103">
        <f>IF(IFERROR(INDEX('Hotel Database'!$H$11:$H$510, MATCH($CY304, 'Hotel Database'!$EB$11:$EB$510, 0)), "")="", "", IFERROR(INDEX('Hotel Database'!$H$11:$H$510, MATCH($CY304, 'Hotel Database'!$EB$11:$EB$510, 0)), ""))</f>
        <v>15</v>
      </c>
      <c r="AI304" s="103"/>
      <c r="AJ304" s="103"/>
      <c r="AK304" s="103"/>
      <c r="AL304" s="103">
        <f>IF(IFERROR(INDEX('Hotel Database'!$K$11:$K$510, MATCH($CY304, 'Hotel Database'!$EB$11:$EB$510, 0)), "")="", "", IFERROR(INDEX('Hotel Database'!$K$11:$K$510, MATCH($CY304, 'Hotel Database'!$EB$11:$EB$510, 0)), ""))</f>
        <v>151</v>
      </c>
      <c r="AM304" s="103"/>
      <c r="AN304" s="103"/>
      <c r="AO304" s="103"/>
      <c r="AP304" s="103">
        <f>IF(IFERROR(INDEX('Hotel Database'!$Q$11:$Q$510, MATCH($CY304, 'Hotel Database'!$EB$11:$EB$510, 0)), "")="", "", IFERROR(INDEX('Hotel Database'!$Q$11:$Q$510, MATCH($CY304, 'Hotel Database'!$EB$11:$EB$510, 0)), ""))</f>
        <v>180</v>
      </c>
      <c r="AQ304" s="103"/>
      <c r="AR304" s="103"/>
      <c r="AS304" s="103"/>
      <c r="AT304" s="104" t="str">
        <f t="shared" si="16"/>
        <v>https://lhw.com/continental</v>
      </c>
      <c r="AU304" s="104"/>
      <c r="AV304" s="104"/>
      <c r="AW304" s="104"/>
      <c r="AX304" s="104"/>
      <c r="AY304" s="104"/>
      <c r="AZ304" s="104"/>
      <c r="BA304" s="104"/>
      <c r="BB304" s="104"/>
      <c r="BC304" s="104"/>
      <c r="BD304" s="104"/>
      <c r="BE304" s="104"/>
      <c r="BF304" s="104"/>
      <c r="BG304" s="104"/>
      <c r="BH304" s="104"/>
      <c r="BI304" s="104"/>
      <c r="BJ304" s="104"/>
      <c r="BK304" s="104"/>
      <c r="BL304" s="105"/>
      <c r="BM304" s="2"/>
      <c r="BN304" s="25"/>
      <c r="BO304" s="25"/>
      <c r="BP304" s="25"/>
      <c r="BQ304" s="25"/>
      <c r="BR304" s="25"/>
      <c r="BS304" s="25"/>
      <c r="BT304" s="25"/>
      <c r="BU304" s="25"/>
      <c r="BV304" s="25"/>
      <c r="BW304" s="25"/>
      <c r="BX304" s="25"/>
      <c r="BY304" s="25"/>
      <c r="BZ304" s="25"/>
      <c r="CA304" s="25"/>
      <c r="CB304" s="25"/>
      <c r="CC304" s="25"/>
      <c r="CD304" s="25"/>
      <c r="CE304" s="25"/>
      <c r="CF304" s="25"/>
      <c r="CG304" s="25"/>
      <c r="CH304" s="25"/>
      <c r="CI304" s="25"/>
      <c r="CJ304" s="25"/>
      <c r="CK304" s="25"/>
      <c r="CU304" s="10" t="str">
        <f>'Hotel Database'!$EJ311</f>
        <v/>
      </c>
      <c r="CW304" s="10" t="str">
        <f>'Hotel Database'!$EN311</f>
        <v>Soldeu</v>
      </c>
      <c r="CY304" s="8">
        <v>294</v>
      </c>
      <c r="DA304" s="10" t="str">
        <f>IFERROR(INDEX('Hotel Database'!$ED$11:$ED$510, MATCH($CY304, 'Hotel Database'!$EB$11:$EB$510, 0)), "")</f>
        <v>294. Hotel Continental</v>
      </c>
      <c r="DC304" s="10" t="str">
        <f>IF(IFERROR(INDEX('Hotel Database'!$AD$11:$AD$510, MATCH($CY304, 'Hotel Database'!$EB$11:$EB$510, 0)), "")="", "", IFERROR(INDEX('Hotel Database'!$AD$11:$AD$510, MATCH($CY304, 'Hotel Database'!$EB$11:$EB$510, 0)), ""))</f>
        <v>www.lhw.com/continental</v>
      </c>
      <c r="DE304" s="10" t="str">
        <f t="shared" si="17"/>
        <v>https://lhw.com/continental</v>
      </c>
    </row>
    <row r="305" spans="1:109" x14ac:dyDescent="0.35">
      <c r="A305" s="2"/>
      <c r="B305" s="101" t="str">
        <f>IF(IFERROR(INDEX('Hotel Database'!$B$11:$B$510, MATCH($CY305, 'Hotel Database'!$EB$11:$EB$510, 0)), "")="", "", IFERROR(INDEX('Hotel Database'!$B$11:$B$510, MATCH($CY305, 'Hotel Database'!$EB$11:$EB$510, 0)), ""))</f>
        <v>Norway</v>
      </c>
      <c r="C305" s="102"/>
      <c r="D305" s="102"/>
      <c r="E305" s="102"/>
      <c r="F305" s="102"/>
      <c r="G305" s="102"/>
      <c r="H305" s="102"/>
      <c r="I305" s="102" t="str">
        <f>IF(IFERROR(INDEX('Hotel Database'!$C$11:$C$510, MATCH($CY305, 'Hotel Database'!$EB$11:$EB$510, 0)), "")="", "", IFERROR(INDEX('Hotel Database'!$C$11:$C$510, MATCH($CY305, 'Hotel Database'!$EB$11:$EB$510, 0)), ""))</f>
        <v>Trondheim</v>
      </c>
      <c r="J305" s="102"/>
      <c r="K305" s="102"/>
      <c r="L305" s="102"/>
      <c r="M305" s="102"/>
      <c r="N305" s="102"/>
      <c r="O305" s="102"/>
      <c r="P305" s="102" t="str">
        <f>IF(IFERROR(INDEX('Hotel Database'!$D$11:$D$510, MATCH($CY305, 'Hotel Database'!$EB$11:$EB$510, 0)), "")="", "", IFERROR(INDEX('Hotel Database'!$D$11:$D$510, MATCH($CY305, 'Hotel Database'!$EB$11:$EB$510, 0)), ""))</f>
        <v>Britannia Hotel</v>
      </c>
      <c r="Q305" s="102"/>
      <c r="R305" s="102"/>
      <c r="S305" s="102"/>
      <c r="T305" s="102"/>
      <c r="U305" s="102"/>
      <c r="V305" s="102"/>
      <c r="W305" s="102"/>
      <c r="X305" s="102"/>
      <c r="Y305" s="102"/>
      <c r="Z305" s="102" t="str">
        <f>IF(IFERROR(INDEX('Hotel Database'!$I$11:$I$510, MATCH($CY305, 'Hotel Database'!$EB$11:$EB$510, 0)), "")="", "", IFERROR(INDEX('Hotel Database'!$I$11:$I$510, MATCH($CY305, 'Hotel Database'!$EB$11:$EB$510, 0)), ""))</f>
        <v/>
      </c>
      <c r="AA305" s="102"/>
      <c r="AB305" s="102"/>
      <c r="AC305" s="102"/>
      <c r="AD305" s="103">
        <f>IF(IFERROR(INDEX('Hotel Database'!$E$11:$E$510, MATCH($CY305, 'Hotel Database'!$EB$11:$EB$510, 0)), "")="", "", IFERROR(INDEX('Hotel Database'!$E$11:$E$510, MATCH($CY305, 'Hotel Database'!$EB$11:$EB$510, 0)), ""))</f>
        <v>224</v>
      </c>
      <c r="AE305" s="103"/>
      <c r="AF305" s="103"/>
      <c r="AG305" s="103"/>
      <c r="AH305" s="103">
        <f>IF(IFERROR(INDEX('Hotel Database'!$H$11:$H$510, MATCH($CY305, 'Hotel Database'!$EB$11:$EB$510, 0)), "")="", "", IFERROR(INDEX('Hotel Database'!$H$11:$H$510, MATCH($CY305, 'Hotel Database'!$EB$11:$EB$510, 0)), ""))</f>
        <v>12</v>
      </c>
      <c r="AI305" s="103"/>
      <c r="AJ305" s="103"/>
      <c r="AK305" s="103"/>
      <c r="AL305" s="103">
        <f>IF(IFERROR(INDEX('Hotel Database'!$K$11:$K$510, MATCH($CY305, 'Hotel Database'!$EB$11:$EB$510, 0)), "")="", "", IFERROR(INDEX('Hotel Database'!$K$11:$K$510, MATCH($CY305, 'Hotel Database'!$EB$11:$EB$510, 0)), ""))</f>
        <v>78</v>
      </c>
      <c r="AM305" s="103"/>
      <c r="AN305" s="103"/>
      <c r="AO305" s="103"/>
      <c r="AP305" s="103">
        <f>IF(IFERROR(INDEX('Hotel Database'!$Q$11:$Q$510, MATCH($CY305, 'Hotel Database'!$EB$11:$EB$510, 0)), "")="", "", IFERROR(INDEX('Hotel Database'!$Q$11:$Q$510, MATCH($CY305, 'Hotel Database'!$EB$11:$EB$510, 0)), ""))</f>
        <v>50</v>
      </c>
      <c r="AQ305" s="103"/>
      <c r="AR305" s="103"/>
      <c r="AS305" s="103"/>
      <c r="AT305" s="104" t="str">
        <f t="shared" si="16"/>
        <v>https://lhw.com/britannia</v>
      </c>
      <c r="AU305" s="104"/>
      <c r="AV305" s="104"/>
      <c r="AW305" s="104"/>
      <c r="AX305" s="104"/>
      <c r="AY305" s="104"/>
      <c r="AZ305" s="104"/>
      <c r="BA305" s="104"/>
      <c r="BB305" s="104"/>
      <c r="BC305" s="104"/>
      <c r="BD305" s="104"/>
      <c r="BE305" s="104"/>
      <c r="BF305" s="104"/>
      <c r="BG305" s="104"/>
      <c r="BH305" s="104"/>
      <c r="BI305" s="104"/>
      <c r="BJ305" s="104"/>
      <c r="BK305" s="104"/>
      <c r="BL305" s="105"/>
      <c r="BM305" s="2"/>
      <c r="BN305" s="25"/>
      <c r="BO305" s="25"/>
      <c r="BP305" s="25"/>
      <c r="BQ305" s="25"/>
      <c r="BR305" s="25"/>
      <c r="BS305" s="25"/>
      <c r="BT305" s="25"/>
      <c r="BU305" s="25"/>
      <c r="BV305" s="25"/>
      <c r="BW305" s="25"/>
      <c r="BX305" s="25"/>
      <c r="BY305" s="25"/>
      <c r="BZ305" s="25"/>
      <c r="CA305" s="25"/>
      <c r="CB305" s="25"/>
      <c r="CC305" s="25"/>
      <c r="CD305" s="25"/>
      <c r="CE305" s="25"/>
      <c r="CF305" s="25"/>
      <c r="CG305" s="25"/>
      <c r="CH305" s="25"/>
      <c r="CI305" s="25"/>
      <c r="CJ305" s="25"/>
      <c r="CK305" s="25"/>
      <c r="CU305" s="10" t="str">
        <f>'Hotel Database'!$EJ312</f>
        <v/>
      </c>
      <c r="CW305" s="10" t="str">
        <f>'Hotel Database'!$EN312</f>
        <v>Solidaridad</v>
      </c>
      <c r="CY305" s="8">
        <v>295</v>
      </c>
      <c r="DA305" s="10" t="str">
        <f>IFERROR(INDEX('Hotel Database'!$ED$11:$ED$510, MATCH($CY305, 'Hotel Database'!$EB$11:$EB$510, 0)), "")</f>
        <v>295. Britannia Hotel</v>
      </c>
      <c r="DC305" s="10" t="str">
        <f>IF(IFERROR(INDEX('Hotel Database'!$AD$11:$AD$510, MATCH($CY305, 'Hotel Database'!$EB$11:$EB$510, 0)), "")="", "", IFERROR(INDEX('Hotel Database'!$AD$11:$AD$510, MATCH($CY305, 'Hotel Database'!$EB$11:$EB$510, 0)), ""))</f>
        <v>www.lhw.com/britannia</v>
      </c>
      <c r="DE305" s="10" t="str">
        <f t="shared" si="17"/>
        <v>https://lhw.com/britannia</v>
      </c>
    </row>
    <row r="306" spans="1:109" x14ac:dyDescent="0.35">
      <c r="A306" s="2"/>
      <c r="B306" s="101" t="str">
        <f>IF(IFERROR(INDEX('Hotel Database'!$B$11:$B$510, MATCH($CY306, 'Hotel Database'!$EB$11:$EB$510, 0)), "")="", "", IFERROR(INDEX('Hotel Database'!$B$11:$B$510, MATCH($CY306, 'Hotel Database'!$EB$11:$EB$510, 0)), ""))</f>
        <v>Oman</v>
      </c>
      <c r="C306" s="102"/>
      <c r="D306" s="102"/>
      <c r="E306" s="102"/>
      <c r="F306" s="102"/>
      <c r="G306" s="102"/>
      <c r="H306" s="102"/>
      <c r="I306" s="102" t="str">
        <f>IF(IFERROR(INDEX('Hotel Database'!$C$11:$C$510, MATCH($CY306, 'Hotel Database'!$EB$11:$EB$510, 0)), "")="", "", IFERROR(INDEX('Hotel Database'!$C$11:$C$510, MATCH($CY306, 'Hotel Database'!$EB$11:$EB$510, 0)), ""))</f>
        <v>Muscat</v>
      </c>
      <c r="J306" s="102"/>
      <c r="K306" s="102"/>
      <c r="L306" s="102"/>
      <c r="M306" s="102"/>
      <c r="N306" s="102"/>
      <c r="O306" s="102"/>
      <c r="P306" s="102" t="str">
        <f>IF(IFERROR(INDEX('Hotel Database'!$D$11:$D$510, MATCH($CY306, 'Hotel Database'!$EB$11:$EB$510, 0)), "")="", "", IFERROR(INDEX('Hotel Database'!$D$11:$D$510, MATCH($CY306, 'Hotel Database'!$EB$11:$EB$510, 0)), ""))</f>
        <v>The Chedi Muscat</v>
      </c>
      <c r="Q306" s="102"/>
      <c r="R306" s="102"/>
      <c r="S306" s="102"/>
      <c r="T306" s="102"/>
      <c r="U306" s="102"/>
      <c r="V306" s="102"/>
      <c r="W306" s="102"/>
      <c r="X306" s="102"/>
      <c r="Y306" s="102"/>
      <c r="Z306" s="102" t="str">
        <f>IF(IFERROR(INDEX('Hotel Database'!$I$11:$I$510, MATCH($CY306, 'Hotel Database'!$EB$11:$EB$510, 0)), "")="", "", IFERROR(INDEX('Hotel Database'!$I$11:$I$510, MATCH($CY306, 'Hotel Database'!$EB$11:$EB$510, 0)), ""))</f>
        <v/>
      </c>
      <c r="AA306" s="102"/>
      <c r="AB306" s="102"/>
      <c r="AC306" s="102"/>
      <c r="AD306" s="103">
        <f>IF(IFERROR(INDEX('Hotel Database'!$E$11:$E$510, MATCH($CY306, 'Hotel Database'!$EB$11:$EB$510, 0)), "")="", "", IFERROR(INDEX('Hotel Database'!$E$11:$E$510, MATCH($CY306, 'Hotel Database'!$EB$11:$EB$510, 0)), ""))</f>
        <v>162</v>
      </c>
      <c r="AE306" s="103"/>
      <c r="AF306" s="103"/>
      <c r="AG306" s="103"/>
      <c r="AH306" s="103">
        <f>IF(IFERROR(INDEX('Hotel Database'!$H$11:$H$510, MATCH($CY306, 'Hotel Database'!$EB$11:$EB$510, 0)), "")="", "", IFERROR(INDEX('Hotel Database'!$H$11:$H$510, MATCH($CY306, 'Hotel Database'!$EB$11:$EB$510, 0)), ""))</f>
        <v>2</v>
      </c>
      <c r="AI306" s="103"/>
      <c r="AJ306" s="103"/>
      <c r="AK306" s="103"/>
      <c r="AL306" s="103">
        <f>IF(IFERROR(INDEX('Hotel Database'!$K$11:$K$510, MATCH($CY306, 'Hotel Database'!$EB$11:$EB$510, 0)), "")="", "", IFERROR(INDEX('Hotel Database'!$K$11:$K$510, MATCH($CY306, 'Hotel Database'!$EB$11:$EB$510, 0)), ""))</f>
        <v>50</v>
      </c>
      <c r="AM306" s="103"/>
      <c r="AN306" s="103"/>
      <c r="AO306" s="103"/>
      <c r="AP306" s="103">
        <f>IF(IFERROR(INDEX('Hotel Database'!$Q$11:$Q$510, MATCH($CY306, 'Hotel Database'!$EB$11:$EB$510, 0)), "")="", "", IFERROR(INDEX('Hotel Database'!$Q$11:$Q$510, MATCH($CY306, 'Hotel Database'!$EB$11:$EB$510, 0)), ""))</f>
        <v>100</v>
      </c>
      <c r="AQ306" s="103"/>
      <c r="AR306" s="103"/>
      <c r="AS306" s="103"/>
      <c r="AT306" s="104" t="str">
        <f t="shared" si="16"/>
        <v>https://lhw.com/chedimuscat</v>
      </c>
      <c r="AU306" s="104"/>
      <c r="AV306" s="104"/>
      <c r="AW306" s="104"/>
      <c r="AX306" s="104"/>
      <c r="AY306" s="104"/>
      <c r="AZ306" s="104"/>
      <c r="BA306" s="104"/>
      <c r="BB306" s="104"/>
      <c r="BC306" s="104"/>
      <c r="BD306" s="104"/>
      <c r="BE306" s="104"/>
      <c r="BF306" s="104"/>
      <c r="BG306" s="104"/>
      <c r="BH306" s="104"/>
      <c r="BI306" s="104"/>
      <c r="BJ306" s="104"/>
      <c r="BK306" s="104"/>
      <c r="BL306" s="105"/>
      <c r="BM306" s="2"/>
      <c r="BN306" s="25"/>
      <c r="BO306" s="25"/>
      <c r="BP306" s="25"/>
      <c r="BQ306" s="25"/>
      <c r="BR306" s="25"/>
      <c r="BS306" s="25"/>
      <c r="BT306" s="25"/>
      <c r="BU306" s="25"/>
      <c r="BV306" s="25"/>
      <c r="BW306" s="25"/>
      <c r="BX306" s="25"/>
      <c r="BY306" s="25"/>
      <c r="BZ306" s="25"/>
      <c r="CA306" s="25"/>
      <c r="CB306" s="25"/>
      <c r="CC306" s="25"/>
      <c r="CD306" s="25"/>
      <c r="CE306" s="25"/>
      <c r="CF306" s="25"/>
      <c r="CG306" s="25"/>
      <c r="CH306" s="25"/>
      <c r="CI306" s="25"/>
      <c r="CJ306" s="25"/>
      <c r="CK306" s="25"/>
      <c r="CU306" s="10" t="str">
        <f>'Hotel Database'!$EJ313</f>
        <v/>
      </c>
      <c r="CW306" s="10" t="str">
        <f>'Hotel Database'!$EN313</f>
        <v>Sorrento</v>
      </c>
      <c r="CY306" s="8">
        <v>296</v>
      </c>
      <c r="DA306" s="10" t="str">
        <f>IFERROR(INDEX('Hotel Database'!$ED$11:$ED$510, MATCH($CY306, 'Hotel Database'!$EB$11:$EB$510, 0)), "")</f>
        <v>296. The Chedi Muscat</v>
      </c>
      <c r="DC306" s="10" t="str">
        <f>IF(IFERROR(INDEX('Hotel Database'!$AD$11:$AD$510, MATCH($CY306, 'Hotel Database'!$EB$11:$EB$510, 0)), "")="", "", IFERROR(INDEX('Hotel Database'!$AD$11:$AD$510, MATCH($CY306, 'Hotel Database'!$EB$11:$EB$510, 0)), ""))</f>
        <v>www.lhw.com/chedimuscat</v>
      </c>
      <c r="DE306" s="10" t="str">
        <f t="shared" si="17"/>
        <v>https://lhw.com/chedimuscat</v>
      </c>
    </row>
    <row r="307" spans="1:109" x14ac:dyDescent="0.35">
      <c r="A307" s="2"/>
      <c r="B307" s="101" t="str">
        <f>IF(IFERROR(INDEX('Hotel Database'!$B$11:$B$510, MATCH($CY307, 'Hotel Database'!$EB$11:$EB$510, 0)), "")="", "", IFERROR(INDEX('Hotel Database'!$B$11:$B$510, MATCH($CY307, 'Hotel Database'!$EB$11:$EB$510, 0)), ""))</f>
        <v>Pakistan</v>
      </c>
      <c r="C307" s="102"/>
      <c r="D307" s="102"/>
      <c r="E307" s="102"/>
      <c r="F307" s="102"/>
      <c r="G307" s="102"/>
      <c r="H307" s="102"/>
      <c r="I307" s="102" t="str">
        <f>IF(IFERROR(INDEX('Hotel Database'!$C$11:$C$510, MATCH($CY307, 'Hotel Database'!$EB$11:$EB$510, 0)), "")="", "", IFERROR(INDEX('Hotel Database'!$C$11:$C$510, MATCH($CY307, 'Hotel Database'!$EB$11:$EB$510, 0)), ""))</f>
        <v>Islamabad</v>
      </c>
      <c r="J307" s="102"/>
      <c r="K307" s="102"/>
      <c r="L307" s="102"/>
      <c r="M307" s="102"/>
      <c r="N307" s="102"/>
      <c r="O307" s="102"/>
      <c r="P307" s="102" t="str">
        <f>IF(IFERROR(INDEX('Hotel Database'!$D$11:$D$510, MATCH($CY307, 'Hotel Database'!$EB$11:$EB$510, 0)), "")="", "", IFERROR(INDEX('Hotel Database'!$D$11:$D$510, MATCH($CY307, 'Hotel Database'!$EB$11:$EB$510, 0)), ""))</f>
        <v>Islamabad Serena Hotel</v>
      </c>
      <c r="Q307" s="102"/>
      <c r="R307" s="102"/>
      <c r="S307" s="102"/>
      <c r="T307" s="102"/>
      <c r="U307" s="102"/>
      <c r="V307" s="102"/>
      <c r="W307" s="102"/>
      <c r="X307" s="102"/>
      <c r="Y307" s="102"/>
      <c r="Z307" s="102" t="str">
        <f>IF(IFERROR(INDEX('Hotel Database'!$I$11:$I$510, MATCH($CY307, 'Hotel Database'!$EB$11:$EB$510, 0)), "")="", "", IFERROR(INDEX('Hotel Database'!$I$11:$I$510, MATCH($CY307, 'Hotel Database'!$EB$11:$EB$510, 0)), ""))</f>
        <v/>
      </c>
      <c r="AA307" s="102"/>
      <c r="AB307" s="102"/>
      <c r="AC307" s="102"/>
      <c r="AD307" s="103">
        <f>IF(IFERROR(INDEX('Hotel Database'!$E$11:$E$510, MATCH($CY307, 'Hotel Database'!$EB$11:$EB$510, 0)), "")="", "", IFERROR(INDEX('Hotel Database'!$E$11:$E$510, MATCH($CY307, 'Hotel Database'!$EB$11:$EB$510, 0)), ""))</f>
        <v>374</v>
      </c>
      <c r="AE307" s="103"/>
      <c r="AF307" s="103"/>
      <c r="AG307" s="103"/>
      <c r="AH307" s="103">
        <f>IF(IFERROR(INDEX('Hotel Database'!$H$11:$H$510, MATCH($CY307, 'Hotel Database'!$EB$11:$EB$510, 0)), "")="", "", IFERROR(INDEX('Hotel Database'!$H$11:$H$510, MATCH($CY307, 'Hotel Database'!$EB$11:$EB$510, 0)), ""))</f>
        <v>8</v>
      </c>
      <c r="AI307" s="103"/>
      <c r="AJ307" s="103"/>
      <c r="AK307" s="103"/>
      <c r="AL307" s="103">
        <f>IF(IFERROR(INDEX('Hotel Database'!$K$11:$K$510, MATCH($CY307, 'Hotel Database'!$EB$11:$EB$510, 0)), "")="", "", IFERROR(INDEX('Hotel Database'!$K$11:$K$510, MATCH($CY307, 'Hotel Database'!$EB$11:$EB$510, 0)), ""))</f>
        <v>900</v>
      </c>
      <c r="AM307" s="103"/>
      <c r="AN307" s="103"/>
      <c r="AO307" s="103"/>
      <c r="AP307" s="103">
        <f>IF(IFERROR(INDEX('Hotel Database'!$Q$11:$Q$510, MATCH($CY307, 'Hotel Database'!$EB$11:$EB$510, 0)), "")="", "", IFERROR(INDEX('Hotel Database'!$Q$11:$Q$510, MATCH($CY307, 'Hotel Database'!$EB$11:$EB$510, 0)), ""))</f>
        <v>1500</v>
      </c>
      <c r="AQ307" s="103"/>
      <c r="AR307" s="103"/>
      <c r="AS307" s="103"/>
      <c r="AT307" s="104" t="str">
        <f t="shared" si="16"/>
        <v>https://lhw.com/islamabad</v>
      </c>
      <c r="AU307" s="104"/>
      <c r="AV307" s="104"/>
      <c r="AW307" s="104"/>
      <c r="AX307" s="104"/>
      <c r="AY307" s="104"/>
      <c r="AZ307" s="104"/>
      <c r="BA307" s="104"/>
      <c r="BB307" s="104"/>
      <c r="BC307" s="104"/>
      <c r="BD307" s="104"/>
      <c r="BE307" s="104"/>
      <c r="BF307" s="104"/>
      <c r="BG307" s="104"/>
      <c r="BH307" s="104"/>
      <c r="BI307" s="104"/>
      <c r="BJ307" s="104"/>
      <c r="BK307" s="104"/>
      <c r="BL307" s="105"/>
      <c r="BM307" s="2"/>
      <c r="BN307" s="25"/>
      <c r="BO307" s="25"/>
      <c r="BP307" s="25"/>
      <c r="BQ307" s="25"/>
      <c r="BR307" s="25"/>
      <c r="BS307" s="25"/>
      <c r="BT307" s="25"/>
      <c r="BU307" s="25"/>
      <c r="BV307" s="25"/>
      <c r="BW307" s="25"/>
      <c r="BX307" s="25"/>
      <c r="BY307" s="25"/>
      <c r="BZ307" s="25"/>
      <c r="CA307" s="25"/>
      <c r="CB307" s="25"/>
      <c r="CC307" s="25"/>
      <c r="CD307" s="25"/>
      <c r="CE307" s="25"/>
      <c r="CF307" s="25"/>
      <c r="CG307" s="25"/>
      <c r="CH307" s="25"/>
      <c r="CI307" s="25"/>
      <c r="CJ307" s="25"/>
      <c r="CK307" s="25"/>
      <c r="CU307" s="10" t="str">
        <f>'Hotel Database'!$EJ314</f>
        <v/>
      </c>
      <c r="CW307" s="10" t="str">
        <f>'Hotel Database'!$EN314</f>
        <v>St. Barthelemy</v>
      </c>
      <c r="CY307" s="8">
        <v>297</v>
      </c>
      <c r="DA307" s="10" t="str">
        <f>IFERROR(INDEX('Hotel Database'!$ED$11:$ED$510, MATCH($CY307, 'Hotel Database'!$EB$11:$EB$510, 0)), "")</f>
        <v>297. Islamabad Serena Hotel</v>
      </c>
      <c r="DC307" s="10" t="str">
        <f>IF(IFERROR(INDEX('Hotel Database'!$AD$11:$AD$510, MATCH($CY307, 'Hotel Database'!$EB$11:$EB$510, 0)), "")="", "", IFERROR(INDEX('Hotel Database'!$AD$11:$AD$510, MATCH($CY307, 'Hotel Database'!$EB$11:$EB$510, 0)), ""))</f>
        <v>www.lhw.com/islamabad</v>
      </c>
      <c r="DE307" s="10" t="str">
        <f t="shared" si="17"/>
        <v>https://lhw.com/islamabad</v>
      </c>
    </row>
    <row r="308" spans="1:109" x14ac:dyDescent="0.35">
      <c r="A308" s="2"/>
      <c r="B308" s="101" t="str">
        <f>IF(IFERROR(INDEX('Hotel Database'!$B$11:$B$510, MATCH($CY308, 'Hotel Database'!$EB$11:$EB$510, 0)), "")="", "", IFERROR(INDEX('Hotel Database'!$B$11:$B$510, MATCH($CY308, 'Hotel Database'!$EB$11:$EB$510, 0)), ""))</f>
        <v>Panama</v>
      </c>
      <c r="C308" s="102"/>
      <c r="D308" s="102"/>
      <c r="E308" s="102"/>
      <c r="F308" s="102"/>
      <c r="G308" s="102"/>
      <c r="H308" s="102"/>
      <c r="I308" s="102" t="str">
        <f>IF(IFERROR(INDEX('Hotel Database'!$C$11:$C$510, MATCH($CY308, 'Hotel Database'!$EB$11:$EB$510, 0)), "")="", "", IFERROR(INDEX('Hotel Database'!$C$11:$C$510, MATCH($CY308, 'Hotel Database'!$EB$11:$EB$510, 0)), ""))</f>
        <v>Bocas Del Toro</v>
      </c>
      <c r="J308" s="102"/>
      <c r="K308" s="102"/>
      <c r="L308" s="102"/>
      <c r="M308" s="102"/>
      <c r="N308" s="102"/>
      <c r="O308" s="102"/>
      <c r="P308" s="102" t="str">
        <f>IF(IFERROR(INDEX('Hotel Database'!$D$11:$D$510, MATCH($CY308, 'Hotel Database'!$EB$11:$EB$510, 0)), "")="", "", IFERROR(INDEX('Hotel Database'!$D$11:$D$510, MATCH($CY308, 'Hotel Database'!$EB$11:$EB$510, 0)), ""))</f>
        <v>Nayara Bocas del Toro</v>
      </c>
      <c r="Q308" s="102"/>
      <c r="R308" s="102"/>
      <c r="S308" s="102"/>
      <c r="T308" s="102"/>
      <c r="U308" s="102"/>
      <c r="V308" s="102"/>
      <c r="W308" s="102"/>
      <c r="X308" s="102"/>
      <c r="Y308" s="102"/>
      <c r="Z308" s="102" t="str">
        <f>IF(IFERROR(INDEX('Hotel Database'!$I$11:$I$510, MATCH($CY308, 'Hotel Database'!$EB$11:$EB$510, 0)), "")="", "", IFERROR(INDEX('Hotel Database'!$I$11:$I$510, MATCH($CY308, 'Hotel Database'!$EB$11:$EB$510, 0)), ""))</f>
        <v/>
      </c>
      <c r="AA308" s="102"/>
      <c r="AB308" s="102"/>
      <c r="AC308" s="102"/>
      <c r="AD308" s="103">
        <f>IF(IFERROR(INDEX('Hotel Database'!$E$11:$E$510, MATCH($CY308, 'Hotel Database'!$EB$11:$EB$510, 0)), "")="", "", IFERROR(INDEX('Hotel Database'!$E$11:$E$510, MATCH($CY308, 'Hotel Database'!$EB$11:$EB$510, 0)), ""))</f>
        <v>16</v>
      </c>
      <c r="AE308" s="103"/>
      <c r="AF308" s="103"/>
      <c r="AG308" s="103"/>
      <c r="AH308" s="103" t="str">
        <f>IF(IFERROR(INDEX('Hotel Database'!$H$11:$H$510, MATCH($CY308, 'Hotel Database'!$EB$11:$EB$510, 0)), "")="", "", IFERROR(INDEX('Hotel Database'!$H$11:$H$510, MATCH($CY308, 'Hotel Database'!$EB$11:$EB$510, 0)), ""))</f>
        <v/>
      </c>
      <c r="AI308" s="103"/>
      <c r="AJ308" s="103"/>
      <c r="AK308" s="103"/>
      <c r="AL308" s="103" t="str">
        <f>IF(IFERROR(INDEX('Hotel Database'!$K$11:$K$510, MATCH($CY308, 'Hotel Database'!$EB$11:$EB$510, 0)), "")="", "", IFERROR(INDEX('Hotel Database'!$K$11:$K$510, MATCH($CY308, 'Hotel Database'!$EB$11:$EB$510, 0)), ""))</f>
        <v/>
      </c>
      <c r="AM308" s="103"/>
      <c r="AN308" s="103"/>
      <c r="AO308" s="103"/>
      <c r="AP308" s="103" t="str">
        <f>IF(IFERROR(INDEX('Hotel Database'!$Q$11:$Q$510, MATCH($CY308, 'Hotel Database'!$EB$11:$EB$510, 0)), "")="", "", IFERROR(INDEX('Hotel Database'!$Q$11:$Q$510, MATCH($CY308, 'Hotel Database'!$EB$11:$EB$510, 0)), ""))</f>
        <v/>
      </c>
      <c r="AQ308" s="103"/>
      <c r="AR308" s="103"/>
      <c r="AS308" s="103"/>
      <c r="AT308" s="104" t="str">
        <f t="shared" si="16"/>
        <v>https://lhw.com/bocasbalivillas</v>
      </c>
      <c r="AU308" s="104"/>
      <c r="AV308" s="104"/>
      <c r="AW308" s="104"/>
      <c r="AX308" s="104"/>
      <c r="AY308" s="104"/>
      <c r="AZ308" s="104"/>
      <c r="BA308" s="104"/>
      <c r="BB308" s="104"/>
      <c r="BC308" s="104"/>
      <c r="BD308" s="104"/>
      <c r="BE308" s="104"/>
      <c r="BF308" s="104"/>
      <c r="BG308" s="104"/>
      <c r="BH308" s="104"/>
      <c r="BI308" s="104"/>
      <c r="BJ308" s="104"/>
      <c r="BK308" s="104"/>
      <c r="BL308" s="105"/>
      <c r="BM308" s="2"/>
      <c r="BN308" s="25"/>
      <c r="BO308" s="25"/>
      <c r="BP308" s="25"/>
      <c r="BQ308" s="25"/>
      <c r="BR308" s="25"/>
      <c r="BS308" s="25"/>
      <c r="BT308" s="25"/>
      <c r="BU308" s="25"/>
      <c r="BV308" s="25"/>
      <c r="BW308" s="25"/>
      <c r="BX308" s="25"/>
      <c r="BY308" s="25"/>
      <c r="BZ308" s="25"/>
      <c r="CA308" s="25"/>
      <c r="CB308" s="25"/>
      <c r="CC308" s="25"/>
      <c r="CD308" s="25"/>
      <c r="CE308" s="25"/>
      <c r="CF308" s="25"/>
      <c r="CG308" s="25"/>
      <c r="CH308" s="25"/>
      <c r="CI308" s="25"/>
      <c r="CJ308" s="25"/>
      <c r="CK308" s="25"/>
      <c r="CU308" s="10" t="str">
        <f>'Hotel Database'!$EJ315</f>
        <v/>
      </c>
      <c r="CW308" s="10" t="str">
        <f>'Hotel Database'!$EN315</f>
        <v>St. James</v>
      </c>
      <c r="CY308" s="8">
        <v>298</v>
      </c>
      <c r="DA308" s="10" t="str">
        <f>IFERROR(INDEX('Hotel Database'!$ED$11:$ED$510, MATCH($CY308, 'Hotel Database'!$EB$11:$EB$510, 0)), "")</f>
        <v>298. Nayara Bocas del Toro</v>
      </c>
      <c r="DC308" s="10" t="str">
        <f>IF(IFERROR(INDEX('Hotel Database'!$AD$11:$AD$510, MATCH($CY308, 'Hotel Database'!$EB$11:$EB$510, 0)), "")="", "", IFERROR(INDEX('Hotel Database'!$AD$11:$AD$510, MATCH($CY308, 'Hotel Database'!$EB$11:$EB$510, 0)), ""))</f>
        <v>www.lhw.com/bocasbalivillas</v>
      </c>
      <c r="DE308" s="10" t="str">
        <f t="shared" si="17"/>
        <v>https://lhw.com/bocasbalivillas</v>
      </c>
    </row>
    <row r="309" spans="1:109" x14ac:dyDescent="0.35">
      <c r="A309" s="2"/>
      <c r="B309" s="101" t="str">
        <f>IF(IFERROR(INDEX('Hotel Database'!$B$11:$B$510, MATCH($CY309, 'Hotel Database'!$EB$11:$EB$510, 0)), "")="", "", IFERROR(INDEX('Hotel Database'!$B$11:$B$510, MATCH($CY309, 'Hotel Database'!$EB$11:$EB$510, 0)), ""))</f>
        <v>Peru</v>
      </c>
      <c r="C309" s="102"/>
      <c r="D309" s="102"/>
      <c r="E309" s="102"/>
      <c r="F309" s="102"/>
      <c r="G309" s="102"/>
      <c r="H309" s="102"/>
      <c r="I309" s="102" t="str">
        <f>IF(IFERROR(INDEX('Hotel Database'!$C$11:$C$510, MATCH($CY309, 'Hotel Database'!$EB$11:$EB$510, 0)), "")="", "", IFERROR(INDEX('Hotel Database'!$C$11:$C$510, MATCH($CY309, 'Hotel Database'!$EB$11:$EB$510, 0)), ""))</f>
        <v>San Isidro</v>
      </c>
      <c r="J309" s="102"/>
      <c r="K309" s="102"/>
      <c r="L309" s="102"/>
      <c r="M309" s="102"/>
      <c r="N309" s="102"/>
      <c r="O309" s="102"/>
      <c r="P309" s="102" t="str">
        <f>IF(IFERROR(INDEX('Hotel Database'!$D$11:$D$510, MATCH($CY309, 'Hotel Database'!$EB$11:$EB$510, 0)), "")="", "", IFERROR(INDEX('Hotel Database'!$D$11:$D$510, MATCH($CY309, 'Hotel Database'!$EB$11:$EB$510, 0)), ""))</f>
        <v>Country Club Lima Hotel</v>
      </c>
      <c r="Q309" s="102"/>
      <c r="R309" s="102"/>
      <c r="S309" s="102"/>
      <c r="T309" s="102"/>
      <c r="U309" s="102"/>
      <c r="V309" s="102"/>
      <c r="W309" s="102"/>
      <c r="X309" s="102"/>
      <c r="Y309" s="102"/>
      <c r="Z309" s="102" t="str">
        <f>IF(IFERROR(INDEX('Hotel Database'!$I$11:$I$510, MATCH($CY309, 'Hotel Database'!$EB$11:$EB$510, 0)), "")="", "", IFERROR(INDEX('Hotel Database'!$I$11:$I$510, MATCH($CY309, 'Hotel Database'!$EB$11:$EB$510, 0)), ""))</f>
        <v/>
      </c>
      <c r="AA309" s="102"/>
      <c r="AB309" s="102"/>
      <c r="AC309" s="102"/>
      <c r="AD309" s="103">
        <f>IF(IFERROR(INDEX('Hotel Database'!$E$11:$E$510, MATCH($CY309, 'Hotel Database'!$EB$11:$EB$510, 0)), "")="", "", IFERROR(INDEX('Hotel Database'!$E$11:$E$510, MATCH($CY309, 'Hotel Database'!$EB$11:$EB$510, 0)), ""))</f>
        <v>83</v>
      </c>
      <c r="AE309" s="103"/>
      <c r="AF309" s="103"/>
      <c r="AG309" s="103"/>
      <c r="AH309" s="103">
        <f>IF(IFERROR(INDEX('Hotel Database'!$H$11:$H$510, MATCH($CY309, 'Hotel Database'!$EB$11:$EB$510, 0)), "")="", "", IFERROR(INDEX('Hotel Database'!$H$11:$H$510, MATCH($CY309, 'Hotel Database'!$EB$11:$EB$510, 0)), ""))</f>
        <v>5</v>
      </c>
      <c r="AI309" s="103"/>
      <c r="AJ309" s="103"/>
      <c r="AK309" s="103"/>
      <c r="AL309" s="103">
        <f>IF(IFERROR(INDEX('Hotel Database'!$K$11:$K$510, MATCH($CY309, 'Hotel Database'!$EB$11:$EB$510, 0)), "")="", "", IFERROR(INDEX('Hotel Database'!$K$11:$K$510, MATCH($CY309, 'Hotel Database'!$EB$11:$EB$510, 0)), ""))</f>
        <v>70</v>
      </c>
      <c r="AM309" s="103"/>
      <c r="AN309" s="103"/>
      <c r="AO309" s="103"/>
      <c r="AP309" s="103">
        <f>IF(IFERROR(INDEX('Hotel Database'!$Q$11:$Q$510, MATCH($CY309, 'Hotel Database'!$EB$11:$EB$510, 0)), "")="", "", IFERROR(INDEX('Hotel Database'!$Q$11:$Q$510, MATCH($CY309, 'Hotel Database'!$EB$11:$EB$510, 0)), ""))</f>
        <v>500</v>
      </c>
      <c r="AQ309" s="103"/>
      <c r="AR309" s="103"/>
      <c r="AS309" s="103"/>
      <c r="AT309" s="104" t="str">
        <f t="shared" si="16"/>
        <v>https://lhw.com/countryclublima</v>
      </c>
      <c r="AU309" s="104"/>
      <c r="AV309" s="104"/>
      <c r="AW309" s="104"/>
      <c r="AX309" s="104"/>
      <c r="AY309" s="104"/>
      <c r="AZ309" s="104"/>
      <c r="BA309" s="104"/>
      <c r="BB309" s="104"/>
      <c r="BC309" s="104"/>
      <c r="BD309" s="104"/>
      <c r="BE309" s="104"/>
      <c r="BF309" s="104"/>
      <c r="BG309" s="104"/>
      <c r="BH309" s="104"/>
      <c r="BI309" s="104"/>
      <c r="BJ309" s="104"/>
      <c r="BK309" s="104"/>
      <c r="BL309" s="105"/>
      <c r="BM309" s="2"/>
      <c r="BN309" s="25"/>
      <c r="BO309" s="25"/>
      <c r="BP309" s="25"/>
      <c r="BQ309" s="25"/>
      <c r="BR309" s="25"/>
      <c r="BS309" s="25"/>
      <c r="BT309" s="25"/>
      <c r="BU309" s="25"/>
      <c r="BV309" s="25"/>
      <c r="BW309" s="25"/>
      <c r="BX309" s="25"/>
      <c r="BY309" s="25"/>
      <c r="BZ309" s="25"/>
      <c r="CA309" s="25"/>
      <c r="CB309" s="25"/>
      <c r="CC309" s="25"/>
      <c r="CD309" s="25"/>
      <c r="CE309" s="25"/>
      <c r="CF309" s="25"/>
      <c r="CG309" s="25"/>
      <c r="CH309" s="25"/>
      <c r="CI309" s="25"/>
      <c r="CJ309" s="25"/>
      <c r="CK309" s="25"/>
      <c r="CU309" s="10" t="str">
        <f>'Hotel Database'!$EJ316</f>
        <v/>
      </c>
      <c r="CW309" s="10" t="str">
        <f>'Hotel Database'!$EN316</f>
        <v>St. Moritz</v>
      </c>
      <c r="CY309" s="8">
        <v>299</v>
      </c>
      <c r="DA309" s="10" t="str">
        <f>IFERROR(INDEX('Hotel Database'!$ED$11:$ED$510, MATCH($CY309, 'Hotel Database'!$EB$11:$EB$510, 0)), "")</f>
        <v>299. Country Club Lima Hotel</v>
      </c>
      <c r="DC309" s="10" t="str">
        <f>IF(IFERROR(INDEX('Hotel Database'!$AD$11:$AD$510, MATCH($CY309, 'Hotel Database'!$EB$11:$EB$510, 0)), "")="", "", IFERROR(INDEX('Hotel Database'!$AD$11:$AD$510, MATCH($CY309, 'Hotel Database'!$EB$11:$EB$510, 0)), ""))</f>
        <v>www.lhw.com/countryclublima</v>
      </c>
      <c r="DE309" s="10" t="str">
        <f t="shared" si="17"/>
        <v>https://lhw.com/countryclublima</v>
      </c>
    </row>
    <row r="310" spans="1:109" x14ac:dyDescent="0.35">
      <c r="A310" s="2"/>
      <c r="B310" s="101" t="str">
        <f>IF(IFERROR(INDEX('Hotel Database'!$B$11:$B$510, MATCH($CY310, 'Hotel Database'!$EB$11:$EB$510, 0)), "")="", "", IFERROR(INDEX('Hotel Database'!$B$11:$B$510, MATCH($CY310, 'Hotel Database'!$EB$11:$EB$510, 0)), ""))</f>
        <v>Portugal</v>
      </c>
      <c r="C310" s="102"/>
      <c r="D310" s="102"/>
      <c r="E310" s="102"/>
      <c r="F310" s="102"/>
      <c r="G310" s="102"/>
      <c r="H310" s="102"/>
      <c r="I310" s="102" t="str">
        <f>IF(IFERROR(INDEX('Hotel Database'!$C$11:$C$510, MATCH($CY310, 'Hotel Database'!$EB$11:$EB$510, 0)), "")="", "", IFERROR(INDEX('Hotel Database'!$C$11:$C$510, MATCH($CY310, 'Hotel Database'!$EB$11:$EB$510, 0)), ""))</f>
        <v>Porto</v>
      </c>
      <c r="J310" s="102"/>
      <c r="K310" s="102"/>
      <c r="L310" s="102"/>
      <c r="M310" s="102"/>
      <c r="N310" s="102"/>
      <c r="O310" s="102"/>
      <c r="P310" s="102" t="str">
        <f>IF(IFERROR(INDEX('Hotel Database'!$D$11:$D$510, MATCH($CY310, 'Hotel Database'!$EB$11:$EB$510, 0)), "")="", "", IFERROR(INDEX('Hotel Database'!$D$11:$D$510, MATCH($CY310, 'Hotel Database'!$EB$11:$EB$510, 0)), ""))</f>
        <v>Maison Albar - Le Monumental Palace</v>
      </c>
      <c r="Q310" s="102"/>
      <c r="R310" s="102"/>
      <c r="S310" s="102"/>
      <c r="T310" s="102"/>
      <c r="U310" s="102"/>
      <c r="V310" s="102"/>
      <c r="W310" s="102"/>
      <c r="X310" s="102"/>
      <c r="Y310" s="102"/>
      <c r="Z310" s="102" t="str">
        <f>IF(IFERROR(INDEX('Hotel Database'!$I$11:$I$510, MATCH($CY310, 'Hotel Database'!$EB$11:$EB$510, 0)), "")="", "", IFERROR(INDEX('Hotel Database'!$I$11:$I$510, MATCH($CY310, 'Hotel Database'!$EB$11:$EB$510, 0)), ""))</f>
        <v/>
      </c>
      <c r="AA310" s="102"/>
      <c r="AB310" s="102"/>
      <c r="AC310" s="102"/>
      <c r="AD310" s="103">
        <f>IF(IFERROR(INDEX('Hotel Database'!$E$11:$E$510, MATCH($CY310, 'Hotel Database'!$EB$11:$EB$510, 0)), "")="", "", IFERROR(INDEX('Hotel Database'!$E$11:$E$510, MATCH($CY310, 'Hotel Database'!$EB$11:$EB$510, 0)), ""))</f>
        <v>76</v>
      </c>
      <c r="AE310" s="103"/>
      <c r="AF310" s="103"/>
      <c r="AG310" s="103"/>
      <c r="AH310" s="103">
        <f>IF(IFERROR(INDEX('Hotel Database'!$H$11:$H$510, MATCH($CY310, 'Hotel Database'!$EB$11:$EB$510, 0)), "")="", "", IFERROR(INDEX('Hotel Database'!$H$11:$H$510, MATCH($CY310, 'Hotel Database'!$EB$11:$EB$510, 0)), ""))</f>
        <v>3</v>
      </c>
      <c r="AI310" s="103"/>
      <c r="AJ310" s="103"/>
      <c r="AK310" s="103"/>
      <c r="AL310" s="103">
        <f>IF(IFERROR(INDEX('Hotel Database'!$K$11:$K$510, MATCH($CY310, 'Hotel Database'!$EB$11:$EB$510, 0)), "")="", "", IFERROR(INDEX('Hotel Database'!$K$11:$K$510, MATCH($CY310, 'Hotel Database'!$EB$11:$EB$510, 0)), ""))</f>
        <v>50</v>
      </c>
      <c r="AM310" s="103"/>
      <c r="AN310" s="103"/>
      <c r="AO310" s="103"/>
      <c r="AP310" s="103">
        <f>IF(IFERROR(INDEX('Hotel Database'!$Q$11:$Q$510, MATCH($CY310, 'Hotel Database'!$EB$11:$EB$510, 0)), "")="", "", IFERROR(INDEX('Hotel Database'!$Q$11:$Q$510, MATCH($CY310, 'Hotel Database'!$EB$11:$EB$510, 0)), ""))</f>
        <v>30</v>
      </c>
      <c r="AQ310" s="103"/>
      <c r="AR310" s="103"/>
      <c r="AS310" s="103"/>
      <c r="AT310" s="104" t="str">
        <f t="shared" si="16"/>
        <v>https://lhw.com/monumentalpalace</v>
      </c>
      <c r="AU310" s="104"/>
      <c r="AV310" s="104"/>
      <c r="AW310" s="104"/>
      <c r="AX310" s="104"/>
      <c r="AY310" s="104"/>
      <c r="AZ310" s="104"/>
      <c r="BA310" s="104"/>
      <c r="BB310" s="104"/>
      <c r="BC310" s="104"/>
      <c r="BD310" s="104"/>
      <c r="BE310" s="104"/>
      <c r="BF310" s="104"/>
      <c r="BG310" s="104"/>
      <c r="BH310" s="104"/>
      <c r="BI310" s="104"/>
      <c r="BJ310" s="104"/>
      <c r="BK310" s="104"/>
      <c r="BL310" s="105"/>
      <c r="BM310" s="2"/>
      <c r="BN310" s="25"/>
      <c r="BO310" s="25"/>
      <c r="BP310" s="25"/>
      <c r="BQ310" s="25"/>
      <c r="BR310" s="25"/>
      <c r="BS310" s="25"/>
      <c r="BT310" s="25"/>
      <c r="BU310" s="25"/>
      <c r="BV310" s="25"/>
      <c r="BW310" s="25"/>
      <c r="BX310" s="25"/>
      <c r="BY310" s="25"/>
      <c r="BZ310" s="25"/>
      <c r="CA310" s="25"/>
      <c r="CB310" s="25"/>
      <c r="CC310" s="25"/>
      <c r="CD310" s="25"/>
      <c r="CE310" s="25"/>
      <c r="CF310" s="25"/>
      <c r="CG310" s="25"/>
      <c r="CH310" s="25"/>
      <c r="CI310" s="25"/>
      <c r="CJ310" s="25"/>
      <c r="CK310" s="25"/>
      <c r="CU310" s="10" t="str">
        <f>'Hotel Database'!$EJ317</f>
        <v/>
      </c>
      <c r="CW310" s="10" t="str">
        <f>'Hotel Database'!$EN317</f>
        <v>St.-Jean-Cap-Ferrat</v>
      </c>
      <c r="CY310" s="8">
        <v>300</v>
      </c>
      <c r="DA310" s="10" t="str">
        <f>IFERROR(INDEX('Hotel Database'!$ED$11:$ED$510, MATCH($CY310, 'Hotel Database'!$EB$11:$EB$510, 0)), "")</f>
        <v>300. Maison Albar - Le Monumental Palace</v>
      </c>
      <c r="DC310" s="10" t="str">
        <f>IF(IFERROR(INDEX('Hotel Database'!$AD$11:$AD$510, MATCH($CY310, 'Hotel Database'!$EB$11:$EB$510, 0)), "")="", "", IFERROR(INDEX('Hotel Database'!$AD$11:$AD$510, MATCH($CY310, 'Hotel Database'!$EB$11:$EB$510, 0)), ""))</f>
        <v>www.lhw.com/monumentalpalace</v>
      </c>
      <c r="DE310" s="10" t="str">
        <f t="shared" si="17"/>
        <v>https://lhw.com/monumentalpalace</v>
      </c>
    </row>
    <row r="311" spans="1:109" x14ac:dyDescent="0.35">
      <c r="A311" s="2"/>
      <c r="B311" s="101" t="str">
        <f>IF(IFERROR(INDEX('Hotel Database'!$B$11:$B$510, MATCH($CY311, 'Hotel Database'!$EB$11:$EB$510, 0)), "")="", "", IFERROR(INDEX('Hotel Database'!$B$11:$B$510, MATCH($CY311, 'Hotel Database'!$EB$11:$EB$510, 0)), ""))</f>
        <v>Portugal</v>
      </c>
      <c r="C311" s="102"/>
      <c r="D311" s="102"/>
      <c r="E311" s="102"/>
      <c r="F311" s="102"/>
      <c r="G311" s="102"/>
      <c r="H311" s="102"/>
      <c r="I311" s="102" t="str">
        <f>IF(IFERROR(INDEX('Hotel Database'!$C$11:$C$510, MATCH($CY311, 'Hotel Database'!$EB$11:$EB$510, 0)), "")="", "", IFERROR(INDEX('Hotel Database'!$C$11:$C$510, MATCH($CY311, 'Hotel Database'!$EB$11:$EB$510, 0)), ""))</f>
        <v>Monsaraz</v>
      </c>
      <c r="J311" s="102"/>
      <c r="K311" s="102"/>
      <c r="L311" s="102"/>
      <c r="M311" s="102"/>
      <c r="N311" s="102"/>
      <c r="O311" s="102"/>
      <c r="P311" s="102" t="str">
        <f>IF(IFERROR(INDEX('Hotel Database'!$D$11:$D$510, MATCH($CY311, 'Hotel Database'!$EB$11:$EB$510, 0)), "")="", "", IFERROR(INDEX('Hotel Database'!$D$11:$D$510, MATCH($CY311, 'Hotel Database'!$EB$11:$EB$510, 0)), ""))</f>
        <v>São Lourenço do Barrocal</v>
      </c>
      <c r="Q311" s="102"/>
      <c r="R311" s="102"/>
      <c r="S311" s="102"/>
      <c r="T311" s="102"/>
      <c r="U311" s="102"/>
      <c r="V311" s="102"/>
      <c r="W311" s="102"/>
      <c r="X311" s="102"/>
      <c r="Y311" s="102"/>
      <c r="Z311" s="102" t="str">
        <f>IF(IFERROR(INDEX('Hotel Database'!$I$11:$I$510, MATCH($CY311, 'Hotel Database'!$EB$11:$EB$510, 0)), "")="", "", IFERROR(INDEX('Hotel Database'!$I$11:$I$510, MATCH($CY311, 'Hotel Database'!$EB$11:$EB$510, 0)), ""))</f>
        <v/>
      </c>
      <c r="AA311" s="102"/>
      <c r="AB311" s="102"/>
      <c r="AC311" s="102"/>
      <c r="AD311" s="103">
        <f>IF(IFERROR(INDEX('Hotel Database'!$E$11:$E$510, MATCH($CY311, 'Hotel Database'!$EB$11:$EB$510, 0)), "")="", "", IFERROR(INDEX('Hotel Database'!$E$11:$E$510, MATCH($CY311, 'Hotel Database'!$EB$11:$EB$510, 0)), ""))</f>
        <v>40</v>
      </c>
      <c r="AE311" s="103"/>
      <c r="AF311" s="103"/>
      <c r="AG311" s="103"/>
      <c r="AH311" s="103">
        <f>IF(IFERROR(INDEX('Hotel Database'!$H$11:$H$510, MATCH($CY311, 'Hotel Database'!$EB$11:$EB$510, 0)), "")="", "", IFERROR(INDEX('Hotel Database'!$H$11:$H$510, MATCH($CY311, 'Hotel Database'!$EB$11:$EB$510, 0)), ""))</f>
        <v>0</v>
      </c>
      <c r="AI311" s="103"/>
      <c r="AJ311" s="103"/>
      <c r="AK311" s="103"/>
      <c r="AL311" s="103" t="str">
        <f>IF(IFERROR(INDEX('Hotel Database'!$K$11:$K$510, MATCH($CY311, 'Hotel Database'!$EB$11:$EB$510, 0)), "")="", "", IFERROR(INDEX('Hotel Database'!$K$11:$K$510, MATCH($CY311, 'Hotel Database'!$EB$11:$EB$510, 0)), ""))</f>
        <v/>
      </c>
      <c r="AM311" s="103"/>
      <c r="AN311" s="103"/>
      <c r="AO311" s="103"/>
      <c r="AP311" s="103" t="str">
        <f>IF(IFERROR(INDEX('Hotel Database'!$Q$11:$Q$510, MATCH($CY311, 'Hotel Database'!$EB$11:$EB$510, 0)), "")="", "", IFERROR(INDEX('Hotel Database'!$Q$11:$Q$510, MATCH($CY311, 'Hotel Database'!$EB$11:$EB$510, 0)), ""))</f>
        <v/>
      </c>
      <c r="AQ311" s="103"/>
      <c r="AR311" s="103"/>
      <c r="AS311" s="103"/>
      <c r="AT311" s="104" t="str">
        <f t="shared" si="16"/>
        <v>https://lhw.com/saolourencobarrocal</v>
      </c>
      <c r="AU311" s="104"/>
      <c r="AV311" s="104"/>
      <c r="AW311" s="104"/>
      <c r="AX311" s="104"/>
      <c r="AY311" s="104"/>
      <c r="AZ311" s="104"/>
      <c r="BA311" s="104"/>
      <c r="BB311" s="104"/>
      <c r="BC311" s="104"/>
      <c r="BD311" s="104"/>
      <c r="BE311" s="104"/>
      <c r="BF311" s="104"/>
      <c r="BG311" s="104"/>
      <c r="BH311" s="104"/>
      <c r="BI311" s="104"/>
      <c r="BJ311" s="104"/>
      <c r="BK311" s="104"/>
      <c r="BL311" s="105"/>
      <c r="BM311" s="2"/>
      <c r="BN311" s="25"/>
      <c r="BO311" s="25"/>
      <c r="BP311" s="25"/>
      <c r="BQ311" s="25"/>
      <c r="BR311" s="25"/>
      <c r="BS311" s="25"/>
      <c r="BT311" s="25"/>
      <c r="BU311" s="25"/>
      <c r="BV311" s="25"/>
      <c r="BW311" s="25"/>
      <c r="BX311" s="25"/>
      <c r="BY311" s="25"/>
      <c r="BZ311" s="25"/>
      <c r="CA311" s="25"/>
      <c r="CB311" s="25"/>
      <c r="CC311" s="25"/>
      <c r="CD311" s="25"/>
      <c r="CE311" s="25"/>
      <c r="CF311" s="25"/>
      <c r="CG311" s="25"/>
      <c r="CH311" s="25"/>
      <c r="CI311" s="25"/>
      <c r="CJ311" s="25"/>
      <c r="CK311" s="25"/>
      <c r="CU311" s="10" t="str">
        <f>'Hotel Database'!$EJ318</f>
        <v/>
      </c>
      <c r="CW311" s="10" t="str">
        <f>'Hotel Database'!$EN318</f>
        <v>Stockholm</v>
      </c>
      <c r="CY311" s="8">
        <v>301</v>
      </c>
      <c r="DA311" s="10" t="str">
        <f>IFERROR(INDEX('Hotel Database'!$ED$11:$ED$510, MATCH($CY311, 'Hotel Database'!$EB$11:$EB$510, 0)), "")</f>
        <v>301. São Lourenço do Barrocal</v>
      </c>
      <c r="DC311" s="10" t="str">
        <f>IF(IFERROR(INDEX('Hotel Database'!$AD$11:$AD$510, MATCH($CY311, 'Hotel Database'!$EB$11:$EB$510, 0)), "")="", "", IFERROR(INDEX('Hotel Database'!$AD$11:$AD$510, MATCH($CY311, 'Hotel Database'!$EB$11:$EB$510, 0)), ""))</f>
        <v>www.lhw.com/saolourencobarrocal</v>
      </c>
      <c r="DE311" s="10" t="str">
        <f t="shared" si="17"/>
        <v>https://lhw.com/saolourencobarrocal</v>
      </c>
    </row>
    <row r="312" spans="1:109" x14ac:dyDescent="0.35">
      <c r="A312" s="2"/>
      <c r="B312" s="101" t="str">
        <f>IF(IFERROR(INDEX('Hotel Database'!$B$11:$B$510, MATCH($CY312, 'Hotel Database'!$EB$11:$EB$510, 0)), "")="", "", IFERROR(INDEX('Hotel Database'!$B$11:$B$510, MATCH($CY312, 'Hotel Database'!$EB$11:$EB$510, 0)), ""))</f>
        <v>Portugal</v>
      </c>
      <c r="C312" s="102"/>
      <c r="D312" s="102"/>
      <c r="E312" s="102"/>
      <c r="F312" s="102"/>
      <c r="G312" s="102"/>
      <c r="H312" s="102"/>
      <c r="I312" s="102" t="str">
        <f>IF(IFERROR(INDEX('Hotel Database'!$C$11:$C$510, MATCH($CY312, 'Hotel Database'!$EB$11:$EB$510, 0)), "")="", "", IFERROR(INDEX('Hotel Database'!$C$11:$C$510, MATCH($CY312, 'Hotel Database'!$EB$11:$EB$510, 0)), ""))</f>
        <v>Lisbon</v>
      </c>
      <c r="J312" s="102"/>
      <c r="K312" s="102"/>
      <c r="L312" s="102"/>
      <c r="M312" s="102"/>
      <c r="N312" s="102"/>
      <c r="O312" s="102"/>
      <c r="P312" s="102" t="str">
        <f>IF(IFERROR(INDEX('Hotel Database'!$D$11:$D$510, MATCH($CY312, 'Hotel Database'!$EB$11:$EB$510, 0)), "")="", "", IFERROR(INDEX('Hotel Database'!$D$11:$D$510, MATCH($CY312, 'Hotel Database'!$EB$11:$EB$510, 0)), ""))</f>
        <v>Bairro Alto Hotel</v>
      </c>
      <c r="Q312" s="102"/>
      <c r="R312" s="102"/>
      <c r="S312" s="102"/>
      <c r="T312" s="102"/>
      <c r="U312" s="102"/>
      <c r="V312" s="102"/>
      <c r="W312" s="102"/>
      <c r="X312" s="102"/>
      <c r="Y312" s="102"/>
      <c r="Z312" s="102" t="str">
        <f>IF(IFERROR(INDEX('Hotel Database'!$I$11:$I$510, MATCH($CY312, 'Hotel Database'!$EB$11:$EB$510, 0)), "")="", "", IFERROR(INDEX('Hotel Database'!$I$11:$I$510, MATCH($CY312, 'Hotel Database'!$EB$11:$EB$510, 0)), ""))</f>
        <v/>
      </c>
      <c r="AA312" s="102"/>
      <c r="AB312" s="102"/>
      <c r="AC312" s="102"/>
      <c r="AD312" s="103">
        <f>IF(IFERROR(INDEX('Hotel Database'!$E$11:$E$510, MATCH($CY312, 'Hotel Database'!$EB$11:$EB$510, 0)), "")="", "", IFERROR(INDEX('Hotel Database'!$E$11:$E$510, MATCH($CY312, 'Hotel Database'!$EB$11:$EB$510, 0)), ""))</f>
        <v>87</v>
      </c>
      <c r="AE312" s="103"/>
      <c r="AF312" s="103"/>
      <c r="AG312" s="103"/>
      <c r="AH312" s="103">
        <f>IF(IFERROR(INDEX('Hotel Database'!$H$11:$H$510, MATCH($CY312, 'Hotel Database'!$EB$11:$EB$510, 0)), "")="", "", IFERROR(INDEX('Hotel Database'!$H$11:$H$510, MATCH($CY312, 'Hotel Database'!$EB$11:$EB$510, 0)), ""))</f>
        <v>4</v>
      </c>
      <c r="AI312" s="103"/>
      <c r="AJ312" s="103"/>
      <c r="AK312" s="103"/>
      <c r="AL312" s="103">
        <f>IF(IFERROR(INDEX('Hotel Database'!$K$11:$K$510, MATCH($CY312, 'Hotel Database'!$EB$11:$EB$510, 0)), "")="", "", IFERROR(INDEX('Hotel Database'!$K$11:$K$510, MATCH($CY312, 'Hotel Database'!$EB$11:$EB$510, 0)), ""))</f>
        <v>30</v>
      </c>
      <c r="AM312" s="103"/>
      <c r="AN312" s="103"/>
      <c r="AO312" s="103"/>
      <c r="AP312" s="103">
        <f>IF(IFERROR(INDEX('Hotel Database'!$Q$11:$Q$510, MATCH($CY312, 'Hotel Database'!$EB$11:$EB$510, 0)), "")="", "", IFERROR(INDEX('Hotel Database'!$Q$11:$Q$510, MATCH($CY312, 'Hotel Database'!$EB$11:$EB$510, 0)), ""))</f>
        <v>60</v>
      </c>
      <c r="AQ312" s="103"/>
      <c r="AR312" s="103"/>
      <c r="AS312" s="103"/>
      <c r="AT312" s="104" t="str">
        <f t="shared" si="16"/>
        <v>https://lhw.com/bairroalto</v>
      </c>
      <c r="AU312" s="104"/>
      <c r="AV312" s="104"/>
      <c r="AW312" s="104"/>
      <c r="AX312" s="104"/>
      <c r="AY312" s="104"/>
      <c r="AZ312" s="104"/>
      <c r="BA312" s="104"/>
      <c r="BB312" s="104"/>
      <c r="BC312" s="104"/>
      <c r="BD312" s="104"/>
      <c r="BE312" s="104"/>
      <c r="BF312" s="104"/>
      <c r="BG312" s="104"/>
      <c r="BH312" s="104"/>
      <c r="BI312" s="104"/>
      <c r="BJ312" s="104"/>
      <c r="BK312" s="104"/>
      <c r="BL312" s="105"/>
      <c r="BM312" s="2"/>
      <c r="BN312" s="25"/>
      <c r="BO312" s="25"/>
      <c r="BP312" s="25"/>
      <c r="BQ312" s="25"/>
      <c r="BR312" s="25"/>
      <c r="BS312" s="25"/>
      <c r="BT312" s="25"/>
      <c r="BU312" s="25"/>
      <c r="BV312" s="25"/>
      <c r="BW312" s="25"/>
      <c r="BX312" s="25"/>
      <c r="BY312" s="25"/>
      <c r="BZ312" s="25"/>
      <c r="CA312" s="25"/>
      <c r="CB312" s="25"/>
      <c r="CC312" s="25"/>
      <c r="CD312" s="25"/>
      <c r="CE312" s="25"/>
      <c r="CF312" s="25"/>
      <c r="CG312" s="25"/>
      <c r="CH312" s="25"/>
      <c r="CI312" s="25"/>
      <c r="CJ312" s="25"/>
      <c r="CK312" s="25"/>
      <c r="CU312" s="10" t="str">
        <f>'Hotel Database'!$EJ319</f>
        <v/>
      </c>
      <c r="CW312" s="10" t="str">
        <f>'Hotel Database'!$EN319</f>
        <v>Stone Ridge</v>
      </c>
      <c r="CY312" s="8">
        <v>302</v>
      </c>
      <c r="DA312" s="10" t="str">
        <f>IFERROR(INDEX('Hotel Database'!$ED$11:$ED$510, MATCH($CY312, 'Hotel Database'!$EB$11:$EB$510, 0)), "")</f>
        <v>302. Bairro Alto Hotel</v>
      </c>
      <c r="DC312" s="10" t="str">
        <f>IF(IFERROR(INDEX('Hotel Database'!$AD$11:$AD$510, MATCH($CY312, 'Hotel Database'!$EB$11:$EB$510, 0)), "")="", "", IFERROR(INDEX('Hotel Database'!$AD$11:$AD$510, MATCH($CY312, 'Hotel Database'!$EB$11:$EB$510, 0)), ""))</f>
        <v>www.lhw.com/bairroalto</v>
      </c>
      <c r="DE312" s="10" t="str">
        <f t="shared" si="17"/>
        <v>https://lhw.com/bairroalto</v>
      </c>
    </row>
    <row r="313" spans="1:109" x14ac:dyDescent="0.35">
      <c r="A313" s="2"/>
      <c r="B313" s="101" t="str">
        <f>IF(IFERROR(INDEX('Hotel Database'!$B$11:$B$510, MATCH($CY313, 'Hotel Database'!$EB$11:$EB$510, 0)), "")="", "", IFERROR(INDEX('Hotel Database'!$B$11:$B$510, MATCH($CY313, 'Hotel Database'!$EB$11:$EB$510, 0)), ""))</f>
        <v>Portugal</v>
      </c>
      <c r="C313" s="102"/>
      <c r="D313" s="102"/>
      <c r="E313" s="102"/>
      <c r="F313" s="102"/>
      <c r="G313" s="102"/>
      <c r="H313" s="102"/>
      <c r="I313" s="102" t="str">
        <f>IF(IFERROR(INDEX('Hotel Database'!$C$11:$C$510, MATCH($CY313, 'Hotel Database'!$EB$11:$EB$510, 0)), "")="", "", IFERROR(INDEX('Hotel Database'!$C$11:$C$510, MATCH($CY313, 'Hotel Database'!$EB$11:$EB$510, 0)), ""))</f>
        <v>Cascais</v>
      </c>
      <c r="J313" s="102"/>
      <c r="K313" s="102"/>
      <c r="L313" s="102"/>
      <c r="M313" s="102"/>
      <c r="N313" s="102"/>
      <c r="O313" s="102"/>
      <c r="P313" s="102" t="str">
        <f>IF(IFERROR(INDEX('Hotel Database'!$D$11:$D$510, MATCH($CY313, 'Hotel Database'!$EB$11:$EB$510, 0)), "")="", "", IFERROR(INDEX('Hotel Database'!$D$11:$D$510, MATCH($CY313, 'Hotel Database'!$EB$11:$EB$510, 0)), ""))</f>
        <v>Grande Real Villa Italia</v>
      </c>
      <c r="Q313" s="102"/>
      <c r="R313" s="102"/>
      <c r="S313" s="102"/>
      <c r="T313" s="102"/>
      <c r="U313" s="102"/>
      <c r="V313" s="102"/>
      <c r="W313" s="102"/>
      <c r="X313" s="102"/>
      <c r="Y313" s="102"/>
      <c r="Z313" s="102" t="str">
        <f>IF(IFERROR(INDEX('Hotel Database'!$I$11:$I$510, MATCH($CY313, 'Hotel Database'!$EB$11:$EB$510, 0)), "")="", "", IFERROR(INDEX('Hotel Database'!$I$11:$I$510, MATCH($CY313, 'Hotel Database'!$EB$11:$EB$510, 0)), ""))</f>
        <v/>
      </c>
      <c r="AA313" s="102"/>
      <c r="AB313" s="102"/>
      <c r="AC313" s="102"/>
      <c r="AD313" s="103">
        <f>IF(IFERROR(INDEX('Hotel Database'!$E$11:$E$510, MATCH($CY313, 'Hotel Database'!$EB$11:$EB$510, 0)), "")="", "", IFERROR(INDEX('Hotel Database'!$E$11:$E$510, MATCH($CY313, 'Hotel Database'!$EB$11:$EB$510, 0)), ""))</f>
        <v>124</v>
      </c>
      <c r="AE313" s="103"/>
      <c r="AF313" s="103"/>
      <c r="AG313" s="103"/>
      <c r="AH313" s="103">
        <f>IF(IFERROR(INDEX('Hotel Database'!$H$11:$H$510, MATCH($CY313, 'Hotel Database'!$EB$11:$EB$510, 0)), "")="", "", IFERROR(INDEX('Hotel Database'!$H$11:$H$510, MATCH($CY313, 'Hotel Database'!$EB$11:$EB$510, 0)), ""))</f>
        <v>16</v>
      </c>
      <c r="AI313" s="103"/>
      <c r="AJ313" s="103"/>
      <c r="AK313" s="103"/>
      <c r="AL313" s="103">
        <f>IF(IFERROR(INDEX('Hotel Database'!$K$11:$K$510, MATCH($CY313, 'Hotel Database'!$EB$11:$EB$510, 0)), "")="", "", IFERROR(INDEX('Hotel Database'!$K$11:$K$510, MATCH($CY313, 'Hotel Database'!$EB$11:$EB$510, 0)), ""))</f>
        <v>124</v>
      </c>
      <c r="AM313" s="103"/>
      <c r="AN313" s="103"/>
      <c r="AO313" s="103"/>
      <c r="AP313" s="103">
        <f>IF(IFERROR(INDEX('Hotel Database'!$Q$11:$Q$510, MATCH($CY313, 'Hotel Database'!$EB$11:$EB$510, 0)), "")="", "", IFERROR(INDEX('Hotel Database'!$Q$11:$Q$510, MATCH($CY313, 'Hotel Database'!$EB$11:$EB$510, 0)), ""))</f>
        <v>320</v>
      </c>
      <c r="AQ313" s="103"/>
      <c r="AR313" s="103"/>
      <c r="AS313" s="103"/>
      <c r="AT313" s="104" t="str">
        <f t="shared" si="16"/>
        <v>https://lhw.com/granderealvilla</v>
      </c>
      <c r="AU313" s="104"/>
      <c r="AV313" s="104"/>
      <c r="AW313" s="104"/>
      <c r="AX313" s="104"/>
      <c r="AY313" s="104"/>
      <c r="AZ313" s="104"/>
      <c r="BA313" s="104"/>
      <c r="BB313" s="104"/>
      <c r="BC313" s="104"/>
      <c r="BD313" s="104"/>
      <c r="BE313" s="104"/>
      <c r="BF313" s="104"/>
      <c r="BG313" s="104"/>
      <c r="BH313" s="104"/>
      <c r="BI313" s="104"/>
      <c r="BJ313" s="104"/>
      <c r="BK313" s="104"/>
      <c r="BL313" s="105"/>
      <c r="BM313" s="2"/>
      <c r="BN313" s="25"/>
      <c r="BO313" s="25"/>
      <c r="BP313" s="25"/>
      <c r="BQ313" s="25"/>
      <c r="BR313" s="25"/>
      <c r="BS313" s="25"/>
      <c r="BT313" s="25"/>
      <c r="BU313" s="25"/>
      <c r="BV313" s="25"/>
      <c r="BW313" s="25"/>
      <c r="BX313" s="25"/>
      <c r="BY313" s="25"/>
      <c r="BZ313" s="25"/>
      <c r="CA313" s="25"/>
      <c r="CB313" s="25"/>
      <c r="CC313" s="25"/>
      <c r="CD313" s="25"/>
      <c r="CE313" s="25"/>
      <c r="CF313" s="25"/>
      <c r="CG313" s="25"/>
      <c r="CH313" s="25"/>
      <c r="CI313" s="25"/>
      <c r="CJ313" s="25"/>
      <c r="CK313" s="25"/>
      <c r="CU313" s="10" t="str">
        <f>'Hotel Database'!$EJ320</f>
        <v/>
      </c>
      <c r="CW313" s="10" t="str">
        <f>'Hotel Database'!$EN320</f>
        <v>Stresa</v>
      </c>
      <c r="CY313" s="8">
        <v>303</v>
      </c>
      <c r="DA313" s="10" t="str">
        <f>IFERROR(INDEX('Hotel Database'!$ED$11:$ED$510, MATCH($CY313, 'Hotel Database'!$EB$11:$EB$510, 0)), "")</f>
        <v>303. Grande Real Villa Italia</v>
      </c>
      <c r="DC313" s="10" t="str">
        <f>IF(IFERROR(INDEX('Hotel Database'!$AD$11:$AD$510, MATCH($CY313, 'Hotel Database'!$EB$11:$EB$510, 0)), "")="", "", IFERROR(INDEX('Hotel Database'!$AD$11:$AD$510, MATCH($CY313, 'Hotel Database'!$EB$11:$EB$510, 0)), ""))</f>
        <v>www.lhw.com/granderealvilla</v>
      </c>
      <c r="DE313" s="10" t="str">
        <f t="shared" si="17"/>
        <v>https://lhw.com/granderealvilla</v>
      </c>
    </row>
    <row r="314" spans="1:109" x14ac:dyDescent="0.35">
      <c r="A314" s="2"/>
      <c r="B314" s="101" t="str">
        <f>IF(IFERROR(INDEX('Hotel Database'!$B$11:$B$510, MATCH($CY314, 'Hotel Database'!$EB$11:$EB$510, 0)), "")="", "", IFERROR(INDEX('Hotel Database'!$B$11:$B$510, MATCH($CY314, 'Hotel Database'!$EB$11:$EB$510, 0)), ""))</f>
        <v>Portugal</v>
      </c>
      <c r="C314" s="102"/>
      <c r="D314" s="102"/>
      <c r="E314" s="102"/>
      <c r="F314" s="102"/>
      <c r="G314" s="102"/>
      <c r="H314" s="102"/>
      <c r="I314" s="102" t="str">
        <f>IF(IFERROR(INDEX('Hotel Database'!$C$11:$C$510, MATCH($CY314, 'Hotel Database'!$EB$11:$EB$510, 0)), "")="", "", IFERROR(INDEX('Hotel Database'!$C$11:$C$510, MATCH($CY314, 'Hotel Database'!$EB$11:$EB$510, 0)), ""))</f>
        <v>Almancil (Algarve)</v>
      </c>
      <c r="J314" s="102"/>
      <c r="K314" s="102"/>
      <c r="L314" s="102"/>
      <c r="M314" s="102"/>
      <c r="N314" s="102"/>
      <c r="O314" s="102"/>
      <c r="P314" s="102" t="str">
        <f>IF(IFERROR(INDEX('Hotel Database'!$D$11:$D$510, MATCH($CY314, 'Hotel Database'!$EB$11:$EB$510, 0)), "")="", "", IFERROR(INDEX('Hotel Database'!$D$11:$D$510, MATCH($CY314, 'Hotel Database'!$EB$11:$EB$510, 0)), ""))</f>
        <v>Hotel Quinta do Lago</v>
      </c>
      <c r="Q314" s="102"/>
      <c r="R314" s="102"/>
      <c r="S314" s="102"/>
      <c r="T314" s="102"/>
      <c r="U314" s="102"/>
      <c r="V314" s="102"/>
      <c r="W314" s="102"/>
      <c r="X314" s="102"/>
      <c r="Y314" s="102"/>
      <c r="Z314" s="102" t="str">
        <f>IF(IFERROR(INDEX('Hotel Database'!$I$11:$I$510, MATCH($CY314, 'Hotel Database'!$EB$11:$EB$510, 0)), "")="", "", IFERROR(INDEX('Hotel Database'!$I$11:$I$510, MATCH($CY314, 'Hotel Database'!$EB$11:$EB$510, 0)), ""))</f>
        <v/>
      </c>
      <c r="AA314" s="102"/>
      <c r="AB314" s="102"/>
      <c r="AC314" s="102"/>
      <c r="AD314" s="103">
        <f>IF(IFERROR(INDEX('Hotel Database'!$E$11:$E$510, MATCH($CY314, 'Hotel Database'!$EB$11:$EB$510, 0)), "")="", "", IFERROR(INDEX('Hotel Database'!$E$11:$E$510, MATCH($CY314, 'Hotel Database'!$EB$11:$EB$510, 0)), ""))</f>
        <v>141</v>
      </c>
      <c r="AE314" s="103"/>
      <c r="AF314" s="103"/>
      <c r="AG314" s="103"/>
      <c r="AH314" s="103">
        <f>IF(IFERROR(INDEX('Hotel Database'!$H$11:$H$510, MATCH($CY314, 'Hotel Database'!$EB$11:$EB$510, 0)), "")="", "", IFERROR(INDEX('Hotel Database'!$H$11:$H$510, MATCH($CY314, 'Hotel Database'!$EB$11:$EB$510, 0)), ""))</f>
        <v>3</v>
      </c>
      <c r="AI314" s="103"/>
      <c r="AJ314" s="103"/>
      <c r="AK314" s="103"/>
      <c r="AL314" s="103">
        <f>IF(IFERROR(INDEX('Hotel Database'!$K$11:$K$510, MATCH($CY314, 'Hotel Database'!$EB$11:$EB$510, 0)), "")="", "", IFERROR(INDEX('Hotel Database'!$K$11:$K$510, MATCH($CY314, 'Hotel Database'!$EB$11:$EB$510, 0)), ""))</f>
        <v>141</v>
      </c>
      <c r="AM314" s="103"/>
      <c r="AN314" s="103"/>
      <c r="AO314" s="103"/>
      <c r="AP314" s="103">
        <f>IF(IFERROR(INDEX('Hotel Database'!$Q$11:$Q$510, MATCH($CY314, 'Hotel Database'!$EB$11:$EB$510, 0)), "")="", "", IFERROR(INDEX('Hotel Database'!$Q$11:$Q$510, MATCH($CY314, 'Hotel Database'!$EB$11:$EB$510, 0)), ""))</f>
        <v>120</v>
      </c>
      <c r="AQ314" s="103"/>
      <c r="AR314" s="103"/>
      <c r="AS314" s="103"/>
      <c r="AT314" s="104" t="str">
        <f t="shared" si="16"/>
        <v>https://lhw.com/quintalago</v>
      </c>
      <c r="AU314" s="104"/>
      <c r="AV314" s="104"/>
      <c r="AW314" s="104"/>
      <c r="AX314" s="104"/>
      <c r="AY314" s="104"/>
      <c r="AZ314" s="104"/>
      <c r="BA314" s="104"/>
      <c r="BB314" s="104"/>
      <c r="BC314" s="104"/>
      <c r="BD314" s="104"/>
      <c r="BE314" s="104"/>
      <c r="BF314" s="104"/>
      <c r="BG314" s="104"/>
      <c r="BH314" s="104"/>
      <c r="BI314" s="104"/>
      <c r="BJ314" s="104"/>
      <c r="BK314" s="104"/>
      <c r="BL314" s="105"/>
      <c r="BM314" s="2"/>
      <c r="BN314" s="25"/>
      <c r="BO314" s="25"/>
      <c r="BP314" s="25"/>
      <c r="BQ314" s="25"/>
      <c r="BR314" s="25"/>
      <c r="BS314" s="25"/>
      <c r="BT314" s="25"/>
      <c r="BU314" s="25"/>
      <c r="BV314" s="25"/>
      <c r="BW314" s="25"/>
      <c r="BX314" s="25"/>
      <c r="BY314" s="25"/>
      <c r="BZ314" s="25"/>
      <c r="CA314" s="25"/>
      <c r="CB314" s="25"/>
      <c r="CC314" s="25"/>
      <c r="CD314" s="25"/>
      <c r="CE314" s="25"/>
      <c r="CF314" s="25"/>
      <c r="CG314" s="25"/>
      <c r="CH314" s="25"/>
      <c r="CI314" s="25"/>
      <c r="CJ314" s="25"/>
      <c r="CK314" s="25"/>
      <c r="CU314" s="10" t="str">
        <f>'Hotel Database'!$EJ321</f>
        <v/>
      </c>
      <c r="CW314" s="10" t="str">
        <f>'Hotel Database'!$EN321</f>
        <v>Sumba Island</v>
      </c>
      <c r="CY314" s="8">
        <v>304</v>
      </c>
      <c r="DA314" s="10" t="str">
        <f>IFERROR(INDEX('Hotel Database'!$ED$11:$ED$510, MATCH($CY314, 'Hotel Database'!$EB$11:$EB$510, 0)), "")</f>
        <v>304. Hotel Quinta do Lago</v>
      </c>
      <c r="DC314" s="10" t="str">
        <f>IF(IFERROR(INDEX('Hotel Database'!$AD$11:$AD$510, MATCH($CY314, 'Hotel Database'!$EB$11:$EB$510, 0)), "")="", "", IFERROR(INDEX('Hotel Database'!$AD$11:$AD$510, MATCH($CY314, 'Hotel Database'!$EB$11:$EB$510, 0)), ""))</f>
        <v>www.lhw.com/quintalago</v>
      </c>
      <c r="DE314" s="10" t="str">
        <f t="shared" si="17"/>
        <v>https://lhw.com/quintalago</v>
      </c>
    </row>
    <row r="315" spans="1:109" x14ac:dyDescent="0.35">
      <c r="A315" s="2"/>
      <c r="B315" s="101" t="str">
        <f>IF(IFERROR(INDEX('Hotel Database'!$B$11:$B$510, MATCH($CY315, 'Hotel Database'!$EB$11:$EB$510, 0)), "")="", "", IFERROR(INDEX('Hotel Database'!$B$11:$B$510, MATCH($CY315, 'Hotel Database'!$EB$11:$EB$510, 0)), ""))</f>
        <v>Portugal</v>
      </c>
      <c r="C315" s="102"/>
      <c r="D315" s="102"/>
      <c r="E315" s="102"/>
      <c r="F315" s="102"/>
      <c r="G315" s="102"/>
      <c r="H315" s="102"/>
      <c r="I315" s="102" t="str">
        <f>IF(IFERROR(INDEX('Hotel Database'!$C$11:$C$510, MATCH($CY315, 'Hotel Database'!$EB$11:$EB$510, 0)), "")="", "", IFERROR(INDEX('Hotel Database'!$C$11:$C$510, MATCH($CY315, 'Hotel Database'!$EB$11:$EB$510, 0)), ""))</f>
        <v>Lisbon</v>
      </c>
      <c r="J315" s="102"/>
      <c r="K315" s="102"/>
      <c r="L315" s="102"/>
      <c r="M315" s="102"/>
      <c r="N315" s="102"/>
      <c r="O315" s="102"/>
      <c r="P315" s="102" t="str">
        <f>IF(IFERROR(INDEX('Hotel Database'!$D$11:$D$510, MATCH($CY315, 'Hotel Database'!$EB$11:$EB$510, 0)), "")="", "", IFERROR(INDEX('Hotel Database'!$D$11:$D$510, MATCH($CY315, 'Hotel Database'!$EB$11:$EB$510, 0)), ""))</f>
        <v>Hotel Olissippo Lapa Palace</v>
      </c>
      <c r="Q315" s="102"/>
      <c r="R315" s="102"/>
      <c r="S315" s="102"/>
      <c r="T315" s="102"/>
      <c r="U315" s="102"/>
      <c r="V315" s="102"/>
      <c r="W315" s="102"/>
      <c r="X315" s="102"/>
      <c r="Y315" s="102"/>
      <c r="Z315" s="102" t="str">
        <f>IF(IFERROR(INDEX('Hotel Database'!$I$11:$I$510, MATCH($CY315, 'Hotel Database'!$EB$11:$EB$510, 0)), "")="", "", IFERROR(INDEX('Hotel Database'!$I$11:$I$510, MATCH($CY315, 'Hotel Database'!$EB$11:$EB$510, 0)), ""))</f>
        <v/>
      </c>
      <c r="AA315" s="102"/>
      <c r="AB315" s="102"/>
      <c r="AC315" s="102"/>
      <c r="AD315" s="103">
        <f>IF(IFERROR(INDEX('Hotel Database'!$E$11:$E$510, MATCH($CY315, 'Hotel Database'!$EB$11:$EB$510, 0)), "")="", "", IFERROR(INDEX('Hotel Database'!$E$11:$E$510, MATCH($CY315, 'Hotel Database'!$EB$11:$EB$510, 0)), ""))</f>
        <v>95</v>
      </c>
      <c r="AE315" s="103"/>
      <c r="AF315" s="103"/>
      <c r="AG315" s="103"/>
      <c r="AH315" s="103">
        <f>IF(IFERROR(INDEX('Hotel Database'!$H$11:$H$510, MATCH($CY315, 'Hotel Database'!$EB$11:$EB$510, 0)), "")="", "", IFERROR(INDEX('Hotel Database'!$H$11:$H$510, MATCH($CY315, 'Hotel Database'!$EB$11:$EB$510, 0)), ""))</f>
        <v>9</v>
      </c>
      <c r="AI315" s="103"/>
      <c r="AJ315" s="103"/>
      <c r="AK315" s="103"/>
      <c r="AL315" s="103">
        <f>IF(IFERROR(INDEX('Hotel Database'!$K$11:$K$510, MATCH($CY315, 'Hotel Database'!$EB$11:$EB$510, 0)), "")="", "", IFERROR(INDEX('Hotel Database'!$K$11:$K$510, MATCH($CY315, 'Hotel Database'!$EB$11:$EB$510, 0)), ""))</f>
        <v>109</v>
      </c>
      <c r="AM315" s="103"/>
      <c r="AN315" s="103"/>
      <c r="AO315" s="103"/>
      <c r="AP315" s="103">
        <f>IF(IFERROR(INDEX('Hotel Database'!$Q$11:$Q$510, MATCH($CY315, 'Hotel Database'!$EB$11:$EB$510, 0)), "")="", "", IFERROR(INDEX('Hotel Database'!$Q$11:$Q$510, MATCH($CY315, 'Hotel Database'!$EB$11:$EB$510, 0)), ""))</f>
        <v>200</v>
      </c>
      <c r="AQ315" s="103"/>
      <c r="AR315" s="103"/>
      <c r="AS315" s="103"/>
      <c r="AT315" s="104" t="str">
        <f t="shared" si="16"/>
        <v>https://lhw.com/lapapalace</v>
      </c>
      <c r="AU315" s="104"/>
      <c r="AV315" s="104"/>
      <c r="AW315" s="104"/>
      <c r="AX315" s="104"/>
      <c r="AY315" s="104"/>
      <c r="AZ315" s="104"/>
      <c r="BA315" s="104"/>
      <c r="BB315" s="104"/>
      <c r="BC315" s="104"/>
      <c r="BD315" s="104"/>
      <c r="BE315" s="104"/>
      <c r="BF315" s="104"/>
      <c r="BG315" s="104"/>
      <c r="BH315" s="104"/>
      <c r="BI315" s="104"/>
      <c r="BJ315" s="104"/>
      <c r="BK315" s="104"/>
      <c r="BL315" s="105"/>
      <c r="BM315" s="2"/>
      <c r="BN315" s="25"/>
      <c r="BO315" s="25"/>
      <c r="BP315" s="25"/>
      <c r="BQ315" s="25"/>
      <c r="BR315" s="25"/>
      <c r="BS315" s="25"/>
      <c r="BT315" s="25"/>
      <c r="BU315" s="25"/>
      <c r="BV315" s="25"/>
      <c r="BW315" s="25"/>
      <c r="BX315" s="25"/>
      <c r="BY315" s="25"/>
      <c r="BZ315" s="25"/>
      <c r="CA315" s="25"/>
      <c r="CB315" s="25"/>
      <c r="CC315" s="25"/>
      <c r="CD315" s="25"/>
      <c r="CE315" s="25"/>
      <c r="CF315" s="25"/>
      <c r="CG315" s="25"/>
      <c r="CH315" s="25"/>
      <c r="CI315" s="25"/>
      <c r="CJ315" s="25"/>
      <c r="CK315" s="25"/>
      <c r="CU315" s="10" t="str">
        <f>'Hotel Database'!$EJ322</f>
        <v/>
      </c>
      <c r="CW315" s="10" t="str">
        <f>'Hotel Database'!$EN322</f>
        <v>Sunny Isles Beach</v>
      </c>
      <c r="CY315" s="8">
        <v>305</v>
      </c>
      <c r="DA315" s="10" t="str">
        <f>IFERROR(INDEX('Hotel Database'!$ED$11:$ED$510, MATCH($CY315, 'Hotel Database'!$EB$11:$EB$510, 0)), "")</f>
        <v>305. Hotel Olissippo Lapa Palace</v>
      </c>
      <c r="DC315" s="10" t="str">
        <f>IF(IFERROR(INDEX('Hotel Database'!$AD$11:$AD$510, MATCH($CY315, 'Hotel Database'!$EB$11:$EB$510, 0)), "")="", "", IFERROR(INDEX('Hotel Database'!$AD$11:$AD$510, MATCH($CY315, 'Hotel Database'!$EB$11:$EB$510, 0)), ""))</f>
        <v>www.lhw.com/lapapalace</v>
      </c>
      <c r="DE315" s="10" t="str">
        <f t="shared" si="17"/>
        <v>https://lhw.com/lapapalace</v>
      </c>
    </row>
    <row r="316" spans="1:109" x14ac:dyDescent="0.35">
      <c r="A316" s="2"/>
      <c r="B316" s="101" t="str">
        <f>IF(IFERROR(INDEX('Hotel Database'!$B$11:$B$510, MATCH($CY316, 'Hotel Database'!$EB$11:$EB$510, 0)), "")="", "", IFERROR(INDEX('Hotel Database'!$B$11:$B$510, MATCH($CY316, 'Hotel Database'!$EB$11:$EB$510, 0)), ""))</f>
        <v>Portugal</v>
      </c>
      <c r="C316" s="102"/>
      <c r="D316" s="102"/>
      <c r="E316" s="102"/>
      <c r="F316" s="102"/>
      <c r="G316" s="102"/>
      <c r="H316" s="102"/>
      <c r="I316" s="102" t="str">
        <f>IF(IFERROR(INDEX('Hotel Database'!$C$11:$C$510, MATCH($CY316, 'Hotel Database'!$EB$11:$EB$510, 0)), "")="", "", IFERROR(INDEX('Hotel Database'!$C$11:$C$510, MATCH($CY316, 'Hotel Database'!$EB$11:$EB$510, 0)), ""))</f>
        <v>Lisbon</v>
      </c>
      <c r="J316" s="102"/>
      <c r="K316" s="102"/>
      <c r="L316" s="102"/>
      <c r="M316" s="102"/>
      <c r="N316" s="102"/>
      <c r="O316" s="102"/>
      <c r="P316" s="102" t="str">
        <f>IF(IFERROR(INDEX('Hotel Database'!$D$11:$D$510, MATCH($CY316, 'Hotel Database'!$EB$11:$EB$510, 0)), "")="", "", IFERROR(INDEX('Hotel Database'!$D$11:$D$510, MATCH($CY316, 'Hotel Database'!$EB$11:$EB$510, 0)), ""))</f>
        <v>Pestana Palace Lisboa- Hotel &amp; National Monument</v>
      </c>
      <c r="Q316" s="102"/>
      <c r="R316" s="102"/>
      <c r="S316" s="102"/>
      <c r="T316" s="102"/>
      <c r="U316" s="102"/>
      <c r="V316" s="102"/>
      <c r="W316" s="102"/>
      <c r="X316" s="102"/>
      <c r="Y316" s="102"/>
      <c r="Z316" s="102" t="str">
        <f>IF(IFERROR(INDEX('Hotel Database'!$I$11:$I$510, MATCH($CY316, 'Hotel Database'!$EB$11:$EB$510, 0)), "")="", "", IFERROR(INDEX('Hotel Database'!$I$11:$I$510, MATCH($CY316, 'Hotel Database'!$EB$11:$EB$510, 0)), ""))</f>
        <v/>
      </c>
      <c r="AA316" s="102"/>
      <c r="AB316" s="102"/>
      <c r="AC316" s="102"/>
      <c r="AD316" s="103">
        <f>IF(IFERROR(INDEX('Hotel Database'!$E$11:$E$510, MATCH($CY316, 'Hotel Database'!$EB$11:$EB$510, 0)), "")="", "", IFERROR(INDEX('Hotel Database'!$E$11:$E$510, MATCH($CY316, 'Hotel Database'!$EB$11:$EB$510, 0)), ""))</f>
        <v>194</v>
      </c>
      <c r="AE316" s="103"/>
      <c r="AF316" s="103"/>
      <c r="AG316" s="103"/>
      <c r="AH316" s="103">
        <f>IF(IFERROR(INDEX('Hotel Database'!$H$11:$H$510, MATCH($CY316, 'Hotel Database'!$EB$11:$EB$510, 0)), "")="", "", IFERROR(INDEX('Hotel Database'!$H$11:$H$510, MATCH($CY316, 'Hotel Database'!$EB$11:$EB$510, 0)), ""))</f>
        <v>23</v>
      </c>
      <c r="AI316" s="103"/>
      <c r="AJ316" s="103"/>
      <c r="AK316" s="103"/>
      <c r="AL316" s="103">
        <f>IF(IFERROR(INDEX('Hotel Database'!$K$11:$K$510, MATCH($CY316, 'Hotel Database'!$EB$11:$EB$510, 0)), "")="", "", IFERROR(INDEX('Hotel Database'!$K$11:$K$510, MATCH($CY316, 'Hotel Database'!$EB$11:$EB$510, 0)), ""))</f>
        <v>193</v>
      </c>
      <c r="AM316" s="103"/>
      <c r="AN316" s="103"/>
      <c r="AO316" s="103"/>
      <c r="AP316" s="103">
        <f>IF(IFERROR(INDEX('Hotel Database'!$Q$11:$Q$510, MATCH($CY316, 'Hotel Database'!$EB$11:$EB$510, 0)), "")="", "", IFERROR(INDEX('Hotel Database'!$Q$11:$Q$510, MATCH($CY316, 'Hotel Database'!$EB$11:$EB$510, 0)), ""))</f>
        <v>320</v>
      </c>
      <c r="AQ316" s="103"/>
      <c r="AR316" s="103"/>
      <c r="AS316" s="103"/>
      <c r="AT316" s="104" t="str">
        <f t="shared" si="16"/>
        <v>https://lhw.com/pestanapal</v>
      </c>
      <c r="AU316" s="104"/>
      <c r="AV316" s="104"/>
      <c r="AW316" s="104"/>
      <c r="AX316" s="104"/>
      <c r="AY316" s="104"/>
      <c r="AZ316" s="104"/>
      <c r="BA316" s="104"/>
      <c r="BB316" s="104"/>
      <c r="BC316" s="104"/>
      <c r="BD316" s="104"/>
      <c r="BE316" s="104"/>
      <c r="BF316" s="104"/>
      <c r="BG316" s="104"/>
      <c r="BH316" s="104"/>
      <c r="BI316" s="104"/>
      <c r="BJ316" s="104"/>
      <c r="BK316" s="104"/>
      <c r="BL316" s="105"/>
      <c r="BM316" s="2"/>
      <c r="BN316" s="25"/>
      <c r="BO316" s="25"/>
      <c r="BP316" s="25"/>
      <c r="BQ316" s="25"/>
      <c r="BR316" s="25"/>
      <c r="BS316" s="25"/>
      <c r="BT316" s="25"/>
      <c r="BU316" s="25"/>
      <c r="BV316" s="25"/>
      <c r="BW316" s="25"/>
      <c r="BX316" s="25"/>
      <c r="BY316" s="25"/>
      <c r="BZ316" s="25"/>
      <c r="CA316" s="25"/>
      <c r="CB316" s="25"/>
      <c r="CC316" s="25"/>
      <c r="CD316" s="25"/>
      <c r="CE316" s="25"/>
      <c r="CF316" s="25"/>
      <c r="CG316" s="25"/>
      <c r="CH316" s="25"/>
      <c r="CI316" s="25"/>
      <c r="CJ316" s="25"/>
      <c r="CK316" s="25"/>
      <c r="CU316" s="10" t="str">
        <f>'Hotel Database'!$EJ323</f>
        <v/>
      </c>
      <c r="CW316" s="10" t="str">
        <f>'Hotel Database'!$EN323</f>
        <v>Surrey</v>
      </c>
      <c r="CY316" s="8">
        <v>306</v>
      </c>
      <c r="DA316" s="10" t="str">
        <f>IFERROR(INDEX('Hotel Database'!$ED$11:$ED$510, MATCH($CY316, 'Hotel Database'!$EB$11:$EB$510, 0)), "")</f>
        <v>306. Pestana Palace Lisboa- Hotel &amp; National Monument</v>
      </c>
      <c r="DC316" s="10" t="str">
        <f>IF(IFERROR(INDEX('Hotel Database'!$AD$11:$AD$510, MATCH($CY316, 'Hotel Database'!$EB$11:$EB$510, 0)), "")="", "", IFERROR(INDEX('Hotel Database'!$AD$11:$AD$510, MATCH($CY316, 'Hotel Database'!$EB$11:$EB$510, 0)), ""))</f>
        <v>www.lhw.com/pestanapal</v>
      </c>
      <c r="DE316" s="10" t="str">
        <f t="shared" si="17"/>
        <v>https://lhw.com/pestanapal</v>
      </c>
    </row>
    <row r="317" spans="1:109" x14ac:dyDescent="0.35">
      <c r="A317" s="2"/>
      <c r="B317" s="101" t="str">
        <f>IF(IFERROR(INDEX('Hotel Database'!$B$11:$B$510, MATCH($CY317, 'Hotel Database'!$EB$11:$EB$510, 0)), "")="", "", IFERROR(INDEX('Hotel Database'!$B$11:$B$510, MATCH($CY317, 'Hotel Database'!$EB$11:$EB$510, 0)), ""))</f>
        <v>Portugal</v>
      </c>
      <c r="C317" s="102"/>
      <c r="D317" s="102"/>
      <c r="E317" s="102"/>
      <c r="F317" s="102"/>
      <c r="G317" s="102"/>
      <c r="H317" s="102"/>
      <c r="I317" s="102" t="str">
        <f>IF(IFERROR(INDEX('Hotel Database'!$C$11:$C$510, MATCH($CY317, 'Hotel Database'!$EB$11:$EB$510, 0)), "")="", "", IFERROR(INDEX('Hotel Database'!$C$11:$C$510, MATCH($CY317, 'Hotel Database'!$EB$11:$EB$510, 0)), ""))</f>
        <v>Alporchinhos, Porches</v>
      </c>
      <c r="J317" s="102"/>
      <c r="K317" s="102"/>
      <c r="L317" s="102"/>
      <c r="M317" s="102"/>
      <c r="N317" s="102"/>
      <c r="O317" s="102"/>
      <c r="P317" s="102" t="str">
        <f>IF(IFERROR(INDEX('Hotel Database'!$D$11:$D$510, MATCH($CY317, 'Hotel Database'!$EB$11:$EB$510, 0)), "")="", "", IFERROR(INDEX('Hotel Database'!$D$11:$D$510, MATCH($CY317, 'Hotel Database'!$EB$11:$EB$510, 0)), ""))</f>
        <v>Vila Vita Parc</v>
      </c>
      <c r="Q317" s="102"/>
      <c r="R317" s="102"/>
      <c r="S317" s="102"/>
      <c r="T317" s="102"/>
      <c r="U317" s="102"/>
      <c r="V317" s="102"/>
      <c r="W317" s="102"/>
      <c r="X317" s="102"/>
      <c r="Y317" s="102"/>
      <c r="Z317" s="102" t="str">
        <f>IF(IFERROR(INDEX('Hotel Database'!$I$11:$I$510, MATCH($CY317, 'Hotel Database'!$EB$11:$EB$510, 0)), "")="", "", IFERROR(INDEX('Hotel Database'!$I$11:$I$510, MATCH($CY317, 'Hotel Database'!$EB$11:$EB$510, 0)), ""))</f>
        <v/>
      </c>
      <c r="AA317" s="102"/>
      <c r="AB317" s="102"/>
      <c r="AC317" s="102"/>
      <c r="AD317" s="103">
        <f>IF(IFERROR(INDEX('Hotel Database'!$E$11:$E$510, MATCH($CY317, 'Hotel Database'!$EB$11:$EB$510, 0)), "")="", "", IFERROR(INDEX('Hotel Database'!$E$11:$E$510, MATCH($CY317, 'Hotel Database'!$EB$11:$EB$510, 0)), ""))</f>
        <v>171</v>
      </c>
      <c r="AE317" s="103"/>
      <c r="AF317" s="103"/>
      <c r="AG317" s="103"/>
      <c r="AH317" s="103">
        <f>IF(IFERROR(INDEX('Hotel Database'!$H$11:$H$510, MATCH($CY317, 'Hotel Database'!$EB$11:$EB$510, 0)), "")="", "", IFERROR(INDEX('Hotel Database'!$H$11:$H$510, MATCH($CY317, 'Hotel Database'!$EB$11:$EB$510, 0)), ""))</f>
        <v>8</v>
      </c>
      <c r="AI317" s="103"/>
      <c r="AJ317" s="103"/>
      <c r="AK317" s="103"/>
      <c r="AL317" s="103">
        <f>IF(IFERROR(INDEX('Hotel Database'!$K$11:$K$510, MATCH($CY317, 'Hotel Database'!$EB$11:$EB$510, 0)), "")="", "", IFERROR(INDEX('Hotel Database'!$K$11:$K$510, MATCH($CY317, 'Hotel Database'!$EB$11:$EB$510, 0)), ""))</f>
        <v>167</v>
      </c>
      <c r="AM317" s="103"/>
      <c r="AN317" s="103"/>
      <c r="AO317" s="103"/>
      <c r="AP317" s="103">
        <f>IF(IFERROR(INDEX('Hotel Database'!$Q$11:$Q$510, MATCH($CY317, 'Hotel Database'!$EB$11:$EB$510, 0)), "")="", "", IFERROR(INDEX('Hotel Database'!$Q$11:$Q$510, MATCH($CY317, 'Hotel Database'!$EB$11:$EB$510, 0)), ""))</f>
        <v>280</v>
      </c>
      <c r="AQ317" s="103"/>
      <c r="AR317" s="103"/>
      <c r="AS317" s="103"/>
      <c r="AT317" s="104" t="str">
        <f t="shared" si="16"/>
        <v>https://lhw.com/vilavitaparc</v>
      </c>
      <c r="AU317" s="104"/>
      <c r="AV317" s="104"/>
      <c r="AW317" s="104"/>
      <c r="AX317" s="104"/>
      <c r="AY317" s="104"/>
      <c r="AZ317" s="104"/>
      <c r="BA317" s="104"/>
      <c r="BB317" s="104"/>
      <c r="BC317" s="104"/>
      <c r="BD317" s="104"/>
      <c r="BE317" s="104"/>
      <c r="BF317" s="104"/>
      <c r="BG317" s="104"/>
      <c r="BH317" s="104"/>
      <c r="BI317" s="104"/>
      <c r="BJ317" s="104"/>
      <c r="BK317" s="104"/>
      <c r="BL317" s="105"/>
      <c r="BM317" s="2"/>
      <c r="BN317" s="25"/>
      <c r="BO317" s="25"/>
      <c r="BP317" s="25"/>
      <c r="BQ317" s="25"/>
      <c r="BR317" s="25"/>
      <c r="BS317" s="25"/>
      <c r="BT317" s="25"/>
      <c r="BU317" s="25"/>
      <c r="BV317" s="25"/>
      <c r="BW317" s="25"/>
      <c r="BX317" s="25"/>
      <c r="BY317" s="25"/>
      <c r="BZ317" s="25"/>
      <c r="CA317" s="25"/>
      <c r="CB317" s="25"/>
      <c r="CC317" s="25"/>
      <c r="CD317" s="25"/>
      <c r="CE317" s="25"/>
      <c r="CF317" s="25"/>
      <c r="CG317" s="25"/>
      <c r="CH317" s="25"/>
      <c r="CI317" s="25"/>
      <c r="CJ317" s="25"/>
      <c r="CK317" s="25"/>
      <c r="CU317" s="10" t="str">
        <f>'Hotel Database'!$EJ324</f>
        <v/>
      </c>
      <c r="CW317" s="10" t="str">
        <f>'Hotel Database'!$EN324</f>
        <v>Takua Thung District</v>
      </c>
      <c r="CY317" s="8">
        <v>307</v>
      </c>
      <c r="DA317" s="10" t="str">
        <f>IFERROR(INDEX('Hotel Database'!$ED$11:$ED$510, MATCH($CY317, 'Hotel Database'!$EB$11:$EB$510, 0)), "")</f>
        <v>307. Vila Vita Parc</v>
      </c>
      <c r="DC317" s="10" t="str">
        <f>IF(IFERROR(INDEX('Hotel Database'!$AD$11:$AD$510, MATCH($CY317, 'Hotel Database'!$EB$11:$EB$510, 0)), "")="", "", IFERROR(INDEX('Hotel Database'!$AD$11:$AD$510, MATCH($CY317, 'Hotel Database'!$EB$11:$EB$510, 0)), ""))</f>
        <v>www.lhw.com/vilavitaparc</v>
      </c>
      <c r="DE317" s="10" t="str">
        <f t="shared" si="17"/>
        <v>https://lhw.com/vilavitaparc</v>
      </c>
    </row>
    <row r="318" spans="1:109" x14ac:dyDescent="0.35">
      <c r="A318" s="2"/>
      <c r="B318" s="101" t="str">
        <f>IF(IFERROR(INDEX('Hotel Database'!$B$11:$B$510, MATCH($CY318, 'Hotel Database'!$EB$11:$EB$510, 0)), "")="", "", IFERROR(INDEX('Hotel Database'!$B$11:$B$510, MATCH($CY318, 'Hotel Database'!$EB$11:$EB$510, 0)), ""))</f>
        <v>Portugal</v>
      </c>
      <c r="C318" s="102"/>
      <c r="D318" s="102"/>
      <c r="E318" s="102"/>
      <c r="F318" s="102"/>
      <c r="G318" s="102"/>
      <c r="H318" s="102"/>
      <c r="I318" s="102" t="str">
        <f>IF(IFERROR(INDEX('Hotel Database'!$C$11:$C$510, MATCH($CY318, 'Hotel Database'!$EB$11:$EB$510, 0)), "")="", "", IFERROR(INDEX('Hotel Database'!$C$11:$C$510, MATCH($CY318, 'Hotel Database'!$EB$11:$EB$510, 0)), ""))</f>
        <v>Vidago</v>
      </c>
      <c r="J318" s="102"/>
      <c r="K318" s="102"/>
      <c r="L318" s="102"/>
      <c r="M318" s="102"/>
      <c r="N318" s="102"/>
      <c r="O318" s="102"/>
      <c r="P318" s="102" t="str">
        <f>IF(IFERROR(INDEX('Hotel Database'!$D$11:$D$510, MATCH($CY318, 'Hotel Database'!$EB$11:$EB$510, 0)), "")="", "", IFERROR(INDEX('Hotel Database'!$D$11:$D$510, MATCH($CY318, 'Hotel Database'!$EB$11:$EB$510, 0)), ""))</f>
        <v>Vidago Palace</v>
      </c>
      <c r="Q318" s="102"/>
      <c r="R318" s="102"/>
      <c r="S318" s="102"/>
      <c r="T318" s="102"/>
      <c r="U318" s="102"/>
      <c r="V318" s="102"/>
      <c r="W318" s="102"/>
      <c r="X318" s="102"/>
      <c r="Y318" s="102"/>
      <c r="Z318" s="102" t="str">
        <f>IF(IFERROR(INDEX('Hotel Database'!$I$11:$I$510, MATCH($CY318, 'Hotel Database'!$EB$11:$EB$510, 0)), "")="", "", IFERROR(INDEX('Hotel Database'!$I$11:$I$510, MATCH($CY318, 'Hotel Database'!$EB$11:$EB$510, 0)), ""))</f>
        <v/>
      </c>
      <c r="AA318" s="102"/>
      <c r="AB318" s="102"/>
      <c r="AC318" s="102"/>
      <c r="AD318" s="103">
        <f>IF(IFERROR(INDEX('Hotel Database'!$E$11:$E$510, MATCH($CY318, 'Hotel Database'!$EB$11:$EB$510, 0)), "")="", "", IFERROR(INDEX('Hotel Database'!$E$11:$E$510, MATCH($CY318, 'Hotel Database'!$EB$11:$EB$510, 0)), ""))</f>
        <v>70</v>
      </c>
      <c r="AE318" s="103"/>
      <c r="AF318" s="103"/>
      <c r="AG318" s="103"/>
      <c r="AH318" s="103">
        <f>IF(IFERROR(INDEX('Hotel Database'!$H$11:$H$510, MATCH($CY318, 'Hotel Database'!$EB$11:$EB$510, 0)), "")="", "", IFERROR(INDEX('Hotel Database'!$H$11:$H$510, MATCH($CY318, 'Hotel Database'!$EB$11:$EB$510, 0)), ""))</f>
        <v>8</v>
      </c>
      <c r="AI318" s="103"/>
      <c r="AJ318" s="103"/>
      <c r="AK318" s="103"/>
      <c r="AL318" s="103">
        <f>IF(IFERROR(INDEX('Hotel Database'!$K$11:$K$510, MATCH($CY318, 'Hotel Database'!$EB$11:$EB$510, 0)), "")="", "", IFERROR(INDEX('Hotel Database'!$K$11:$K$510, MATCH($CY318, 'Hotel Database'!$EB$11:$EB$510, 0)), ""))</f>
        <v>300</v>
      </c>
      <c r="AM318" s="103"/>
      <c r="AN318" s="103"/>
      <c r="AO318" s="103"/>
      <c r="AP318" s="103" t="str">
        <f>IF(IFERROR(INDEX('Hotel Database'!$Q$11:$Q$510, MATCH($CY318, 'Hotel Database'!$EB$11:$EB$510, 0)), "")="", "", IFERROR(INDEX('Hotel Database'!$Q$11:$Q$510, MATCH($CY318, 'Hotel Database'!$EB$11:$EB$510, 0)), ""))</f>
        <v/>
      </c>
      <c r="AQ318" s="103"/>
      <c r="AR318" s="103"/>
      <c r="AS318" s="103"/>
      <c r="AT318" s="104" t="str">
        <f t="shared" si="16"/>
        <v>https://lhw.com/vidago</v>
      </c>
      <c r="AU318" s="104"/>
      <c r="AV318" s="104"/>
      <c r="AW318" s="104"/>
      <c r="AX318" s="104"/>
      <c r="AY318" s="104"/>
      <c r="AZ318" s="104"/>
      <c r="BA318" s="104"/>
      <c r="BB318" s="104"/>
      <c r="BC318" s="104"/>
      <c r="BD318" s="104"/>
      <c r="BE318" s="104"/>
      <c r="BF318" s="104"/>
      <c r="BG318" s="104"/>
      <c r="BH318" s="104"/>
      <c r="BI318" s="104"/>
      <c r="BJ318" s="104"/>
      <c r="BK318" s="104"/>
      <c r="BL318" s="105"/>
      <c r="BM318" s="2"/>
      <c r="BN318" s="25"/>
      <c r="BO318" s="25"/>
      <c r="BP318" s="25"/>
      <c r="BQ318" s="25"/>
      <c r="BR318" s="25"/>
      <c r="BS318" s="25"/>
      <c r="BT318" s="25"/>
      <c r="BU318" s="25"/>
      <c r="BV318" s="25"/>
      <c r="BW318" s="25"/>
      <c r="BX318" s="25"/>
      <c r="BY318" s="25"/>
      <c r="BZ318" s="25"/>
      <c r="CA318" s="25"/>
      <c r="CB318" s="25"/>
      <c r="CC318" s="25"/>
      <c r="CD318" s="25"/>
      <c r="CE318" s="25"/>
      <c r="CF318" s="25"/>
      <c r="CG318" s="25"/>
      <c r="CH318" s="25"/>
      <c r="CI318" s="25"/>
      <c r="CJ318" s="25"/>
      <c r="CK318" s="25"/>
      <c r="CU318" s="10" t="str">
        <f>'Hotel Database'!$EJ325</f>
        <v/>
      </c>
      <c r="CW318" s="10" t="str">
        <f>'Hotel Database'!$EN325</f>
        <v>Taormina</v>
      </c>
      <c r="CY318" s="8">
        <v>308</v>
      </c>
      <c r="DA318" s="10" t="str">
        <f>IFERROR(INDEX('Hotel Database'!$ED$11:$ED$510, MATCH($CY318, 'Hotel Database'!$EB$11:$EB$510, 0)), "")</f>
        <v>308. Vidago Palace</v>
      </c>
      <c r="DC318" s="10" t="str">
        <f>IF(IFERROR(INDEX('Hotel Database'!$AD$11:$AD$510, MATCH($CY318, 'Hotel Database'!$EB$11:$EB$510, 0)), "")="", "", IFERROR(INDEX('Hotel Database'!$AD$11:$AD$510, MATCH($CY318, 'Hotel Database'!$EB$11:$EB$510, 0)), ""))</f>
        <v>www.lhw.com/vidago</v>
      </c>
      <c r="DE318" s="10" t="str">
        <f t="shared" si="17"/>
        <v>https://lhw.com/vidago</v>
      </c>
    </row>
    <row r="319" spans="1:109" x14ac:dyDescent="0.35">
      <c r="A319" s="2"/>
      <c r="B319" s="101" t="str">
        <f>IF(IFERROR(INDEX('Hotel Database'!$B$11:$B$510, MATCH($CY319, 'Hotel Database'!$EB$11:$EB$510, 0)), "")="", "", IFERROR(INDEX('Hotel Database'!$B$11:$B$510, MATCH($CY319, 'Hotel Database'!$EB$11:$EB$510, 0)), ""))</f>
        <v>Portugal</v>
      </c>
      <c r="C319" s="102"/>
      <c r="D319" s="102"/>
      <c r="E319" s="102"/>
      <c r="F319" s="102"/>
      <c r="G319" s="102"/>
      <c r="H319" s="102"/>
      <c r="I319" s="102" t="str">
        <f>IF(IFERROR(INDEX('Hotel Database'!$C$11:$C$510, MATCH($CY319, 'Hotel Database'!$EB$11:$EB$510, 0)), "")="", "", IFERROR(INDEX('Hotel Database'!$C$11:$C$510, MATCH($CY319, 'Hotel Database'!$EB$11:$EB$510, 0)), ""))</f>
        <v>Selmes</v>
      </c>
      <c r="J319" s="102"/>
      <c r="K319" s="102"/>
      <c r="L319" s="102"/>
      <c r="M319" s="102"/>
      <c r="N319" s="102"/>
      <c r="O319" s="102"/>
      <c r="P319" s="102" t="str">
        <f>IF(IFERROR(INDEX('Hotel Database'!$D$11:$D$510, MATCH($CY319, 'Hotel Database'!$EB$11:$EB$510, 0)), "")="", "", IFERROR(INDEX('Hotel Database'!$D$11:$D$510, MATCH($CY319, 'Hotel Database'!$EB$11:$EB$510, 0)), ""))</f>
        <v>Hotel Quinta do Paral</v>
      </c>
      <c r="Q319" s="102"/>
      <c r="R319" s="102"/>
      <c r="S319" s="102"/>
      <c r="T319" s="102"/>
      <c r="U319" s="102"/>
      <c r="V319" s="102"/>
      <c r="W319" s="102"/>
      <c r="X319" s="102"/>
      <c r="Y319" s="102"/>
      <c r="Z319" s="102" t="str">
        <f>IF(IFERROR(INDEX('Hotel Database'!$I$11:$I$510, MATCH($CY319, 'Hotel Database'!$EB$11:$EB$510, 0)), "")="", "", IFERROR(INDEX('Hotel Database'!$I$11:$I$510, MATCH($CY319, 'Hotel Database'!$EB$11:$EB$510, 0)), ""))</f>
        <v/>
      </c>
      <c r="AA319" s="102"/>
      <c r="AB319" s="102"/>
      <c r="AC319" s="102"/>
      <c r="AD319" s="103">
        <f>IF(IFERROR(INDEX('Hotel Database'!$E$11:$E$510, MATCH($CY319, 'Hotel Database'!$EB$11:$EB$510, 0)), "")="", "", IFERROR(INDEX('Hotel Database'!$E$11:$E$510, MATCH($CY319, 'Hotel Database'!$EB$11:$EB$510, 0)), ""))</f>
        <v>22</v>
      </c>
      <c r="AE319" s="103"/>
      <c r="AF319" s="103"/>
      <c r="AG319" s="103"/>
      <c r="AH319" s="103">
        <f>IF(IFERROR(INDEX('Hotel Database'!$H$11:$H$510, MATCH($CY319, 'Hotel Database'!$EB$11:$EB$510, 0)), "")="", "", IFERROR(INDEX('Hotel Database'!$H$11:$H$510, MATCH($CY319, 'Hotel Database'!$EB$11:$EB$510, 0)), ""))</f>
        <v>0</v>
      </c>
      <c r="AI319" s="103"/>
      <c r="AJ319" s="103"/>
      <c r="AK319" s="103"/>
      <c r="AL319" s="103" t="str">
        <f>IF(IFERROR(INDEX('Hotel Database'!$K$11:$K$510, MATCH($CY319, 'Hotel Database'!$EB$11:$EB$510, 0)), "")="", "", IFERROR(INDEX('Hotel Database'!$K$11:$K$510, MATCH($CY319, 'Hotel Database'!$EB$11:$EB$510, 0)), ""))</f>
        <v/>
      </c>
      <c r="AM319" s="103"/>
      <c r="AN319" s="103"/>
      <c r="AO319" s="103"/>
      <c r="AP319" s="103" t="str">
        <f>IF(IFERROR(INDEX('Hotel Database'!$Q$11:$Q$510, MATCH($CY319, 'Hotel Database'!$EB$11:$EB$510, 0)), "")="", "", IFERROR(INDEX('Hotel Database'!$Q$11:$Q$510, MATCH($CY319, 'Hotel Database'!$EB$11:$EB$510, 0)), ""))</f>
        <v/>
      </c>
      <c r="AQ319" s="103"/>
      <c r="AR319" s="103"/>
      <c r="AS319" s="103"/>
      <c r="AT319" s="104" t="str">
        <f t="shared" si="16"/>
        <v>https://lhw.com/quintadoparal</v>
      </c>
      <c r="AU319" s="104"/>
      <c r="AV319" s="104"/>
      <c r="AW319" s="104"/>
      <c r="AX319" s="104"/>
      <c r="AY319" s="104"/>
      <c r="AZ319" s="104"/>
      <c r="BA319" s="104"/>
      <c r="BB319" s="104"/>
      <c r="BC319" s="104"/>
      <c r="BD319" s="104"/>
      <c r="BE319" s="104"/>
      <c r="BF319" s="104"/>
      <c r="BG319" s="104"/>
      <c r="BH319" s="104"/>
      <c r="BI319" s="104"/>
      <c r="BJ319" s="104"/>
      <c r="BK319" s="104"/>
      <c r="BL319" s="105"/>
      <c r="BM319" s="2"/>
      <c r="BN319" s="25"/>
      <c r="BO319" s="25"/>
      <c r="BP319" s="25"/>
      <c r="BQ319" s="25"/>
      <c r="BR319" s="25"/>
      <c r="BS319" s="25"/>
      <c r="BT319" s="25"/>
      <c r="BU319" s="25"/>
      <c r="BV319" s="25"/>
      <c r="BW319" s="25"/>
      <c r="BX319" s="25"/>
      <c r="BY319" s="25"/>
      <c r="BZ319" s="25"/>
      <c r="CA319" s="25"/>
      <c r="CB319" s="25"/>
      <c r="CC319" s="25"/>
      <c r="CD319" s="25"/>
      <c r="CE319" s="25"/>
      <c r="CF319" s="25"/>
      <c r="CG319" s="25"/>
      <c r="CH319" s="25"/>
      <c r="CI319" s="25"/>
      <c r="CJ319" s="25"/>
      <c r="CK319" s="25"/>
      <c r="CU319" s="10" t="str">
        <f>'Hotel Database'!$EJ326</f>
        <v/>
      </c>
      <c r="CW319" s="10" t="str">
        <f>'Hotel Database'!$EN326</f>
        <v>Taormina (ME)</v>
      </c>
      <c r="CY319" s="8">
        <v>309</v>
      </c>
      <c r="DA319" s="10" t="str">
        <f>IFERROR(INDEX('Hotel Database'!$ED$11:$ED$510, MATCH($CY319, 'Hotel Database'!$EB$11:$EB$510, 0)), "")</f>
        <v>309. Hotel Quinta do Paral</v>
      </c>
      <c r="DC319" s="10" t="str">
        <f>IF(IFERROR(INDEX('Hotel Database'!$AD$11:$AD$510, MATCH($CY319, 'Hotel Database'!$EB$11:$EB$510, 0)), "")="", "", IFERROR(INDEX('Hotel Database'!$AD$11:$AD$510, MATCH($CY319, 'Hotel Database'!$EB$11:$EB$510, 0)), ""))</f>
        <v>www.lhw.com/quintadoparal</v>
      </c>
      <c r="DE319" s="10" t="str">
        <f t="shared" si="17"/>
        <v>https://lhw.com/quintadoparal</v>
      </c>
    </row>
    <row r="320" spans="1:109" x14ac:dyDescent="0.35">
      <c r="A320" s="2"/>
      <c r="B320" s="101" t="str">
        <f>IF(IFERROR(INDEX('Hotel Database'!$B$11:$B$510, MATCH($CY320, 'Hotel Database'!$EB$11:$EB$510, 0)), "")="", "", IFERROR(INDEX('Hotel Database'!$B$11:$B$510, MATCH($CY320, 'Hotel Database'!$EB$11:$EB$510, 0)), ""))</f>
        <v>Portugal</v>
      </c>
      <c r="C320" s="102"/>
      <c r="D320" s="102"/>
      <c r="E320" s="102"/>
      <c r="F320" s="102"/>
      <c r="G320" s="102"/>
      <c r="H320" s="102"/>
      <c r="I320" s="102" t="str">
        <f>IF(IFERROR(INDEX('Hotel Database'!$C$11:$C$510, MATCH($CY320, 'Hotel Database'!$EB$11:$EB$510, 0)), "")="", "", IFERROR(INDEX('Hotel Database'!$C$11:$C$510, MATCH($CY320, 'Hotel Database'!$EB$11:$EB$510, 0)), ""))</f>
        <v>Vila Nova da Gaia</v>
      </c>
      <c r="J320" s="102"/>
      <c r="K320" s="102"/>
      <c r="L320" s="102"/>
      <c r="M320" s="102"/>
      <c r="N320" s="102"/>
      <c r="O320" s="102"/>
      <c r="P320" s="102" t="str">
        <f>IF(IFERROR(INDEX('Hotel Database'!$D$11:$D$510, MATCH($CY320, 'Hotel Database'!$EB$11:$EB$510, 0)), "")="", "", IFERROR(INDEX('Hotel Database'!$D$11:$D$510, MATCH($CY320, 'Hotel Database'!$EB$11:$EB$510, 0)), ""))</f>
        <v>Vinha Boutique Hotel</v>
      </c>
      <c r="Q320" s="102"/>
      <c r="R320" s="102"/>
      <c r="S320" s="102"/>
      <c r="T320" s="102"/>
      <c r="U320" s="102"/>
      <c r="V320" s="102"/>
      <c r="W320" s="102"/>
      <c r="X320" s="102"/>
      <c r="Y320" s="102"/>
      <c r="Z320" s="102" t="str">
        <f>IF(IFERROR(INDEX('Hotel Database'!$I$11:$I$510, MATCH($CY320, 'Hotel Database'!$EB$11:$EB$510, 0)), "")="", "", IFERROR(INDEX('Hotel Database'!$I$11:$I$510, MATCH($CY320, 'Hotel Database'!$EB$11:$EB$510, 0)), ""))</f>
        <v/>
      </c>
      <c r="AA320" s="102"/>
      <c r="AB320" s="102"/>
      <c r="AC320" s="102"/>
      <c r="AD320" s="103">
        <f>IF(IFERROR(INDEX('Hotel Database'!$E$11:$E$510, MATCH($CY320, 'Hotel Database'!$EB$11:$EB$510, 0)), "")="", "", IFERROR(INDEX('Hotel Database'!$E$11:$E$510, MATCH($CY320, 'Hotel Database'!$EB$11:$EB$510, 0)), ""))</f>
        <v>38</v>
      </c>
      <c r="AE320" s="103"/>
      <c r="AF320" s="103"/>
      <c r="AG320" s="103"/>
      <c r="AH320" s="103">
        <f>IF(IFERROR(INDEX('Hotel Database'!$H$11:$H$510, MATCH($CY320, 'Hotel Database'!$EB$11:$EB$510, 0)), "")="", "", IFERROR(INDEX('Hotel Database'!$H$11:$H$510, MATCH($CY320, 'Hotel Database'!$EB$11:$EB$510, 0)), ""))</f>
        <v>3</v>
      </c>
      <c r="AI320" s="103"/>
      <c r="AJ320" s="103"/>
      <c r="AK320" s="103"/>
      <c r="AL320" s="103">
        <f>IF(IFERROR(INDEX('Hotel Database'!$K$11:$K$510, MATCH($CY320, 'Hotel Database'!$EB$11:$EB$510, 0)), "")="", "", IFERROR(INDEX('Hotel Database'!$K$11:$K$510, MATCH($CY320, 'Hotel Database'!$EB$11:$EB$510, 0)), ""))</f>
        <v>1000</v>
      </c>
      <c r="AM320" s="103"/>
      <c r="AN320" s="103"/>
      <c r="AO320" s="103"/>
      <c r="AP320" s="103">
        <f>IF(IFERROR(INDEX('Hotel Database'!$Q$11:$Q$510, MATCH($CY320, 'Hotel Database'!$EB$11:$EB$510, 0)), "")="", "", IFERROR(INDEX('Hotel Database'!$Q$11:$Q$510, MATCH($CY320, 'Hotel Database'!$EB$11:$EB$510, 0)), ""))</f>
        <v>160</v>
      </c>
      <c r="AQ320" s="103"/>
      <c r="AR320" s="103"/>
      <c r="AS320" s="103"/>
      <c r="AT320" s="104" t="str">
        <f t="shared" si="16"/>
        <v>https://lhw.com/vinhaboutique</v>
      </c>
      <c r="AU320" s="104"/>
      <c r="AV320" s="104"/>
      <c r="AW320" s="104"/>
      <c r="AX320" s="104"/>
      <c r="AY320" s="104"/>
      <c r="AZ320" s="104"/>
      <c r="BA320" s="104"/>
      <c r="BB320" s="104"/>
      <c r="BC320" s="104"/>
      <c r="BD320" s="104"/>
      <c r="BE320" s="104"/>
      <c r="BF320" s="104"/>
      <c r="BG320" s="104"/>
      <c r="BH320" s="104"/>
      <c r="BI320" s="104"/>
      <c r="BJ320" s="104"/>
      <c r="BK320" s="104"/>
      <c r="BL320" s="105"/>
      <c r="BM320" s="2"/>
      <c r="BN320" s="25"/>
      <c r="BO320" s="25"/>
      <c r="BP320" s="25"/>
      <c r="BQ320" s="25"/>
      <c r="BR320" s="25"/>
      <c r="BS320" s="25"/>
      <c r="BT320" s="25"/>
      <c r="BU320" s="25"/>
      <c r="BV320" s="25"/>
      <c r="BW320" s="25"/>
      <c r="BX320" s="25"/>
      <c r="BY320" s="25"/>
      <c r="BZ320" s="25"/>
      <c r="CA320" s="25"/>
      <c r="CB320" s="25"/>
      <c r="CC320" s="25"/>
      <c r="CD320" s="25"/>
      <c r="CE320" s="25"/>
      <c r="CF320" s="25"/>
      <c r="CG320" s="25"/>
      <c r="CH320" s="25"/>
      <c r="CI320" s="25"/>
      <c r="CJ320" s="25"/>
      <c r="CK320" s="25"/>
      <c r="CU320" s="10" t="str">
        <f>'Hotel Database'!$EJ327</f>
        <v/>
      </c>
      <c r="CW320" s="10" t="str">
        <f>'Hotel Database'!$EN327</f>
        <v>Tbilisi</v>
      </c>
      <c r="CY320" s="8">
        <v>310</v>
      </c>
      <c r="DA320" s="10" t="str">
        <f>IFERROR(INDEX('Hotel Database'!$ED$11:$ED$510, MATCH($CY320, 'Hotel Database'!$EB$11:$EB$510, 0)), "")</f>
        <v>310. Vinha Boutique Hotel</v>
      </c>
      <c r="DC320" s="10" t="str">
        <f>IF(IFERROR(INDEX('Hotel Database'!$AD$11:$AD$510, MATCH($CY320, 'Hotel Database'!$EB$11:$EB$510, 0)), "")="", "", IFERROR(INDEX('Hotel Database'!$AD$11:$AD$510, MATCH($CY320, 'Hotel Database'!$EB$11:$EB$510, 0)), ""))</f>
        <v>www.lhw.com/vinhaboutique</v>
      </c>
      <c r="DE320" s="10" t="str">
        <f t="shared" si="17"/>
        <v>https://lhw.com/vinhaboutique</v>
      </c>
    </row>
    <row r="321" spans="1:109" x14ac:dyDescent="0.35">
      <c r="A321" s="2"/>
      <c r="B321" s="101" t="str">
        <f>IF(IFERROR(INDEX('Hotel Database'!$B$11:$B$510, MATCH($CY321, 'Hotel Database'!$EB$11:$EB$510, 0)), "")="", "", IFERROR(INDEX('Hotel Database'!$B$11:$B$510, MATCH($CY321, 'Hotel Database'!$EB$11:$EB$510, 0)), ""))</f>
        <v>Portugal</v>
      </c>
      <c r="C321" s="102"/>
      <c r="D321" s="102"/>
      <c r="E321" s="102"/>
      <c r="F321" s="102"/>
      <c r="G321" s="102"/>
      <c r="H321" s="102"/>
      <c r="I321" s="102" t="str">
        <f>IF(IFERROR(INDEX('Hotel Database'!$C$11:$C$510, MATCH($CY321, 'Hotel Database'!$EB$11:$EB$510, 0)), "")="", "", IFERROR(INDEX('Hotel Database'!$C$11:$C$510, MATCH($CY321, 'Hotel Database'!$EB$11:$EB$510, 0)), ""))</f>
        <v>Funchal</v>
      </c>
      <c r="J321" s="102"/>
      <c r="K321" s="102"/>
      <c r="L321" s="102"/>
      <c r="M321" s="102"/>
      <c r="N321" s="102"/>
      <c r="O321" s="102"/>
      <c r="P321" s="102" t="str">
        <f>IF(IFERROR(INDEX('Hotel Database'!$D$11:$D$510, MATCH($CY321, 'Hotel Database'!$EB$11:$EB$510, 0)), "")="", "", IFERROR(INDEX('Hotel Database'!$D$11:$D$510, MATCH($CY321, 'Hotel Database'!$EB$11:$EB$510, 0)), ""))</f>
        <v>The Reserve</v>
      </c>
      <c r="Q321" s="102"/>
      <c r="R321" s="102"/>
      <c r="S321" s="102"/>
      <c r="T321" s="102"/>
      <c r="U321" s="102"/>
      <c r="V321" s="102"/>
      <c r="W321" s="102"/>
      <c r="X321" s="102"/>
      <c r="Y321" s="102"/>
      <c r="Z321" s="102" t="str">
        <f>IF(IFERROR(INDEX('Hotel Database'!$I$11:$I$510, MATCH($CY321, 'Hotel Database'!$EB$11:$EB$510, 0)), "")="", "", IFERROR(INDEX('Hotel Database'!$I$11:$I$510, MATCH($CY321, 'Hotel Database'!$EB$11:$EB$510, 0)), ""))</f>
        <v/>
      </c>
      <c r="AA321" s="102"/>
      <c r="AB321" s="102"/>
      <c r="AC321" s="102"/>
      <c r="AD321" s="103">
        <f>IF(IFERROR(INDEX('Hotel Database'!$E$11:$E$510, MATCH($CY321, 'Hotel Database'!$EB$11:$EB$510, 0)), "")="", "", IFERROR(INDEX('Hotel Database'!$E$11:$E$510, MATCH($CY321, 'Hotel Database'!$EB$11:$EB$510, 0)), ""))</f>
        <v>40</v>
      </c>
      <c r="AE321" s="103"/>
      <c r="AF321" s="103"/>
      <c r="AG321" s="103"/>
      <c r="AH321" s="103">
        <f>IF(IFERROR(INDEX('Hotel Database'!$H$11:$H$510, MATCH($CY321, 'Hotel Database'!$EB$11:$EB$510, 0)), "")="", "", IFERROR(INDEX('Hotel Database'!$H$11:$H$510, MATCH($CY321, 'Hotel Database'!$EB$11:$EB$510, 0)), ""))</f>
        <v>0</v>
      </c>
      <c r="AI321" s="103"/>
      <c r="AJ321" s="103"/>
      <c r="AK321" s="103"/>
      <c r="AL321" s="103" t="str">
        <f>IF(IFERROR(INDEX('Hotel Database'!$K$11:$K$510, MATCH($CY321, 'Hotel Database'!$EB$11:$EB$510, 0)), "")="", "", IFERROR(INDEX('Hotel Database'!$K$11:$K$510, MATCH($CY321, 'Hotel Database'!$EB$11:$EB$510, 0)), ""))</f>
        <v/>
      </c>
      <c r="AM321" s="103"/>
      <c r="AN321" s="103"/>
      <c r="AO321" s="103"/>
      <c r="AP321" s="103" t="str">
        <f>IF(IFERROR(INDEX('Hotel Database'!$Q$11:$Q$510, MATCH($CY321, 'Hotel Database'!$EB$11:$EB$510, 0)), "")="", "", IFERROR(INDEX('Hotel Database'!$Q$11:$Q$510, MATCH($CY321, 'Hotel Database'!$EB$11:$EB$510, 0)), ""))</f>
        <v/>
      </c>
      <c r="AQ321" s="103"/>
      <c r="AR321" s="103"/>
      <c r="AS321" s="103"/>
      <c r="AT321" s="104" t="str">
        <f t="shared" si="16"/>
        <v>https://lhw.com/thereserve</v>
      </c>
      <c r="AU321" s="104"/>
      <c r="AV321" s="104"/>
      <c r="AW321" s="104"/>
      <c r="AX321" s="104"/>
      <c r="AY321" s="104"/>
      <c r="AZ321" s="104"/>
      <c r="BA321" s="104"/>
      <c r="BB321" s="104"/>
      <c r="BC321" s="104"/>
      <c r="BD321" s="104"/>
      <c r="BE321" s="104"/>
      <c r="BF321" s="104"/>
      <c r="BG321" s="104"/>
      <c r="BH321" s="104"/>
      <c r="BI321" s="104"/>
      <c r="BJ321" s="104"/>
      <c r="BK321" s="104"/>
      <c r="BL321" s="105"/>
      <c r="BM321" s="2"/>
      <c r="BN321" s="25"/>
      <c r="BO321" s="25"/>
      <c r="BP321" s="25"/>
      <c r="BQ321" s="25"/>
      <c r="BR321" s="25"/>
      <c r="BS321" s="25"/>
      <c r="BT321" s="25"/>
      <c r="BU321" s="25"/>
      <c r="BV321" s="25"/>
      <c r="BW321" s="25"/>
      <c r="BX321" s="25"/>
      <c r="BY321" s="25"/>
      <c r="BZ321" s="25"/>
      <c r="CA321" s="25"/>
      <c r="CB321" s="25"/>
      <c r="CC321" s="25"/>
      <c r="CD321" s="25"/>
      <c r="CE321" s="25"/>
      <c r="CF321" s="25"/>
      <c r="CG321" s="25"/>
      <c r="CH321" s="25"/>
      <c r="CI321" s="25"/>
      <c r="CJ321" s="25"/>
      <c r="CK321" s="25"/>
      <c r="CU321" s="10" t="str">
        <f>'Hotel Database'!$EJ328</f>
        <v/>
      </c>
      <c r="CW321" s="10" t="str">
        <f>'Hotel Database'!$EN328</f>
        <v>Tel Aviv</v>
      </c>
      <c r="CY321" s="8">
        <v>311</v>
      </c>
      <c r="DA321" s="10" t="str">
        <f>IFERROR(INDEX('Hotel Database'!$ED$11:$ED$510, MATCH($CY321, 'Hotel Database'!$EB$11:$EB$510, 0)), "")</f>
        <v>311. The Reserve</v>
      </c>
      <c r="DC321" s="10" t="str">
        <f>IF(IFERROR(INDEX('Hotel Database'!$AD$11:$AD$510, MATCH($CY321, 'Hotel Database'!$EB$11:$EB$510, 0)), "")="", "", IFERROR(INDEX('Hotel Database'!$AD$11:$AD$510, MATCH($CY321, 'Hotel Database'!$EB$11:$EB$510, 0)), ""))</f>
        <v>www.lhw.com/thereserve</v>
      </c>
      <c r="DE321" s="10" t="str">
        <f t="shared" si="17"/>
        <v>https://lhw.com/thereserve</v>
      </c>
    </row>
    <row r="322" spans="1:109" x14ac:dyDescent="0.35">
      <c r="A322" s="2"/>
      <c r="B322" s="101" t="str">
        <f>IF(IFERROR(INDEX('Hotel Database'!$B$11:$B$510, MATCH($CY322, 'Hotel Database'!$EB$11:$EB$510, 0)), "")="", "", IFERROR(INDEX('Hotel Database'!$B$11:$B$510, MATCH($CY322, 'Hotel Database'!$EB$11:$EB$510, 0)), ""))</f>
        <v>Portugal</v>
      </c>
      <c r="C322" s="102"/>
      <c r="D322" s="102"/>
      <c r="E322" s="102"/>
      <c r="F322" s="102"/>
      <c r="G322" s="102"/>
      <c r="H322" s="102"/>
      <c r="I322" s="102" t="str">
        <f>IF(IFERROR(INDEX('Hotel Database'!$C$11:$C$510, MATCH($CY322, 'Hotel Database'!$EB$11:$EB$510, 0)), "")="", "", IFERROR(INDEX('Hotel Database'!$C$11:$C$510, MATCH($CY322, 'Hotel Database'!$EB$11:$EB$510, 0)), ""))</f>
        <v>Porto</v>
      </c>
      <c r="J322" s="102"/>
      <c r="K322" s="102"/>
      <c r="L322" s="102"/>
      <c r="M322" s="102"/>
      <c r="N322" s="102"/>
      <c r="O322" s="102"/>
      <c r="P322" s="102" t="str">
        <f>IF(IFERROR(INDEX('Hotel Database'!$D$11:$D$510, MATCH($CY322, 'Hotel Database'!$EB$11:$EB$510, 0)), "")="", "", IFERROR(INDEX('Hotel Database'!$D$11:$D$510, MATCH($CY322, 'Hotel Database'!$EB$11:$EB$510, 0)), ""))</f>
        <v>Pestana Palácio do Freixo - Pousada &amp; National Monument</v>
      </c>
      <c r="Q322" s="102"/>
      <c r="R322" s="102"/>
      <c r="S322" s="102"/>
      <c r="T322" s="102"/>
      <c r="U322" s="102"/>
      <c r="V322" s="102"/>
      <c r="W322" s="102"/>
      <c r="X322" s="102"/>
      <c r="Y322" s="102"/>
      <c r="Z322" s="102" t="str">
        <f>IF(IFERROR(INDEX('Hotel Database'!$I$11:$I$510, MATCH($CY322, 'Hotel Database'!$EB$11:$EB$510, 0)), "")="", "", IFERROR(INDEX('Hotel Database'!$I$11:$I$510, MATCH($CY322, 'Hotel Database'!$EB$11:$EB$510, 0)), ""))</f>
        <v/>
      </c>
      <c r="AA322" s="102"/>
      <c r="AB322" s="102"/>
      <c r="AC322" s="102"/>
      <c r="AD322" s="103">
        <f>IF(IFERROR(INDEX('Hotel Database'!$E$11:$E$510, MATCH($CY322, 'Hotel Database'!$EB$11:$EB$510, 0)), "")="", "", IFERROR(INDEX('Hotel Database'!$E$11:$E$510, MATCH($CY322, 'Hotel Database'!$EB$11:$EB$510, 0)), ""))</f>
        <v>87</v>
      </c>
      <c r="AE322" s="103"/>
      <c r="AF322" s="103"/>
      <c r="AG322" s="103"/>
      <c r="AH322" s="103">
        <f>IF(IFERROR(INDEX('Hotel Database'!$H$11:$H$510, MATCH($CY322, 'Hotel Database'!$EB$11:$EB$510, 0)), "")="", "", IFERROR(INDEX('Hotel Database'!$H$11:$H$510, MATCH($CY322, 'Hotel Database'!$EB$11:$EB$510, 0)), ""))</f>
        <v>5</v>
      </c>
      <c r="AI322" s="103"/>
      <c r="AJ322" s="103"/>
      <c r="AK322" s="103"/>
      <c r="AL322" s="103">
        <f>IF(IFERROR(INDEX('Hotel Database'!$K$11:$K$510, MATCH($CY322, 'Hotel Database'!$EB$11:$EB$510, 0)), "")="", "", IFERROR(INDEX('Hotel Database'!$K$11:$K$510, MATCH($CY322, 'Hotel Database'!$EB$11:$EB$510, 0)), ""))</f>
        <v>87</v>
      </c>
      <c r="AM322" s="103"/>
      <c r="AN322" s="103"/>
      <c r="AO322" s="103"/>
      <c r="AP322" s="103">
        <f>IF(IFERROR(INDEX('Hotel Database'!$Q$11:$Q$510, MATCH($CY322, 'Hotel Database'!$EB$11:$EB$510, 0)), "")="", "", IFERROR(INDEX('Hotel Database'!$Q$11:$Q$510, MATCH($CY322, 'Hotel Database'!$EB$11:$EB$510, 0)), ""))</f>
        <v>300</v>
      </c>
      <c r="AQ322" s="103"/>
      <c r="AR322" s="103"/>
      <c r="AS322" s="103"/>
      <c r="AT322" s="104" t="str">
        <f t="shared" si="16"/>
        <v>https://lhw.com/pousadaporto</v>
      </c>
      <c r="AU322" s="104"/>
      <c r="AV322" s="104"/>
      <c r="AW322" s="104"/>
      <c r="AX322" s="104"/>
      <c r="AY322" s="104"/>
      <c r="AZ322" s="104"/>
      <c r="BA322" s="104"/>
      <c r="BB322" s="104"/>
      <c r="BC322" s="104"/>
      <c r="BD322" s="104"/>
      <c r="BE322" s="104"/>
      <c r="BF322" s="104"/>
      <c r="BG322" s="104"/>
      <c r="BH322" s="104"/>
      <c r="BI322" s="104"/>
      <c r="BJ322" s="104"/>
      <c r="BK322" s="104"/>
      <c r="BL322" s="105"/>
      <c r="BM322" s="2"/>
      <c r="BN322" s="25"/>
      <c r="BO322" s="25"/>
      <c r="BP322" s="25"/>
      <c r="BQ322" s="25"/>
      <c r="BR322" s="25"/>
      <c r="BS322" s="25"/>
      <c r="BT322" s="25"/>
      <c r="BU322" s="25"/>
      <c r="BV322" s="25"/>
      <c r="BW322" s="25"/>
      <c r="BX322" s="25"/>
      <c r="BY322" s="25"/>
      <c r="BZ322" s="25"/>
      <c r="CA322" s="25"/>
      <c r="CB322" s="25"/>
      <c r="CC322" s="25"/>
      <c r="CD322" s="25"/>
      <c r="CE322" s="25"/>
      <c r="CF322" s="25"/>
      <c r="CG322" s="25"/>
      <c r="CH322" s="25"/>
      <c r="CI322" s="25"/>
      <c r="CJ322" s="25"/>
      <c r="CK322" s="25"/>
      <c r="CU322" s="10" t="str">
        <f>'Hotel Database'!$EJ329</f>
        <v/>
      </c>
      <c r="CW322" s="10" t="str">
        <f>'Hotel Database'!$EN329</f>
        <v>Tel Aviv - Yafo</v>
      </c>
      <c r="CY322" s="8">
        <v>312</v>
      </c>
      <c r="DA322" s="10" t="str">
        <f>IFERROR(INDEX('Hotel Database'!$ED$11:$ED$510, MATCH($CY322, 'Hotel Database'!$EB$11:$EB$510, 0)), "")</f>
        <v>312. Pestana Palácio do Freixo - Pousada &amp; National Monument</v>
      </c>
      <c r="DC322" s="10" t="str">
        <f>IF(IFERROR(INDEX('Hotel Database'!$AD$11:$AD$510, MATCH($CY322, 'Hotel Database'!$EB$11:$EB$510, 0)), "")="", "", IFERROR(INDEX('Hotel Database'!$AD$11:$AD$510, MATCH($CY322, 'Hotel Database'!$EB$11:$EB$510, 0)), ""))</f>
        <v>www.lhw.com/pousadaporto</v>
      </c>
      <c r="DE322" s="10" t="str">
        <f t="shared" si="17"/>
        <v>https://lhw.com/pousadaporto</v>
      </c>
    </row>
    <row r="323" spans="1:109" x14ac:dyDescent="0.35">
      <c r="A323" s="2"/>
      <c r="B323" s="101" t="str">
        <f>IF(IFERROR(INDEX('Hotel Database'!$B$11:$B$510, MATCH($CY323, 'Hotel Database'!$EB$11:$EB$510, 0)), "")="", "", IFERROR(INDEX('Hotel Database'!$B$11:$B$510, MATCH($CY323, 'Hotel Database'!$EB$11:$EB$510, 0)), ""))</f>
        <v>Portugal</v>
      </c>
      <c r="C323" s="102"/>
      <c r="D323" s="102"/>
      <c r="E323" s="102"/>
      <c r="F323" s="102"/>
      <c r="G323" s="102"/>
      <c r="H323" s="102"/>
      <c r="I323" s="102" t="str">
        <f>IF(IFERROR(INDEX('Hotel Database'!$C$11:$C$510, MATCH($CY323, 'Hotel Database'!$EB$11:$EB$510, 0)), "")="", "", IFERROR(INDEX('Hotel Database'!$C$11:$C$510, MATCH($CY323, 'Hotel Database'!$EB$11:$EB$510, 0)), ""))</f>
        <v>Funchal</v>
      </c>
      <c r="J323" s="102"/>
      <c r="K323" s="102"/>
      <c r="L323" s="102"/>
      <c r="M323" s="102"/>
      <c r="N323" s="102"/>
      <c r="O323" s="102"/>
      <c r="P323" s="102" t="str">
        <f>IF(IFERROR(INDEX('Hotel Database'!$D$11:$D$510, MATCH($CY323, 'Hotel Database'!$EB$11:$EB$510, 0)), "")="", "", IFERROR(INDEX('Hotel Database'!$D$11:$D$510, MATCH($CY323, 'Hotel Database'!$EB$11:$EB$510, 0)), ""))</f>
        <v>Savoy Palace</v>
      </c>
      <c r="Q323" s="102"/>
      <c r="R323" s="102"/>
      <c r="S323" s="102"/>
      <c r="T323" s="102"/>
      <c r="U323" s="102"/>
      <c r="V323" s="102"/>
      <c r="W323" s="102"/>
      <c r="X323" s="102"/>
      <c r="Y323" s="102"/>
      <c r="Z323" s="102" t="str">
        <f>IF(IFERROR(INDEX('Hotel Database'!$I$11:$I$510, MATCH($CY323, 'Hotel Database'!$EB$11:$EB$510, 0)), "")="", "", IFERROR(INDEX('Hotel Database'!$I$11:$I$510, MATCH($CY323, 'Hotel Database'!$EB$11:$EB$510, 0)), ""))</f>
        <v/>
      </c>
      <c r="AA323" s="102"/>
      <c r="AB323" s="102"/>
      <c r="AC323" s="102"/>
      <c r="AD323" s="103">
        <f>IF(IFERROR(INDEX('Hotel Database'!$E$11:$E$510, MATCH($CY323, 'Hotel Database'!$EB$11:$EB$510, 0)), "")="", "", IFERROR(INDEX('Hotel Database'!$E$11:$E$510, MATCH($CY323, 'Hotel Database'!$EB$11:$EB$510, 0)), ""))</f>
        <v>300</v>
      </c>
      <c r="AE323" s="103"/>
      <c r="AF323" s="103"/>
      <c r="AG323" s="103"/>
      <c r="AH323" s="103">
        <f>IF(IFERROR(INDEX('Hotel Database'!$H$11:$H$510, MATCH($CY323, 'Hotel Database'!$EB$11:$EB$510, 0)), "")="", "", IFERROR(INDEX('Hotel Database'!$H$11:$H$510, MATCH($CY323, 'Hotel Database'!$EB$11:$EB$510, 0)), ""))</f>
        <v>12</v>
      </c>
      <c r="AI323" s="103"/>
      <c r="AJ323" s="103"/>
      <c r="AK323" s="103"/>
      <c r="AL323" s="103">
        <f>IF(IFERROR(INDEX('Hotel Database'!$K$11:$K$510, MATCH($CY323, 'Hotel Database'!$EB$11:$EB$510, 0)), "")="", "", IFERROR(INDEX('Hotel Database'!$K$11:$K$510, MATCH($CY323, 'Hotel Database'!$EB$11:$EB$510, 0)), ""))</f>
        <v>1000</v>
      </c>
      <c r="AM323" s="103"/>
      <c r="AN323" s="103"/>
      <c r="AO323" s="103"/>
      <c r="AP323" s="103">
        <f>IF(IFERROR(INDEX('Hotel Database'!$Q$11:$Q$510, MATCH($CY323, 'Hotel Database'!$EB$11:$EB$510, 0)), "")="", "", IFERROR(INDEX('Hotel Database'!$Q$11:$Q$510, MATCH($CY323, 'Hotel Database'!$EB$11:$EB$510, 0)), ""))</f>
        <v>600</v>
      </c>
      <c r="AQ323" s="103"/>
      <c r="AR323" s="103"/>
      <c r="AS323" s="103"/>
      <c r="AT323" s="104" t="str">
        <f t="shared" si="16"/>
        <v>https://lhw.com/savoyfunchal</v>
      </c>
      <c r="AU323" s="104"/>
      <c r="AV323" s="104"/>
      <c r="AW323" s="104"/>
      <c r="AX323" s="104"/>
      <c r="AY323" s="104"/>
      <c r="AZ323" s="104"/>
      <c r="BA323" s="104"/>
      <c r="BB323" s="104"/>
      <c r="BC323" s="104"/>
      <c r="BD323" s="104"/>
      <c r="BE323" s="104"/>
      <c r="BF323" s="104"/>
      <c r="BG323" s="104"/>
      <c r="BH323" s="104"/>
      <c r="BI323" s="104"/>
      <c r="BJ323" s="104"/>
      <c r="BK323" s="104"/>
      <c r="BL323" s="105"/>
      <c r="BM323" s="2"/>
      <c r="BN323" s="25"/>
      <c r="BO323" s="25"/>
      <c r="BP323" s="25"/>
      <c r="BQ323" s="25"/>
      <c r="BR323" s="25"/>
      <c r="BS323" s="25"/>
      <c r="BT323" s="25"/>
      <c r="BU323" s="25"/>
      <c r="BV323" s="25"/>
      <c r="BW323" s="25"/>
      <c r="BX323" s="25"/>
      <c r="BY323" s="25"/>
      <c r="BZ323" s="25"/>
      <c r="CA323" s="25"/>
      <c r="CB323" s="25"/>
      <c r="CC323" s="25"/>
      <c r="CD323" s="25"/>
      <c r="CE323" s="25"/>
      <c r="CF323" s="25"/>
      <c r="CG323" s="25"/>
      <c r="CH323" s="25"/>
      <c r="CI323" s="25"/>
      <c r="CJ323" s="25"/>
      <c r="CK323" s="25"/>
      <c r="CU323" s="10" t="str">
        <f>'Hotel Database'!$EJ330</f>
        <v/>
      </c>
      <c r="CW323" s="10" t="str">
        <f>'Hotel Database'!$EN330</f>
        <v>Tenerife Island</v>
      </c>
      <c r="CY323" s="8">
        <v>313</v>
      </c>
      <c r="DA323" s="10" t="str">
        <f>IFERROR(INDEX('Hotel Database'!$ED$11:$ED$510, MATCH($CY323, 'Hotel Database'!$EB$11:$EB$510, 0)), "")</f>
        <v>313. Savoy Palace</v>
      </c>
      <c r="DC323" s="10" t="str">
        <f>IF(IFERROR(INDEX('Hotel Database'!$AD$11:$AD$510, MATCH($CY323, 'Hotel Database'!$EB$11:$EB$510, 0)), "")="", "", IFERROR(INDEX('Hotel Database'!$AD$11:$AD$510, MATCH($CY323, 'Hotel Database'!$EB$11:$EB$510, 0)), ""))</f>
        <v>www.lhw.com/savoyfunchal</v>
      </c>
      <c r="DE323" s="10" t="str">
        <f t="shared" si="17"/>
        <v>https://lhw.com/savoyfunchal</v>
      </c>
    </row>
    <row r="324" spans="1:109" x14ac:dyDescent="0.35">
      <c r="A324" s="2"/>
      <c r="B324" s="101" t="str">
        <f>IF(IFERROR(INDEX('Hotel Database'!$B$11:$B$510, MATCH($CY324, 'Hotel Database'!$EB$11:$EB$510, 0)), "")="", "", IFERROR(INDEX('Hotel Database'!$B$11:$B$510, MATCH($CY324, 'Hotel Database'!$EB$11:$EB$510, 0)), ""))</f>
        <v>Portugal</v>
      </c>
      <c r="C324" s="102"/>
      <c r="D324" s="102"/>
      <c r="E324" s="102"/>
      <c r="F324" s="102"/>
      <c r="G324" s="102"/>
      <c r="H324" s="102"/>
      <c r="I324" s="102" t="str">
        <f>IF(IFERROR(INDEX('Hotel Database'!$C$11:$C$510, MATCH($CY324, 'Hotel Database'!$EB$11:$EB$510, 0)), "")="", "", IFERROR(INDEX('Hotel Database'!$C$11:$C$510, MATCH($CY324, 'Hotel Database'!$EB$11:$EB$510, 0)), ""))</f>
        <v>Sintra</v>
      </c>
      <c r="J324" s="102"/>
      <c r="K324" s="102"/>
      <c r="L324" s="102"/>
      <c r="M324" s="102"/>
      <c r="N324" s="102"/>
      <c r="O324" s="102"/>
      <c r="P324" s="102" t="str">
        <f>IF(IFERROR(INDEX('Hotel Database'!$D$11:$D$510, MATCH($CY324, 'Hotel Database'!$EB$11:$EB$510, 0)), "")="", "", IFERROR(INDEX('Hotel Database'!$D$11:$D$510, MATCH($CY324, 'Hotel Database'!$EB$11:$EB$510, 0)), ""))</f>
        <v>Valverde Sintra Palácio de Seteais</v>
      </c>
      <c r="Q324" s="102"/>
      <c r="R324" s="102"/>
      <c r="S324" s="102"/>
      <c r="T324" s="102"/>
      <c r="U324" s="102"/>
      <c r="V324" s="102"/>
      <c r="W324" s="102"/>
      <c r="X324" s="102"/>
      <c r="Y324" s="102"/>
      <c r="Z324" s="102" t="str">
        <f>IF(IFERROR(INDEX('Hotel Database'!$I$11:$I$510, MATCH($CY324, 'Hotel Database'!$EB$11:$EB$510, 0)), "")="", "", IFERROR(INDEX('Hotel Database'!$I$11:$I$510, MATCH($CY324, 'Hotel Database'!$EB$11:$EB$510, 0)), ""))</f>
        <v/>
      </c>
      <c r="AA324" s="102"/>
      <c r="AB324" s="102"/>
      <c r="AC324" s="102"/>
      <c r="AD324" s="103">
        <f>IF(IFERROR(INDEX('Hotel Database'!$E$11:$E$510, MATCH($CY324, 'Hotel Database'!$EB$11:$EB$510, 0)), "")="", "", IFERROR(INDEX('Hotel Database'!$E$11:$E$510, MATCH($CY324, 'Hotel Database'!$EB$11:$EB$510, 0)), ""))</f>
        <v>30</v>
      </c>
      <c r="AE324" s="103"/>
      <c r="AF324" s="103"/>
      <c r="AG324" s="103"/>
      <c r="AH324" s="103">
        <f>IF(IFERROR(INDEX('Hotel Database'!$H$11:$H$510, MATCH($CY324, 'Hotel Database'!$EB$11:$EB$510, 0)), "")="", "", IFERROR(INDEX('Hotel Database'!$H$11:$H$510, MATCH($CY324, 'Hotel Database'!$EB$11:$EB$510, 0)), ""))</f>
        <v>2</v>
      </c>
      <c r="AI324" s="103"/>
      <c r="AJ324" s="103"/>
      <c r="AK324" s="103"/>
      <c r="AL324" s="103">
        <f>IF(IFERROR(INDEX('Hotel Database'!$K$11:$K$510, MATCH($CY324, 'Hotel Database'!$EB$11:$EB$510, 0)), "")="", "", IFERROR(INDEX('Hotel Database'!$K$11:$K$510, MATCH($CY324, 'Hotel Database'!$EB$11:$EB$510, 0)), ""))</f>
        <v>90</v>
      </c>
      <c r="AM324" s="103"/>
      <c r="AN324" s="103"/>
      <c r="AO324" s="103"/>
      <c r="AP324" s="103">
        <f>IF(IFERROR(INDEX('Hotel Database'!$Q$11:$Q$510, MATCH($CY324, 'Hotel Database'!$EB$11:$EB$510, 0)), "")="", "", IFERROR(INDEX('Hotel Database'!$Q$11:$Q$510, MATCH($CY324, 'Hotel Database'!$EB$11:$EB$510, 0)), ""))</f>
        <v>20</v>
      </c>
      <c r="AQ324" s="103"/>
      <c r="AR324" s="103"/>
      <c r="AS324" s="103"/>
      <c r="AT324" s="104" t="str">
        <f t="shared" si="16"/>
        <v>https://lhw.com/valverdesintrapalacio</v>
      </c>
      <c r="AU324" s="104"/>
      <c r="AV324" s="104"/>
      <c r="AW324" s="104"/>
      <c r="AX324" s="104"/>
      <c r="AY324" s="104"/>
      <c r="AZ324" s="104"/>
      <c r="BA324" s="104"/>
      <c r="BB324" s="104"/>
      <c r="BC324" s="104"/>
      <c r="BD324" s="104"/>
      <c r="BE324" s="104"/>
      <c r="BF324" s="104"/>
      <c r="BG324" s="104"/>
      <c r="BH324" s="104"/>
      <c r="BI324" s="104"/>
      <c r="BJ324" s="104"/>
      <c r="BK324" s="104"/>
      <c r="BL324" s="105"/>
      <c r="BM324" s="2"/>
      <c r="BN324" s="25"/>
      <c r="BO324" s="25"/>
      <c r="BP324" s="25"/>
      <c r="BQ324" s="25"/>
      <c r="BR324" s="25"/>
      <c r="BS324" s="25"/>
      <c r="BT324" s="25"/>
      <c r="BU324" s="25"/>
      <c r="BV324" s="25"/>
      <c r="BW324" s="25"/>
      <c r="BX324" s="25"/>
      <c r="BY324" s="25"/>
      <c r="BZ324" s="25"/>
      <c r="CA324" s="25"/>
      <c r="CB324" s="25"/>
      <c r="CC324" s="25"/>
      <c r="CD324" s="25"/>
      <c r="CE324" s="25"/>
      <c r="CF324" s="25"/>
      <c r="CG324" s="25"/>
      <c r="CH324" s="25"/>
      <c r="CI324" s="25"/>
      <c r="CJ324" s="25"/>
      <c r="CK324" s="25"/>
      <c r="CU324" s="10" t="str">
        <f>'Hotel Database'!$EJ331</f>
        <v/>
      </c>
      <c r="CW324" s="10" t="str">
        <f>'Hotel Database'!$EN331</f>
        <v>Tesoco</v>
      </c>
      <c r="CY324" s="8">
        <v>314</v>
      </c>
      <c r="DA324" s="10" t="str">
        <f>IFERROR(INDEX('Hotel Database'!$ED$11:$ED$510, MATCH($CY324, 'Hotel Database'!$EB$11:$EB$510, 0)), "")</f>
        <v>314. Valverde Sintra Palácio de Seteais</v>
      </c>
      <c r="DC324" s="10" t="str">
        <f>IF(IFERROR(INDEX('Hotel Database'!$AD$11:$AD$510, MATCH($CY324, 'Hotel Database'!$EB$11:$EB$510, 0)), "")="", "", IFERROR(INDEX('Hotel Database'!$AD$11:$AD$510, MATCH($CY324, 'Hotel Database'!$EB$11:$EB$510, 0)), ""))</f>
        <v>www.lhw.com/valverdesintrapalacio</v>
      </c>
      <c r="DE324" s="10" t="str">
        <f t="shared" si="17"/>
        <v>https://lhw.com/valverdesintrapalacio</v>
      </c>
    </row>
    <row r="325" spans="1:109" x14ac:dyDescent="0.35">
      <c r="A325" s="2"/>
      <c r="B325" s="101" t="str">
        <f>IF(IFERROR(INDEX('Hotel Database'!$B$11:$B$510, MATCH($CY325, 'Hotel Database'!$EB$11:$EB$510, 0)), "")="", "", IFERROR(INDEX('Hotel Database'!$B$11:$B$510, MATCH($CY325, 'Hotel Database'!$EB$11:$EB$510, 0)), ""))</f>
        <v>Portugal</v>
      </c>
      <c r="C325" s="102"/>
      <c r="D325" s="102"/>
      <c r="E325" s="102"/>
      <c r="F325" s="102"/>
      <c r="G325" s="102"/>
      <c r="H325" s="102"/>
      <c r="I325" s="102" t="str">
        <f>IF(IFERROR(INDEX('Hotel Database'!$C$11:$C$510, MATCH($CY325, 'Hotel Database'!$EB$11:$EB$510, 0)), "")="", "", IFERROR(INDEX('Hotel Database'!$C$11:$C$510, MATCH($CY325, 'Hotel Database'!$EB$11:$EB$510, 0)), ""))</f>
        <v>Lisbon</v>
      </c>
      <c r="J325" s="102"/>
      <c r="K325" s="102"/>
      <c r="L325" s="102"/>
      <c r="M325" s="102"/>
      <c r="N325" s="102"/>
      <c r="O325" s="102"/>
      <c r="P325" s="102" t="str">
        <f>IF(IFERROR(INDEX('Hotel Database'!$D$11:$D$510, MATCH($CY325, 'Hotel Database'!$EB$11:$EB$510, 0)), "")="", "", IFERROR(INDEX('Hotel Database'!$D$11:$D$510, MATCH($CY325, 'Hotel Database'!$EB$11:$EB$510, 0)), ""))</f>
        <v>Tivoli Avenida Liberdade</v>
      </c>
      <c r="Q325" s="102"/>
      <c r="R325" s="102"/>
      <c r="S325" s="102"/>
      <c r="T325" s="102"/>
      <c r="U325" s="102"/>
      <c r="V325" s="102"/>
      <c r="W325" s="102"/>
      <c r="X325" s="102"/>
      <c r="Y325" s="102"/>
      <c r="Z325" s="102" t="str">
        <f>IF(IFERROR(INDEX('Hotel Database'!$I$11:$I$510, MATCH($CY325, 'Hotel Database'!$EB$11:$EB$510, 0)), "")="", "", IFERROR(INDEX('Hotel Database'!$I$11:$I$510, MATCH($CY325, 'Hotel Database'!$EB$11:$EB$510, 0)), ""))</f>
        <v/>
      </c>
      <c r="AA325" s="102"/>
      <c r="AB325" s="102"/>
      <c r="AC325" s="102"/>
      <c r="AD325" s="103">
        <f>IF(IFERROR(INDEX('Hotel Database'!$E$11:$E$510, MATCH($CY325, 'Hotel Database'!$EB$11:$EB$510, 0)), "")="", "", IFERROR(INDEX('Hotel Database'!$E$11:$E$510, MATCH($CY325, 'Hotel Database'!$EB$11:$EB$510, 0)), ""))</f>
        <v>285</v>
      </c>
      <c r="AE325" s="103"/>
      <c r="AF325" s="103"/>
      <c r="AG325" s="103"/>
      <c r="AH325" s="103">
        <f>IF(IFERROR(INDEX('Hotel Database'!$H$11:$H$510, MATCH($CY325, 'Hotel Database'!$EB$11:$EB$510, 0)), "")="", "", IFERROR(INDEX('Hotel Database'!$H$11:$H$510, MATCH($CY325, 'Hotel Database'!$EB$11:$EB$510, 0)), ""))</f>
        <v>13</v>
      </c>
      <c r="AI325" s="103"/>
      <c r="AJ325" s="103"/>
      <c r="AK325" s="103"/>
      <c r="AL325" s="103">
        <f>IF(IFERROR(INDEX('Hotel Database'!$K$11:$K$510, MATCH($CY325, 'Hotel Database'!$EB$11:$EB$510, 0)), "")="", "", IFERROR(INDEX('Hotel Database'!$K$11:$K$510, MATCH($CY325, 'Hotel Database'!$EB$11:$EB$510, 0)), ""))</f>
        <v>400</v>
      </c>
      <c r="AM325" s="103"/>
      <c r="AN325" s="103"/>
      <c r="AO325" s="103"/>
      <c r="AP325" s="103">
        <f>IF(IFERROR(INDEX('Hotel Database'!$Q$11:$Q$510, MATCH($CY325, 'Hotel Database'!$EB$11:$EB$510, 0)), "")="", "", IFERROR(INDEX('Hotel Database'!$Q$11:$Q$510, MATCH($CY325, 'Hotel Database'!$EB$11:$EB$510, 0)), ""))</f>
        <v>240</v>
      </c>
      <c r="AQ325" s="103"/>
      <c r="AR325" s="103"/>
      <c r="AS325" s="103"/>
      <c r="AT325" s="104" t="str">
        <f t="shared" si="16"/>
        <v>https://lhw.com/tivoliavenidaliberdade</v>
      </c>
      <c r="AU325" s="104"/>
      <c r="AV325" s="104"/>
      <c r="AW325" s="104"/>
      <c r="AX325" s="104"/>
      <c r="AY325" s="104"/>
      <c r="AZ325" s="104"/>
      <c r="BA325" s="104"/>
      <c r="BB325" s="104"/>
      <c r="BC325" s="104"/>
      <c r="BD325" s="104"/>
      <c r="BE325" s="104"/>
      <c r="BF325" s="104"/>
      <c r="BG325" s="104"/>
      <c r="BH325" s="104"/>
      <c r="BI325" s="104"/>
      <c r="BJ325" s="104"/>
      <c r="BK325" s="104"/>
      <c r="BL325" s="105"/>
      <c r="BM325" s="2"/>
      <c r="BN325" s="25"/>
      <c r="BO325" s="25"/>
      <c r="BP325" s="25"/>
      <c r="BQ325" s="25"/>
      <c r="BR325" s="25"/>
      <c r="BS325" s="25"/>
      <c r="BT325" s="25"/>
      <c r="BU325" s="25"/>
      <c r="BV325" s="25"/>
      <c r="BW325" s="25"/>
      <c r="BX325" s="25"/>
      <c r="BY325" s="25"/>
      <c r="BZ325" s="25"/>
      <c r="CA325" s="25"/>
      <c r="CB325" s="25"/>
      <c r="CC325" s="25"/>
      <c r="CD325" s="25"/>
      <c r="CE325" s="25"/>
      <c r="CF325" s="25"/>
      <c r="CG325" s="25"/>
      <c r="CH325" s="25"/>
      <c r="CI325" s="25"/>
      <c r="CJ325" s="25"/>
      <c r="CK325" s="25"/>
      <c r="CU325" s="10" t="str">
        <f>'Hotel Database'!$EJ332</f>
        <v/>
      </c>
      <c r="CW325" s="10" t="str">
        <f>'Hotel Database'!$EN332</f>
        <v>The Hague</v>
      </c>
      <c r="CY325" s="8">
        <v>315</v>
      </c>
      <c r="DA325" s="10" t="str">
        <f>IFERROR(INDEX('Hotel Database'!$ED$11:$ED$510, MATCH($CY325, 'Hotel Database'!$EB$11:$EB$510, 0)), "")</f>
        <v>315. Tivoli Avenida Liberdade</v>
      </c>
      <c r="DC325" s="10" t="str">
        <f>IF(IFERROR(INDEX('Hotel Database'!$AD$11:$AD$510, MATCH($CY325, 'Hotel Database'!$EB$11:$EB$510, 0)), "")="", "", IFERROR(INDEX('Hotel Database'!$AD$11:$AD$510, MATCH($CY325, 'Hotel Database'!$EB$11:$EB$510, 0)), ""))</f>
        <v>www.lhw.com/tivoliavenidaliberdade</v>
      </c>
      <c r="DE325" s="10" t="str">
        <f t="shared" si="17"/>
        <v>https://lhw.com/tivoliavenidaliberdade</v>
      </c>
    </row>
    <row r="326" spans="1:109" x14ac:dyDescent="0.35">
      <c r="A326" s="2"/>
      <c r="B326" s="101" t="str">
        <f>IF(IFERROR(INDEX('Hotel Database'!$B$11:$B$510, MATCH($CY326, 'Hotel Database'!$EB$11:$EB$510, 0)), "")="", "", IFERROR(INDEX('Hotel Database'!$B$11:$B$510, MATCH($CY326, 'Hotel Database'!$EB$11:$EB$510, 0)), ""))</f>
        <v>Portugal</v>
      </c>
      <c r="C326" s="102"/>
      <c r="D326" s="102"/>
      <c r="E326" s="102"/>
      <c r="F326" s="102"/>
      <c r="G326" s="102"/>
      <c r="H326" s="102"/>
      <c r="I326" s="102" t="str">
        <f>IF(IFERROR(INDEX('Hotel Database'!$C$11:$C$510, MATCH($CY326, 'Hotel Database'!$EB$11:$EB$510, 0)), "")="", "", IFERROR(INDEX('Hotel Database'!$C$11:$C$510, MATCH($CY326, 'Hotel Database'!$EB$11:$EB$510, 0)), ""))</f>
        <v>Moure</v>
      </c>
      <c r="J326" s="102"/>
      <c r="K326" s="102"/>
      <c r="L326" s="102"/>
      <c r="M326" s="102"/>
      <c r="N326" s="102"/>
      <c r="O326" s="102"/>
      <c r="P326" s="102" t="str">
        <f>IF(IFERROR(INDEX('Hotel Database'!$D$11:$D$510, MATCH($CY326, 'Hotel Database'!$EB$11:$EB$510, 0)), "")="", "", IFERROR(INDEX('Hotel Database'!$D$11:$D$510, MATCH($CY326, 'Hotel Database'!$EB$11:$EB$510, 0)), ""))</f>
        <v>Maison Albar Amoure</v>
      </c>
      <c r="Q326" s="102"/>
      <c r="R326" s="102"/>
      <c r="S326" s="102"/>
      <c r="T326" s="102"/>
      <c r="U326" s="102"/>
      <c r="V326" s="102"/>
      <c r="W326" s="102"/>
      <c r="X326" s="102"/>
      <c r="Y326" s="102"/>
      <c r="Z326" s="102" t="str">
        <f>IF(IFERROR(INDEX('Hotel Database'!$I$11:$I$510, MATCH($CY326, 'Hotel Database'!$EB$11:$EB$510, 0)), "")="", "", IFERROR(INDEX('Hotel Database'!$I$11:$I$510, MATCH($CY326, 'Hotel Database'!$EB$11:$EB$510, 0)), ""))</f>
        <v/>
      </c>
      <c r="AA326" s="102"/>
      <c r="AB326" s="102"/>
      <c r="AC326" s="102"/>
      <c r="AD326" s="103">
        <f>IF(IFERROR(INDEX('Hotel Database'!$E$11:$E$510, MATCH($CY326, 'Hotel Database'!$EB$11:$EB$510, 0)), "")="", "", IFERROR(INDEX('Hotel Database'!$E$11:$E$510, MATCH($CY326, 'Hotel Database'!$EB$11:$EB$510, 0)), ""))</f>
        <v>26</v>
      </c>
      <c r="AE326" s="103"/>
      <c r="AF326" s="103"/>
      <c r="AG326" s="103"/>
      <c r="AH326" s="103">
        <f>IF(IFERROR(INDEX('Hotel Database'!$H$11:$H$510, MATCH($CY326, 'Hotel Database'!$EB$11:$EB$510, 0)), "")="", "", IFERROR(INDEX('Hotel Database'!$H$11:$H$510, MATCH($CY326, 'Hotel Database'!$EB$11:$EB$510, 0)), ""))</f>
        <v>0</v>
      </c>
      <c r="AI326" s="103"/>
      <c r="AJ326" s="103"/>
      <c r="AK326" s="103"/>
      <c r="AL326" s="103" t="str">
        <f>IF(IFERROR(INDEX('Hotel Database'!$K$11:$K$510, MATCH($CY326, 'Hotel Database'!$EB$11:$EB$510, 0)), "")="", "", IFERROR(INDEX('Hotel Database'!$K$11:$K$510, MATCH($CY326, 'Hotel Database'!$EB$11:$EB$510, 0)), ""))</f>
        <v/>
      </c>
      <c r="AM326" s="103"/>
      <c r="AN326" s="103"/>
      <c r="AO326" s="103"/>
      <c r="AP326" s="103" t="str">
        <f>IF(IFERROR(INDEX('Hotel Database'!$Q$11:$Q$510, MATCH($CY326, 'Hotel Database'!$EB$11:$EB$510, 0)), "")="", "", IFERROR(INDEX('Hotel Database'!$Q$11:$Q$510, MATCH($CY326, 'Hotel Database'!$EB$11:$EB$510, 0)), ""))</f>
        <v/>
      </c>
      <c r="AQ326" s="103"/>
      <c r="AR326" s="103"/>
      <c r="AS326" s="103"/>
      <c r="AT326" s="104" t="str">
        <f t="shared" si="16"/>
        <v>https://lhw.com/maisonamoure</v>
      </c>
      <c r="AU326" s="104"/>
      <c r="AV326" s="104"/>
      <c r="AW326" s="104"/>
      <c r="AX326" s="104"/>
      <c r="AY326" s="104"/>
      <c r="AZ326" s="104"/>
      <c r="BA326" s="104"/>
      <c r="BB326" s="104"/>
      <c r="BC326" s="104"/>
      <c r="BD326" s="104"/>
      <c r="BE326" s="104"/>
      <c r="BF326" s="104"/>
      <c r="BG326" s="104"/>
      <c r="BH326" s="104"/>
      <c r="BI326" s="104"/>
      <c r="BJ326" s="104"/>
      <c r="BK326" s="104"/>
      <c r="BL326" s="105"/>
      <c r="BM326" s="2"/>
      <c r="BN326" s="25"/>
      <c r="BO326" s="25"/>
      <c r="BP326" s="25"/>
      <c r="BQ326" s="25"/>
      <c r="BR326" s="25"/>
      <c r="BS326" s="25"/>
      <c r="BT326" s="25"/>
      <c r="BU326" s="25"/>
      <c r="BV326" s="25"/>
      <c r="BW326" s="25"/>
      <c r="BX326" s="25"/>
      <c r="BY326" s="25"/>
      <c r="BZ326" s="25"/>
      <c r="CA326" s="25"/>
      <c r="CB326" s="25"/>
      <c r="CC326" s="25"/>
      <c r="CD326" s="25"/>
      <c r="CE326" s="25"/>
      <c r="CF326" s="25"/>
      <c r="CG326" s="25"/>
      <c r="CH326" s="25"/>
      <c r="CI326" s="25"/>
      <c r="CJ326" s="25"/>
      <c r="CK326" s="25"/>
      <c r="CU326" s="10" t="str">
        <f>'Hotel Database'!$EJ333</f>
        <v/>
      </c>
      <c r="CW326" s="10" t="str">
        <f>'Hotel Database'!$EN333</f>
        <v>Theoule Sur Mer</v>
      </c>
      <c r="CY326" s="8">
        <v>316</v>
      </c>
      <c r="DA326" s="10" t="str">
        <f>IFERROR(INDEX('Hotel Database'!$ED$11:$ED$510, MATCH($CY326, 'Hotel Database'!$EB$11:$EB$510, 0)), "")</f>
        <v>316. Maison Albar Amoure</v>
      </c>
      <c r="DC326" s="10" t="str">
        <f>IF(IFERROR(INDEX('Hotel Database'!$AD$11:$AD$510, MATCH($CY326, 'Hotel Database'!$EB$11:$EB$510, 0)), "")="", "", IFERROR(INDEX('Hotel Database'!$AD$11:$AD$510, MATCH($CY326, 'Hotel Database'!$EB$11:$EB$510, 0)), ""))</f>
        <v>www.lhw.com/maisonamoure</v>
      </c>
      <c r="DE326" s="10" t="str">
        <f t="shared" si="17"/>
        <v>https://lhw.com/maisonamoure</v>
      </c>
    </row>
    <row r="327" spans="1:109" x14ac:dyDescent="0.35">
      <c r="A327" s="2"/>
      <c r="B327" s="101" t="str">
        <f>IF(IFERROR(INDEX('Hotel Database'!$B$11:$B$510, MATCH($CY327, 'Hotel Database'!$EB$11:$EB$510, 0)), "")="", "", IFERROR(INDEX('Hotel Database'!$B$11:$B$510, MATCH($CY327, 'Hotel Database'!$EB$11:$EB$510, 0)), ""))</f>
        <v>Portugal</v>
      </c>
      <c r="C327" s="102"/>
      <c r="D327" s="102"/>
      <c r="E327" s="102"/>
      <c r="F327" s="102"/>
      <c r="G327" s="102"/>
      <c r="H327" s="102"/>
      <c r="I327" s="102" t="str">
        <f>IF(IFERROR(INDEX('Hotel Database'!$C$11:$C$510, MATCH($CY327, 'Hotel Database'!$EB$11:$EB$510, 0)), "")="", "", IFERROR(INDEX('Hotel Database'!$C$11:$C$510, MATCH($CY327, 'Hotel Database'!$EB$11:$EB$510, 0)), ""))</f>
        <v>Tróia</v>
      </c>
      <c r="J327" s="102"/>
      <c r="K327" s="102"/>
      <c r="L327" s="102"/>
      <c r="M327" s="102"/>
      <c r="N327" s="102"/>
      <c r="O327" s="102"/>
      <c r="P327" s="102" t="str">
        <f>IF(IFERROR(INDEX('Hotel Database'!$D$11:$D$510, MATCH($CY327, 'Hotel Database'!$EB$11:$EB$510, 0)), "")="", "", IFERROR(INDEX('Hotel Database'!$D$11:$D$510, MATCH($CY327, 'Hotel Database'!$EB$11:$EB$510, 0)), ""))</f>
        <v>Na Praia</v>
      </c>
      <c r="Q327" s="102"/>
      <c r="R327" s="102"/>
      <c r="S327" s="102"/>
      <c r="T327" s="102"/>
      <c r="U327" s="102"/>
      <c r="V327" s="102"/>
      <c r="W327" s="102"/>
      <c r="X327" s="102"/>
      <c r="Y327" s="102"/>
      <c r="Z327" s="102" t="str">
        <f>IF(IFERROR(INDEX('Hotel Database'!$I$11:$I$510, MATCH($CY327, 'Hotel Database'!$EB$11:$EB$510, 0)), "")="", "", IFERROR(INDEX('Hotel Database'!$I$11:$I$510, MATCH($CY327, 'Hotel Database'!$EB$11:$EB$510, 0)), ""))</f>
        <v/>
      </c>
      <c r="AA327" s="102"/>
      <c r="AB327" s="102"/>
      <c r="AC327" s="102"/>
      <c r="AD327" s="103">
        <f>IF(IFERROR(INDEX('Hotel Database'!$E$11:$E$510, MATCH($CY327, 'Hotel Database'!$EB$11:$EB$510, 0)), "")="", "", IFERROR(INDEX('Hotel Database'!$E$11:$E$510, MATCH($CY327, 'Hotel Database'!$EB$11:$EB$510, 0)), ""))</f>
        <v>113</v>
      </c>
      <c r="AE327" s="103"/>
      <c r="AF327" s="103"/>
      <c r="AG327" s="103"/>
      <c r="AH327" s="103">
        <f>IF(IFERROR(INDEX('Hotel Database'!$H$11:$H$510, MATCH($CY327, 'Hotel Database'!$EB$11:$EB$510, 0)), "")="", "", IFERROR(INDEX('Hotel Database'!$H$11:$H$510, MATCH($CY327, 'Hotel Database'!$EB$11:$EB$510, 0)), ""))</f>
        <v>0</v>
      </c>
      <c r="AI327" s="103"/>
      <c r="AJ327" s="103"/>
      <c r="AK327" s="103"/>
      <c r="AL327" s="103" t="str">
        <f>IF(IFERROR(INDEX('Hotel Database'!$K$11:$K$510, MATCH($CY327, 'Hotel Database'!$EB$11:$EB$510, 0)), "")="", "", IFERROR(INDEX('Hotel Database'!$K$11:$K$510, MATCH($CY327, 'Hotel Database'!$EB$11:$EB$510, 0)), ""))</f>
        <v/>
      </c>
      <c r="AM327" s="103"/>
      <c r="AN327" s="103"/>
      <c r="AO327" s="103"/>
      <c r="AP327" s="103" t="str">
        <f>IF(IFERROR(INDEX('Hotel Database'!$Q$11:$Q$510, MATCH($CY327, 'Hotel Database'!$EB$11:$EB$510, 0)), "")="", "", IFERROR(INDEX('Hotel Database'!$Q$11:$Q$510, MATCH($CY327, 'Hotel Database'!$EB$11:$EB$510, 0)), ""))</f>
        <v/>
      </c>
      <c r="AQ327" s="103"/>
      <c r="AR327" s="103"/>
      <c r="AS327" s="103"/>
      <c r="AT327" s="104" t="str">
        <f t="shared" si="16"/>
        <v/>
      </c>
      <c r="AU327" s="104"/>
      <c r="AV327" s="104"/>
      <c r="AW327" s="104"/>
      <c r="AX327" s="104"/>
      <c r="AY327" s="104"/>
      <c r="AZ327" s="104"/>
      <c r="BA327" s="104"/>
      <c r="BB327" s="104"/>
      <c r="BC327" s="104"/>
      <c r="BD327" s="104"/>
      <c r="BE327" s="104"/>
      <c r="BF327" s="104"/>
      <c r="BG327" s="104"/>
      <c r="BH327" s="104"/>
      <c r="BI327" s="104"/>
      <c r="BJ327" s="104"/>
      <c r="BK327" s="104"/>
      <c r="BL327" s="105"/>
      <c r="BM327" s="2"/>
      <c r="BN327" s="25"/>
      <c r="BO327" s="25"/>
      <c r="BP327" s="25"/>
      <c r="BQ327" s="25"/>
      <c r="BR327" s="25"/>
      <c r="BS327" s="25"/>
      <c r="BT327" s="25"/>
      <c r="BU327" s="25"/>
      <c r="BV327" s="25"/>
      <c r="BW327" s="25"/>
      <c r="BX327" s="25"/>
      <c r="BY327" s="25"/>
      <c r="BZ327" s="25"/>
      <c r="CA327" s="25"/>
      <c r="CB327" s="25"/>
      <c r="CC327" s="25"/>
      <c r="CD327" s="25"/>
      <c r="CE327" s="25"/>
      <c r="CF327" s="25"/>
      <c r="CG327" s="25"/>
      <c r="CH327" s="25"/>
      <c r="CI327" s="25"/>
      <c r="CJ327" s="25"/>
      <c r="CK327" s="25"/>
      <c r="CU327" s="10" t="str">
        <f>'Hotel Database'!$EJ334</f>
        <v/>
      </c>
      <c r="CW327" s="10" t="str">
        <f>'Hotel Database'!$EN334</f>
        <v>Tierra del Fuego</v>
      </c>
      <c r="CY327" s="8">
        <v>317</v>
      </c>
      <c r="DA327" s="10" t="str">
        <f>IFERROR(INDEX('Hotel Database'!$ED$11:$ED$510, MATCH($CY327, 'Hotel Database'!$EB$11:$EB$510, 0)), "")</f>
        <v>317. Na Praia</v>
      </c>
      <c r="DC327" s="10" t="str">
        <f>IF(IFERROR(INDEX('Hotel Database'!$AD$11:$AD$510, MATCH($CY327, 'Hotel Database'!$EB$11:$EB$510, 0)), "")="", "", IFERROR(INDEX('Hotel Database'!$AD$11:$AD$510, MATCH($CY327, 'Hotel Database'!$EB$11:$EB$510, 0)), ""))</f>
        <v/>
      </c>
      <c r="DE327" s="10" t="str">
        <f t="shared" si="17"/>
        <v/>
      </c>
    </row>
    <row r="328" spans="1:109" x14ac:dyDescent="0.35">
      <c r="A328" s="2"/>
      <c r="B328" s="101" t="str">
        <f>IF(IFERROR(INDEX('Hotel Database'!$B$11:$B$510, MATCH($CY328, 'Hotel Database'!$EB$11:$EB$510, 0)), "")="", "", IFERROR(INDEX('Hotel Database'!$B$11:$B$510, MATCH($CY328, 'Hotel Database'!$EB$11:$EB$510, 0)), ""))</f>
        <v>Portugal</v>
      </c>
      <c r="C328" s="102"/>
      <c r="D328" s="102"/>
      <c r="E328" s="102"/>
      <c r="F328" s="102"/>
      <c r="G328" s="102"/>
      <c r="H328" s="102"/>
      <c r="I328" s="102" t="str">
        <f>IF(IFERROR(INDEX('Hotel Database'!$C$11:$C$510, MATCH($CY328, 'Hotel Database'!$EB$11:$EB$510, 0)), "")="", "", IFERROR(INDEX('Hotel Database'!$C$11:$C$510, MATCH($CY328, 'Hotel Database'!$EB$11:$EB$510, 0)), ""))</f>
        <v>Évora</v>
      </c>
      <c r="J328" s="102"/>
      <c r="K328" s="102"/>
      <c r="L328" s="102"/>
      <c r="M328" s="102"/>
      <c r="N328" s="102"/>
      <c r="O328" s="102"/>
      <c r="P328" s="102" t="str">
        <f>IF(IFERROR(INDEX('Hotel Database'!$D$11:$D$510, MATCH($CY328, 'Hotel Database'!$EB$11:$EB$510, 0)), "")="", "", IFERROR(INDEX('Hotel Database'!$D$11:$D$510, MATCH($CY328, 'Hotel Database'!$EB$11:$EB$510, 0)), ""))</f>
        <v>EVORA Boutique Hotel</v>
      </c>
      <c r="Q328" s="102"/>
      <c r="R328" s="102"/>
      <c r="S328" s="102"/>
      <c r="T328" s="102"/>
      <c r="U328" s="102"/>
      <c r="V328" s="102"/>
      <c r="W328" s="102"/>
      <c r="X328" s="102"/>
      <c r="Y328" s="102"/>
      <c r="Z328" s="102" t="str">
        <f>IF(IFERROR(INDEX('Hotel Database'!$I$11:$I$510, MATCH($CY328, 'Hotel Database'!$EB$11:$EB$510, 0)), "")="", "", IFERROR(INDEX('Hotel Database'!$I$11:$I$510, MATCH($CY328, 'Hotel Database'!$EB$11:$EB$510, 0)), ""))</f>
        <v/>
      </c>
      <c r="AA328" s="102"/>
      <c r="AB328" s="102"/>
      <c r="AC328" s="102"/>
      <c r="AD328" s="103">
        <f>IF(IFERROR(INDEX('Hotel Database'!$E$11:$E$510, MATCH($CY328, 'Hotel Database'!$EB$11:$EB$510, 0)), "")="", "", IFERROR(INDEX('Hotel Database'!$E$11:$E$510, MATCH($CY328, 'Hotel Database'!$EB$11:$EB$510, 0)), ""))</f>
        <v>18</v>
      </c>
      <c r="AE328" s="103"/>
      <c r="AF328" s="103"/>
      <c r="AG328" s="103"/>
      <c r="AH328" s="103">
        <f>IF(IFERROR(INDEX('Hotel Database'!$H$11:$H$510, MATCH($CY328, 'Hotel Database'!$EB$11:$EB$510, 0)), "")="", "", IFERROR(INDEX('Hotel Database'!$H$11:$H$510, MATCH($CY328, 'Hotel Database'!$EB$11:$EB$510, 0)), ""))</f>
        <v>0</v>
      </c>
      <c r="AI328" s="103"/>
      <c r="AJ328" s="103"/>
      <c r="AK328" s="103"/>
      <c r="AL328" s="103" t="str">
        <f>IF(IFERROR(INDEX('Hotel Database'!$K$11:$K$510, MATCH($CY328, 'Hotel Database'!$EB$11:$EB$510, 0)), "")="", "", IFERROR(INDEX('Hotel Database'!$K$11:$K$510, MATCH($CY328, 'Hotel Database'!$EB$11:$EB$510, 0)), ""))</f>
        <v/>
      </c>
      <c r="AM328" s="103"/>
      <c r="AN328" s="103"/>
      <c r="AO328" s="103"/>
      <c r="AP328" s="103" t="str">
        <f>IF(IFERROR(INDEX('Hotel Database'!$Q$11:$Q$510, MATCH($CY328, 'Hotel Database'!$EB$11:$EB$510, 0)), "")="", "", IFERROR(INDEX('Hotel Database'!$Q$11:$Q$510, MATCH($CY328, 'Hotel Database'!$EB$11:$EB$510, 0)), ""))</f>
        <v/>
      </c>
      <c r="AQ328" s="103"/>
      <c r="AR328" s="103"/>
      <c r="AS328" s="103"/>
      <c r="AT328" s="104" t="str">
        <f t="shared" si="16"/>
        <v/>
      </c>
      <c r="AU328" s="104"/>
      <c r="AV328" s="104"/>
      <c r="AW328" s="104"/>
      <c r="AX328" s="104"/>
      <c r="AY328" s="104"/>
      <c r="AZ328" s="104"/>
      <c r="BA328" s="104"/>
      <c r="BB328" s="104"/>
      <c r="BC328" s="104"/>
      <c r="BD328" s="104"/>
      <c r="BE328" s="104"/>
      <c r="BF328" s="104"/>
      <c r="BG328" s="104"/>
      <c r="BH328" s="104"/>
      <c r="BI328" s="104"/>
      <c r="BJ328" s="104"/>
      <c r="BK328" s="104"/>
      <c r="BL328" s="105"/>
      <c r="BM328" s="2"/>
      <c r="BN328" s="25"/>
      <c r="BO328" s="25"/>
      <c r="BP328" s="25"/>
      <c r="BQ328" s="25"/>
      <c r="BR328" s="25"/>
      <c r="BS328" s="25"/>
      <c r="BT328" s="25"/>
      <c r="BU328" s="25"/>
      <c r="BV328" s="25"/>
      <c r="BW328" s="25"/>
      <c r="BX328" s="25"/>
      <c r="BY328" s="25"/>
      <c r="BZ328" s="25"/>
      <c r="CA328" s="25"/>
      <c r="CB328" s="25"/>
      <c r="CC328" s="25"/>
      <c r="CD328" s="25"/>
      <c r="CE328" s="25"/>
      <c r="CF328" s="25"/>
      <c r="CG328" s="25"/>
      <c r="CH328" s="25"/>
      <c r="CI328" s="25"/>
      <c r="CJ328" s="25"/>
      <c r="CK328" s="25"/>
      <c r="CU328" s="10" t="str">
        <f>'Hotel Database'!$EJ335</f>
        <v/>
      </c>
      <c r="CW328" s="10" t="str">
        <f>'Hotel Database'!$EN335</f>
        <v>Todos Santos – Cabo San Lucas</v>
      </c>
      <c r="CY328" s="8">
        <v>318</v>
      </c>
      <c r="DA328" s="10" t="str">
        <f>IFERROR(INDEX('Hotel Database'!$ED$11:$ED$510, MATCH($CY328, 'Hotel Database'!$EB$11:$EB$510, 0)), "")</f>
        <v>318. EVORA Boutique Hotel</v>
      </c>
      <c r="DC328" s="10" t="str">
        <f>IF(IFERROR(INDEX('Hotel Database'!$AD$11:$AD$510, MATCH($CY328, 'Hotel Database'!$EB$11:$EB$510, 0)), "")="", "", IFERROR(INDEX('Hotel Database'!$AD$11:$AD$510, MATCH($CY328, 'Hotel Database'!$EB$11:$EB$510, 0)), ""))</f>
        <v/>
      </c>
      <c r="DE328" s="10" t="str">
        <f t="shared" si="17"/>
        <v/>
      </c>
    </row>
    <row r="329" spans="1:109" x14ac:dyDescent="0.35">
      <c r="A329" s="2"/>
      <c r="B329" s="101" t="str">
        <f>IF(IFERROR(INDEX('Hotel Database'!$B$11:$B$510, MATCH($CY329, 'Hotel Database'!$EB$11:$EB$510, 0)), "")="", "", IFERROR(INDEX('Hotel Database'!$B$11:$B$510, MATCH($CY329, 'Hotel Database'!$EB$11:$EB$510, 0)), ""))</f>
        <v>Portugal</v>
      </c>
      <c r="C329" s="102"/>
      <c r="D329" s="102"/>
      <c r="E329" s="102"/>
      <c r="F329" s="102"/>
      <c r="G329" s="102"/>
      <c r="H329" s="102"/>
      <c r="I329" s="102" t="str">
        <f>IF(IFERROR(INDEX('Hotel Database'!$C$11:$C$510, MATCH($CY329, 'Hotel Database'!$EB$11:$EB$510, 0)), "")="", "", IFERROR(INDEX('Hotel Database'!$C$11:$C$510, MATCH($CY329, 'Hotel Database'!$EB$11:$EB$510, 0)), ""))</f>
        <v>Porto Santo, Madeira</v>
      </c>
      <c r="J329" s="102"/>
      <c r="K329" s="102"/>
      <c r="L329" s="102"/>
      <c r="M329" s="102"/>
      <c r="N329" s="102"/>
      <c r="O329" s="102"/>
      <c r="P329" s="102" t="str">
        <f>IF(IFERROR(INDEX('Hotel Database'!$D$11:$D$510, MATCH($CY329, 'Hotel Database'!$EB$11:$EB$510, 0)), "")="", "", IFERROR(INDEX('Hotel Database'!$D$11:$D$510, MATCH($CY329, 'Hotel Database'!$EB$11:$EB$510, 0)), ""))</f>
        <v>Legacy Ithos</v>
      </c>
      <c r="Q329" s="102"/>
      <c r="R329" s="102"/>
      <c r="S329" s="102"/>
      <c r="T329" s="102"/>
      <c r="U329" s="102"/>
      <c r="V329" s="102"/>
      <c r="W329" s="102"/>
      <c r="X329" s="102"/>
      <c r="Y329" s="102"/>
      <c r="Z329" s="102" t="str">
        <f>IF(IFERROR(INDEX('Hotel Database'!$I$11:$I$510, MATCH($CY329, 'Hotel Database'!$EB$11:$EB$510, 0)), "")="", "", IFERROR(INDEX('Hotel Database'!$I$11:$I$510, MATCH($CY329, 'Hotel Database'!$EB$11:$EB$510, 0)), ""))</f>
        <v/>
      </c>
      <c r="AA329" s="102"/>
      <c r="AB329" s="102"/>
      <c r="AC329" s="102"/>
      <c r="AD329" s="103">
        <f>IF(IFERROR(INDEX('Hotel Database'!$E$11:$E$510, MATCH($CY329, 'Hotel Database'!$EB$11:$EB$510, 0)), "")="", "", IFERROR(INDEX('Hotel Database'!$E$11:$E$510, MATCH($CY329, 'Hotel Database'!$EB$11:$EB$510, 0)), ""))</f>
        <v>28</v>
      </c>
      <c r="AE329" s="103"/>
      <c r="AF329" s="103"/>
      <c r="AG329" s="103"/>
      <c r="AH329" s="103">
        <f>IF(IFERROR(INDEX('Hotel Database'!$H$11:$H$510, MATCH($CY329, 'Hotel Database'!$EB$11:$EB$510, 0)), "")="", "", IFERROR(INDEX('Hotel Database'!$H$11:$H$510, MATCH($CY329, 'Hotel Database'!$EB$11:$EB$510, 0)), ""))</f>
        <v>0</v>
      </c>
      <c r="AI329" s="103"/>
      <c r="AJ329" s="103"/>
      <c r="AK329" s="103"/>
      <c r="AL329" s="103" t="str">
        <f>IF(IFERROR(INDEX('Hotel Database'!$K$11:$K$510, MATCH($CY329, 'Hotel Database'!$EB$11:$EB$510, 0)), "")="", "", IFERROR(INDEX('Hotel Database'!$K$11:$K$510, MATCH($CY329, 'Hotel Database'!$EB$11:$EB$510, 0)), ""))</f>
        <v/>
      </c>
      <c r="AM329" s="103"/>
      <c r="AN329" s="103"/>
      <c r="AO329" s="103"/>
      <c r="AP329" s="103" t="str">
        <f>IF(IFERROR(INDEX('Hotel Database'!$Q$11:$Q$510, MATCH($CY329, 'Hotel Database'!$EB$11:$EB$510, 0)), "")="", "", IFERROR(INDEX('Hotel Database'!$Q$11:$Q$510, MATCH($CY329, 'Hotel Database'!$EB$11:$EB$510, 0)), ""))</f>
        <v/>
      </c>
      <c r="AQ329" s="103"/>
      <c r="AR329" s="103"/>
      <c r="AS329" s="103"/>
      <c r="AT329" s="104" t="str">
        <f t="shared" si="16"/>
        <v/>
      </c>
      <c r="AU329" s="104"/>
      <c r="AV329" s="104"/>
      <c r="AW329" s="104"/>
      <c r="AX329" s="104"/>
      <c r="AY329" s="104"/>
      <c r="AZ329" s="104"/>
      <c r="BA329" s="104"/>
      <c r="BB329" s="104"/>
      <c r="BC329" s="104"/>
      <c r="BD329" s="104"/>
      <c r="BE329" s="104"/>
      <c r="BF329" s="104"/>
      <c r="BG329" s="104"/>
      <c r="BH329" s="104"/>
      <c r="BI329" s="104"/>
      <c r="BJ329" s="104"/>
      <c r="BK329" s="104"/>
      <c r="BL329" s="105"/>
      <c r="BM329" s="2"/>
      <c r="BN329" s="25"/>
      <c r="BO329" s="25"/>
      <c r="BP329" s="25"/>
      <c r="BQ329" s="25"/>
      <c r="BR329" s="25"/>
      <c r="BS329" s="25"/>
      <c r="BT329" s="25"/>
      <c r="BU329" s="25"/>
      <c r="BV329" s="25"/>
      <c r="BW329" s="25"/>
      <c r="BX329" s="25"/>
      <c r="BY329" s="25"/>
      <c r="BZ329" s="25"/>
      <c r="CA329" s="25"/>
      <c r="CB329" s="25"/>
      <c r="CC329" s="25"/>
      <c r="CD329" s="25"/>
      <c r="CE329" s="25"/>
      <c r="CF329" s="25"/>
      <c r="CG329" s="25"/>
      <c r="CH329" s="25"/>
      <c r="CI329" s="25"/>
      <c r="CJ329" s="25"/>
      <c r="CK329" s="25"/>
      <c r="CU329" s="10" t="str">
        <f>'Hotel Database'!$EJ336</f>
        <v/>
      </c>
      <c r="CW329" s="10" t="str">
        <f>'Hotel Database'!$EN336</f>
        <v>Tokyo</v>
      </c>
      <c r="CY329" s="8">
        <v>319</v>
      </c>
      <c r="DA329" s="10" t="str">
        <f>IFERROR(INDEX('Hotel Database'!$ED$11:$ED$510, MATCH($CY329, 'Hotel Database'!$EB$11:$EB$510, 0)), "")</f>
        <v>319. Legacy Ithos</v>
      </c>
      <c r="DC329" s="10" t="str">
        <f>IF(IFERROR(INDEX('Hotel Database'!$AD$11:$AD$510, MATCH($CY329, 'Hotel Database'!$EB$11:$EB$510, 0)), "")="", "", IFERROR(INDEX('Hotel Database'!$AD$11:$AD$510, MATCH($CY329, 'Hotel Database'!$EB$11:$EB$510, 0)), ""))</f>
        <v/>
      </c>
      <c r="DE329" s="10" t="str">
        <f t="shared" si="17"/>
        <v/>
      </c>
    </row>
    <row r="330" spans="1:109" x14ac:dyDescent="0.35">
      <c r="A330" s="2"/>
      <c r="B330" s="101" t="str">
        <f>IF(IFERROR(INDEX('Hotel Database'!$B$11:$B$510, MATCH($CY330, 'Hotel Database'!$EB$11:$EB$510, 0)), "")="", "", IFERROR(INDEX('Hotel Database'!$B$11:$B$510, MATCH($CY330, 'Hotel Database'!$EB$11:$EB$510, 0)), ""))</f>
        <v>Puerto Rico</v>
      </c>
      <c r="C330" s="102"/>
      <c r="D330" s="102"/>
      <c r="E330" s="102"/>
      <c r="F330" s="102"/>
      <c r="G330" s="102"/>
      <c r="H330" s="102"/>
      <c r="I330" s="102" t="str">
        <f>IF(IFERROR(INDEX('Hotel Database'!$C$11:$C$510, MATCH($CY330, 'Hotel Database'!$EB$11:$EB$510, 0)), "")="", "", IFERROR(INDEX('Hotel Database'!$C$11:$C$510, MATCH($CY330, 'Hotel Database'!$EB$11:$EB$510, 0)), ""))</f>
        <v>San Juan</v>
      </c>
      <c r="J330" s="102"/>
      <c r="K330" s="102"/>
      <c r="L330" s="102"/>
      <c r="M330" s="102"/>
      <c r="N330" s="102"/>
      <c r="O330" s="102"/>
      <c r="P330" s="102" t="str">
        <f>IF(IFERROR(INDEX('Hotel Database'!$D$11:$D$510, MATCH($CY330, 'Hotel Database'!$EB$11:$EB$510, 0)), "")="", "", IFERROR(INDEX('Hotel Database'!$D$11:$D$510, MATCH($CY330, 'Hotel Database'!$EB$11:$EB$510, 0)), ""))</f>
        <v>VERANO San Juan</v>
      </c>
      <c r="Q330" s="102"/>
      <c r="R330" s="102"/>
      <c r="S330" s="102"/>
      <c r="T330" s="102"/>
      <c r="U330" s="102"/>
      <c r="V330" s="102"/>
      <c r="W330" s="102"/>
      <c r="X330" s="102"/>
      <c r="Y330" s="102"/>
      <c r="Z330" s="102" t="str">
        <f>IF(IFERROR(INDEX('Hotel Database'!$I$11:$I$510, MATCH($CY330, 'Hotel Database'!$EB$11:$EB$510, 0)), "")="", "", IFERROR(INDEX('Hotel Database'!$I$11:$I$510, MATCH($CY330, 'Hotel Database'!$EB$11:$EB$510, 0)), ""))</f>
        <v/>
      </c>
      <c r="AA330" s="102"/>
      <c r="AB330" s="102"/>
      <c r="AC330" s="102"/>
      <c r="AD330" s="103">
        <f>IF(IFERROR(INDEX('Hotel Database'!$E$11:$E$510, MATCH($CY330, 'Hotel Database'!$EB$11:$EB$510, 0)), "")="", "", IFERROR(INDEX('Hotel Database'!$E$11:$E$510, MATCH($CY330, 'Hotel Database'!$EB$11:$EB$510, 0)), ""))</f>
        <v>43</v>
      </c>
      <c r="AE330" s="103"/>
      <c r="AF330" s="103"/>
      <c r="AG330" s="103"/>
      <c r="AH330" s="103">
        <f>IF(IFERROR(INDEX('Hotel Database'!$H$11:$H$510, MATCH($CY330, 'Hotel Database'!$EB$11:$EB$510, 0)), "")="", "", IFERROR(INDEX('Hotel Database'!$H$11:$H$510, MATCH($CY330, 'Hotel Database'!$EB$11:$EB$510, 0)), ""))</f>
        <v>0</v>
      </c>
      <c r="AI330" s="103"/>
      <c r="AJ330" s="103"/>
      <c r="AK330" s="103"/>
      <c r="AL330" s="103" t="str">
        <f>IF(IFERROR(INDEX('Hotel Database'!$K$11:$K$510, MATCH($CY330, 'Hotel Database'!$EB$11:$EB$510, 0)), "")="", "", IFERROR(INDEX('Hotel Database'!$K$11:$K$510, MATCH($CY330, 'Hotel Database'!$EB$11:$EB$510, 0)), ""))</f>
        <v/>
      </c>
      <c r="AM330" s="103"/>
      <c r="AN330" s="103"/>
      <c r="AO330" s="103"/>
      <c r="AP330" s="103" t="str">
        <f>IF(IFERROR(INDEX('Hotel Database'!$Q$11:$Q$510, MATCH($CY330, 'Hotel Database'!$EB$11:$EB$510, 0)), "")="", "", IFERROR(INDEX('Hotel Database'!$Q$11:$Q$510, MATCH($CY330, 'Hotel Database'!$EB$11:$EB$510, 0)), ""))</f>
        <v/>
      </c>
      <c r="AQ330" s="103"/>
      <c r="AR330" s="103"/>
      <c r="AS330" s="103"/>
      <c r="AT330" s="104" t="str">
        <f t="shared" si="16"/>
        <v>https://lhw.com/hotelverano</v>
      </c>
      <c r="AU330" s="104"/>
      <c r="AV330" s="104"/>
      <c r="AW330" s="104"/>
      <c r="AX330" s="104"/>
      <c r="AY330" s="104"/>
      <c r="AZ330" s="104"/>
      <c r="BA330" s="104"/>
      <c r="BB330" s="104"/>
      <c r="BC330" s="104"/>
      <c r="BD330" s="104"/>
      <c r="BE330" s="104"/>
      <c r="BF330" s="104"/>
      <c r="BG330" s="104"/>
      <c r="BH330" s="104"/>
      <c r="BI330" s="104"/>
      <c r="BJ330" s="104"/>
      <c r="BK330" s="104"/>
      <c r="BL330" s="105"/>
      <c r="BM330" s="2"/>
      <c r="BN330" s="25"/>
      <c r="BO330" s="25"/>
      <c r="BP330" s="25"/>
      <c r="BQ330" s="25"/>
      <c r="BR330" s="25"/>
      <c r="BS330" s="25"/>
      <c r="BT330" s="25"/>
      <c r="BU330" s="25"/>
      <c r="BV330" s="25"/>
      <c r="BW330" s="25"/>
      <c r="BX330" s="25"/>
      <c r="BY330" s="25"/>
      <c r="BZ330" s="25"/>
      <c r="CA330" s="25"/>
      <c r="CB330" s="25"/>
      <c r="CC330" s="25"/>
      <c r="CD330" s="25"/>
      <c r="CE330" s="25"/>
      <c r="CF330" s="25"/>
      <c r="CG330" s="25"/>
      <c r="CH330" s="25"/>
      <c r="CI330" s="25"/>
      <c r="CJ330" s="25"/>
      <c r="CK330" s="25"/>
      <c r="CU330" s="10" t="str">
        <f>'Hotel Database'!$EJ337</f>
        <v/>
      </c>
      <c r="CW330" s="10" t="str">
        <f>'Hotel Database'!$EN337</f>
        <v>Torno</v>
      </c>
      <c r="CY330" s="8">
        <v>320</v>
      </c>
      <c r="DA330" s="10" t="str">
        <f>IFERROR(INDEX('Hotel Database'!$ED$11:$ED$510, MATCH($CY330, 'Hotel Database'!$EB$11:$EB$510, 0)), "")</f>
        <v>320. VERANO San Juan</v>
      </c>
      <c r="DC330" s="10" t="str">
        <f>IF(IFERROR(INDEX('Hotel Database'!$AD$11:$AD$510, MATCH($CY330, 'Hotel Database'!$EB$11:$EB$510, 0)), "")="", "", IFERROR(INDEX('Hotel Database'!$AD$11:$AD$510, MATCH($CY330, 'Hotel Database'!$EB$11:$EB$510, 0)), ""))</f>
        <v>www.lhw.com/hotelverano</v>
      </c>
      <c r="DE330" s="10" t="str">
        <f t="shared" si="17"/>
        <v>https://lhw.com/hotelverano</v>
      </c>
    </row>
    <row r="331" spans="1:109" x14ac:dyDescent="0.35">
      <c r="A331" s="2"/>
      <c r="B331" s="101" t="str">
        <f>IF(IFERROR(INDEX('Hotel Database'!$B$11:$B$510, MATCH($CY331, 'Hotel Database'!$EB$11:$EB$510, 0)), "")="", "", IFERROR(INDEX('Hotel Database'!$B$11:$B$510, MATCH($CY331, 'Hotel Database'!$EB$11:$EB$510, 0)), ""))</f>
        <v>Qatar</v>
      </c>
      <c r="C331" s="102"/>
      <c r="D331" s="102"/>
      <c r="E331" s="102"/>
      <c r="F331" s="102"/>
      <c r="G331" s="102"/>
      <c r="H331" s="102"/>
      <c r="I331" s="102" t="str">
        <f>IF(IFERROR(INDEX('Hotel Database'!$C$11:$C$510, MATCH($CY331, 'Hotel Database'!$EB$11:$EB$510, 0)), "")="", "", IFERROR(INDEX('Hotel Database'!$C$11:$C$510, MATCH($CY331, 'Hotel Database'!$EB$11:$EB$510, 0)), ""))</f>
        <v>Doha</v>
      </c>
      <c r="J331" s="102"/>
      <c r="K331" s="102"/>
      <c r="L331" s="102"/>
      <c r="M331" s="102"/>
      <c r="N331" s="102"/>
      <c r="O331" s="102"/>
      <c r="P331" s="102" t="str">
        <f>IF(IFERROR(INDEX('Hotel Database'!$D$11:$D$510, MATCH($CY331, 'Hotel Database'!$EB$11:$EB$510, 0)), "")="", "", IFERROR(INDEX('Hotel Database'!$D$11:$D$510, MATCH($CY331, 'Hotel Database'!$EB$11:$EB$510, 0)), ""))</f>
        <v>The Chedi Katara Hotel &amp; Resort</v>
      </c>
      <c r="Q331" s="102"/>
      <c r="R331" s="102"/>
      <c r="S331" s="102"/>
      <c r="T331" s="102"/>
      <c r="U331" s="102"/>
      <c r="V331" s="102"/>
      <c r="W331" s="102"/>
      <c r="X331" s="102"/>
      <c r="Y331" s="102"/>
      <c r="Z331" s="102" t="str">
        <f>IF(IFERROR(INDEX('Hotel Database'!$I$11:$I$510, MATCH($CY331, 'Hotel Database'!$EB$11:$EB$510, 0)), "")="", "", IFERROR(INDEX('Hotel Database'!$I$11:$I$510, MATCH($CY331, 'Hotel Database'!$EB$11:$EB$510, 0)), ""))</f>
        <v/>
      </c>
      <c r="AA331" s="102"/>
      <c r="AB331" s="102"/>
      <c r="AC331" s="102"/>
      <c r="AD331" s="103">
        <f>IF(IFERROR(INDEX('Hotel Database'!$E$11:$E$510, MATCH($CY331, 'Hotel Database'!$EB$11:$EB$510, 0)), "")="", "", IFERROR(INDEX('Hotel Database'!$E$11:$E$510, MATCH($CY331, 'Hotel Database'!$EB$11:$EB$510, 0)), ""))</f>
        <v>91</v>
      </c>
      <c r="AE331" s="103"/>
      <c r="AF331" s="103"/>
      <c r="AG331" s="103"/>
      <c r="AH331" s="103">
        <f>IF(IFERROR(INDEX('Hotel Database'!$H$11:$H$510, MATCH($CY331, 'Hotel Database'!$EB$11:$EB$510, 0)), "")="", "", IFERROR(INDEX('Hotel Database'!$H$11:$H$510, MATCH($CY331, 'Hotel Database'!$EB$11:$EB$510, 0)), ""))</f>
        <v>0</v>
      </c>
      <c r="AI331" s="103"/>
      <c r="AJ331" s="103"/>
      <c r="AK331" s="103"/>
      <c r="AL331" s="103" t="str">
        <f>IF(IFERROR(INDEX('Hotel Database'!$K$11:$K$510, MATCH($CY331, 'Hotel Database'!$EB$11:$EB$510, 0)), "")="", "", IFERROR(INDEX('Hotel Database'!$K$11:$K$510, MATCH($CY331, 'Hotel Database'!$EB$11:$EB$510, 0)), ""))</f>
        <v/>
      </c>
      <c r="AM331" s="103"/>
      <c r="AN331" s="103"/>
      <c r="AO331" s="103"/>
      <c r="AP331" s="103" t="str">
        <f>IF(IFERROR(INDEX('Hotel Database'!$Q$11:$Q$510, MATCH($CY331, 'Hotel Database'!$EB$11:$EB$510, 0)), "")="", "", IFERROR(INDEX('Hotel Database'!$Q$11:$Q$510, MATCH($CY331, 'Hotel Database'!$EB$11:$EB$510, 0)), ""))</f>
        <v/>
      </c>
      <c r="AQ331" s="103"/>
      <c r="AR331" s="103"/>
      <c r="AS331" s="103"/>
      <c r="AT331" s="104" t="str">
        <f t="shared" si="16"/>
        <v>https://lhw.com/chedikatara</v>
      </c>
      <c r="AU331" s="104"/>
      <c r="AV331" s="104"/>
      <c r="AW331" s="104"/>
      <c r="AX331" s="104"/>
      <c r="AY331" s="104"/>
      <c r="AZ331" s="104"/>
      <c r="BA331" s="104"/>
      <c r="BB331" s="104"/>
      <c r="BC331" s="104"/>
      <c r="BD331" s="104"/>
      <c r="BE331" s="104"/>
      <c r="BF331" s="104"/>
      <c r="BG331" s="104"/>
      <c r="BH331" s="104"/>
      <c r="BI331" s="104"/>
      <c r="BJ331" s="104"/>
      <c r="BK331" s="104"/>
      <c r="BL331" s="105"/>
      <c r="BM331" s="2"/>
      <c r="BN331" s="25"/>
      <c r="BO331" s="25"/>
      <c r="BP331" s="25"/>
      <c r="BQ331" s="25"/>
      <c r="BR331" s="25"/>
      <c r="BS331" s="25"/>
      <c r="BT331" s="25"/>
      <c r="BU331" s="25"/>
      <c r="BV331" s="25"/>
      <c r="BW331" s="25"/>
      <c r="BX331" s="25"/>
      <c r="BY331" s="25"/>
      <c r="BZ331" s="25"/>
      <c r="CA331" s="25"/>
      <c r="CB331" s="25"/>
      <c r="CC331" s="25"/>
      <c r="CD331" s="25"/>
      <c r="CE331" s="25"/>
      <c r="CF331" s="25"/>
      <c r="CG331" s="25"/>
      <c r="CH331" s="25"/>
      <c r="CI331" s="25"/>
      <c r="CJ331" s="25"/>
      <c r="CK331" s="25"/>
      <c r="CU331" s="10" t="str">
        <f>'Hotel Database'!$EJ338</f>
        <v/>
      </c>
      <c r="CW331" s="10" t="str">
        <f>'Hotel Database'!$EN338</f>
        <v>Toronto</v>
      </c>
      <c r="CY331" s="8">
        <v>321</v>
      </c>
      <c r="DA331" s="10" t="str">
        <f>IFERROR(INDEX('Hotel Database'!$ED$11:$ED$510, MATCH($CY331, 'Hotel Database'!$EB$11:$EB$510, 0)), "")</f>
        <v>321. The Chedi Katara Hotel &amp; Resort</v>
      </c>
      <c r="DC331" s="10" t="str">
        <f>IF(IFERROR(INDEX('Hotel Database'!$AD$11:$AD$510, MATCH($CY331, 'Hotel Database'!$EB$11:$EB$510, 0)), "")="", "", IFERROR(INDEX('Hotel Database'!$AD$11:$AD$510, MATCH($CY331, 'Hotel Database'!$EB$11:$EB$510, 0)), ""))</f>
        <v>www.lhw.com/chedikatara</v>
      </c>
      <c r="DE331" s="10" t="str">
        <f t="shared" si="17"/>
        <v>https://lhw.com/chedikatara</v>
      </c>
    </row>
    <row r="332" spans="1:109" x14ac:dyDescent="0.35">
      <c r="A332" s="2"/>
      <c r="B332" s="101" t="str">
        <f>IF(IFERROR(INDEX('Hotel Database'!$B$11:$B$510, MATCH($CY332, 'Hotel Database'!$EB$11:$EB$510, 0)), "")="", "", IFERROR(INDEX('Hotel Database'!$B$11:$B$510, MATCH($CY332, 'Hotel Database'!$EB$11:$EB$510, 0)), ""))</f>
        <v>Russian Federation</v>
      </c>
      <c r="C332" s="102"/>
      <c r="D332" s="102"/>
      <c r="E332" s="102"/>
      <c r="F332" s="102"/>
      <c r="G332" s="102"/>
      <c r="H332" s="102"/>
      <c r="I332" s="102" t="str">
        <f>IF(IFERROR(INDEX('Hotel Database'!$C$11:$C$510, MATCH($CY332, 'Hotel Database'!$EB$11:$EB$510, 0)), "")="", "", IFERROR(INDEX('Hotel Database'!$C$11:$C$510, MATCH($CY332, 'Hotel Database'!$EB$11:$EB$510, 0)), ""))</f>
        <v>Saint Petersburg</v>
      </c>
      <c r="J332" s="102"/>
      <c r="K332" s="102"/>
      <c r="L332" s="102"/>
      <c r="M332" s="102"/>
      <c r="N332" s="102"/>
      <c r="O332" s="102"/>
      <c r="P332" s="102" t="str">
        <f>IF(IFERROR(INDEX('Hotel Database'!$D$11:$D$510, MATCH($CY332, 'Hotel Database'!$EB$11:$EB$510, 0)), "")="", "", IFERROR(INDEX('Hotel Database'!$D$11:$D$510, MATCH($CY332, 'Hotel Database'!$EB$11:$EB$510, 0)), ""))</f>
        <v>Lotte Hotel St. Petersburg</v>
      </c>
      <c r="Q332" s="102"/>
      <c r="R332" s="102"/>
      <c r="S332" s="102"/>
      <c r="T332" s="102"/>
      <c r="U332" s="102"/>
      <c r="V332" s="102"/>
      <c r="W332" s="102"/>
      <c r="X332" s="102"/>
      <c r="Y332" s="102"/>
      <c r="Z332" s="102" t="str">
        <f>IF(IFERROR(INDEX('Hotel Database'!$I$11:$I$510, MATCH($CY332, 'Hotel Database'!$EB$11:$EB$510, 0)), "")="", "", IFERROR(INDEX('Hotel Database'!$I$11:$I$510, MATCH($CY332, 'Hotel Database'!$EB$11:$EB$510, 0)), ""))</f>
        <v/>
      </c>
      <c r="AA332" s="102"/>
      <c r="AB332" s="102"/>
      <c r="AC332" s="102"/>
      <c r="AD332" s="103">
        <f>IF(IFERROR(INDEX('Hotel Database'!$E$11:$E$510, MATCH($CY332, 'Hotel Database'!$EB$11:$EB$510, 0)), "")="", "", IFERROR(INDEX('Hotel Database'!$E$11:$E$510, MATCH($CY332, 'Hotel Database'!$EB$11:$EB$510, 0)), ""))</f>
        <v>154</v>
      </c>
      <c r="AE332" s="103"/>
      <c r="AF332" s="103"/>
      <c r="AG332" s="103"/>
      <c r="AH332" s="103">
        <f>IF(IFERROR(INDEX('Hotel Database'!$H$11:$H$510, MATCH($CY332, 'Hotel Database'!$EB$11:$EB$510, 0)), "")="", "", IFERROR(INDEX('Hotel Database'!$H$11:$H$510, MATCH($CY332, 'Hotel Database'!$EB$11:$EB$510, 0)), ""))</f>
        <v>2</v>
      </c>
      <c r="AI332" s="103"/>
      <c r="AJ332" s="103"/>
      <c r="AK332" s="103"/>
      <c r="AL332" s="103">
        <f>IF(IFERROR(INDEX('Hotel Database'!$K$11:$K$510, MATCH($CY332, 'Hotel Database'!$EB$11:$EB$510, 0)), "")="", "", IFERROR(INDEX('Hotel Database'!$K$11:$K$510, MATCH($CY332, 'Hotel Database'!$EB$11:$EB$510, 0)), ""))</f>
        <v>100</v>
      </c>
      <c r="AM332" s="103"/>
      <c r="AN332" s="103"/>
      <c r="AO332" s="103"/>
      <c r="AP332" s="103">
        <f>IF(IFERROR(INDEX('Hotel Database'!$Q$11:$Q$510, MATCH($CY332, 'Hotel Database'!$EB$11:$EB$510, 0)), "")="", "", IFERROR(INDEX('Hotel Database'!$Q$11:$Q$510, MATCH($CY332, 'Hotel Database'!$EB$11:$EB$510, 0)), ""))</f>
        <v>50</v>
      </c>
      <c r="AQ332" s="103"/>
      <c r="AR332" s="103"/>
      <c r="AS332" s="103"/>
      <c r="AT332" s="104" t="str">
        <f t="shared" ref="AT332:AT395" si="18">IF($DE332="", "", HYPERLINK($DE332, $DE332))</f>
        <v>https://lhw.com/lotteled</v>
      </c>
      <c r="AU332" s="104"/>
      <c r="AV332" s="104"/>
      <c r="AW332" s="104"/>
      <c r="AX332" s="104"/>
      <c r="AY332" s="104"/>
      <c r="AZ332" s="104"/>
      <c r="BA332" s="104"/>
      <c r="BB332" s="104"/>
      <c r="BC332" s="104"/>
      <c r="BD332" s="104"/>
      <c r="BE332" s="104"/>
      <c r="BF332" s="104"/>
      <c r="BG332" s="104"/>
      <c r="BH332" s="104"/>
      <c r="BI332" s="104"/>
      <c r="BJ332" s="104"/>
      <c r="BK332" s="104"/>
      <c r="BL332" s="105"/>
      <c r="BM332" s="2"/>
      <c r="BN332" s="25"/>
      <c r="BO332" s="25"/>
      <c r="BP332" s="25"/>
      <c r="BQ332" s="25"/>
      <c r="BR332" s="25"/>
      <c r="BS332" s="25"/>
      <c r="BT332" s="25"/>
      <c r="BU332" s="25"/>
      <c r="BV332" s="25"/>
      <c r="BW332" s="25"/>
      <c r="BX332" s="25"/>
      <c r="BY332" s="25"/>
      <c r="BZ332" s="25"/>
      <c r="CA332" s="25"/>
      <c r="CB332" s="25"/>
      <c r="CC332" s="25"/>
      <c r="CD332" s="25"/>
      <c r="CE332" s="25"/>
      <c r="CF332" s="25"/>
      <c r="CG332" s="25"/>
      <c r="CH332" s="25"/>
      <c r="CI332" s="25"/>
      <c r="CJ332" s="25"/>
      <c r="CK332" s="25"/>
      <c r="CU332" s="10" t="str">
        <f>'Hotel Database'!$EJ339</f>
        <v/>
      </c>
      <c r="CW332" s="10" t="str">
        <f>'Hotel Database'!$EN339</f>
        <v>Tourrettes</v>
      </c>
      <c r="CY332" s="8">
        <v>322</v>
      </c>
      <c r="DA332" s="10" t="str">
        <f>IFERROR(INDEX('Hotel Database'!$ED$11:$ED$510, MATCH($CY332, 'Hotel Database'!$EB$11:$EB$510, 0)), "")</f>
        <v>322. Lotte Hotel St. Petersburg</v>
      </c>
      <c r="DC332" s="10" t="str">
        <f>IF(IFERROR(INDEX('Hotel Database'!$AD$11:$AD$510, MATCH($CY332, 'Hotel Database'!$EB$11:$EB$510, 0)), "")="", "", IFERROR(INDEX('Hotel Database'!$AD$11:$AD$510, MATCH($CY332, 'Hotel Database'!$EB$11:$EB$510, 0)), ""))</f>
        <v>www.lhw.com/lotteled</v>
      </c>
      <c r="DE332" s="10" t="str">
        <f t="shared" ref="DE332:DE395" si="19">IF($DC332="", "", IFERROR(REPLACE($DC332, FIND($DE$6, $DC332), LEN($DE$6), $DE$7), $DC332))</f>
        <v>https://lhw.com/lotteled</v>
      </c>
    </row>
    <row r="333" spans="1:109" x14ac:dyDescent="0.35">
      <c r="A333" s="2"/>
      <c r="B333" s="101" t="str">
        <f>IF(IFERROR(INDEX('Hotel Database'!$B$11:$B$510, MATCH($CY333, 'Hotel Database'!$EB$11:$EB$510, 0)), "")="", "", IFERROR(INDEX('Hotel Database'!$B$11:$B$510, MATCH($CY333, 'Hotel Database'!$EB$11:$EB$510, 0)), ""))</f>
        <v>Saint Barthélemy</v>
      </c>
      <c r="C333" s="102"/>
      <c r="D333" s="102"/>
      <c r="E333" s="102"/>
      <c r="F333" s="102"/>
      <c r="G333" s="102"/>
      <c r="H333" s="102"/>
      <c r="I333" s="102" t="str">
        <f>IF(IFERROR(INDEX('Hotel Database'!$C$11:$C$510, MATCH($CY333, 'Hotel Database'!$EB$11:$EB$510, 0)), "")="", "", IFERROR(INDEX('Hotel Database'!$C$11:$C$510, MATCH($CY333, 'Hotel Database'!$EB$11:$EB$510, 0)), ""))</f>
        <v>St. Barthelemy</v>
      </c>
      <c r="J333" s="102"/>
      <c r="K333" s="102"/>
      <c r="L333" s="102"/>
      <c r="M333" s="102"/>
      <c r="N333" s="102"/>
      <c r="O333" s="102"/>
      <c r="P333" s="102" t="str">
        <f>IF(IFERROR(INDEX('Hotel Database'!$D$11:$D$510, MATCH($CY333, 'Hotel Database'!$EB$11:$EB$510, 0)), "")="", "", IFERROR(INDEX('Hotel Database'!$D$11:$D$510, MATCH($CY333, 'Hotel Database'!$EB$11:$EB$510, 0)), ""))</f>
        <v>Le Sereno Hotel, Villas &amp; SPA</v>
      </c>
      <c r="Q333" s="102"/>
      <c r="R333" s="102"/>
      <c r="S333" s="102"/>
      <c r="T333" s="102"/>
      <c r="U333" s="102"/>
      <c r="V333" s="102"/>
      <c r="W333" s="102"/>
      <c r="X333" s="102"/>
      <c r="Y333" s="102"/>
      <c r="Z333" s="102" t="str">
        <f>IF(IFERROR(INDEX('Hotel Database'!$I$11:$I$510, MATCH($CY333, 'Hotel Database'!$EB$11:$EB$510, 0)), "")="", "", IFERROR(INDEX('Hotel Database'!$I$11:$I$510, MATCH($CY333, 'Hotel Database'!$EB$11:$EB$510, 0)), ""))</f>
        <v/>
      </c>
      <c r="AA333" s="102"/>
      <c r="AB333" s="102"/>
      <c r="AC333" s="102"/>
      <c r="AD333" s="103">
        <f>IF(IFERROR(INDEX('Hotel Database'!$E$11:$E$510, MATCH($CY333, 'Hotel Database'!$EB$11:$EB$510, 0)), "")="", "", IFERROR(INDEX('Hotel Database'!$E$11:$E$510, MATCH($CY333, 'Hotel Database'!$EB$11:$EB$510, 0)), ""))</f>
        <v>36</v>
      </c>
      <c r="AE333" s="103"/>
      <c r="AF333" s="103"/>
      <c r="AG333" s="103"/>
      <c r="AH333" s="103">
        <f>IF(IFERROR(INDEX('Hotel Database'!$H$11:$H$510, MATCH($CY333, 'Hotel Database'!$EB$11:$EB$510, 0)), "")="", "", IFERROR(INDEX('Hotel Database'!$H$11:$H$510, MATCH($CY333, 'Hotel Database'!$EB$11:$EB$510, 0)), ""))</f>
        <v>0</v>
      </c>
      <c r="AI333" s="103"/>
      <c r="AJ333" s="103"/>
      <c r="AK333" s="103"/>
      <c r="AL333" s="103" t="str">
        <f>IF(IFERROR(INDEX('Hotel Database'!$K$11:$K$510, MATCH($CY333, 'Hotel Database'!$EB$11:$EB$510, 0)), "")="", "", IFERROR(INDEX('Hotel Database'!$K$11:$K$510, MATCH($CY333, 'Hotel Database'!$EB$11:$EB$510, 0)), ""))</f>
        <v/>
      </c>
      <c r="AM333" s="103"/>
      <c r="AN333" s="103"/>
      <c r="AO333" s="103"/>
      <c r="AP333" s="103" t="str">
        <f>IF(IFERROR(INDEX('Hotel Database'!$Q$11:$Q$510, MATCH($CY333, 'Hotel Database'!$EB$11:$EB$510, 0)), "")="", "", IFERROR(INDEX('Hotel Database'!$Q$11:$Q$510, MATCH($CY333, 'Hotel Database'!$EB$11:$EB$510, 0)), ""))</f>
        <v/>
      </c>
      <c r="AQ333" s="103"/>
      <c r="AR333" s="103"/>
      <c r="AS333" s="103"/>
      <c r="AT333" s="104" t="str">
        <f t="shared" si="18"/>
        <v>https://lhw.com/sereno</v>
      </c>
      <c r="AU333" s="104"/>
      <c r="AV333" s="104"/>
      <c r="AW333" s="104"/>
      <c r="AX333" s="104"/>
      <c r="AY333" s="104"/>
      <c r="AZ333" s="104"/>
      <c r="BA333" s="104"/>
      <c r="BB333" s="104"/>
      <c r="BC333" s="104"/>
      <c r="BD333" s="104"/>
      <c r="BE333" s="104"/>
      <c r="BF333" s="104"/>
      <c r="BG333" s="104"/>
      <c r="BH333" s="104"/>
      <c r="BI333" s="104"/>
      <c r="BJ333" s="104"/>
      <c r="BK333" s="104"/>
      <c r="BL333" s="105"/>
      <c r="BM333" s="2"/>
      <c r="BN333" s="25"/>
      <c r="BO333" s="25"/>
      <c r="BP333" s="25"/>
      <c r="BQ333" s="25"/>
      <c r="BR333" s="25"/>
      <c r="BS333" s="25"/>
      <c r="BT333" s="25"/>
      <c r="BU333" s="25"/>
      <c r="BV333" s="25"/>
      <c r="BW333" s="25"/>
      <c r="BX333" s="25"/>
      <c r="BY333" s="25"/>
      <c r="BZ333" s="25"/>
      <c r="CA333" s="25"/>
      <c r="CB333" s="25"/>
      <c r="CC333" s="25"/>
      <c r="CD333" s="25"/>
      <c r="CE333" s="25"/>
      <c r="CF333" s="25"/>
      <c r="CG333" s="25"/>
      <c r="CH333" s="25"/>
      <c r="CI333" s="25"/>
      <c r="CJ333" s="25"/>
      <c r="CK333" s="25"/>
      <c r="CU333" s="10" t="str">
        <f>'Hotel Database'!$EJ340</f>
        <v/>
      </c>
      <c r="CW333" s="10" t="str">
        <f>'Hotel Database'!$EN340</f>
        <v>Tróia</v>
      </c>
      <c r="CY333" s="8">
        <v>323</v>
      </c>
      <c r="DA333" s="10" t="str">
        <f>IFERROR(INDEX('Hotel Database'!$ED$11:$ED$510, MATCH($CY333, 'Hotel Database'!$EB$11:$EB$510, 0)), "")</f>
        <v>323. Le Sereno Hotel, Villas &amp; SPA</v>
      </c>
      <c r="DC333" s="10" t="str">
        <f>IF(IFERROR(INDEX('Hotel Database'!$AD$11:$AD$510, MATCH($CY333, 'Hotel Database'!$EB$11:$EB$510, 0)), "")="", "", IFERROR(INDEX('Hotel Database'!$AD$11:$AD$510, MATCH($CY333, 'Hotel Database'!$EB$11:$EB$510, 0)), ""))</f>
        <v>www.lhw.com/sereno</v>
      </c>
      <c r="DE333" s="10" t="str">
        <f t="shared" si="19"/>
        <v>https://lhw.com/sereno</v>
      </c>
    </row>
    <row r="334" spans="1:109" x14ac:dyDescent="0.35">
      <c r="A334" s="2"/>
      <c r="B334" s="101" t="str">
        <f>IF(IFERROR(INDEX('Hotel Database'!$B$11:$B$510, MATCH($CY334, 'Hotel Database'!$EB$11:$EB$510, 0)), "")="", "", IFERROR(INDEX('Hotel Database'!$B$11:$B$510, MATCH($CY334, 'Hotel Database'!$EB$11:$EB$510, 0)), ""))</f>
        <v>Saint Lucia</v>
      </c>
      <c r="C334" s="102"/>
      <c r="D334" s="102"/>
      <c r="E334" s="102"/>
      <c r="F334" s="102"/>
      <c r="G334" s="102"/>
      <c r="H334" s="102"/>
      <c r="I334" s="102" t="str">
        <f>IF(IFERROR(INDEX('Hotel Database'!$C$11:$C$510, MATCH($CY334, 'Hotel Database'!$EB$11:$EB$510, 0)), "")="", "", IFERROR(INDEX('Hotel Database'!$C$11:$C$510, MATCH($CY334, 'Hotel Database'!$EB$11:$EB$510, 0)), ""))</f>
        <v>Castries</v>
      </c>
      <c r="J334" s="102"/>
      <c r="K334" s="102"/>
      <c r="L334" s="102"/>
      <c r="M334" s="102"/>
      <c r="N334" s="102"/>
      <c r="O334" s="102"/>
      <c r="P334" s="102" t="str">
        <f>IF(IFERROR(INDEX('Hotel Database'!$D$11:$D$510, MATCH($CY334, 'Hotel Database'!$EB$11:$EB$510, 0)), "")="", "", IFERROR(INDEX('Hotel Database'!$D$11:$D$510, MATCH($CY334, 'Hotel Database'!$EB$11:$EB$510, 0)), ""))</f>
        <v>Windjammer Landing Resort and Residences</v>
      </c>
      <c r="Q334" s="102"/>
      <c r="R334" s="102"/>
      <c r="S334" s="102"/>
      <c r="T334" s="102"/>
      <c r="U334" s="102"/>
      <c r="V334" s="102"/>
      <c r="W334" s="102"/>
      <c r="X334" s="102"/>
      <c r="Y334" s="102"/>
      <c r="Z334" s="102" t="str">
        <f>IF(IFERROR(INDEX('Hotel Database'!$I$11:$I$510, MATCH($CY334, 'Hotel Database'!$EB$11:$EB$510, 0)), "")="", "", IFERROR(INDEX('Hotel Database'!$I$11:$I$510, MATCH($CY334, 'Hotel Database'!$EB$11:$EB$510, 0)), ""))</f>
        <v/>
      </c>
      <c r="AA334" s="102"/>
      <c r="AB334" s="102"/>
      <c r="AC334" s="102"/>
      <c r="AD334" s="103">
        <f>IF(IFERROR(INDEX('Hotel Database'!$E$11:$E$510, MATCH($CY334, 'Hotel Database'!$EB$11:$EB$510, 0)), "")="", "", IFERROR(INDEX('Hotel Database'!$E$11:$E$510, MATCH($CY334, 'Hotel Database'!$EB$11:$EB$510, 0)), ""))</f>
        <v>110</v>
      </c>
      <c r="AE334" s="103"/>
      <c r="AF334" s="103"/>
      <c r="AG334" s="103"/>
      <c r="AH334" s="103">
        <f>IF(IFERROR(INDEX('Hotel Database'!$H$11:$H$510, MATCH($CY334, 'Hotel Database'!$EB$11:$EB$510, 0)), "")="", "", IFERROR(INDEX('Hotel Database'!$H$11:$H$510, MATCH($CY334, 'Hotel Database'!$EB$11:$EB$510, 0)), ""))</f>
        <v>0</v>
      </c>
      <c r="AI334" s="103"/>
      <c r="AJ334" s="103"/>
      <c r="AK334" s="103"/>
      <c r="AL334" s="103" t="str">
        <f>IF(IFERROR(INDEX('Hotel Database'!$K$11:$K$510, MATCH($CY334, 'Hotel Database'!$EB$11:$EB$510, 0)), "")="", "", IFERROR(INDEX('Hotel Database'!$K$11:$K$510, MATCH($CY334, 'Hotel Database'!$EB$11:$EB$510, 0)), ""))</f>
        <v/>
      </c>
      <c r="AM334" s="103"/>
      <c r="AN334" s="103"/>
      <c r="AO334" s="103"/>
      <c r="AP334" s="103" t="str">
        <f>IF(IFERROR(INDEX('Hotel Database'!$Q$11:$Q$510, MATCH($CY334, 'Hotel Database'!$EB$11:$EB$510, 0)), "")="", "", IFERROR(INDEX('Hotel Database'!$Q$11:$Q$510, MATCH($CY334, 'Hotel Database'!$EB$11:$EB$510, 0)), ""))</f>
        <v/>
      </c>
      <c r="AQ334" s="103"/>
      <c r="AR334" s="103"/>
      <c r="AS334" s="103"/>
      <c r="AT334" s="104" t="str">
        <f t="shared" si="18"/>
        <v>https://lhw.com/windjammerlanding</v>
      </c>
      <c r="AU334" s="104"/>
      <c r="AV334" s="104"/>
      <c r="AW334" s="104"/>
      <c r="AX334" s="104"/>
      <c r="AY334" s="104"/>
      <c r="AZ334" s="104"/>
      <c r="BA334" s="104"/>
      <c r="BB334" s="104"/>
      <c r="BC334" s="104"/>
      <c r="BD334" s="104"/>
      <c r="BE334" s="104"/>
      <c r="BF334" s="104"/>
      <c r="BG334" s="104"/>
      <c r="BH334" s="104"/>
      <c r="BI334" s="104"/>
      <c r="BJ334" s="104"/>
      <c r="BK334" s="104"/>
      <c r="BL334" s="105"/>
      <c r="BM334" s="2"/>
      <c r="BN334" s="25"/>
      <c r="BO334" s="25"/>
      <c r="BP334" s="25"/>
      <c r="BQ334" s="25"/>
      <c r="BR334" s="25"/>
      <c r="BS334" s="25"/>
      <c r="BT334" s="25"/>
      <c r="BU334" s="25"/>
      <c r="BV334" s="25"/>
      <c r="BW334" s="25"/>
      <c r="BX334" s="25"/>
      <c r="BY334" s="25"/>
      <c r="BZ334" s="25"/>
      <c r="CA334" s="25"/>
      <c r="CB334" s="25"/>
      <c r="CC334" s="25"/>
      <c r="CD334" s="25"/>
      <c r="CE334" s="25"/>
      <c r="CF334" s="25"/>
      <c r="CG334" s="25"/>
      <c r="CH334" s="25"/>
      <c r="CI334" s="25"/>
      <c r="CJ334" s="25"/>
      <c r="CK334" s="25"/>
      <c r="CU334" s="10" t="str">
        <f>'Hotel Database'!$EJ341</f>
        <v/>
      </c>
      <c r="CW334" s="10" t="str">
        <f>'Hotel Database'!$EN341</f>
        <v>Trondheim</v>
      </c>
      <c r="CY334" s="8">
        <v>324</v>
      </c>
      <c r="DA334" s="10" t="str">
        <f>IFERROR(INDEX('Hotel Database'!$ED$11:$ED$510, MATCH($CY334, 'Hotel Database'!$EB$11:$EB$510, 0)), "")</f>
        <v>324. Windjammer Landing Resort and Residences</v>
      </c>
      <c r="DC334" s="10" t="str">
        <f>IF(IFERROR(INDEX('Hotel Database'!$AD$11:$AD$510, MATCH($CY334, 'Hotel Database'!$EB$11:$EB$510, 0)), "")="", "", IFERROR(INDEX('Hotel Database'!$AD$11:$AD$510, MATCH($CY334, 'Hotel Database'!$EB$11:$EB$510, 0)), ""))</f>
        <v>www.lhw.com/windjammerlanding</v>
      </c>
      <c r="DE334" s="10" t="str">
        <f t="shared" si="19"/>
        <v>https://lhw.com/windjammerlanding</v>
      </c>
    </row>
    <row r="335" spans="1:109" x14ac:dyDescent="0.35">
      <c r="A335" s="2"/>
      <c r="B335" s="101" t="str">
        <f>IF(IFERROR(INDEX('Hotel Database'!$B$11:$B$510, MATCH($CY335, 'Hotel Database'!$EB$11:$EB$510, 0)), "")="", "", IFERROR(INDEX('Hotel Database'!$B$11:$B$510, MATCH($CY335, 'Hotel Database'!$EB$11:$EB$510, 0)), ""))</f>
        <v>Saint Vincent and the Grenadines</v>
      </c>
      <c r="C335" s="102"/>
      <c r="D335" s="102"/>
      <c r="E335" s="102"/>
      <c r="F335" s="102"/>
      <c r="G335" s="102"/>
      <c r="H335" s="102"/>
      <c r="I335" s="102" t="str">
        <f>IF(IFERROR(INDEX('Hotel Database'!$C$11:$C$510, MATCH($CY335, 'Hotel Database'!$EB$11:$EB$510, 0)), "")="", "", IFERROR(INDEX('Hotel Database'!$C$11:$C$510, MATCH($CY335, 'Hotel Database'!$EB$11:$EB$510, 0)), ""))</f>
        <v>Canouan Island</v>
      </c>
      <c r="J335" s="102"/>
      <c r="K335" s="102"/>
      <c r="L335" s="102"/>
      <c r="M335" s="102"/>
      <c r="N335" s="102"/>
      <c r="O335" s="102"/>
      <c r="P335" s="102" t="str">
        <f>IF(IFERROR(INDEX('Hotel Database'!$D$11:$D$510, MATCH($CY335, 'Hotel Database'!$EB$11:$EB$510, 0)), "")="", "", IFERROR(INDEX('Hotel Database'!$D$11:$D$510, MATCH($CY335, 'Hotel Database'!$EB$11:$EB$510, 0)), ""))</f>
        <v>Canouan Estate Resort &amp; Villas</v>
      </c>
      <c r="Q335" s="102"/>
      <c r="R335" s="102"/>
      <c r="S335" s="102"/>
      <c r="T335" s="102"/>
      <c r="U335" s="102"/>
      <c r="V335" s="102"/>
      <c r="W335" s="102"/>
      <c r="X335" s="102"/>
      <c r="Y335" s="102"/>
      <c r="Z335" s="102" t="str">
        <f>IF(IFERROR(INDEX('Hotel Database'!$I$11:$I$510, MATCH($CY335, 'Hotel Database'!$EB$11:$EB$510, 0)), "")="", "", IFERROR(INDEX('Hotel Database'!$I$11:$I$510, MATCH($CY335, 'Hotel Database'!$EB$11:$EB$510, 0)), ""))</f>
        <v/>
      </c>
      <c r="AA335" s="102"/>
      <c r="AB335" s="102"/>
      <c r="AC335" s="102"/>
      <c r="AD335" s="103">
        <f>IF(IFERROR(INDEX('Hotel Database'!$E$11:$E$510, MATCH($CY335, 'Hotel Database'!$EB$11:$EB$510, 0)), "")="", "", IFERROR(INDEX('Hotel Database'!$E$11:$E$510, MATCH($CY335, 'Hotel Database'!$EB$11:$EB$510, 0)), ""))</f>
        <v>44</v>
      </c>
      <c r="AE335" s="103"/>
      <c r="AF335" s="103"/>
      <c r="AG335" s="103"/>
      <c r="AH335" s="103">
        <f>IF(IFERROR(INDEX('Hotel Database'!$H$11:$H$510, MATCH($CY335, 'Hotel Database'!$EB$11:$EB$510, 0)), "")="", "", IFERROR(INDEX('Hotel Database'!$H$11:$H$510, MATCH($CY335, 'Hotel Database'!$EB$11:$EB$510, 0)), ""))</f>
        <v>0</v>
      </c>
      <c r="AI335" s="103"/>
      <c r="AJ335" s="103"/>
      <c r="AK335" s="103"/>
      <c r="AL335" s="103" t="str">
        <f>IF(IFERROR(INDEX('Hotel Database'!$K$11:$K$510, MATCH($CY335, 'Hotel Database'!$EB$11:$EB$510, 0)), "")="", "", IFERROR(INDEX('Hotel Database'!$K$11:$K$510, MATCH($CY335, 'Hotel Database'!$EB$11:$EB$510, 0)), ""))</f>
        <v/>
      </c>
      <c r="AM335" s="103"/>
      <c r="AN335" s="103"/>
      <c r="AO335" s="103"/>
      <c r="AP335" s="103" t="str">
        <f>IF(IFERROR(INDEX('Hotel Database'!$Q$11:$Q$510, MATCH($CY335, 'Hotel Database'!$EB$11:$EB$510, 0)), "")="", "", IFERROR(INDEX('Hotel Database'!$Q$11:$Q$510, MATCH($CY335, 'Hotel Database'!$EB$11:$EB$510, 0)), ""))</f>
        <v/>
      </c>
      <c r="AQ335" s="103"/>
      <c r="AR335" s="103"/>
      <c r="AS335" s="103"/>
      <c r="AT335" s="104" t="str">
        <f t="shared" si="18"/>
        <v>https://lhw.com/canouanestate</v>
      </c>
      <c r="AU335" s="104"/>
      <c r="AV335" s="104"/>
      <c r="AW335" s="104"/>
      <c r="AX335" s="104"/>
      <c r="AY335" s="104"/>
      <c r="AZ335" s="104"/>
      <c r="BA335" s="104"/>
      <c r="BB335" s="104"/>
      <c r="BC335" s="104"/>
      <c r="BD335" s="104"/>
      <c r="BE335" s="104"/>
      <c r="BF335" s="104"/>
      <c r="BG335" s="104"/>
      <c r="BH335" s="104"/>
      <c r="BI335" s="104"/>
      <c r="BJ335" s="104"/>
      <c r="BK335" s="104"/>
      <c r="BL335" s="105"/>
      <c r="BM335" s="2"/>
      <c r="BN335" s="25"/>
      <c r="BO335" s="25"/>
      <c r="BP335" s="25"/>
      <c r="BQ335" s="25"/>
      <c r="BR335" s="25"/>
      <c r="BS335" s="25"/>
      <c r="BT335" s="25"/>
      <c r="BU335" s="25"/>
      <c r="BV335" s="25"/>
      <c r="BW335" s="25"/>
      <c r="BX335" s="25"/>
      <c r="BY335" s="25"/>
      <c r="BZ335" s="25"/>
      <c r="CA335" s="25"/>
      <c r="CB335" s="25"/>
      <c r="CC335" s="25"/>
      <c r="CD335" s="25"/>
      <c r="CE335" s="25"/>
      <c r="CF335" s="25"/>
      <c r="CG335" s="25"/>
      <c r="CH335" s="25"/>
      <c r="CI335" s="25"/>
      <c r="CJ335" s="25"/>
      <c r="CK335" s="25"/>
      <c r="CU335" s="10" t="str">
        <f>'Hotel Database'!$EJ342</f>
        <v/>
      </c>
      <c r="CW335" s="10" t="str">
        <f>'Hotel Database'!$EN342</f>
        <v>Tschagguns</v>
      </c>
      <c r="CY335" s="8">
        <v>325</v>
      </c>
      <c r="DA335" s="10" t="str">
        <f>IFERROR(INDEX('Hotel Database'!$ED$11:$ED$510, MATCH($CY335, 'Hotel Database'!$EB$11:$EB$510, 0)), "")</f>
        <v>325. Canouan Estate Resort &amp; Villas</v>
      </c>
      <c r="DC335" s="10" t="str">
        <f>IF(IFERROR(INDEX('Hotel Database'!$AD$11:$AD$510, MATCH($CY335, 'Hotel Database'!$EB$11:$EB$510, 0)), "")="", "", IFERROR(INDEX('Hotel Database'!$AD$11:$AD$510, MATCH($CY335, 'Hotel Database'!$EB$11:$EB$510, 0)), ""))</f>
        <v>www.lhw.com/canouanestate</v>
      </c>
      <c r="DE335" s="10" t="str">
        <f t="shared" si="19"/>
        <v>https://lhw.com/canouanestate</v>
      </c>
    </row>
    <row r="336" spans="1:109" x14ac:dyDescent="0.35">
      <c r="A336" s="2"/>
      <c r="B336" s="101" t="str">
        <f>IF(IFERROR(INDEX('Hotel Database'!$B$11:$B$510, MATCH($CY336, 'Hotel Database'!$EB$11:$EB$510, 0)), "")="", "", IFERROR(INDEX('Hotel Database'!$B$11:$B$510, MATCH($CY336, 'Hotel Database'!$EB$11:$EB$510, 0)), ""))</f>
        <v>Serbia</v>
      </c>
      <c r="C336" s="102"/>
      <c r="D336" s="102"/>
      <c r="E336" s="102"/>
      <c r="F336" s="102"/>
      <c r="G336" s="102"/>
      <c r="H336" s="102"/>
      <c r="I336" s="102" t="str">
        <f>IF(IFERROR(INDEX('Hotel Database'!$C$11:$C$510, MATCH($CY336, 'Hotel Database'!$EB$11:$EB$510, 0)), "")="", "", IFERROR(INDEX('Hotel Database'!$C$11:$C$510, MATCH($CY336, 'Hotel Database'!$EB$11:$EB$510, 0)), ""))</f>
        <v>Belgrade</v>
      </c>
      <c r="J336" s="102"/>
      <c r="K336" s="102"/>
      <c r="L336" s="102"/>
      <c r="M336" s="102"/>
      <c r="N336" s="102"/>
      <c r="O336" s="102"/>
      <c r="P336" s="102" t="str">
        <f>IF(IFERROR(INDEX('Hotel Database'!$D$11:$D$510, MATCH($CY336, 'Hotel Database'!$EB$11:$EB$510, 0)), "")="", "", IFERROR(INDEX('Hotel Database'!$D$11:$D$510, MATCH($CY336, 'Hotel Database'!$EB$11:$EB$510, 0)), ""))</f>
        <v>Square Nine Hotel Belgrade</v>
      </c>
      <c r="Q336" s="102"/>
      <c r="R336" s="102"/>
      <c r="S336" s="102"/>
      <c r="T336" s="102"/>
      <c r="U336" s="102"/>
      <c r="V336" s="102"/>
      <c r="W336" s="102"/>
      <c r="X336" s="102"/>
      <c r="Y336" s="102"/>
      <c r="Z336" s="102" t="str">
        <f>IF(IFERROR(INDEX('Hotel Database'!$I$11:$I$510, MATCH($CY336, 'Hotel Database'!$EB$11:$EB$510, 0)), "")="", "", IFERROR(INDEX('Hotel Database'!$I$11:$I$510, MATCH($CY336, 'Hotel Database'!$EB$11:$EB$510, 0)), ""))</f>
        <v/>
      </c>
      <c r="AA336" s="102"/>
      <c r="AB336" s="102"/>
      <c r="AC336" s="102"/>
      <c r="AD336" s="103">
        <f>IF(IFERROR(INDEX('Hotel Database'!$E$11:$E$510, MATCH($CY336, 'Hotel Database'!$EB$11:$EB$510, 0)), "")="", "", IFERROR(INDEX('Hotel Database'!$E$11:$E$510, MATCH($CY336, 'Hotel Database'!$EB$11:$EB$510, 0)), ""))</f>
        <v>45</v>
      </c>
      <c r="AE336" s="103"/>
      <c r="AF336" s="103"/>
      <c r="AG336" s="103"/>
      <c r="AH336" s="103">
        <f>IF(IFERROR(INDEX('Hotel Database'!$H$11:$H$510, MATCH($CY336, 'Hotel Database'!$EB$11:$EB$510, 0)), "")="", "", IFERROR(INDEX('Hotel Database'!$H$11:$H$510, MATCH($CY336, 'Hotel Database'!$EB$11:$EB$510, 0)), ""))</f>
        <v>1</v>
      </c>
      <c r="AI336" s="103"/>
      <c r="AJ336" s="103"/>
      <c r="AK336" s="103"/>
      <c r="AL336" s="103">
        <f>IF(IFERROR(INDEX('Hotel Database'!$K$11:$K$510, MATCH($CY336, 'Hotel Database'!$EB$11:$EB$510, 0)), "")="", "", IFERROR(INDEX('Hotel Database'!$K$11:$K$510, MATCH($CY336, 'Hotel Database'!$EB$11:$EB$510, 0)), ""))</f>
        <v>35</v>
      </c>
      <c r="AM336" s="103"/>
      <c r="AN336" s="103"/>
      <c r="AO336" s="103"/>
      <c r="AP336" s="103" t="str">
        <f>IF(IFERROR(INDEX('Hotel Database'!$Q$11:$Q$510, MATCH($CY336, 'Hotel Database'!$EB$11:$EB$510, 0)), "")="", "", IFERROR(INDEX('Hotel Database'!$Q$11:$Q$510, MATCH($CY336, 'Hotel Database'!$EB$11:$EB$510, 0)), ""))</f>
        <v/>
      </c>
      <c r="AQ336" s="103"/>
      <c r="AR336" s="103"/>
      <c r="AS336" s="103"/>
      <c r="AT336" s="104" t="str">
        <f t="shared" si="18"/>
        <v>https://lhw.com/square9belgrade</v>
      </c>
      <c r="AU336" s="104"/>
      <c r="AV336" s="104"/>
      <c r="AW336" s="104"/>
      <c r="AX336" s="104"/>
      <c r="AY336" s="104"/>
      <c r="AZ336" s="104"/>
      <c r="BA336" s="104"/>
      <c r="BB336" s="104"/>
      <c r="BC336" s="104"/>
      <c r="BD336" s="104"/>
      <c r="BE336" s="104"/>
      <c r="BF336" s="104"/>
      <c r="BG336" s="104"/>
      <c r="BH336" s="104"/>
      <c r="BI336" s="104"/>
      <c r="BJ336" s="104"/>
      <c r="BK336" s="104"/>
      <c r="BL336" s="105"/>
      <c r="BM336" s="2"/>
      <c r="BN336" s="25"/>
      <c r="BO336" s="25"/>
      <c r="BP336" s="25"/>
      <c r="BQ336" s="25"/>
      <c r="BR336" s="25"/>
      <c r="BS336" s="25"/>
      <c r="BT336" s="25"/>
      <c r="BU336" s="25"/>
      <c r="BV336" s="25"/>
      <c r="BW336" s="25"/>
      <c r="BX336" s="25"/>
      <c r="BY336" s="25"/>
      <c r="BZ336" s="25"/>
      <c r="CA336" s="25"/>
      <c r="CB336" s="25"/>
      <c r="CC336" s="25"/>
      <c r="CD336" s="25"/>
      <c r="CE336" s="25"/>
      <c r="CF336" s="25"/>
      <c r="CG336" s="25"/>
      <c r="CH336" s="25"/>
      <c r="CI336" s="25"/>
      <c r="CJ336" s="25"/>
      <c r="CK336" s="25"/>
      <c r="CU336" s="10" t="str">
        <f>'Hotel Database'!$EJ343</f>
        <v/>
      </c>
      <c r="CW336" s="10" t="str">
        <f>'Hotel Database'!$EN343</f>
        <v>Übersee</v>
      </c>
      <c r="CY336" s="8">
        <v>326</v>
      </c>
      <c r="DA336" s="10" t="str">
        <f>IFERROR(INDEX('Hotel Database'!$ED$11:$ED$510, MATCH($CY336, 'Hotel Database'!$EB$11:$EB$510, 0)), "")</f>
        <v>326. Square Nine Hotel Belgrade</v>
      </c>
      <c r="DC336" s="10" t="str">
        <f>IF(IFERROR(INDEX('Hotel Database'!$AD$11:$AD$510, MATCH($CY336, 'Hotel Database'!$EB$11:$EB$510, 0)), "")="", "", IFERROR(INDEX('Hotel Database'!$AD$11:$AD$510, MATCH($CY336, 'Hotel Database'!$EB$11:$EB$510, 0)), ""))</f>
        <v>www.lhw.com/square9belgrade</v>
      </c>
      <c r="DE336" s="10" t="str">
        <f t="shared" si="19"/>
        <v>https://lhw.com/square9belgrade</v>
      </c>
    </row>
    <row r="337" spans="1:109" x14ac:dyDescent="0.35">
      <c r="A337" s="2"/>
      <c r="B337" s="101" t="str">
        <f>IF(IFERROR(INDEX('Hotel Database'!$B$11:$B$510, MATCH($CY337, 'Hotel Database'!$EB$11:$EB$510, 0)), "")="", "", IFERROR(INDEX('Hotel Database'!$B$11:$B$510, MATCH($CY337, 'Hotel Database'!$EB$11:$EB$510, 0)), ""))</f>
        <v>Seychelles</v>
      </c>
      <c r="C337" s="102"/>
      <c r="D337" s="102"/>
      <c r="E337" s="102"/>
      <c r="F337" s="102"/>
      <c r="G337" s="102"/>
      <c r="H337" s="102"/>
      <c r="I337" s="102" t="str">
        <f>IF(IFERROR(INDEX('Hotel Database'!$C$11:$C$510, MATCH($CY337, 'Hotel Database'!$EB$11:$EB$510, 0)), "")="", "", IFERROR(INDEX('Hotel Database'!$C$11:$C$510, MATCH($CY337, 'Hotel Database'!$EB$11:$EB$510, 0)), ""))</f>
        <v>Praslin</v>
      </c>
      <c r="J337" s="102"/>
      <c r="K337" s="102"/>
      <c r="L337" s="102"/>
      <c r="M337" s="102"/>
      <c r="N337" s="102"/>
      <c r="O337" s="102"/>
      <c r="P337" s="102" t="str">
        <f>IF(IFERROR(INDEX('Hotel Database'!$D$11:$D$510, MATCH($CY337, 'Hotel Database'!$EB$11:$EB$510, 0)), "")="", "", IFERROR(INDEX('Hotel Database'!$D$11:$D$510, MATCH($CY337, 'Hotel Database'!$EB$11:$EB$510, 0)), ""))</f>
        <v>Constance Lemuria, Seychelles</v>
      </c>
      <c r="Q337" s="102"/>
      <c r="R337" s="102"/>
      <c r="S337" s="102"/>
      <c r="T337" s="102"/>
      <c r="U337" s="102"/>
      <c r="V337" s="102"/>
      <c r="W337" s="102"/>
      <c r="X337" s="102"/>
      <c r="Y337" s="102"/>
      <c r="Z337" s="102" t="str">
        <f>IF(IFERROR(INDEX('Hotel Database'!$I$11:$I$510, MATCH($CY337, 'Hotel Database'!$EB$11:$EB$510, 0)), "")="", "", IFERROR(INDEX('Hotel Database'!$I$11:$I$510, MATCH($CY337, 'Hotel Database'!$EB$11:$EB$510, 0)), ""))</f>
        <v/>
      </c>
      <c r="AA337" s="102"/>
      <c r="AB337" s="102"/>
      <c r="AC337" s="102"/>
      <c r="AD337" s="103">
        <f>IF(IFERROR(INDEX('Hotel Database'!$E$11:$E$510, MATCH($CY337, 'Hotel Database'!$EB$11:$EB$510, 0)), "")="", "", IFERROR(INDEX('Hotel Database'!$E$11:$E$510, MATCH($CY337, 'Hotel Database'!$EB$11:$EB$510, 0)), ""))</f>
        <v>105</v>
      </c>
      <c r="AE337" s="103"/>
      <c r="AF337" s="103"/>
      <c r="AG337" s="103"/>
      <c r="AH337" s="103">
        <f>IF(IFERROR(INDEX('Hotel Database'!$H$11:$H$510, MATCH($CY337, 'Hotel Database'!$EB$11:$EB$510, 0)), "")="", "", IFERROR(INDEX('Hotel Database'!$H$11:$H$510, MATCH($CY337, 'Hotel Database'!$EB$11:$EB$510, 0)), ""))</f>
        <v>1</v>
      </c>
      <c r="AI337" s="103"/>
      <c r="AJ337" s="103"/>
      <c r="AK337" s="103"/>
      <c r="AL337" s="103" t="str">
        <f>IF(IFERROR(INDEX('Hotel Database'!$K$11:$K$510, MATCH($CY337, 'Hotel Database'!$EB$11:$EB$510, 0)), "")="", "", IFERROR(INDEX('Hotel Database'!$K$11:$K$510, MATCH($CY337, 'Hotel Database'!$EB$11:$EB$510, 0)), ""))</f>
        <v/>
      </c>
      <c r="AM337" s="103"/>
      <c r="AN337" s="103"/>
      <c r="AO337" s="103"/>
      <c r="AP337" s="103" t="str">
        <f>IF(IFERROR(INDEX('Hotel Database'!$Q$11:$Q$510, MATCH($CY337, 'Hotel Database'!$EB$11:$EB$510, 0)), "")="", "", IFERROR(INDEX('Hotel Database'!$Q$11:$Q$510, MATCH($CY337, 'Hotel Database'!$EB$11:$EB$510, 0)), ""))</f>
        <v/>
      </c>
      <c r="AQ337" s="103"/>
      <c r="AR337" s="103"/>
      <c r="AS337" s="103"/>
      <c r="AT337" s="104" t="str">
        <f t="shared" si="18"/>
        <v>https://lhw.com/constancelemuria</v>
      </c>
      <c r="AU337" s="104"/>
      <c r="AV337" s="104"/>
      <c r="AW337" s="104"/>
      <c r="AX337" s="104"/>
      <c r="AY337" s="104"/>
      <c r="AZ337" s="104"/>
      <c r="BA337" s="104"/>
      <c r="BB337" s="104"/>
      <c r="BC337" s="104"/>
      <c r="BD337" s="104"/>
      <c r="BE337" s="104"/>
      <c r="BF337" s="104"/>
      <c r="BG337" s="104"/>
      <c r="BH337" s="104"/>
      <c r="BI337" s="104"/>
      <c r="BJ337" s="104"/>
      <c r="BK337" s="104"/>
      <c r="BL337" s="105"/>
      <c r="BM337" s="2"/>
      <c r="BN337" s="25"/>
      <c r="BO337" s="25"/>
      <c r="BP337" s="25"/>
      <c r="BQ337" s="25"/>
      <c r="BR337" s="25"/>
      <c r="BS337" s="25"/>
      <c r="BT337" s="25"/>
      <c r="BU337" s="25"/>
      <c r="BV337" s="25"/>
      <c r="BW337" s="25"/>
      <c r="BX337" s="25"/>
      <c r="BY337" s="25"/>
      <c r="BZ337" s="25"/>
      <c r="CA337" s="25"/>
      <c r="CB337" s="25"/>
      <c r="CC337" s="25"/>
      <c r="CD337" s="25"/>
      <c r="CE337" s="25"/>
      <c r="CF337" s="25"/>
      <c r="CG337" s="25"/>
      <c r="CH337" s="25"/>
      <c r="CI337" s="25"/>
      <c r="CJ337" s="25"/>
      <c r="CK337" s="25"/>
      <c r="CU337" s="10" t="str">
        <f>'Hotel Database'!$EJ344</f>
        <v/>
      </c>
      <c r="CW337" s="10" t="str">
        <f>'Hotel Database'!$EN344</f>
        <v>Ubud</v>
      </c>
      <c r="CY337" s="8">
        <v>327</v>
      </c>
      <c r="DA337" s="10" t="str">
        <f>IFERROR(INDEX('Hotel Database'!$ED$11:$ED$510, MATCH($CY337, 'Hotel Database'!$EB$11:$EB$510, 0)), "")</f>
        <v>327. Constance Lemuria, Seychelles</v>
      </c>
      <c r="DC337" s="10" t="str">
        <f>IF(IFERROR(INDEX('Hotel Database'!$AD$11:$AD$510, MATCH($CY337, 'Hotel Database'!$EB$11:$EB$510, 0)), "")="", "", IFERROR(INDEX('Hotel Database'!$AD$11:$AD$510, MATCH($CY337, 'Hotel Database'!$EB$11:$EB$510, 0)), ""))</f>
        <v>www.lhw.com/constancelemuria</v>
      </c>
      <c r="DE337" s="10" t="str">
        <f t="shared" si="19"/>
        <v>https://lhw.com/constancelemuria</v>
      </c>
    </row>
    <row r="338" spans="1:109" x14ac:dyDescent="0.35">
      <c r="A338" s="2"/>
      <c r="B338" s="101" t="str">
        <f>IF(IFERROR(INDEX('Hotel Database'!$B$11:$B$510, MATCH($CY338, 'Hotel Database'!$EB$11:$EB$510, 0)), "")="", "", IFERROR(INDEX('Hotel Database'!$B$11:$B$510, MATCH($CY338, 'Hotel Database'!$EB$11:$EB$510, 0)), ""))</f>
        <v>Singapore</v>
      </c>
      <c r="C338" s="102"/>
      <c r="D338" s="102"/>
      <c r="E338" s="102"/>
      <c r="F338" s="102"/>
      <c r="G338" s="102"/>
      <c r="H338" s="102"/>
      <c r="I338" s="102" t="str">
        <f>IF(IFERROR(INDEX('Hotel Database'!$C$11:$C$510, MATCH($CY338, 'Hotel Database'!$EB$11:$EB$510, 0)), "")="", "", IFERROR(INDEX('Hotel Database'!$C$11:$C$510, MATCH($CY338, 'Hotel Database'!$EB$11:$EB$510, 0)), ""))</f>
        <v>Singapore City</v>
      </c>
      <c r="J338" s="102"/>
      <c r="K338" s="102"/>
      <c r="L338" s="102"/>
      <c r="M338" s="102"/>
      <c r="N338" s="102"/>
      <c r="O338" s="102"/>
      <c r="P338" s="102" t="str">
        <f>IF(IFERROR(INDEX('Hotel Database'!$D$11:$D$510, MATCH($CY338, 'Hotel Database'!$EB$11:$EB$510, 0)), "")="", "", IFERROR(INDEX('Hotel Database'!$D$11:$D$510, MATCH($CY338, 'Hotel Database'!$EB$11:$EB$510, 0)), ""))</f>
        <v>Capella Hotel, Singapore</v>
      </c>
      <c r="Q338" s="102"/>
      <c r="R338" s="102"/>
      <c r="S338" s="102"/>
      <c r="T338" s="102"/>
      <c r="U338" s="102"/>
      <c r="V338" s="102"/>
      <c r="W338" s="102"/>
      <c r="X338" s="102"/>
      <c r="Y338" s="102"/>
      <c r="Z338" s="102" t="str">
        <f>IF(IFERROR(INDEX('Hotel Database'!$I$11:$I$510, MATCH($CY338, 'Hotel Database'!$EB$11:$EB$510, 0)), "")="", "", IFERROR(INDEX('Hotel Database'!$I$11:$I$510, MATCH($CY338, 'Hotel Database'!$EB$11:$EB$510, 0)), ""))</f>
        <v/>
      </c>
      <c r="AA338" s="102"/>
      <c r="AB338" s="102"/>
      <c r="AC338" s="102"/>
      <c r="AD338" s="103">
        <f>IF(IFERROR(INDEX('Hotel Database'!$E$11:$E$510, MATCH($CY338, 'Hotel Database'!$EB$11:$EB$510, 0)), "")="", "", IFERROR(INDEX('Hotel Database'!$E$11:$E$510, MATCH($CY338, 'Hotel Database'!$EB$11:$EB$510, 0)), ""))</f>
        <v>112</v>
      </c>
      <c r="AE338" s="103"/>
      <c r="AF338" s="103"/>
      <c r="AG338" s="103"/>
      <c r="AH338" s="103">
        <f>IF(IFERROR(INDEX('Hotel Database'!$H$11:$H$510, MATCH($CY338, 'Hotel Database'!$EB$11:$EB$510, 0)), "")="", "", IFERROR(INDEX('Hotel Database'!$H$11:$H$510, MATCH($CY338, 'Hotel Database'!$EB$11:$EB$510, 0)), ""))</f>
        <v>5</v>
      </c>
      <c r="AI338" s="103"/>
      <c r="AJ338" s="103"/>
      <c r="AK338" s="103"/>
      <c r="AL338" s="103">
        <f>IF(IFERROR(INDEX('Hotel Database'!$K$11:$K$510, MATCH($CY338, 'Hotel Database'!$EB$11:$EB$510, 0)), "")="", "", IFERROR(INDEX('Hotel Database'!$K$11:$K$510, MATCH($CY338, 'Hotel Database'!$EB$11:$EB$510, 0)), ""))</f>
        <v>400</v>
      </c>
      <c r="AM338" s="103"/>
      <c r="AN338" s="103"/>
      <c r="AO338" s="103"/>
      <c r="AP338" s="103">
        <f>IF(IFERROR(INDEX('Hotel Database'!$Q$11:$Q$510, MATCH($CY338, 'Hotel Database'!$EB$11:$EB$510, 0)), "")="", "", IFERROR(INDEX('Hotel Database'!$Q$11:$Q$510, MATCH($CY338, 'Hotel Database'!$EB$11:$EB$510, 0)), ""))</f>
        <v>400</v>
      </c>
      <c r="AQ338" s="103"/>
      <c r="AR338" s="103"/>
      <c r="AS338" s="103"/>
      <c r="AT338" s="104" t="str">
        <f t="shared" si="18"/>
        <v>https://lhw.com/capellasentosa</v>
      </c>
      <c r="AU338" s="104"/>
      <c r="AV338" s="104"/>
      <c r="AW338" s="104"/>
      <c r="AX338" s="104"/>
      <c r="AY338" s="104"/>
      <c r="AZ338" s="104"/>
      <c r="BA338" s="104"/>
      <c r="BB338" s="104"/>
      <c r="BC338" s="104"/>
      <c r="BD338" s="104"/>
      <c r="BE338" s="104"/>
      <c r="BF338" s="104"/>
      <c r="BG338" s="104"/>
      <c r="BH338" s="104"/>
      <c r="BI338" s="104"/>
      <c r="BJ338" s="104"/>
      <c r="BK338" s="104"/>
      <c r="BL338" s="105"/>
      <c r="BM338" s="2"/>
      <c r="BN338" s="25"/>
      <c r="BO338" s="25"/>
      <c r="BP338" s="25"/>
      <c r="BQ338" s="25"/>
      <c r="BR338" s="25"/>
      <c r="BS338" s="25"/>
      <c r="BT338" s="25"/>
      <c r="BU338" s="25"/>
      <c r="BV338" s="25"/>
      <c r="BW338" s="25"/>
      <c r="BX338" s="25"/>
      <c r="BY338" s="25"/>
      <c r="BZ338" s="25"/>
      <c r="CA338" s="25"/>
      <c r="CB338" s="25"/>
      <c r="CC338" s="25"/>
      <c r="CD338" s="25"/>
      <c r="CE338" s="25"/>
      <c r="CF338" s="25"/>
      <c r="CG338" s="25"/>
      <c r="CH338" s="25"/>
      <c r="CI338" s="25"/>
      <c r="CJ338" s="25"/>
      <c r="CK338" s="25"/>
      <c r="CU338" s="10" t="str">
        <f>'Hotel Database'!$EJ345</f>
        <v/>
      </c>
      <c r="CW338" s="10" t="str">
        <f>'Hotel Database'!$EN345</f>
        <v>Ulaanbaatar</v>
      </c>
      <c r="CY338" s="8">
        <v>328</v>
      </c>
      <c r="DA338" s="10" t="str">
        <f>IFERROR(INDEX('Hotel Database'!$ED$11:$ED$510, MATCH($CY338, 'Hotel Database'!$EB$11:$EB$510, 0)), "")</f>
        <v>328. Capella Hotel, Singapore</v>
      </c>
      <c r="DC338" s="10" t="str">
        <f>IF(IFERROR(INDEX('Hotel Database'!$AD$11:$AD$510, MATCH($CY338, 'Hotel Database'!$EB$11:$EB$510, 0)), "")="", "", IFERROR(INDEX('Hotel Database'!$AD$11:$AD$510, MATCH($CY338, 'Hotel Database'!$EB$11:$EB$510, 0)), ""))</f>
        <v>www.lhw.com/capellasentosa</v>
      </c>
      <c r="DE338" s="10" t="str">
        <f t="shared" si="19"/>
        <v>https://lhw.com/capellasentosa</v>
      </c>
    </row>
    <row r="339" spans="1:109" x14ac:dyDescent="0.35">
      <c r="A339" s="2"/>
      <c r="B339" s="101" t="str">
        <f>IF(IFERROR(INDEX('Hotel Database'!$B$11:$B$510, MATCH($CY339, 'Hotel Database'!$EB$11:$EB$510, 0)), "")="", "", IFERROR(INDEX('Hotel Database'!$B$11:$B$510, MATCH($CY339, 'Hotel Database'!$EB$11:$EB$510, 0)), ""))</f>
        <v>Singapore</v>
      </c>
      <c r="C339" s="102"/>
      <c r="D339" s="102"/>
      <c r="E339" s="102"/>
      <c r="F339" s="102"/>
      <c r="G339" s="102"/>
      <c r="H339" s="102"/>
      <c r="I339" s="102" t="str">
        <f>IF(IFERROR(INDEX('Hotel Database'!$C$11:$C$510, MATCH($CY339, 'Hotel Database'!$EB$11:$EB$510, 0)), "")="", "", IFERROR(INDEX('Hotel Database'!$C$11:$C$510, MATCH($CY339, 'Hotel Database'!$EB$11:$EB$510, 0)), ""))</f>
        <v>Singapore City</v>
      </c>
      <c r="J339" s="102"/>
      <c r="K339" s="102"/>
      <c r="L339" s="102"/>
      <c r="M339" s="102"/>
      <c r="N339" s="102"/>
      <c r="O339" s="102"/>
      <c r="P339" s="102" t="str">
        <f>IF(IFERROR(INDEX('Hotel Database'!$D$11:$D$510, MATCH($CY339, 'Hotel Database'!$EB$11:$EB$510, 0)), "")="", "", IFERROR(INDEX('Hotel Database'!$D$11:$D$510, MATCH($CY339, 'Hotel Database'!$EB$11:$EB$510, 0)), ""))</f>
        <v>The Capitol Kempinski Hotel Singapore</v>
      </c>
      <c r="Q339" s="102"/>
      <c r="R339" s="102"/>
      <c r="S339" s="102"/>
      <c r="T339" s="102"/>
      <c r="U339" s="102"/>
      <c r="V339" s="102"/>
      <c r="W339" s="102"/>
      <c r="X339" s="102"/>
      <c r="Y339" s="102"/>
      <c r="Z339" s="102" t="str">
        <f>IF(IFERROR(INDEX('Hotel Database'!$I$11:$I$510, MATCH($CY339, 'Hotel Database'!$EB$11:$EB$510, 0)), "")="", "", IFERROR(INDEX('Hotel Database'!$I$11:$I$510, MATCH($CY339, 'Hotel Database'!$EB$11:$EB$510, 0)), ""))</f>
        <v/>
      </c>
      <c r="AA339" s="102"/>
      <c r="AB339" s="102"/>
      <c r="AC339" s="102"/>
      <c r="AD339" s="103">
        <f>IF(IFERROR(INDEX('Hotel Database'!$E$11:$E$510, MATCH($CY339, 'Hotel Database'!$EB$11:$EB$510, 0)), "")="", "", IFERROR(INDEX('Hotel Database'!$E$11:$E$510, MATCH($CY339, 'Hotel Database'!$EB$11:$EB$510, 0)), ""))</f>
        <v>155</v>
      </c>
      <c r="AE339" s="103"/>
      <c r="AF339" s="103"/>
      <c r="AG339" s="103"/>
      <c r="AH339" s="103">
        <f>IF(IFERROR(INDEX('Hotel Database'!$H$11:$H$510, MATCH($CY339, 'Hotel Database'!$EB$11:$EB$510, 0)), "")="", "", IFERROR(INDEX('Hotel Database'!$H$11:$H$510, MATCH($CY339, 'Hotel Database'!$EB$11:$EB$510, 0)), ""))</f>
        <v>5</v>
      </c>
      <c r="AI339" s="103"/>
      <c r="AJ339" s="103"/>
      <c r="AK339" s="103"/>
      <c r="AL339" s="103">
        <f>IF(IFERROR(INDEX('Hotel Database'!$K$11:$K$510, MATCH($CY339, 'Hotel Database'!$EB$11:$EB$510, 0)), "")="", "", IFERROR(INDEX('Hotel Database'!$K$11:$K$510, MATCH($CY339, 'Hotel Database'!$EB$11:$EB$510, 0)), ""))</f>
        <v>155</v>
      </c>
      <c r="AM339" s="103"/>
      <c r="AN339" s="103"/>
      <c r="AO339" s="103"/>
      <c r="AP339" s="103">
        <f>IF(IFERROR(INDEX('Hotel Database'!$Q$11:$Q$510, MATCH($CY339, 'Hotel Database'!$EB$11:$EB$510, 0)), "")="", "", IFERROR(INDEX('Hotel Database'!$Q$11:$Q$510, MATCH($CY339, 'Hotel Database'!$EB$11:$EB$510, 0)), ""))</f>
        <v>300</v>
      </c>
      <c r="AQ339" s="103"/>
      <c r="AR339" s="103"/>
      <c r="AS339" s="103"/>
      <c r="AT339" s="104" t="str">
        <f t="shared" si="18"/>
        <v>https://lhw.com/capitolsingapore</v>
      </c>
      <c r="AU339" s="104"/>
      <c r="AV339" s="104"/>
      <c r="AW339" s="104"/>
      <c r="AX339" s="104"/>
      <c r="AY339" s="104"/>
      <c r="AZ339" s="104"/>
      <c r="BA339" s="104"/>
      <c r="BB339" s="104"/>
      <c r="BC339" s="104"/>
      <c r="BD339" s="104"/>
      <c r="BE339" s="104"/>
      <c r="BF339" s="104"/>
      <c r="BG339" s="104"/>
      <c r="BH339" s="104"/>
      <c r="BI339" s="104"/>
      <c r="BJ339" s="104"/>
      <c r="BK339" s="104"/>
      <c r="BL339" s="105"/>
      <c r="BM339" s="2"/>
      <c r="BN339" s="25"/>
      <c r="BO339" s="25"/>
      <c r="BP339" s="25"/>
      <c r="BQ339" s="25"/>
      <c r="BR339" s="25"/>
      <c r="BS339" s="25"/>
      <c r="BT339" s="25"/>
      <c r="BU339" s="25"/>
      <c r="BV339" s="25"/>
      <c r="BW339" s="25"/>
      <c r="BX339" s="25"/>
      <c r="BY339" s="25"/>
      <c r="BZ339" s="25"/>
      <c r="CA339" s="25"/>
      <c r="CB339" s="25"/>
      <c r="CC339" s="25"/>
      <c r="CD339" s="25"/>
      <c r="CE339" s="25"/>
      <c r="CF339" s="25"/>
      <c r="CG339" s="25"/>
      <c r="CH339" s="25"/>
      <c r="CI339" s="25"/>
      <c r="CJ339" s="25"/>
      <c r="CK339" s="25"/>
      <c r="CU339" s="10" t="str">
        <f>'Hotel Database'!$EJ346</f>
        <v/>
      </c>
      <c r="CW339" s="10" t="str">
        <f>'Hotel Database'!$EN346</f>
        <v>Vaalwater</v>
      </c>
      <c r="CY339" s="8">
        <v>329</v>
      </c>
      <c r="DA339" s="10" t="str">
        <f>IFERROR(INDEX('Hotel Database'!$ED$11:$ED$510, MATCH($CY339, 'Hotel Database'!$EB$11:$EB$510, 0)), "")</f>
        <v>329. The Capitol Kempinski Hotel Singapore</v>
      </c>
      <c r="DC339" s="10" t="str">
        <f>IF(IFERROR(INDEX('Hotel Database'!$AD$11:$AD$510, MATCH($CY339, 'Hotel Database'!$EB$11:$EB$510, 0)), "")="", "", IFERROR(INDEX('Hotel Database'!$AD$11:$AD$510, MATCH($CY339, 'Hotel Database'!$EB$11:$EB$510, 0)), ""))</f>
        <v>www.lhw.com/capitolsingapore</v>
      </c>
      <c r="DE339" s="10" t="str">
        <f t="shared" si="19"/>
        <v>https://lhw.com/capitolsingapore</v>
      </c>
    </row>
    <row r="340" spans="1:109" x14ac:dyDescent="0.35">
      <c r="A340" s="2"/>
      <c r="B340" s="101" t="str">
        <f>IF(IFERROR(INDEX('Hotel Database'!$B$11:$B$510, MATCH($CY340, 'Hotel Database'!$EB$11:$EB$510, 0)), "")="", "", IFERROR(INDEX('Hotel Database'!$B$11:$B$510, MATCH($CY340, 'Hotel Database'!$EB$11:$EB$510, 0)), ""))</f>
        <v>Sint Maarten (Dutch part)</v>
      </c>
      <c r="C340" s="102"/>
      <c r="D340" s="102"/>
      <c r="E340" s="102"/>
      <c r="F340" s="102"/>
      <c r="G340" s="102"/>
      <c r="H340" s="102"/>
      <c r="I340" s="102" t="str">
        <f>IF(IFERROR(INDEX('Hotel Database'!$C$11:$C$510, MATCH($CY340, 'Hotel Database'!$EB$11:$EB$510, 0)), "")="", "", IFERROR(INDEX('Hotel Database'!$C$11:$C$510, MATCH($CY340, 'Hotel Database'!$EB$11:$EB$510, 0)), ""))</f>
        <v>Cay Bay</v>
      </c>
      <c r="J340" s="102"/>
      <c r="K340" s="102"/>
      <c r="L340" s="102"/>
      <c r="M340" s="102"/>
      <c r="N340" s="102"/>
      <c r="O340" s="102"/>
      <c r="P340" s="102" t="str">
        <f>IF(IFERROR(INDEX('Hotel Database'!$D$11:$D$510, MATCH($CY340, 'Hotel Database'!$EB$11:$EB$510, 0)), "")="", "", IFERROR(INDEX('Hotel Database'!$D$11:$D$510, MATCH($CY340, 'Hotel Database'!$EB$11:$EB$510, 0)), ""))</f>
        <v>Vie L'Ven Resort &amp; Residences</v>
      </c>
      <c r="Q340" s="102"/>
      <c r="R340" s="102"/>
      <c r="S340" s="102"/>
      <c r="T340" s="102"/>
      <c r="U340" s="102"/>
      <c r="V340" s="102"/>
      <c r="W340" s="102"/>
      <c r="X340" s="102"/>
      <c r="Y340" s="102"/>
      <c r="Z340" s="102" t="str">
        <f>IF(IFERROR(INDEX('Hotel Database'!$I$11:$I$510, MATCH($CY340, 'Hotel Database'!$EB$11:$EB$510, 0)), "")="", "", IFERROR(INDEX('Hotel Database'!$I$11:$I$510, MATCH($CY340, 'Hotel Database'!$EB$11:$EB$510, 0)), ""))</f>
        <v/>
      </c>
      <c r="AA340" s="102"/>
      <c r="AB340" s="102"/>
      <c r="AC340" s="102"/>
      <c r="AD340" s="103">
        <f>IF(IFERROR(INDEX('Hotel Database'!$E$11:$E$510, MATCH($CY340, 'Hotel Database'!$EB$11:$EB$510, 0)), "")="", "", IFERROR(INDEX('Hotel Database'!$E$11:$E$510, MATCH($CY340, 'Hotel Database'!$EB$11:$EB$510, 0)), ""))</f>
        <v>205</v>
      </c>
      <c r="AE340" s="103"/>
      <c r="AF340" s="103"/>
      <c r="AG340" s="103"/>
      <c r="AH340" s="103">
        <f>IF(IFERROR(INDEX('Hotel Database'!$H$11:$H$510, MATCH($CY340, 'Hotel Database'!$EB$11:$EB$510, 0)), "")="", "", IFERROR(INDEX('Hotel Database'!$H$11:$H$510, MATCH($CY340, 'Hotel Database'!$EB$11:$EB$510, 0)), ""))</f>
        <v>0</v>
      </c>
      <c r="AI340" s="103"/>
      <c r="AJ340" s="103"/>
      <c r="AK340" s="103"/>
      <c r="AL340" s="103" t="str">
        <f>IF(IFERROR(INDEX('Hotel Database'!$K$11:$K$510, MATCH($CY340, 'Hotel Database'!$EB$11:$EB$510, 0)), "")="", "", IFERROR(INDEX('Hotel Database'!$K$11:$K$510, MATCH($CY340, 'Hotel Database'!$EB$11:$EB$510, 0)), ""))</f>
        <v/>
      </c>
      <c r="AM340" s="103"/>
      <c r="AN340" s="103"/>
      <c r="AO340" s="103"/>
      <c r="AP340" s="103" t="str">
        <f>IF(IFERROR(INDEX('Hotel Database'!$Q$11:$Q$510, MATCH($CY340, 'Hotel Database'!$EB$11:$EB$510, 0)), "")="", "", IFERROR(INDEX('Hotel Database'!$Q$11:$Q$510, MATCH($CY340, 'Hotel Database'!$EB$11:$EB$510, 0)), ""))</f>
        <v/>
      </c>
      <c r="AQ340" s="103"/>
      <c r="AR340" s="103"/>
      <c r="AS340" s="103"/>
      <c r="AT340" s="104" t="str">
        <f t="shared" si="18"/>
        <v/>
      </c>
      <c r="AU340" s="104"/>
      <c r="AV340" s="104"/>
      <c r="AW340" s="104"/>
      <c r="AX340" s="104"/>
      <c r="AY340" s="104"/>
      <c r="AZ340" s="104"/>
      <c r="BA340" s="104"/>
      <c r="BB340" s="104"/>
      <c r="BC340" s="104"/>
      <c r="BD340" s="104"/>
      <c r="BE340" s="104"/>
      <c r="BF340" s="104"/>
      <c r="BG340" s="104"/>
      <c r="BH340" s="104"/>
      <c r="BI340" s="104"/>
      <c r="BJ340" s="104"/>
      <c r="BK340" s="104"/>
      <c r="BL340" s="105"/>
      <c r="BM340" s="2"/>
      <c r="BN340" s="25"/>
      <c r="BO340" s="25"/>
      <c r="BP340" s="25"/>
      <c r="BQ340" s="25"/>
      <c r="BR340" s="25"/>
      <c r="BS340" s="25"/>
      <c r="BT340" s="25"/>
      <c r="BU340" s="25"/>
      <c r="BV340" s="25"/>
      <c r="BW340" s="25"/>
      <c r="BX340" s="25"/>
      <c r="BY340" s="25"/>
      <c r="BZ340" s="25"/>
      <c r="CA340" s="25"/>
      <c r="CB340" s="25"/>
      <c r="CC340" s="25"/>
      <c r="CD340" s="25"/>
      <c r="CE340" s="25"/>
      <c r="CF340" s="25"/>
      <c r="CG340" s="25"/>
      <c r="CH340" s="25"/>
      <c r="CI340" s="25"/>
      <c r="CJ340" s="25"/>
      <c r="CK340" s="25"/>
      <c r="CU340" s="10" t="str">
        <f>'Hotel Database'!$EJ347</f>
        <v/>
      </c>
      <c r="CW340" s="10" t="str">
        <f>'Hotel Database'!$EN347</f>
        <v>Vail</v>
      </c>
      <c r="CY340" s="8">
        <v>330</v>
      </c>
      <c r="DA340" s="10" t="str">
        <f>IFERROR(INDEX('Hotel Database'!$ED$11:$ED$510, MATCH($CY340, 'Hotel Database'!$EB$11:$EB$510, 0)), "")</f>
        <v>330. Vie L'Ven Resort &amp; Residences</v>
      </c>
      <c r="DC340" s="10" t="str">
        <f>IF(IFERROR(INDEX('Hotel Database'!$AD$11:$AD$510, MATCH($CY340, 'Hotel Database'!$EB$11:$EB$510, 0)), "")="", "", IFERROR(INDEX('Hotel Database'!$AD$11:$AD$510, MATCH($CY340, 'Hotel Database'!$EB$11:$EB$510, 0)), ""))</f>
        <v/>
      </c>
      <c r="DE340" s="10" t="str">
        <f t="shared" si="19"/>
        <v/>
      </c>
    </row>
    <row r="341" spans="1:109" x14ac:dyDescent="0.35">
      <c r="A341" s="2"/>
      <c r="B341" s="101" t="str">
        <f>IF(IFERROR(INDEX('Hotel Database'!$B$11:$B$510, MATCH($CY341, 'Hotel Database'!$EB$11:$EB$510, 0)), "")="", "", IFERROR(INDEX('Hotel Database'!$B$11:$B$510, MATCH($CY341, 'Hotel Database'!$EB$11:$EB$510, 0)), ""))</f>
        <v>South Africa</v>
      </c>
      <c r="C341" s="102"/>
      <c r="D341" s="102"/>
      <c r="E341" s="102"/>
      <c r="F341" s="102"/>
      <c r="G341" s="102"/>
      <c r="H341" s="102"/>
      <c r="I341" s="102" t="str">
        <f>IF(IFERROR(INDEX('Hotel Database'!$C$11:$C$510, MATCH($CY341, 'Hotel Database'!$EB$11:$EB$510, 0)), "")="", "", IFERROR(INDEX('Hotel Database'!$C$11:$C$510, MATCH($CY341, 'Hotel Database'!$EB$11:$EB$510, 0)), ""))</f>
        <v>George</v>
      </c>
      <c r="J341" s="102"/>
      <c r="K341" s="102"/>
      <c r="L341" s="102"/>
      <c r="M341" s="102"/>
      <c r="N341" s="102"/>
      <c r="O341" s="102"/>
      <c r="P341" s="102" t="str">
        <f>IF(IFERROR(INDEX('Hotel Database'!$D$11:$D$510, MATCH($CY341, 'Hotel Database'!$EB$11:$EB$510, 0)), "")="", "", IFERROR(INDEX('Hotel Database'!$D$11:$D$510, MATCH($CY341, 'Hotel Database'!$EB$11:$EB$510, 0)), ""))</f>
        <v>The Manor House at Fancourt</v>
      </c>
      <c r="Q341" s="102"/>
      <c r="R341" s="102"/>
      <c r="S341" s="102"/>
      <c r="T341" s="102"/>
      <c r="U341" s="102"/>
      <c r="V341" s="102"/>
      <c r="W341" s="102"/>
      <c r="X341" s="102"/>
      <c r="Y341" s="102"/>
      <c r="Z341" s="102" t="str">
        <f>IF(IFERROR(INDEX('Hotel Database'!$I$11:$I$510, MATCH($CY341, 'Hotel Database'!$EB$11:$EB$510, 0)), "")="", "", IFERROR(INDEX('Hotel Database'!$I$11:$I$510, MATCH($CY341, 'Hotel Database'!$EB$11:$EB$510, 0)), ""))</f>
        <v/>
      </c>
      <c r="AA341" s="102"/>
      <c r="AB341" s="102"/>
      <c r="AC341" s="102"/>
      <c r="AD341" s="103">
        <f>IF(IFERROR(INDEX('Hotel Database'!$E$11:$E$510, MATCH($CY341, 'Hotel Database'!$EB$11:$EB$510, 0)), "")="", "", IFERROR(INDEX('Hotel Database'!$E$11:$E$510, MATCH($CY341, 'Hotel Database'!$EB$11:$EB$510, 0)), ""))</f>
        <v>18</v>
      </c>
      <c r="AE341" s="103"/>
      <c r="AF341" s="103"/>
      <c r="AG341" s="103"/>
      <c r="AH341" s="103">
        <f>IF(IFERROR(INDEX('Hotel Database'!$H$11:$H$510, MATCH($CY341, 'Hotel Database'!$EB$11:$EB$510, 0)), "")="", "", IFERROR(INDEX('Hotel Database'!$H$11:$H$510, MATCH($CY341, 'Hotel Database'!$EB$11:$EB$510, 0)), ""))</f>
        <v>7</v>
      </c>
      <c r="AI341" s="103"/>
      <c r="AJ341" s="103"/>
      <c r="AK341" s="103"/>
      <c r="AL341" s="103">
        <f>IF(IFERROR(INDEX('Hotel Database'!$K$11:$K$510, MATCH($CY341, 'Hotel Database'!$EB$11:$EB$510, 0)), "")="", "", IFERROR(INDEX('Hotel Database'!$K$11:$K$510, MATCH($CY341, 'Hotel Database'!$EB$11:$EB$510, 0)), ""))</f>
        <v>400</v>
      </c>
      <c r="AM341" s="103"/>
      <c r="AN341" s="103"/>
      <c r="AO341" s="103"/>
      <c r="AP341" s="103">
        <f>IF(IFERROR(INDEX('Hotel Database'!$Q$11:$Q$510, MATCH($CY341, 'Hotel Database'!$EB$11:$EB$510, 0)), "")="", "", IFERROR(INDEX('Hotel Database'!$Q$11:$Q$510, MATCH($CY341, 'Hotel Database'!$EB$11:$EB$510, 0)), ""))</f>
        <v>300</v>
      </c>
      <c r="AQ341" s="103"/>
      <c r="AR341" s="103"/>
      <c r="AS341" s="103"/>
      <c r="AT341" s="104" t="str">
        <f t="shared" si="18"/>
        <v>https://lhw.com/manorhousegeorge</v>
      </c>
      <c r="AU341" s="104"/>
      <c r="AV341" s="104"/>
      <c r="AW341" s="104"/>
      <c r="AX341" s="104"/>
      <c r="AY341" s="104"/>
      <c r="AZ341" s="104"/>
      <c r="BA341" s="104"/>
      <c r="BB341" s="104"/>
      <c r="BC341" s="104"/>
      <c r="BD341" s="104"/>
      <c r="BE341" s="104"/>
      <c r="BF341" s="104"/>
      <c r="BG341" s="104"/>
      <c r="BH341" s="104"/>
      <c r="BI341" s="104"/>
      <c r="BJ341" s="104"/>
      <c r="BK341" s="104"/>
      <c r="BL341" s="105"/>
      <c r="BM341" s="2"/>
      <c r="BN341" s="25"/>
      <c r="BO341" s="25"/>
      <c r="BP341" s="25"/>
      <c r="BQ341" s="25"/>
      <c r="BR341" s="25"/>
      <c r="BS341" s="25"/>
      <c r="BT341" s="25"/>
      <c r="BU341" s="25"/>
      <c r="BV341" s="25"/>
      <c r="BW341" s="25"/>
      <c r="BX341" s="25"/>
      <c r="BY341" s="25"/>
      <c r="BZ341" s="25"/>
      <c r="CA341" s="25"/>
      <c r="CB341" s="25"/>
      <c r="CC341" s="25"/>
      <c r="CD341" s="25"/>
      <c r="CE341" s="25"/>
      <c r="CF341" s="25"/>
      <c r="CG341" s="25"/>
      <c r="CH341" s="25"/>
      <c r="CI341" s="25"/>
      <c r="CJ341" s="25"/>
      <c r="CK341" s="25"/>
      <c r="CU341" s="10" t="str">
        <f>'Hotel Database'!$EJ348</f>
        <v/>
      </c>
      <c r="CW341" s="10" t="str">
        <f>'Hotel Database'!$EN348</f>
        <v>Val d'lsere</v>
      </c>
      <c r="CY341" s="8">
        <v>331</v>
      </c>
      <c r="DA341" s="10" t="str">
        <f>IFERROR(INDEX('Hotel Database'!$ED$11:$ED$510, MATCH($CY341, 'Hotel Database'!$EB$11:$EB$510, 0)), "")</f>
        <v>331. The Manor House at Fancourt</v>
      </c>
      <c r="DC341" s="10" t="str">
        <f>IF(IFERROR(INDEX('Hotel Database'!$AD$11:$AD$510, MATCH($CY341, 'Hotel Database'!$EB$11:$EB$510, 0)), "")="", "", IFERROR(INDEX('Hotel Database'!$AD$11:$AD$510, MATCH($CY341, 'Hotel Database'!$EB$11:$EB$510, 0)), ""))</f>
        <v>www.lhw.com/manorhousegeorge</v>
      </c>
      <c r="DE341" s="10" t="str">
        <f t="shared" si="19"/>
        <v>https://lhw.com/manorhousegeorge</v>
      </c>
    </row>
    <row r="342" spans="1:109" x14ac:dyDescent="0.35">
      <c r="A342" s="2"/>
      <c r="B342" s="101" t="str">
        <f>IF(IFERROR(INDEX('Hotel Database'!$B$11:$B$510, MATCH($CY342, 'Hotel Database'!$EB$11:$EB$510, 0)), "")="", "", IFERROR(INDEX('Hotel Database'!$B$11:$B$510, MATCH($CY342, 'Hotel Database'!$EB$11:$EB$510, 0)), ""))</f>
        <v>South Africa</v>
      </c>
      <c r="C342" s="102"/>
      <c r="D342" s="102"/>
      <c r="E342" s="102"/>
      <c r="F342" s="102"/>
      <c r="G342" s="102"/>
      <c r="H342" s="102"/>
      <c r="I342" s="102" t="str">
        <f>IF(IFERROR(INDEX('Hotel Database'!$C$11:$C$510, MATCH($CY342, 'Hotel Database'!$EB$11:$EB$510, 0)), "")="", "", IFERROR(INDEX('Hotel Database'!$C$11:$C$510, MATCH($CY342, 'Hotel Database'!$EB$11:$EB$510, 0)), ""))</f>
        <v>Johannesburg</v>
      </c>
      <c r="J342" s="102"/>
      <c r="K342" s="102"/>
      <c r="L342" s="102"/>
      <c r="M342" s="102"/>
      <c r="N342" s="102"/>
      <c r="O342" s="102"/>
      <c r="P342" s="102" t="str">
        <f>IF(IFERROR(INDEX('Hotel Database'!$D$11:$D$510, MATCH($CY342, 'Hotel Database'!$EB$11:$EB$510, 0)), "")="", "", IFERROR(INDEX('Hotel Database'!$D$11:$D$510, MATCH($CY342, 'Hotel Database'!$EB$11:$EB$510, 0)), ""))</f>
        <v>Saxon Hotel, Villas &amp; Spa</v>
      </c>
      <c r="Q342" s="102"/>
      <c r="R342" s="102"/>
      <c r="S342" s="102"/>
      <c r="T342" s="102"/>
      <c r="U342" s="102"/>
      <c r="V342" s="102"/>
      <c r="W342" s="102"/>
      <c r="X342" s="102"/>
      <c r="Y342" s="102"/>
      <c r="Z342" s="102" t="str">
        <f>IF(IFERROR(INDEX('Hotel Database'!$I$11:$I$510, MATCH($CY342, 'Hotel Database'!$EB$11:$EB$510, 0)), "")="", "", IFERROR(INDEX('Hotel Database'!$I$11:$I$510, MATCH($CY342, 'Hotel Database'!$EB$11:$EB$510, 0)), ""))</f>
        <v/>
      </c>
      <c r="AA342" s="102"/>
      <c r="AB342" s="102"/>
      <c r="AC342" s="102"/>
      <c r="AD342" s="103">
        <f>IF(IFERROR(INDEX('Hotel Database'!$E$11:$E$510, MATCH($CY342, 'Hotel Database'!$EB$11:$EB$510, 0)), "")="", "", IFERROR(INDEX('Hotel Database'!$E$11:$E$510, MATCH($CY342, 'Hotel Database'!$EB$11:$EB$510, 0)), ""))</f>
        <v>62</v>
      </c>
      <c r="AE342" s="103"/>
      <c r="AF342" s="103"/>
      <c r="AG342" s="103"/>
      <c r="AH342" s="103">
        <f>IF(IFERROR(INDEX('Hotel Database'!$H$11:$H$510, MATCH($CY342, 'Hotel Database'!$EB$11:$EB$510, 0)), "")="", "", IFERROR(INDEX('Hotel Database'!$H$11:$H$510, MATCH($CY342, 'Hotel Database'!$EB$11:$EB$510, 0)), ""))</f>
        <v>9</v>
      </c>
      <c r="AI342" s="103"/>
      <c r="AJ342" s="103"/>
      <c r="AK342" s="103"/>
      <c r="AL342" s="103">
        <f>IF(IFERROR(INDEX('Hotel Database'!$K$11:$K$510, MATCH($CY342, 'Hotel Database'!$EB$11:$EB$510, 0)), "")="", "", IFERROR(INDEX('Hotel Database'!$K$11:$K$510, MATCH($CY342, 'Hotel Database'!$EB$11:$EB$510, 0)), ""))</f>
        <v>45</v>
      </c>
      <c r="AM342" s="103"/>
      <c r="AN342" s="103"/>
      <c r="AO342" s="103"/>
      <c r="AP342" s="103">
        <f>IF(IFERROR(INDEX('Hotel Database'!$Q$11:$Q$510, MATCH($CY342, 'Hotel Database'!$EB$11:$EB$510, 0)), "")="", "", IFERROR(INDEX('Hotel Database'!$Q$11:$Q$510, MATCH($CY342, 'Hotel Database'!$EB$11:$EB$510, 0)), ""))</f>
        <v>50</v>
      </c>
      <c r="AQ342" s="103"/>
      <c r="AR342" s="103"/>
      <c r="AS342" s="103"/>
      <c r="AT342" s="104" t="str">
        <f t="shared" si="18"/>
        <v>https://lhw.com/saxonsouthafrica</v>
      </c>
      <c r="AU342" s="104"/>
      <c r="AV342" s="104"/>
      <c r="AW342" s="104"/>
      <c r="AX342" s="104"/>
      <c r="AY342" s="104"/>
      <c r="AZ342" s="104"/>
      <c r="BA342" s="104"/>
      <c r="BB342" s="104"/>
      <c r="BC342" s="104"/>
      <c r="BD342" s="104"/>
      <c r="BE342" s="104"/>
      <c r="BF342" s="104"/>
      <c r="BG342" s="104"/>
      <c r="BH342" s="104"/>
      <c r="BI342" s="104"/>
      <c r="BJ342" s="104"/>
      <c r="BK342" s="104"/>
      <c r="BL342" s="105"/>
      <c r="BM342" s="2"/>
      <c r="BN342" s="25"/>
      <c r="BO342" s="25"/>
      <c r="BP342" s="25"/>
      <c r="BQ342" s="25"/>
      <c r="BR342" s="25"/>
      <c r="BS342" s="25"/>
      <c r="BT342" s="25"/>
      <c r="BU342" s="25"/>
      <c r="BV342" s="25"/>
      <c r="BW342" s="25"/>
      <c r="BX342" s="25"/>
      <c r="BY342" s="25"/>
      <c r="BZ342" s="25"/>
      <c r="CA342" s="25"/>
      <c r="CB342" s="25"/>
      <c r="CC342" s="25"/>
      <c r="CD342" s="25"/>
      <c r="CE342" s="25"/>
      <c r="CF342" s="25"/>
      <c r="CG342" s="25"/>
      <c r="CH342" s="25"/>
      <c r="CI342" s="25"/>
      <c r="CJ342" s="25"/>
      <c r="CK342" s="25"/>
      <c r="CU342" s="10" t="str">
        <f>'Hotel Database'!$EJ349</f>
        <v/>
      </c>
      <c r="CW342" s="10" t="str">
        <f>'Hotel Database'!$EN349</f>
        <v>Valencia</v>
      </c>
      <c r="CY342" s="8">
        <v>332</v>
      </c>
      <c r="DA342" s="10" t="str">
        <f>IFERROR(INDEX('Hotel Database'!$ED$11:$ED$510, MATCH($CY342, 'Hotel Database'!$EB$11:$EB$510, 0)), "")</f>
        <v>332. Saxon Hotel, Villas &amp; Spa</v>
      </c>
      <c r="DC342" s="10" t="str">
        <f>IF(IFERROR(INDEX('Hotel Database'!$AD$11:$AD$510, MATCH($CY342, 'Hotel Database'!$EB$11:$EB$510, 0)), "")="", "", IFERROR(INDEX('Hotel Database'!$AD$11:$AD$510, MATCH($CY342, 'Hotel Database'!$EB$11:$EB$510, 0)), ""))</f>
        <v>www.lhw.com/saxonsouthafrica</v>
      </c>
      <c r="DE342" s="10" t="str">
        <f t="shared" si="19"/>
        <v>https://lhw.com/saxonsouthafrica</v>
      </c>
    </row>
    <row r="343" spans="1:109" x14ac:dyDescent="0.35">
      <c r="A343" s="2"/>
      <c r="B343" s="101" t="str">
        <f>IF(IFERROR(INDEX('Hotel Database'!$B$11:$B$510, MATCH($CY343, 'Hotel Database'!$EB$11:$EB$510, 0)), "")="", "", IFERROR(INDEX('Hotel Database'!$B$11:$B$510, MATCH($CY343, 'Hotel Database'!$EB$11:$EB$510, 0)), ""))</f>
        <v>South Africa</v>
      </c>
      <c r="C343" s="102"/>
      <c r="D343" s="102"/>
      <c r="E343" s="102"/>
      <c r="F343" s="102"/>
      <c r="G343" s="102"/>
      <c r="H343" s="102"/>
      <c r="I343" s="102" t="str">
        <f>IF(IFERROR(INDEX('Hotel Database'!$C$11:$C$510, MATCH($CY343, 'Hotel Database'!$EB$11:$EB$510, 0)), "")="", "", IFERROR(INDEX('Hotel Database'!$C$11:$C$510, MATCH($CY343, 'Hotel Database'!$EB$11:$EB$510, 0)), ""))</f>
        <v>Hluhluwe</v>
      </c>
      <c r="J343" s="102"/>
      <c r="K343" s="102"/>
      <c r="L343" s="102"/>
      <c r="M343" s="102"/>
      <c r="N343" s="102"/>
      <c r="O343" s="102"/>
      <c r="P343" s="102" t="str">
        <f>IF(IFERROR(INDEX('Hotel Database'!$D$11:$D$510, MATCH($CY343, 'Hotel Database'!$EB$11:$EB$510, 0)), "")="", "", IFERROR(INDEX('Hotel Database'!$D$11:$D$510, MATCH($CY343, 'Hotel Database'!$EB$11:$EB$510, 0)), ""))</f>
        <v>Thanda Safari</v>
      </c>
      <c r="Q343" s="102"/>
      <c r="R343" s="102"/>
      <c r="S343" s="102"/>
      <c r="T343" s="102"/>
      <c r="U343" s="102"/>
      <c r="V343" s="102"/>
      <c r="W343" s="102"/>
      <c r="X343" s="102"/>
      <c r="Y343" s="102"/>
      <c r="Z343" s="102" t="str">
        <f>IF(IFERROR(INDEX('Hotel Database'!$I$11:$I$510, MATCH($CY343, 'Hotel Database'!$EB$11:$EB$510, 0)), "")="", "", IFERROR(INDEX('Hotel Database'!$I$11:$I$510, MATCH($CY343, 'Hotel Database'!$EB$11:$EB$510, 0)), ""))</f>
        <v/>
      </c>
      <c r="AA343" s="102"/>
      <c r="AB343" s="102"/>
      <c r="AC343" s="102"/>
      <c r="AD343" s="103">
        <f>IF(IFERROR(INDEX('Hotel Database'!$E$11:$E$510, MATCH($CY343, 'Hotel Database'!$EB$11:$EB$510, 0)), "")="", "", IFERROR(INDEX('Hotel Database'!$E$11:$E$510, MATCH($CY343, 'Hotel Database'!$EB$11:$EB$510, 0)), ""))</f>
        <v>29</v>
      </c>
      <c r="AE343" s="103"/>
      <c r="AF343" s="103"/>
      <c r="AG343" s="103"/>
      <c r="AH343" s="103">
        <f>IF(IFERROR(INDEX('Hotel Database'!$H$11:$H$510, MATCH($CY343, 'Hotel Database'!$EB$11:$EB$510, 0)), "")="", "", IFERROR(INDEX('Hotel Database'!$H$11:$H$510, MATCH($CY343, 'Hotel Database'!$EB$11:$EB$510, 0)), ""))</f>
        <v>0</v>
      </c>
      <c r="AI343" s="103"/>
      <c r="AJ343" s="103"/>
      <c r="AK343" s="103"/>
      <c r="AL343" s="103" t="str">
        <f>IF(IFERROR(INDEX('Hotel Database'!$K$11:$K$510, MATCH($CY343, 'Hotel Database'!$EB$11:$EB$510, 0)), "")="", "", IFERROR(INDEX('Hotel Database'!$K$11:$K$510, MATCH($CY343, 'Hotel Database'!$EB$11:$EB$510, 0)), ""))</f>
        <v/>
      </c>
      <c r="AM343" s="103"/>
      <c r="AN343" s="103"/>
      <c r="AO343" s="103"/>
      <c r="AP343" s="103" t="str">
        <f>IF(IFERROR(INDEX('Hotel Database'!$Q$11:$Q$510, MATCH($CY343, 'Hotel Database'!$EB$11:$EB$510, 0)), "")="", "", IFERROR(INDEX('Hotel Database'!$Q$11:$Q$510, MATCH($CY343, 'Hotel Database'!$EB$11:$EB$510, 0)), ""))</f>
        <v/>
      </c>
      <c r="AQ343" s="103"/>
      <c r="AR343" s="103"/>
      <c r="AS343" s="103"/>
      <c r="AT343" s="104" t="str">
        <f t="shared" si="18"/>
        <v>https://lhw.com/thanda</v>
      </c>
      <c r="AU343" s="104"/>
      <c r="AV343" s="104"/>
      <c r="AW343" s="104"/>
      <c r="AX343" s="104"/>
      <c r="AY343" s="104"/>
      <c r="AZ343" s="104"/>
      <c r="BA343" s="104"/>
      <c r="BB343" s="104"/>
      <c r="BC343" s="104"/>
      <c r="BD343" s="104"/>
      <c r="BE343" s="104"/>
      <c r="BF343" s="104"/>
      <c r="BG343" s="104"/>
      <c r="BH343" s="104"/>
      <c r="BI343" s="104"/>
      <c r="BJ343" s="104"/>
      <c r="BK343" s="104"/>
      <c r="BL343" s="105"/>
      <c r="BM343" s="2"/>
      <c r="BN343" s="25"/>
      <c r="BO343" s="25"/>
      <c r="BP343" s="25"/>
      <c r="BQ343" s="25"/>
      <c r="BR343" s="25"/>
      <c r="BS343" s="25"/>
      <c r="BT343" s="25"/>
      <c r="BU343" s="25"/>
      <c r="BV343" s="25"/>
      <c r="BW343" s="25"/>
      <c r="BX343" s="25"/>
      <c r="BY343" s="25"/>
      <c r="BZ343" s="25"/>
      <c r="CA343" s="25"/>
      <c r="CB343" s="25"/>
      <c r="CC343" s="25"/>
      <c r="CD343" s="25"/>
      <c r="CE343" s="25"/>
      <c r="CF343" s="25"/>
      <c r="CG343" s="25"/>
      <c r="CH343" s="25"/>
      <c r="CI343" s="25"/>
      <c r="CJ343" s="25"/>
      <c r="CK343" s="25"/>
      <c r="CU343" s="10" t="str">
        <f>'Hotel Database'!$EJ350</f>
        <v/>
      </c>
      <c r="CW343" s="10" t="str">
        <f>'Hotel Database'!$EN350</f>
        <v>Vancouver</v>
      </c>
      <c r="CY343" s="8">
        <v>333</v>
      </c>
      <c r="DA343" s="10" t="str">
        <f>IFERROR(INDEX('Hotel Database'!$ED$11:$ED$510, MATCH($CY343, 'Hotel Database'!$EB$11:$EB$510, 0)), "")</f>
        <v>333. Thanda Safari</v>
      </c>
      <c r="DC343" s="10" t="str">
        <f>IF(IFERROR(INDEX('Hotel Database'!$AD$11:$AD$510, MATCH($CY343, 'Hotel Database'!$EB$11:$EB$510, 0)), "")="", "", IFERROR(INDEX('Hotel Database'!$AD$11:$AD$510, MATCH($CY343, 'Hotel Database'!$EB$11:$EB$510, 0)), ""))</f>
        <v>www.lhw.com/thanda</v>
      </c>
      <c r="DE343" s="10" t="str">
        <f t="shared" si="19"/>
        <v>https://lhw.com/thanda</v>
      </c>
    </row>
    <row r="344" spans="1:109" x14ac:dyDescent="0.35">
      <c r="A344" s="2"/>
      <c r="B344" s="101" t="str">
        <f>IF(IFERROR(INDEX('Hotel Database'!$B$11:$B$510, MATCH($CY344, 'Hotel Database'!$EB$11:$EB$510, 0)), "")="", "", IFERROR(INDEX('Hotel Database'!$B$11:$B$510, MATCH($CY344, 'Hotel Database'!$EB$11:$EB$510, 0)), ""))</f>
        <v>South Africa</v>
      </c>
      <c r="C344" s="102"/>
      <c r="D344" s="102"/>
      <c r="E344" s="102"/>
      <c r="F344" s="102"/>
      <c r="G344" s="102"/>
      <c r="H344" s="102"/>
      <c r="I344" s="102" t="str">
        <f>IF(IFERROR(INDEX('Hotel Database'!$C$11:$C$510, MATCH($CY344, 'Hotel Database'!$EB$11:$EB$510, 0)), "")="", "", IFERROR(INDEX('Hotel Database'!$C$11:$C$510, MATCH($CY344, 'Hotel Database'!$EB$11:$EB$510, 0)), ""))</f>
        <v>Vaalwater</v>
      </c>
      <c r="J344" s="102"/>
      <c r="K344" s="102"/>
      <c r="L344" s="102"/>
      <c r="M344" s="102"/>
      <c r="N344" s="102"/>
      <c r="O344" s="102"/>
      <c r="P344" s="102" t="str">
        <f>IF(IFERROR(INDEX('Hotel Database'!$D$11:$D$510, MATCH($CY344, 'Hotel Database'!$EB$11:$EB$510, 0)), "")="", "", IFERROR(INDEX('Hotel Database'!$D$11:$D$510, MATCH($CY344, 'Hotel Database'!$EB$11:$EB$510, 0)), ""))</f>
        <v>Shambala Private Game Reserve</v>
      </c>
      <c r="Q344" s="102"/>
      <c r="R344" s="102"/>
      <c r="S344" s="102"/>
      <c r="T344" s="102"/>
      <c r="U344" s="102"/>
      <c r="V344" s="102"/>
      <c r="W344" s="102"/>
      <c r="X344" s="102"/>
      <c r="Y344" s="102"/>
      <c r="Z344" s="102" t="str">
        <f>IF(IFERROR(INDEX('Hotel Database'!$I$11:$I$510, MATCH($CY344, 'Hotel Database'!$EB$11:$EB$510, 0)), "")="", "", IFERROR(INDEX('Hotel Database'!$I$11:$I$510, MATCH($CY344, 'Hotel Database'!$EB$11:$EB$510, 0)), ""))</f>
        <v/>
      </c>
      <c r="AA344" s="102"/>
      <c r="AB344" s="102"/>
      <c r="AC344" s="102"/>
      <c r="AD344" s="103">
        <f>IF(IFERROR(INDEX('Hotel Database'!$E$11:$E$510, MATCH($CY344, 'Hotel Database'!$EB$11:$EB$510, 0)), "")="", "", IFERROR(INDEX('Hotel Database'!$E$11:$E$510, MATCH($CY344, 'Hotel Database'!$EB$11:$EB$510, 0)), ""))</f>
        <v>8</v>
      </c>
      <c r="AE344" s="103"/>
      <c r="AF344" s="103"/>
      <c r="AG344" s="103"/>
      <c r="AH344" s="103">
        <f>IF(IFERROR(INDEX('Hotel Database'!$H$11:$H$510, MATCH($CY344, 'Hotel Database'!$EB$11:$EB$510, 0)), "")="", "", IFERROR(INDEX('Hotel Database'!$H$11:$H$510, MATCH($CY344, 'Hotel Database'!$EB$11:$EB$510, 0)), ""))</f>
        <v>0</v>
      </c>
      <c r="AI344" s="103"/>
      <c r="AJ344" s="103"/>
      <c r="AK344" s="103"/>
      <c r="AL344" s="103" t="str">
        <f>IF(IFERROR(INDEX('Hotel Database'!$K$11:$K$510, MATCH($CY344, 'Hotel Database'!$EB$11:$EB$510, 0)), "")="", "", IFERROR(INDEX('Hotel Database'!$K$11:$K$510, MATCH($CY344, 'Hotel Database'!$EB$11:$EB$510, 0)), ""))</f>
        <v/>
      </c>
      <c r="AM344" s="103"/>
      <c r="AN344" s="103"/>
      <c r="AO344" s="103"/>
      <c r="AP344" s="103" t="str">
        <f>IF(IFERROR(INDEX('Hotel Database'!$Q$11:$Q$510, MATCH($CY344, 'Hotel Database'!$EB$11:$EB$510, 0)), "")="", "", IFERROR(INDEX('Hotel Database'!$Q$11:$Q$510, MATCH($CY344, 'Hotel Database'!$EB$11:$EB$510, 0)), ""))</f>
        <v/>
      </c>
      <c r="AQ344" s="103"/>
      <c r="AR344" s="103"/>
      <c r="AS344" s="103"/>
      <c r="AT344" s="104" t="str">
        <f t="shared" si="18"/>
        <v>https://lhw.com/zulucamp</v>
      </c>
      <c r="AU344" s="104"/>
      <c r="AV344" s="104"/>
      <c r="AW344" s="104"/>
      <c r="AX344" s="104"/>
      <c r="AY344" s="104"/>
      <c r="AZ344" s="104"/>
      <c r="BA344" s="104"/>
      <c r="BB344" s="104"/>
      <c r="BC344" s="104"/>
      <c r="BD344" s="104"/>
      <c r="BE344" s="104"/>
      <c r="BF344" s="104"/>
      <c r="BG344" s="104"/>
      <c r="BH344" s="104"/>
      <c r="BI344" s="104"/>
      <c r="BJ344" s="104"/>
      <c r="BK344" s="104"/>
      <c r="BL344" s="105"/>
      <c r="BM344" s="2"/>
      <c r="BN344" s="25"/>
      <c r="BO344" s="25"/>
      <c r="BP344" s="25"/>
      <c r="BQ344" s="25"/>
      <c r="BR344" s="25"/>
      <c r="BS344" s="25"/>
      <c r="BT344" s="25"/>
      <c r="BU344" s="25"/>
      <c r="BV344" s="25"/>
      <c r="BW344" s="25"/>
      <c r="BX344" s="25"/>
      <c r="BY344" s="25"/>
      <c r="BZ344" s="25"/>
      <c r="CA344" s="25"/>
      <c r="CB344" s="25"/>
      <c r="CC344" s="25"/>
      <c r="CD344" s="25"/>
      <c r="CE344" s="25"/>
      <c r="CF344" s="25"/>
      <c r="CG344" s="25"/>
      <c r="CH344" s="25"/>
      <c r="CI344" s="25"/>
      <c r="CJ344" s="25"/>
      <c r="CK344" s="25"/>
      <c r="CU344" s="10" t="str">
        <f>'Hotel Database'!$EJ351</f>
        <v/>
      </c>
      <c r="CW344" s="10" t="str">
        <f>'Hotel Database'!$EN351</f>
        <v>Velden am Woerthersee</v>
      </c>
      <c r="CY344" s="8">
        <v>334</v>
      </c>
      <c r="DA344" s="10" t="str">
        <f>IFERROR(INDEX('Hotel Database'!$ED$11:$ED$510, MATCH($CY344, 'Hotel Database'!$EB$11:$EB$510, 0)), "")</f>
        <v>334. Shambala Private Game Reserve</v>
      </c>
      <c r="DC344" s="10" t="str">
        <f>IF(IFERROR(INDEX('Hotel Database'!$AD$11:$AD$510, MATCH($CY344, 'Hotel Database'!$EB$11:$EB$510, 0)), "")="", "", IFERROR(INDEX('Hotel Database'!$AD$11:$AD$510, MATCH($CY344, 'Hotel Database'!$EB$11:$EB$510, 0)), ""))</f>
        <v>www.lhw.com/zulucamp</v>
      </c>
      <c r="DE344" s="10" t="str">
        <f t="shared" si="19"/>
        <v>https://lhw.com/zulucamp</v>
      </c>
    </row>
    <row r="345" spans="1:109" x14ac:dyDescent="0.35">
      <c r="A345" s="2"/>
      <c r="B345" s="101" t="str">
        <f>IF(IFERROR(INDEX('Hotel Database'!$B$11:$B$510, MATCH($CY345, 'Hotel Database'!$EB$11:$EB$510, 0)), "")="", "", IFERROR(INDEX('Hotel Database'!$B$11:$B$510, MATCH($CY345, 'Hotel Database'!$EB$11:$EB$510, 0)), ""))</f>
        <v>South Africa</v>
      </c>
      <c r="C345" s="102"/>
      <c r="D345" s="102"/>
      <c r="E345" s="102"/>
      <c r="F345" s="102"/>
      <c r="G345" s="102"/>
      <c r="H345" s="102"/>
      <c r="I345" s="102" t="str">
        <f>IF(IFERROR(INDEX('Hotel Database'!$C$11:$C$510, MATCH($CY345, 'Hotel Database'!$EB$11:$EB$510, 0)), "")="", "", IFERROR(INDEX('Hotel Database'!$C$11:$C$510, MATCH($CY345, 'Hotel Database'!$EB$11:$EB$510, 0)), ""))</f>
        <v>Midrand</v>
      </c>
      <c r="J345" s="102"/>
      <c r="K345" s="102"/>
      <c r="L345" s="102"/>
      <c r="M345" s="102"/>
      <c r="N345" s="102"/>
      <c r="O345" s="102"/>
      <c r="P345" s="102" t="str">
        <f>IF(IFERROR(INDEX('Hotel Database'!$D$11:$D$510, MATCH($CY345, 'Hotel Database'!$EB$11:$EB$510, 0)), "")="", "", IFERROR(INDEX('Hotel Database'!$D$11:$D$510, MATCH($CY345, 'Hotel Database'!$EB$11:$EB$510, 0)), ""))</f>
        <v>Steyn City Hotel by Saxon</v>
      </c>
      <c r="Q345" s="102"/>
      <c r="R345" s="102"/>
      <c r="S345" s="102"/>
      <c r="T345" s="102"/>
      <c r="U345" s="102"/>
      <c r="V345" s="102"/>
      <c r="W345" s="102"/>
      <c r="X345" s="102"/>
      <c r="Y345" s="102"/>
      <c r="Z345" s="102" t="str">
        <f>IF(IFERROR(INDEX('Hotel Database'!$I$11:$I$510, MATCH($CY345, 'Hotel Database'!$EB$11:$EB$510, 0)), "")="", "", IFERROR(INDEX('Hotel Database'!$I$11:$I$510, MATCH($CY345, 'Hotel Database'!$EB$11:$EB$510, 0)), ""))</f>
        <v/>
      </c>
      <c r="AA345" s="102"/>
      <c r="AB345" s="102"/>
      <c r="AC345" s="102"/>
      <c r="AD345" s="103">
        <f>IF(IFERROR(INDEX('Hotel Database'!$E$11:$E$510, MATCH($CY345, 'Hotel Database'!$EB$11:$EB$510, 0)), "")="", "", IFERROR(INDEX('Hotel Database'!$E$11:$E$510, MATCH($CY345, 'Hotel Database'!$EB$11:$EB$510, 0)), ""))</f>
        <v>50</v>
      </c>
      <c r="AE345" s="103"/>
      <c r="AF345" s="103"/>
      <c r="AG345" s="103"/>
      <c r="AH345" s="103">
        <f>IF(IFERROR(INDEX('Hotel Database'!$H$11:$H$510, MATCH($CY345, 'Hotel Database'!$EB$11:$EB$510, 0)), "")="", "", IFERROR(INDEX('Hotel Database'!$H$11:$H$510, MATCH($CY345, 'Hotel Database'!$EB$11:$EB$510, 0)), ""))</f>
        <v>2</v>
      </c>
      <c r="AI345" s="103"/>
      <c r="AJ345" s="103"/>
      <c r="AK345" s="103"/>
      <c r="AL345" s="103">
        <f>IF(IFERROR(INDEX('Hotel Database'!$K$11:$K$510, MATCH($CY345, 'Hotel Database'!$EB$11:$EB$510, 0)), "")="", "", IFERROR(INDEX('Hotel Database'!$K$11:$K$510, MATCH($CY345, 'Hotel Database'!$EB$11:$EB$510, 0)), ""))</f>
        <v>50</v>
      </c>
      <c r="AM345" s="103"/>
      <c r="AN345" s="103"/>
      <c r="AO345" s="103"/>
      <c r="AP345" s="103">
        <f>IF(IFERROR(INDEX('Hotel Database'!$Q$11:$Q$510, MATCH($CY345, 'Hotel Database'!$EB$11:$EB$510, 0)), "")="", "", IFERROR(INDEX('Hotel Database'!$Q$11:$Q$510, MATCH($CY345, 'Hotel Database'!$EB$11:$EB$510, 0)), ""))</f>
        <v>80</v>
      </c>
      <c r="AQ345" s="103"/>
      <c r="AR345" s="103"/>
      <c r="AS345" s="103"/>
      <c r="AT345" s="104" t="str">
        <f t="shared" si="18"/>
        <v>﻿https://lhw.com/steyncityhotel</v>
      </c>
      <c r="AU345" s="104"/>
      <c r="AV345" s="104"/>
      <c r="AW345" s="104"/>
      <c r="AX345" s="104"/>
      <c r="AY345" s="104"/>
      <c r="AZ345" s="104"/>
      <c r="BA345" s="104"/>
      <c r="BB345" s="104"/>
      <c r="BC345" s="104"/>
      <c r="BD345" s="104"/>
      <c r="BE345" s="104"/>
      <c r="BF345" s="104"/>
      <c r="BG345" s="104"/>
      <c r="BH345" s="104"/>
      <c r="BI345" s="104"/>
      <c r="BJ345" s="104"/>
      <c r="BK345" s="104"/>
      <c r="BL345" s="105"/>
      <c r="BM345" s="2"/>
      <c r="BN345" s="25"/>
      <c r="BO345" s="25"/>
      <c r="BP345" s="25"/>
      <c r="BQ345" s="25"/>
      <c r="BR345" s="25"/>
      <c r="BS345" s="25"/>
      <c r="BT345" s="25"/>
      <c r="BU345" s="25"/>
      <c r="BV345" s="25"/>
      <c r="BW345" s="25"/>
      <c r="BX345" s="25"/>
      <c r="BY345" s="25"/>
      <c r="BZ345" s="25"/>
      <c r="CA345" s="25"/>
      <c r="CB345" s="25"/>
      <c r="CC345" s="25"/>
      <c r="CD345" s="25"/>
      <c r="CE345" s="25"/>
      <c r="CF345" s="25"/>
      <c r="CG345" s="25"/>
      <c r="CH345" s="25"/>
      <c r="CI345" s="25"/>
      <c r="CJ345" s="25"/>
      <c r="CK345" s="25"/>
      <c r="CU345" s="10" t="str">
        <f>'Hotel Database'!$EJ352</f>
        <v/>
      </c>
      <c r="CW345" s="10" t="str">
        <f>'Hotel Database'!$EN352</f>
        <v>Venice</v>
      </c>
      <c r="CY345" s="8">
        <v>335</v>
      </c>
      <c r="DA345" s="10" t="str">
        <f>IFERROR(INDEX('Hotel Database'!$ED$11:$ED$510, MATCH($CY345, 'Hotel Database'!$EB$11:$EB$510, 0)), "")</f>
        <v>335. Steyn City Hotel by Saxon</v>
      </c>
      <c r="DC345" s="10" t="str">
        <f>IF(IFERROR(INDEX('Hotel Database'!$AD$11:$AD$510, MATCH($CY345, 'Hotel Database'!$EB$11:$EB$510, 0)), "")="", "", IFERROR(INDEX('Hotel Database'!$AD$11:$AD$510, MATCH($CY345, 'Hotel Database'!$EB$11:$EB$510, 0)), ""))</f>
        <v>﻿www.lhw.com/steyncityhotel</v>
      </c>
      <c r="DE345" s="10" t="str">
        <f t="shared" si="19"/>
        <v>﻿https://lhw.com/steyncityhotel</v>
      </c>
    </row>
    <row r="346" spans="1:109" x14ac:dyDescent="0.35">
      <c r="A346" s="2"/>
      <c r="B346" s="101" t="str">
        <f>IF(IFERROR(INDEX('Hotel Database'!$B$11:$B$510, MATCH($CY346, 'Hotel Database'!$EB$11:$EB$510, 0)), "")="", "", IFERROR(INDEX('Hotel Database'!$B$11:$B$510, MATCH($CY346, 'Hotel Database'!$EB$11:$EB$510, 0)), ""))</f>
        <v>South Africa</v>
      </c>
      <c r="C346" s="102"/>
      <c r="D346" s="102"/>
      <c r="E346" s="102"/>
      <c r="F346" s="102"/>
      <c r="G346" s="102"/>
      <c r="H346" s="102"/>
      <c r="I346" s="102" t="str">
        <f>IF(IFERROR(INDEX('Hotel Database'!$C$11:$C$510, MATCH($CY346, 'Hotel Database'!$EB$11:$EB$510, 0)), "")="", "", IFERROR(INDEX('Hotel Database'!$C$11:$C$510, MATCH($CY346, 'Hotel Database'!$EB$11:$EB$510, 0)), ""))</f>
        <v>Cape Town</v>
      </c>
      <c r="J346" s="102"/>
      <c r="K346" s="102"/>
      <c r="L346" s="102"/>
      <c r="M346" s="102"/>
      <c r="N346" s="102"/>
      <c r="O346" s="102"/>
      <c r="P346" s="102" t="str">
        <f>IF(IFERROR(INDEX('Hotel Database'!$D$11:$D$510, MATCH($CY346, 'Hotel Database'!$EB$11:$EB$510, 0)), "")="", "", IFERROR(INDEX('Hotel Database'!$D$11:$D$510, MATCH($CY346, 'Hotel Database'!$EB$11:$EB$510, 0)), ""))</f>
        <v>The Silo Hotel</v>
      </c>
      <c r="Q346" s="102"/>
      <c r="R346" s="102"/>
      <c r="S346" s="102"/>
      <c r="T346" s="102"/>
      <c r="U346" s="102"/>
      <c r="V346" s="102"/>
      <c r="W346" s="102"/>
      <c r="X346" s="102"/>
      <c r="Y346" s="102"/>
      <c r="Z346" s="102" t="str">
        <f>IF(IFERROR(INDEX('Hotel Database'!$I$11:$I$510, MATCH($CY346, 'Hotel Database'!$EB$11:$EB$510, 0)), "")="", "", IFERROR(INDEX('Hotel Database'!$I$11:$I$510, MATCH($CY346, 'Hotel Database'!$EB$11:$EB$510, 0)), ""))</f>
        <v/>
      </c>
      <c r="AA346" s="102"/>
      <c r="AB346" s="102"/>
      <c r="AC346" s="102"/>
      <c r="AD346" s="103">
        <f>IF(IFERROR(INDEX('Hotel Database'!$E$11:$E$510, MATCH($CY346, 'Hotel Database'!$EB$11:$EB$510, 0)), "")="", "", IFERROR(INDEX('Hotel Database'!$E$11:$E$510, MATCH($CY346, 'Hotel Database'!$EB$11:$EB$510, 0)), ""))</f>
        <v>28</v>
      </c>
      <c r="AE346" s="103"/>
      <c r="AF346" s="103"/>
      <c r="AG346" s="103"/>
      <c r="AH346" s="103">
        <f>IF(IFERROR(INDEX('Hotel Database'!$H$11:$H$510, MATCH($CY346, 'Hotel Database'!$EB$11:$EB$510, 0)), "")="", "", IFERROR(INDEX('Hotel Database'!$H$11:$H$510, MATCH($CY346, 'Hotel Database'!$EB$11:$EB$510, 0)), ""))</f>
        <v>0</v>
      </c>
      <c r="AI346" s="103"/>
      <c r="AJ346" s="103"/>
      <c r="AK346" s="103"/>
      <c r="AL346" s="103" t="str">
        <f>IF(IFERROR(INDEX('Hotel Database'!$K$11:$K$510, MATCH($CY346, 'Hotel Database'!$EB$11:$EB$510, 0)), "")="", "", IFERROR(INDEX('Hotel Database'!$K$11:$K$510, MATCH($CY346, 'Hotel Database'!$EB$11:$EB$510, 0)), ""))</f>
        <v/>
      </c>
      <c r="AM346" s="103"/>
      <c r="AN346" s="103"/>
      <c r="AO346" s="103"/>
      <c r="AP346" s="103" t="str">
        <f>IF(IFERROR(INDEX('Hotel Database'!$Q$11:$Q$510, MATCH($CY346, 'Hotel Database'!$EB$11:$EB$510, 0)), "")="", "", IFERROR(INDEX('Hotel Database'!$Q$11:$Q$510, MATCH($CY346, 'Hotel Database'!$EB$11:$EB$510, 0)), ""))</f>
        <v/>
      </c>
      <c r="AQ346" s="103"/>
      <c r="AR346" s="103"/>
      <c r="AS346" s="103"/>
      <c r="AT346" s="104" t="str">
        <f t="shared" si="18"/>
        <v/>
      </c>
      <c r="AU346" s="104"/>
      <c r="AV346" s="104"/>
      <c r="AW346" s="104"/>
      <c r="AX346" s="104"/>
      <c r="AY346" s="104"/>
      <c r="AZ346" s="104"/>
      <c r="BA346" s="104"/>
      <c r="BB346" s="104"/>
      <c r="BC346" s="104"/>
      <c r="BD346" s="104"/>
      <c r="BE346" s="104"/>
      <c r="BF346" s="104"/>
      <c r="BG346" s="104"/>
      <c r="BH346" s="104"/>
      <c r="BI346" s="104"/>
      <c r="BJ346" s="104"/>
      <c r="BK346" s="104"/>
      <c r="BL346" s="105"/>
      <c r="BM346" s="2"/>
      <c r="BN346" s="25"/>
      <c r="BO346" s="25"/>
      <c r="BP346" s="25"/>
      <c r="BQ346" s="25"/>
      <c r="BR346" s="25"/>
      <c r="BS346" s="25"/>
      <c r="BT346" s="25"/>
      <c r="BU346" s="25"/>
      <c r="BV346" s="25"/>
      <c r="BW346" s="25"/>
      <c r="BX346" s="25"/>
      <c r="BY346" s="25"/>
      <c r="BZ346" s="25"/>
      <c r="CA346" s="25"/>
      <c r="CB346" s="25"/>
      <c r="CC346" s="25"/>
      <c r="CD346" s="25"/>
      <c r="CE346" s="25"/>
      <c r="CF346" s="25"/>
      <c r="CG346" s="25"/>
      <c r="CH346" s="25"/>
      <c r="CI346" s="25"/>
      <c r="CJ346" s="25"/>
      <c r="CK346" s="25"/>
      <c r="CU346" s="10" t="str">
        <f>'Hotel Database'!$EJ353</f>
        <v/>
      </c>
      <c r="CW346" s="10" t="str">
        <f>'Hotel Database'!$EN353</f>
        <v>Verona</v>
      </c>
      <c r="CY346" s="8">
        <v>336</v>
      </c>
      <c r="DA346" s="10" t="str">
        <f>IFERROR(INDEX('Hotel Database'!$ED$11:$ED$510, MATCH($CY346, 'Hotel Database'!$EB$11:$EB$510, 0)), "")</f>
        <v>336. The Silo Hotel</v>
      </c>
      <c r="DC346" s="10" t="str">
        <f>IF(IFERROR(INDEX('Hotel Database'!$AD$11:$AD$510, MATCH($CY346, 'Hotel Database'!$EB$11:$EB$510, 0)), "")="", "", IFERROR(INDEX('Hotel Database'!$AD$11:$AD$510, MATCH($CY346, 'Hotel Database'!$EB$11:$EB$510, 0)), ""))</f>
        <v/>
      </c>
      <c r="DE346" s="10" t="str">
        <f t="shared" si="19"/>
        <v/>
      </c>
    </row>
    <row r="347" spans="1:109" x14ac:dyDescent="0.35">
      <c r="A347" s="2"/>
      <c r="B347" s="101" t="str">
        <f>IF(IFERROR(INDEX('Hotel Database'!$B$11:$B$510, MATCH($CY347, 'Hotel Database'!$EB$11:$EB$510, 0)), "")="", "", IFERROR(INDEX('Hotel Database'!$B$11:$B$510, MATCH($CY347, 'Hotel Database'!$EB$11:$EB$510, 0)), ""))</f>
        <v>South Africa</v>
      </c>
      <c r="C347" s="102"/>
      <c r="D347" s="102"/>
      <c r="E347" s="102"/>
      <c r="F347" s="102"/>
      <c r="G347" s="102"/>
      <c r="H347" s="102"/>
      <c r="I347" s="102" t="str">
        <f>IF(IFERROR(INDEX('Hotel Database'!$C$11:$C$510, MATCH($CY347, 'Hotel Database'!$EB$11:$EB$510, 0)), "")="", "", IFERROR(INDEX('Hotel Database'!$C$11:$C$510, MATCH($CY347, 'Hotel Database'!$EB$11:$EB$510, 0)), ""))</f>
        <v>Hermanus</v>
      </c>
      <c r="J347" s="102"/>
      <c r="K347" s="102"/>
      <c r="L347" s="102"/>
      <c r="M347" s="102"/>
      <c r="N347" s="102"/>
      <c r="O347" s="102"/>
      <c r="P347" s="102" t="str">
        <f>IF(IFERROR(INDEX('Hotel Database'!$D$11:$D$510, MATCH($CY347, 'Hotel Database'!$EB$11:$EB$510, 0)), "")="", "", IFERROR(INDEX('Hotel Database'!$D$11:$D$510, MATCH($CY347, 'Hotel Database'!$EB$11:$EB$510, 0)), ""))</f>
        <v>Birkenhead House</v>
      </c>
      <c r="Q347" s="102"/>
      <c r="R347" s="102"/>
      <c r="S347" s="102"/>
      <c r="T347" s="102"/>
      <c r="U347" s="102"/>
      <c r="V347" s="102"/>
      <c r="W347" s="102"/>
      <c r="X347" s="102"/>
      <c r="Y347" s="102"/>
      <c r="Z347" s="102" t="str">
        <f>IF(IFERROR(INDEX('Hotel Database'!$I$11:$I$510, MATCH($CY347, 'Hotel Database'!$EB$11:$EB$510, 0)), "")="", "", IFERROR(INDEX('Hotel Database'!$I$11:$I$510, MATCH($CY347, 'Hotel Database'!$EB$11:$EB$510, 0)), ""))</f>
        <v/>
      </c>
      <c r="AA347" s="102"/>
      <c r="AB347" s="102"/>
      <c r="AC347" s="102"/>
      <c r="AD347" s="103">
        <f>IF(IFERROR(INDEX('Hotel Database'!$E$11:$E$510, MATCH($CY347, 'Hotel Database'!$EB$11:$EB$510, 0)), "")="", "", IFERROR(INDEX('Hotel Database'!$E$11:$E$510, MATCH($CY347, 'Hotel Database'!$EB$11:$EB$510, 0)), ""))</f>
        <v>11</v>
      </c>
      <c r="AE347" s="103"/>
      <c r="AF347" s="103"/>
      <c r="AG347" s="103"/>
      <c r="AH347" s="103">
        <f>IF(IFERROR(INDEX('Hotel Database'!$H$11:$H$510, MATCH($CY347, 'Hotel Database'!$EB$11:$EB$510, 0)), "")="", "", IFERROR(INDEX('Hotel Database'!$H$11:$H$510, MATCH($CY347, 'Hotel Database'!$EB$11:$EB$510, 0)), ""))</f>
        <v>0</v>
      </c>
      <c r="AI347" s="103"/>
      <c r="AJ347" s="103"/>
      <c r="AK347" s="103"/>
      <c r="AL347" s="103" t="str">
        <f>IF(IFERROR(INDEX('Hotel Database'!$K$11:$K$510, MATCH($CY347, 'Hotel Database'!$EB$11:$EB$510, 0)), "")="", "", IFERROR(INDEX('Hotel Database'!$K$11:$K$510, MATCH($CY347, 'Hotel Database'!$EB$11:$EB$510, 0)), ""))</f>
        <v/>
      </c>
      <c r="AM347" s="103"/>
      <c r="AN347" s="103"/>
      <c r="AO347" s="103"/>
      <c r="AP347" s="103" t="str">
        <f>IF(IFERROR(INDEX('Hotel Database'!$Q$11:$Q$510, MATCH($CY347, 'Hotel Database'!$EB$11:$EB$510, 0)), "")="", "", IFERROR(INDEX('Hotel Database'!$Q$11:$Q$510, MATCH($CY347, 'Hotel Database'!$EB$11:$EB$510, 0)), ""))</f>
        <v/>
      </c>
      <c r="AQ347" s="103"/>
      <c r="AR347" s="103"/>
      <c r="AS347" s="103"/>
      <c r="AT347" s="104" t="str">
        <f t="shared" si="18"/>
        <v/>
      </c>
      <c r="AU347" s="104"/>
      <c r="AV347" s="104"/>
      <c r="AW347" s="104"/>
      <c r="AX347" s="104"/>
      <c r="AY347" s="104"/>
      <c r="AZ347" s="104"/>
      <c r="BA347" s="104"/>
      <c r="BB347" s="104"/>
      <c r="BC347" s="104"/>
      <c r="BD347" s="104"/>
      <c r="BE347" s="104"/>
      <c r="BF347" s="104"/>
      <c r="BG347" s="104"/>
      <c r="BH347" s="104"/>
      <c r="BI347" s="104"/>
      <c r="BJ347" s="104"/>
      <c r="BK347" s="104"/>
      <c r="BL347" s="105"/>
      <c r="BM347" s="2"/>
      <c r="BN347" s="25"/>
      <c r="BO347" s="25"/>
      <c r="BP347" s="25"/>
      <c r="BQ347" s="25"/>
      <c r="BR347" s="25"/>
      <c r="BS347" s="25"/>
      <c r="BT347" s="25"/>
      <c r="BU347" s="25"/>
      <c r="BV347" s="25"/>
      <c r="BW347" s="25"/>
      <c r="BX347" s="25"/>
      <c r="BY347" s="25"/>
      <c r="BZ347" s="25"/>
      <c r="CA347" s="25"/>
      <c r="CB347" s="25"/>
      <c r="CC347" s="25"/>
      <c r="CD347" s="25"/>
      <c r="CE347" s="25"/>
      <c r="CF347" s="25"/>
      <c r="CG347" s="25"/>
      <c r="CH347" s="25"/>
      <c r="CI347" s="25"/>
      <c r="CJ347" s="25"/>
      <c r="CK347" s="25"/>
      <c r="CU347" s="10" t="str">
        <f>'Hotel Database'!$EJ354</f>
        <v/>
      </c>
      <c r="CW347" s="10" t="str">
        <f>'Hotel Database'!$EN354</f>
        <v>Vevey</v>
      </c>
      <c r="CY347" s="8">
        <v>337</v>
      </c>
      <c r="DA347" s="10" t="str">
        <f>IFERROR(INDEX('Hotel Database'!$ED$11:$ED$510, MATCH($CY347, 'Hotel Database'!$EB$11:$EB$510, 0)), "")</f>
        <v>337. Birkenhead House</v>
      </c>
      <c r="DC347" s="10" t="str">
        <f>IF(IFERROR(INDEX('Hotel Database'!$AD$11:$AD$510, MATCH($CY347, 'Hotel Database'!$EB$11:$EB$510, 0)), "")="", "", IFERROR(INDEX('Hotel Database'!$AD$11:$AD$510, MATCH($CY347, 'Hotel Database'!$EB$11:$EB$510, 0)), ""))</f>
        <v/>
      </c>
      <c r="DE347" s="10" t="str">
        <f t="shared" si="19"/>
        <v/>
      </c>
    </row>
    <row r="348" spans="1:109" x14ac:dyDescent="0.35">
      <c r="A348" s="2"/>
      <c r="B348" s="101" t="str">
        <f>IF(IFERROR(INDEX('Hotel Database'!$B$11:$B$510, MATCH($CY348, 'Hotel Database'!$EB$11:$EB$510, 0)), "")="", "", IFERROR(INDEX('Hotel Database'!$B$11:$B$510, MATCH($CY348, 'Hotel Database'!$EB$11:$EB$510, 0)), ""))</f>
        <v>South Africa</v>
      </c>
      <c r="C348" s="102"/>
      <c r="D348" s="102"/>
      <c r="E348" s="102"/>
      <c r="F348" s="102"/>
      <c r="G348" s="102"/>
      <c r="H348" s="102"/>
      <c r="I348" s="102" t="str">
        <f>IF(IFERROR(INDEX('Hotel Database'!$C$11:$C$510, MATCH($CY348, 'Hotel Database'!$EB$11:$EB$510, 0)), "")="", "", IFERROR(INDEX('Hotel Database'!$C$11:$C$510, MATCH($CY348, 'Hotel Database'!$EB$11:$EB$510, 0)), ""))</f>
        <v>Franschhoek</v>
      </c>
      <c r="J348" s="102"/>
      <c r="K348" s="102"/>
      <c r="L348" s="102"/>
      <c r="M348" s="102"/>
      <c r="N348" s="102"/>
      <c r="O348" s="102"/>
      <c r="P348" s="102" t="str">
        <f>IF(IFERROR(INDEX('Hotel Database'!$D$11:$D$510, MATCH($CY348, 'Hotel Database'!$EB$11:$EB$510, 0)), "")="", "", IFERROR(INDEX('Hotel Database'!$D$11:$D$510, MATCH($CY348, 'Hotel Database'!$EB$11:$EB$510, 0)), ""))</f>
        <v>La Residence</v>
      </c>
      <c r="Q348" s="102"/>
      <c r="R348" s="102"/>
      <c r="S348" s="102"/>
      <c r="T348" s="102"/>
      <c r="U348" s="102"/>
      <c r="V348" s="102"/>
      <c r="W348" s="102"/>
      <c r="X348" s="102"/>
      <c r="Y348" s="102"/>
      <c r="Z348" s="102" t="str">
        <f>IF(IFERROR(INDEX('Hotel Database'!$I$11:$I$510, MATCH($CY348, 'Hotel Database'!$EB$11:$EB$510, 0)), "")="", "", IFERROR(INDEX('Hotel Database'!$I$11:$I$510, MATCH($CY348, 'Hotel Database'!$EB$11:$EB$510, 0)), ""))</f>
        <v/>
      </c>
      <c r="AA348" s="102"/>
      <c r="AB348" s="102"/>
      <c r="AC348" s="102"/>
      <c r="AD348" s="103">
        <f>IF(IFERROR(INDEX('Hotel Database'!$E$11:$E$510, MATCH($CY348, 'Hotel Database'!$EB$11:$EB$510, 0)), "")="", "", IFERROR(INDEX('Hotel Database'!$E$11:$E$510, MATCH($CY348, 'Hotel Database'!$EB$11:$EB$510, 0)), ""))</f>
        <v>17</v>
      </c>
      <c r="AE348" s="103"/>
      <c r="AF348" s="103"/>
      <c r="AG348" s="103"/>
      <c r="AH348" s="103">
        <f>IF(IFERROR(INDEX('Hotel Database'!$H$11:$H$510, MATCH($CY348, 'Hotel Database'!$EB$11:$EB$510, 0)), "")="", "", IFERROR(INDEX('Hotel Database'!$H$11:$H$510, MATCH($CY348, 'Hotel Database'!$EB$11:$EB$510, 0)), ""))</f>
        <v>0</v>
      </c>
      <c r="AI348" s="103"/>
      <c r="AJ348" s="103"/>
      <c r="AK348" s="103"/>
      <c r="AL348" s="103" t="str">
        <f>IF(IFERROR(INDEX('Hotel Database'!$K$11:$K$510, MATCH($CY348, 'Hotel Database'!$EB$11:$EB$510, 0)), "")="", "", IFERROR(INDEX('Hotel Database'!$K$11:$K$510, MATCH($CY348, 'Hotel Database'!$EB$11:$EB$510, 0)), ""))</f>
        <v/>
      </c>
      <c r="AM348" s="103"/>
      <c r="AN348" s="103"/>
      <c r="AO348" s="103"/>
      <c r="AP348" s="103" t="str">
        <f>IF(IFERROR(INDEX('Hotel Database'!$Q$11:$Q$510, MATCH($CY348, 'Hotel Database'!$EB$11:$EB$510, 0)), "")="", "", IFERROR(INDEX('Hotel Database'!$Q$11:$Q$510, MATCH($CY348, 'Hotel Database'!$EB$11:$EB$510, 0)), ""))</f>
        <v/>
      </c>
      <c r="AQ348" s="103"/>
      <c r="AR348" s="103"/>
      <c r="AS348" s="103"/>
      <c r="AT348" s="104" t="str">
        <f t="shared" si="18"/>
        <v/>
      </c>
      <c r="AU348" s="104"/>
      <c r="AV348" s="104"/>
      <c r="AW348" s="104"/>
      <c r="AX348" s="104"/>
      <c r="AY348" s="104"/>
      <c r="AZ348" s="104"/>
      <c r="BA348" s="104"/>
      <c r="BB348" s="104"/>
      <c r="BC348" s="104"/>
      <c r="BD348" s="104"/>
      <c r="BE348" s="104"/>
      <c r="BF348" s="104"/>
      <c r="BG348" s="104"/>
      <c r="BH348" s="104"/>
      <c r="BI348" s="104"/>
      <c r="BJ348" s="104"/>
      <c r="BK348" s="104"/>
      <c r="BL348" s="105"/>
      <c r="BM348" s="2"/>
      <c r="BN348" s="25"/>
      <c r="BO348" s="25"/>
      <c r="BP348" s="25"/>
      <c r="BQ348" s="25"/>
      <c r="BR348" s="25"/>
      <c r="BS348" s="25"/>
      <c r="BT348" s="25"/>
      <c r="BU348" s="25"/>
      <c r="BV348" s="25"/>
      <c r="BW348" s="25"/>
      <c r="BX348" s="25"/>
      <c r="BY348" s="25"/>
      <c r="BZ348" s="25"/>
      <c r="CA348" s="25"/>
      <c r="CB348" s="25"/>
      <c r="CC348" s="25"/>
      <c r="CD348" s="25"/>
      <c r="CE348" s="25"/>
      <c r="CF348" s="25"/>
      <c r="CG348" s="25"/>
      <c r="CH348" s="25"/>
      <c r="CI348" s="25"/>
      <c r="CJ348" s="25"/>
      <c r="CK348" s="25"/>
      <c r="CU348" s="10" t="str">
        <f>'Hotel Database'!$EJ355</f>
        <v/>
      </c>
      <c r="CW348" s="10" t="str">
        <f>'Hotel Database'!$EN355</f>
        <v>Viareggio</v>
      </c>
      <c r="CY348" s="8">
        <v>338</v>
      </c>
      <c r="DA348" s="10" t="str">
        <f>IFERROR(INDEX('Hotel Database'!$ED$11:$ED$510, MATCH($CY348, 'Hotel Database'!$EB$11:$EB$510, 0)), "")</f>
        <v>338. La Residence</v>
      </c>
      <c r="DC348" s="10" t="str">
        <f>IF(IFERROR(INDEX('Hotel Database'!$AD$11:$AD$510, MATCH($CY348, 'Hotel Database'!$EB$11:$EB$510, 0)), "")="", "", IFERROR(INDEX('Hotel Database'!$AD$11:$AD$510, MATCH($CY348, 'Hotel Database'!$EB$11:$EB$510, 0)), ""))</f>
        <v/>
      </c>
      <c r="DE348" s="10" t="str">
        <f t="shared" si="19"/>
        <v/>
      </c>
    </row>
    <row r="349" spans="1:109" x14ac:dyDescent="0.35">
      <c r="A349" s="2"/>
      <c r="B349" s="101" t="str">
        <f>IF(IFERROR(INDEX('Hotel Database'!$B$11:$B$510, MATCH($CY349, 'Hotel Database'!$EB$11:$EB$510, 0)), "")="", "", IFERROR(INDEX('Hotel Database'!$B$11:$B$510, MATCH($CY349, 'Hotel Database'!$EB$11:$EB$510, 0)), ""))</f>
        <v>South Africa</v>
      </c>
      <c r="C349" s="102"/>
      <c r="D349" s="102"/>
      <c r="E349" s="102"/>
      <c r="F349" s="102"/>
      <c r="G349" s="102"/>
      <c r="H349" s="102"/>
      <c r="I349" s="102" t="str">
        <f>IF(IFERROR(INDEX('Hotel Database'!$C$11:$C$510, MATCH($CY349, 'Hotel Database'!$EB$11:$EB$510, 0)), "")="", "", IFERROR(INDEX('Hotel Database'!$C$11:$C$510, MATCH($CY349, 'Hotel Database'!$EB$11:$EB$510, 0)), ""))</f>
        <v>Hoedspruit</v>
      </c>
      <c r="J349" s="102"/>
      <c r="K349" s="102"/>
      <c r="L349" s="102"/>
      <c r="M349" s="102"/>
      <c r="N349" s="102"/>
      <c r="O349" s="102"/>
      <c r="P349" s="102" t="str">
        <f>IF(IFERROR(INDEX('Hotel Database'!$D$11:$D$510, MATCH($CY349, 'Hotel Database'!$EB$11:$EB$510, 0)), "")="", "", IFERROR(INDEX('Hotel Database'!$D$11:$D$510, MATCH($CY349, 'Hotel Database'!$EB$11:$EB$510, 0)), ""))</f>
        <v>Royal Malewane</v>
      </c>
      <c r="Q349" s="102"/>
      <c r="R349" s="102"/>
      <c r="S349" s="102"/>
      <c r="T349" s="102"/>
      <c r="U349" s="102"/>
      <c r="V349" s="102"/>
      <c r="W349" s="102"/>
      <c r="X349" s="102"/>
      <c r="Y349" s="102"/>
      <c r="Z349" s="102" t="str">
        <f>IF(IFERROR(INDEX('Hotel Database'!$I$11:$I$510, MATCH($CY349, 'Hotel Database'!$EB$11:$EB$510, 0)), "")="", "", IFERROR(INDEX('Hotel Database'!$I$11:$I$510, MATCH($CY349, 'Hotel Database'!$EB$11:$EB$510, 0)), ""))</f>
        <v/>
      </c>
      <c r="AA349" s="102"/>
      <c r="AB349" s="102"/>
      <c r="AC349" s="102"/>
      <c r="AD349" s="103">
        <f>IF(IFERROR(INDEX('Hotel Database'!$E$11:$E$510, MATCH($CY349, 'Hotel Database'!$EB$11:$EB$510, 0)), "")="", "", IFERROR(INDEX('Hotel Database'!$E$11:$E$510, MATCH($CY349, 'Hotel Database'!$EB$11:$EB$510, 0)), ""))</f>
        <v>27</v>
      </c>
      <c r="AE349" s="103"/>
      <c r="AF349" s="103"/>
      <c r="AG349" s="103"/>
      <c r="AH349" s="103">
        <f>IF(IFERROR(INDEX('Hotel Database'!$H$11:$H$510, MATCH($CY349, 'Hotel Database'!$EB$11:$EB$510, 0)), "")="", "", IFERROR(INDEX('Hotel Database'!$H$11:$H$510, MATCH($CY349, 'Hotel Database'!$EB$11:$EB$510, 0)), ""))</f>
        <v>0</v>
      </c>
      <c r="AI349" s="103"/>
      <c r="AJ349" s="103"/>
      <c r="AK349" s="103"/>
      <c r="AL349" s="103" t="str">
        <f>IF(IFERROR(INDEX('Hotel Database'!$K$11:$K$510, MATCH($CY349, 'Hotel Database'!$EB$11:$EB$510, 0)), "")="", "", IFERROR(INDEX('Hotel Database'!$K$11:$K$510, MATCH($CY349, 'Hotel Database'!$EB$11:$EB$510, 0)), ""))</f>
        <v/>
      </c>
      <c r="AM349" s="103"/>
      <c r="AN349" s="103"/>
      <c r="AO349" s="103"/>
      <c r="AP349" s="103" t="str">
        <f>IF(IFERROR(INDEX('Hotel Database'!$Q$11:$Q$510, MATCH($CY349, 'Hotel Database'!$EB$11:$EB$510, 0)), "")="", "", IFERROR(INDEX('Hotel Database'!$Q$11:$Q$510, MATCH($CY349, 'Hotel Database'!$EB$11:$EB$510, 0)), ""))</f>
        <v/>
      </c>
      <c r="AQ349" s="103"/>
      <c r="AR349" s="103"/>
      <c r="AS349" s="103"/>
      <c r="AT349" s="104" t="str">
        <f t="shared" si="18"/>
        <v/>
      </c>
      <c r="AU349" s="104"/>
      <c r="AV349" s="104"/>
      <c r="AW349" s="104"/>
      <c r="AX349" s="104"/>
      <c r="AY349" s="104"/>
      <c r="AZ349" s="104"/>
      <c r="BA349" s="104"/>
      <c r="BB349" s="104"/>
      <c r="BC349" s="104"/>
      <c r="BD349" s="104"/>
      <c r="BE349" s="104"/>
      <c r="BF349" s="104"/>
      <c r="BG349" s="104"/>
      <c r="BH349" s="104"/>
      <c r="BI349" s="104"/>
      <c r="BJ349" s="104"/>
      <c r="BK349" s="104"/>
      <c r="BL349" s="105"/>
      <c r="BM349" s="2"/>
      <c r="BN349" s="25"/>
      <c r="BO349" s="25"/>
      <c r="BP349" s="25"/>
      <c r="BQ349" s="25"/>
      <c r="BR349" s="25"/>
      <c r="BS349" s="25"/>
      <c r="BT349" s="25"/>
      <c r="BU349" s="25"/>
      <c r="BV349" s="25"/>
      <c r="BW349" s="25"/>
      <c r="BX349" s="25"/>
      <c r="BY349" s="25"/>
      <c r="BZ349" s="25"/>
      <c r="CA349" s="25"/>
      <c r="CB349" s="25"/>
      <c r="CC349" s="25"/>
      <c r="CD349" s="25"/>
      <c r="CE349" s="25"/>
      <c r="CF349" s="25"/>
      <c r="CG349" s="25"/>
      <c r="CH349" s="25"/>
      <c r="CI349" s="25"/>
      <c r="CJ349" s="25"/>
      <c r="CK349" s="25"/>
      <c r="CU349" s="10" t="str">
        <f>'Hotel Database'!$EJ356</f>
        <v/>
      </c>
      <c r="CW349" s="10" t="str">
        <f>'Hotel Database'!$EN356</f>
        <v>Vidago</v>
      </c>
      <c r="CY349" s="8">
        <v>339</v>
      </c>
      <c r="DA349" s="10" t="str">
        <f>IFERROR(INDEX('Hotel Database'!$ED$11:$ED$510, MATCH($CY349, 'Hotel Database'!$EB$11:$EB$510, 0)), "")</f>
        <v>339. Royal Malewane</v>
      </c>
      <c r="DC349" s="10" t="str">
        <f>IF(IFERROR(INDEX('Hotel Database'!$AD$11:$AD$510, MATCH($CY349, 'Hotel Database'!$EB$11:$EB$510, 0)), "")="", "", IFERROR(INDEX('Hotel Database'!$AD$11:$AD$510, MATCH($CY349, 'Hotel Database'!$EB$11:$EB$510, 0)), ""))</f>
        <v/>
      </c>
      <c r="DE349" s="10" t="str">
        <f t="shared" si="19"/>
        <v/>
      </c>
    </row>
    <row r="350" spans="1:109" x14ac:dyDescent="0.35">
      <c r="A350" s="2"/>
      <c r="B350" s="101" t="str">
        <f>IF(IFERROR(INDEX('Hotel Database'!$B$11:$B$510, MATCH($CY350, 'Hotel Database'!$EB$11:$EB$510, 0)), "")="", "", IFERROR(INDEX('Hotel Database'!$B$11:$B$510, MATCH($CY350, 'Hotel Database'!$EB$11:$EB$510, 0)), ""))</f>
        <v>Spain</v>
      </c>
      <c r="C350" s="102"/>
      <c r="D350" s="102"/>
      <c r="E350" s="102"/>
      <c r="F350" s="102"/>
      <c r="G350" s="102"/>
      <c r="H350" s="102"/>
      <c r="I350" s="102" t="str">
        <f>IF(IFERROR(INDEX('Hotel Database'!$C$11:$C$510, MATCH($CY350, 'Hotel Database'!$EB$11:$EB$510, 0)), "")="", "", IFERROR(INDEX('Hotel Database'!$C$11:$C$510, MATCH($CY350, 'Hotel Database'!$EB$11:$EB$510, 0)), ""))</f>
        <v>Madrid</v>
      </c>
      <c r="J350" s="102"/>
      <c r="K350" s="102"/>
      <c r="L350" s="102"/>
      <c r="M350" s="102"/>
      <c r="N350" s="102"/>
      <c r="O350" s="102"/>
      <c r="P350" s="102" t="str">
        <f>IF(IFERROR(INDEX('Hotel Database'!$D$11:$D$510, MATCH($CY350, 'Hotel Database'!$EB$11:$EB$510, 0)), "")="", "", IFERROR(INDEX('Hotel Database'!$D$11:$D$510, MATCH($CY350, 'Hotel Database'!$EB$11:$EB$510, 0)), ""))</f>
        <v>BLESS Hotel Madrid</v>
      </c>
      <c r="Q350" s="102"/>
      <c r="R350" s="102"/>
      <c r="S350" s="102"/>
      <c r="T350" s="102"/>
      <c r="U350" s="102"/>
      <c r="V350" s="102"/>
      <c r="W350" s="102"/>
      <c r="X350" s="102"/>
      <c r="Y350" s="102"/>
      <c r="Z350" s="102" t="str">
        <f>IF(IFERROR(INDEX('Hotel Database'!$I$11:$I$510, MATCH($CY350, 'Hotel Database'!$EB$11:$EB$510, 0)), "")="", "", IFERROR(INDEX('Hotel Database'!$I$11:$I$510, MATCH($CY350, 'Hotel Database'!$EB$11:$EB$510, 0)), ""))</f>
        <v/>
      </c>
      <c r="AA350" s="102"/>
      <c r="AB350" s="102"/>
      <c r="AC350" s="102"/>
      <c r="AD350" s="103">
        <f>IF(IFERROR(INDEX('Hotel Database'!$E$11:$E$510, MATCH($CY350, 'Hotel Database'!$EB$11:$EB$510, 0)), "")="", "", IFERROR(INDEX('Hotel Database'!$E$11:$E$510, MATCH($CY350, 'Hotel Database'!$EB$11:$EB$510, 0)), ""))</f>
        <v>111</v>
      </c>
      <c r="AE350" s="103"/>
      <c r="AF350" s="103"/>
      <c r="AG350" s="103"/>
      <c r="AH350" s="103">
        <f>IF(IFERROR(INDEX('Hotel Database'!$H$11:$H$510, MATCH($CY350, 'Hotel Database'!$EB$11:$EB$510, 0)), "")="", "", IFERROR(INDEX('Hotel Database'!$H$11:$H$510, MATCH($CY350, 'Hotel Database'!$EB$11:$EB$510, 0)), ""))</f>
        <v>5</v>
      </c>
      <c r="AI350" s="103"/>
      <c r="AJ350" s="103"/>
      <c r="AK350" s="103"/>
      <c r="AL350" s="103" t="str">
        <f>IF(IFERROR(INDEX('Hotel Database'!$K$11:$K$510, MATCH($CY350, 'Hotel Database'!$EB$11:$EB$510, 0)), "")="", "", IFERROR(INDEX('Hotel Database'!$K$11:$K$510, MATCH($CY350, 'Hotel Database'!$EB$11:$EB$510, 0)), ""))</f>
        <v/>
      </c>
      <c r="AM350" s="103"/>
      <c r="AN350" s="103"/>
      <c r="AO350" s="103"/>
      <c r="AP350" s="103" t="str">
        <f>IF(IFERROR(INDEX('Hotel Database'!$Q$11:$Q$510, MATCH($CY350, 'Hotel Database'!$EB$11:$EB$510, 0)), "")="", "", IFERROR(INDEX('Hotel Database'!$Q$11:$Q$510, MATCH($CY350, 'Hotel Database'!$EB$11:$EB$510, 0)), ""))</f>
        <v/>
      </c>
      <c r="AQ350" s="103"/>
      <c r="AR350" s="103"/>
      <c r="AS350" s="103"/>
      <c r="AT350" s="104" t="str">
        <f t="shared" si="18"/>
        <v>https://lhw.com/blessmadrid</v>
      </c>
      <c r="AU350" s="104"/>
      <c r="AV350" s="104"/>
      <c r="AW350" s="104"/>
      <c r="AX350" s="104"/>
      <c r="AY350" s="104"/>
      <c r="AZ350" s="104"/>
      <c r="BA350" s="104"/>
      <c r="BB350" s="104"/>
      <c r="BC350" s="104"/>
      <c r="BD350" s="104"/>
      <c r="BE350" s="104"/>
      <c r="BF350" s="104"/>
      <c r="BG350" s="104"/>
      <c r="BH350" s="104"/>
      <c r="BI350" s="104"/>
      <c r="BJ350" s="104"/>
      <c r="BK350" s="104"/>
      <c r="BL350" s="105"/>
      <c r="BM350" s="2"/>
      <c r="BN350" s="25"/>
      <c r="BO350" s="25"/>
      <c r="BP350" s="25"/>
      <c r="BQ350" s="25"/>
      <c r="BR350" s="25"/>
      <c r="BS350" s="25"/>
      <c r="BT350" s="25"/>
      <c r="BU350" s="25"/>
      <c r="BV350" s="25"/>
      <c r="BW350" s="25"/>
      <c r="BX350" s="25"/>
      <c r="BY350" s="25"/>
      <c r="BZ350" s="25"/>
      <c r="CA350" s="25"/>
      <c r="CB350" s="25"/>
      <c r="CC350" s="25"/>
      <c r="CD350" s="25"/>
      <c r="CE350" s="25"/>
      <c r="CF350" s="25"/>
      <c r="CG350" s="25"/>
      <c r="CH350" s="25"/>
      <c r="CI350" s="25"/>
      <c r="CJ350" s="25"/>
      <c r="CK350" s="25"/>
      <c r="CU350" s="10" t="str">
        <f>'Hotel Database'!$EJ357</f>
        <v/>
      </c>
      <c r="CW350" s="10" t="str">
        <f>'Hotel Database'!$EN357</f>
        <v>Vienna</v>
      </c>
      <c r="CY350" s="8">
        <v>340</v>
      </c>
      <c r="DA350" s="10" t="str">
        <f>IFERROR(INDEX('Hotel Database'!$ED$11:$ED$510, MATCH($CY350, 'Hotel Database'!$EB$11:$EB$510, 0)), "")</f>
        <v>340. BLESS Hotel Madrid</v>
      </c>
      <c r="DC350" s="10" t="str">
        <f>IF(IFERROR(INDEX('Hotel Database'!$AD$11:$AD$510, MATCH($CY350, 'Hotel Database'!$EB$11:$EB$510, 0)), "")="", "", IFERROR(INDEX('Hotel Database'!$AD$11:$AD$510, MATCH($CY350, 'Hotel Database'!$EB$11:$EB$510, 0)), ""))</f>
        <v>www.lhw.com/blessmadrid</v>
      </c>
      <c r="DE350" s="10" t="str">
        <f t="shared" si="19"/>
        <v>https://lhw.com/blessmadrid</v>
      </c>
    </row>
    <row r="351" spans="1:109" x14ac:dyDescent="0.35">
      <c r="A351" s="2"/>
      <c r="B351" s="101" t="str">
        <f>IF(IFERROR(INDEX('Hotel Database'!$B$11:$B$510, MATCH($CY351, 'Hotel Database'!$EB$11:$EB$510, 0)), "")="", "", IFERROR(INDEX('Hotel Database'!$B$11:$B$510, MATCH($CY351, 'Hotel Database'!$EB$11:$EB$510, 0)), ""))</f>
        <v>Spain</v>
      </c>
      <c r="C351" s="102"/>
      <c r="D351" s="102"/>
      <c r="E351" s="102"/>
      <c r="F351" s="102"/>
      <c r="G351" s="102"/>
      <c r="H351" s="102"/>
      <c r="I351" s="102" t="str">
        <f>IF(IFERROR(INDEX('Hotel Database'!$C$11:$C$510, MATCH($CY351, 'Hotel Database'!$EB$11:$EB$510, 0)), "")="", "", IFERROR(INDEX('Hotel Database'!$C$11:$C$510, MATCH($CY351, 'Hotel Database'!$EB$11:$EB$510, 0)), ""))</f>
        <v>Ibiza</v>
      </c>
      <c r="J351" s="102"/>
      <c r="K351" s="102"/>
      <c r="L351" s="102"/>
      <c r="M351" s="102"/>
      <c r="N351" s="102"/>
      <c r="O351" s="102"/>
      <c r="P351" s="102" t="str">
        <f>IF(IFERROR(INDEX('Hotel Database'!$D$11:$D$510, MATCH($CY351, 'Hotel Database'!$EB$11:$EB$510, 0)), "")="", "", IFERROR(INDEX('Hotel Database'!$D$11:$D$510, MATCH($CY351, 'Hotel Database'!$EB$11:$EB$510, 0)), ""))</f>
        <v>BLESS Hotel Ibiza</v>
      </c>
      <c r="Q351" s="102"/>
      <c r="R351" s="102"/>
      <c r="S351" s="102"/>
      <c r="T351" s="102"/>
      <c r="U351" s="102"/>
      <c r="V351" s="102"/>
      <c r="W351" s="102"/>
      <c r="X351" s="102"/>
      <c r="Y351" s="102"/>
      <c r="Z351" s="102" t="str">
        <f>IF(IFERROR(INDEX('Hotel Database'!$I$11:$I$510, MATCH($CY351, 'Hotel Database'!$EB$11:$EB$510, 0)), "")="", "", IFERROR(INDEX('Hotel Database'!$I$11:$I$510, MATCH($CY351, 'Hotel Database'!$EB$11:$EB$510, 0)), ""))</f>
        <v/>
      </c>
      <c r="AA351" s="102"/>
      <c r="AB351" s="102"/>
      <c r="AC351" s="102"/>
      <c r="AD351" s="103">
        <f>IF(IFERROR(INDEX('Hotel Database'!$E$11:$E$510, MATCH($CY351, 'Hotel Database'!$EB$11:$EB$510, 0)), "")="", "", IFERROR(INDEX('Hotel Database'!$E$11:$E$510, MATCH($CY351, 'Hotel Database'!$EB$11:$EB$510, 0)), ""))</f>
        <v>151</v>
      </c>
      <c r="AE351" s="103"/>
      <c r="AF351" s="103"/>
      <c r="AG351" s="103"/>
      <c r="AH351" s="103">
        <f>IF(IFERROR(INDEX('Hotel Database'!$H$11:$H$510, MATCH($CY351, 'Hotel Database'!$EB$11:$EB$510, 0)), "")="", "", IFERROR(INDEX('Hotel Database'!$H$11:$H$510, MATCH($CY351, 'Hotel Database'!$EB$11:$EB$510, 0)), ""))</f>
        <v>0</v>
      </c>
      <c r="AI351" s="103"/>
      <c r="AJ351" s="103"/>
      <c r="AK351" s="103"/>
      <c r="AL351" s="103" t="str">
        <f>IF(IFERROR(INDEX('Hotel Database'!$K$11:$K$510, MATCH($CY351, 'Hotel Database'!$EB$11:$EB$510, 0)), "")="", "", IFERROR(INDEX('Hotel Database'!$K$11:$K$510, MATCH($CY351, 'Hotel Database'!$EB$11:$EB$510, 0)), ""))</f>
        <v/>
      </c>
      <c r="AM351" s="103"/>
      <c r="AN351" s="103"/>
      <c r="AO351" s="103"/>
      <c r="AP351" s="103" t="str">
        <f>IF(IFERROR(INDEX('Hotel Database'!$Q$11:$Q$510, MATCH($CY351, 'Hotel Database'!$EB$11:$EB$510, 0)), "")="", "", IFERROR(INDEX('Hotel Database'!$Q$11:$Q$510, MATCH($CY351, 'Hotel Database'!$EB$11:$EB$510, 0)), ""))</f>
        <v/>
      </c>
      <c r="AQ351" s="103"/>
      <c r="AR351" s="103"/>
      <c r="AS351" s="103"/>
      <c r="AT351" s="104" t="str">
        <f t="shared" si="18"/>
        <v>https://lhw.com/blessibiza</v>
      </c>
      <c r="AU351" s="104"/>
      <c r="AV351" s="104"/>
      <c r="AW351" s="104"/>
      <c r="AX351" s="104"/>
      <c r="AY351" s="104"/>
      <c r="AZ351" s="104"/>
      <c r="BA351" s="104"/>
      <c r="BB351" s="104"/>
      <c r="BC351" s="104"/>
      <c r="BD351" s="104"/>
      <c r="BE351" s="104"/>
      <c r="BF351" s="104"/>
      <c r="BG351" s="104"/>
      <c r="BH351" s="104"/>
      <c r="BI351" s="104"/>
      <c r="BJ351" s="104"/>
      <c r="BK351" s="104"/>
      <c r="BL351" s="105"/>
      <c r="BM351" s="2"/>
      <c r="BN351" s="25"/>
      <c r="BO351" s="25"/>
      <c r="BP351" s="25"/>
      <c r="BQ351" s="25"/>
      <c r="BR351" s="25"/>
      <c r="BS351" s="25"/>
      <c r="BT351" s="25"/>
      <c r="BU351" s="25"/>
      <c r="BV351" s="25"/>
      <c r="BW351" s="25"/>
      <c r="BX351" s="25"/>
      <c r="BY351" s="25"/>
      <c r="BZ351" s="25"/>
      <c r="CA351" s="25"/>
      <c r="CB351" s="25"/>
      <c r="CC351" s="25"/>
      <c r="CD351" s="25"/>
      <c r="CE351" s="25"/>
      <c r="CF351" s="25"/>
      <c r="CG351" s="25"/>
      <c r="CH351" s="25"/>
      <c r="CI351" s="25"/>
      <c r="CJ351" s="25"/>
      <c r="CK351" s="25"/>
      <c r="CU351" s="10" t="str">
        <f>'Hotel Database'!$EJ358</f>
        <v/>
      </c>
      <c r="CW351" s="10" t="str">
        <f>'Hotel Database'!$EN358</f>
        <v>Vila Nova da Gaia</v>
      </c>
      <c r="CY351" s="8">
        <v>341</v>
      </c>
      <c r="DA351" s="10" t="str">
        <f>IFERROR(INDEX('Hotel Database'!$ED$11:$ED$510, MATCH($CY351, 'Hotel Database'!$EB$11:$EB$510, 0)), "")</f>
        <v>341. BLESS Hotel Ibiza</v>
      </c>
      <c r="DC351" s="10" t="str">
        <f>IF(IFERROR(INDEX('Hotel Database'!$AD$11:$AD$510, MATCH($CY351, 'Hotel Database'!$EB$11:$EB$510, 0)), "")="", "", IFERROR(INDEX('Hotel Database'!$AD$11:$AD$510, MATCH($CY351, 'Hotel Database'!$EB$11:$EB$510, 0)), ""))</f>
        <v>www.lhw.com/blessibiza</v>
      </c>
      <c r="DE351" s="10" t="str">
        <f t="shared" si="19"/>
        <v>https://lhw.com/blessibiza</v>
      </c>
    </row>
    <row r="352" spans="1:109" x14ac:dyDescent="0.35">
      <c r="A352" s="2"/>
      <c r="B352" s="101" t="str">
        <f>IF(IFERROR(INDEX('Hotel Database'!$B$11:$B$510, MATCH($CY352, 'Hotel Database'!$EB$11:$EB$510, 0)), "")="", "", IFERROR(INDEX('Hotel Database'!$B$11:$B$510, MATCH($CY352, 'Hotel Database'!$EB$11:$EB$510, 0)), ""))</f>
        <v>Spain</v>
      </c>
      <c r="C352" s="102"/>
      <c r="D352" s="102"/>
      <c r="E352" s="102"/>
      <c r="F352" s="102"/>
      <c r="G352" s="102"/>
      <c r="H352" s="102"/>
      <c r="I352" s="102" t="str">
        <f>IF(IFERROR(INDEX('Hotel Database'!$C$11:$C$510, MATCH($CY352, 'Hotel Database'!$EB$11:$EB$510, 0)), "")="", "", IFERROR(INDEX('Hotel Database'!$C$11:$C$510, MATCH($CY352, 'Hotel Database'!$EB$11:$EB$510, 0)), ""))</f>
        <v>Sardón de Duero</v>
      </c>
      <c r="J352" s="102"/>
      <c r="K352" s="102"/>
      <c r="L352" s="102"/>
      <c r="M352" s="102"/>
      <c r="N352" s="102"/>
      <c r="O352" s="102"/>
      <c r="P352" s="102" t="str">
        <f>IF(IFERROR(INDEX('Hotel Database'!$D$11:$D$510, MATCH($CY352, 'Hotel Database'!$EB$11:$EB$510, 0)), "")="", "", IFERROR(INDEX('Hotel Database'!$D$11:$D$510, MATCH($CY352, 'Hotel Database'!$EB$11:$EB$510, 0)), ""))</f>
        <v>Abadía Retuerta LeDomaine</v>
      </c>
      <c r="Q352" s="102"/>
      <c r="R352" s="102"/>
      <c r="S352" s="102"/>
      <c r="T352" s="102"/>
      <c r="U352" s="102"/>
      <c r="V352" s="102"/>
      <c r="W352" s="102"/>
      <c r="X352" s="102"/>
      <c r="Y352" s="102"/>
      <c r="Z352" s="102" t="str">
        <f>IF(IFERROR(INDEX('Hotel Database'!$I$11:$I$510, MATCH($CY352, 'Hotel Database'!$EB$11:$EB$510, 0)), "")="", "", IFERROR(INDEX('Hotel Database'!$I$11:$I$510, MATCH($CY352, 'Hotel Database'!$EB$11:$EB$510, 0)), ""))</f>
        <v/>
      </c>
      <c r="AA352" s="102"/>
      <c r="AB352" s="102"/>
      <c r="AC352" s="102"/>
      <c r="AD352" s="103">
        <f>IF(IFERROR(INDEX('Hotel Database'!$E$11:$E$510, MATCH($CY352, 'Hotel Database'!$EB$11:$EB$510, 0)), "")="", "", IFERROR(INDEX('Hotel Database'!$E$11:$E$510, MATCH($CY352, 'Hotel Database'!$EB$11:$EB$510, 0)), ""))</f>
        <v>30</v>
      </c>
      <c r="AE352" s="103"/>
      <c r="AF352" s="103"/>
      <c r="AG352" s="103"/>
      <c r="AH352" s="103">
        <f>IF(IFERROR(INDEX('Hotel Database'!$H$11:$H$510, MATCH($CY352, 'Hotel Database'!$EB$11:$EB$510, 0)), "")="", "", IFERROR(INDEX('Hotel Database'!$H$11:$H$510, MATCH($CY352, 'Hotel Database'!$EB$11:$EB$510, 0)), ""))</f>
        <v>6</v>
      </c>
      <c r="AI352" s="103"/>
      <c r="AJ352" s="103"/>
      <c r="AK352" s="103"/>
      <c r="AL352" s="103">
        <f>IF(IFERROR(INDEX('Hotel Database'!$K$11:$K$510, MATCH($CY352, 'Hotel Database'!$EB$11:$EB$510, 0)), "")="", "", IFERROR(INDEX('Hotel Database'!$K$11:$K$510, MATCH($CY352, 'Hotel Database'!$EB$11:$EB$510, 0)), ""))</f>
        <v>30</v>
      </c>
      <c r="AM352" s="103"/>
      <c r="AN352" s="103"/>
      <c r="AO352" s="103"/>
      <c r="AP352" s="103">
        <f>IF(IFERROR(INDEX('Hotel Database'!$Q$11:$Q$510, MATCH($CY352, 'Hotel Database'!$EB$11:$EB$510, 0)), "")="", "", IFERROR(INDEX('Hotel Database'!$Q$11:$Q$510, MATCH($CY352, 'Hotel Database'!$EB$11:$EB$510, 0)), ""))</f>
        <v>180</v>
      </c>
      <c r="AQ352" s="103"/>
      <c r="AR352" s="103"/>
      <c r="AS352" s="103"/>
      <c r="AT352" s="104" t="str">
        <f t="shared" si="18"/>
        <v>https://lhw.com/abadiaretuerta</v>
      </c>
      <c r="AU352" s="104"/>
      <c r="AV352" s="104"/>
      <c r="AW352" s="104"/>
      <c r="AX352" s="104"/>
      <c r="AY352" s="104"/>
      <c r="AZ352" s="104"/>
      <c r="BA352" s="104"/>
      <c r="BB352" s="104"/>
      <c r="BC352" s="104"/>
      <c r="BD352" s="104"/>
      <c r="BE352" s="104"/>
      <c r="BF352" s="104"/>
      <c r="BG352" s="104"/>
      <c r="BH352" s="104"/>
      <c r="BI352" s="104"/>
      <c r="BJ352" s="104"/>
      <c r="BK352" s="104"/>
      <c r="BL352" s="105"/>
      <c r="BM352" s="2"/>
      <c r="BN352" s="25"/>
      <c r="BO352" s="25"/>
      <c r="BP352" s="25"/>
      <c r="BQ352" s="25"/>
      <c r="BR352" s="25"/>
      <c r="BS352" s="25"/>
      <c r="BT352" s="25"/>
      <c r="BU352" s="25"/>
      <c r="BV352" s="25"/>
      <c r="BW352" s="25"/>
      <c r="BX352" s="25"/>
      <c r="BY352" s="25"/>
      <c r="BZ352" s="25"/>
      <c r="CA352" s="25"/>
      <c r="CB352" s="25"/>
      <c r="CC352" s="25"/>
      <c r="CD352" s="25"/>
      <c r="CE352" s="25"/>
      <c r="CF352" s="25"/>
      <c r="CG352" s="25"/>
      <c r="CH352" s="25"/>
      <c r="CI352" s="25"/>
      <c r="CJ352" s="25"/>
      <c r="CK352" s="25"/>
      <c r="CU352" s="10" t="str">
        <f>'Hotel Database'!$EJ359</f>
        <v/>
      </c>
      <c r="CW352" s="10" t="str">
        <f>'Hotel Database'!$EN359</f>
        <v>Villars sur Ollon</v>
      </c>
      <c r="CY352" s="8">
        <v>342</v>
      </c>
      <c r="DA352" s="10" t="str">
        <f>IFERROR(INDEX('Hotel Database'!$ED$11:$ED$510, MATCH($CY352, 'Hotel Database'!$EB$11:$EB$510, 0)), "")</f>
        <v>342. Abadía Retuerta LeDomaine</v>
      </c>
      <c r="DC352" s="10" t="str">
        <f>IF(IFERROR(INDEX('Hotel Database'!$AD$11:$AD$510, MATCH($CY352, 'Hotel Database'!$EB$11:$EB$510, 0)), "")="", "", IFERROR(INDEX('Hotel Database'!$AD$11:$AD$510, MATCH($CY352, 'Hotel Database'!$EB$11:$EB$510, 0)), ""))</f>
        <v>www.lhw.com/abadiaretuerta</v>
      </c>
      <c r="DE352" s="10" t="str">
        <f t="shared" si="19"/>
        <v>https://lhw.com/abadiaretuerta</v>
      </c>
    </row>
    <row r="353" spans="1:109" x14ac:dyDescent="0.35">
      <c r="A353" s="2"/>
      <c r="B353" s="101" t="str">
        <f>IF(IFERROR(INDEX('Hotel Database'!$B$11:$B$510, MATCH($CY353, 'Hotel Database'!$EB$11:$EB$510, 0)), "")="", "", IFERROR(INDEX('Hotel Database'!$B$11:$B$510, MATCH($CY353, 'Hotel Database'!$EB$11:$EB$510, 0)), ""))</f>
        <v>Spain</v>
      </c>
      <c r="C353" s="102"/>
      <c r="D353" s="102"/>
      <c r="E353" s="102"/>
      <c r="F353" s="102"/>
      <c r="G353" s="102"/>
      <c r="H353" s="102"/>
      <c r="I353" s="102" t="str">
        <f>IF(IFERROR(INDEX('Hotel Database'!$C$11:$C$510, MATCH($CY353, 'Hotel Database'!$EB$11:$EB$510, 0)), "")="", "", IFERROR(INDEX('Hotel Database'!$C$11:$C$510, MATCH($CY353, 'Hotel Database'!$EB$11:$EB$510, 0)), ""))</f>
        <v>Canyamel</v>
      </c>
      <c r="J353" s="102"/>
      <c r="K353" s="102"/>
      <c r="L353" s="102"/>
      <c r="M353" s="102"/>
      <c r="N353" s="102"/>
      <c r="O353" s="102"/>
      <c r="P353" s="102" t="str">
        <f>IF(IFERROR(INDEX('Hotel Database'!$D$11:$D$510, MATCH($CY353, 'Hotel Database'!$EB$11:$EB$510, 0)), "")="", "", IFERROR(INDEX('Hotel Database'!$D$11:$D$510, MATCH($CY353, 'Hotel Database'!$EB$11:$EB$510, 0)), ""))</f>
        <v>Cap Vermell Grand Hotel</v>
      </c>
      <c r="Q353" s="102"/>
      <c r="R353" s="102"/>
      <c r="S353" s="102"/>
      <c r="T353" s="102"/>
      <c r="U353" s="102"/>
      <c r="V353" s="102"/>
      <c r="W353" s="102"/>
      <c r="X353" s="102"/>
      <c r="Y353" s="102"/>
      <c r="Z353" s="102" t="str">
        <f>IF(IFERROR(INDEX('Hotel Database'!$I$11:$I$510, MATCH($CY353, 'Hotel Database'!$EB$11:$EB$510, 0)), "")="", "", IFERROR(INDEX('Hotel Database'!$I$11:$I$510, MATCH($CY353, 'Hotel Database'!$EB$11:$EB$510, 0)), ""))</f>
        <v/>
      </c>
      <c r="AA353" s="102"/>
      <c r="AB353" s="102"/>
      <c r="AC353" s="102"/>
      <c r="AD353" s="103">
        <f>IF(IFERROR(INDEX('Hotel Database'!$E$11:$E$510, MATCH($CY353, 'Hotel Database'!$EB$11:$EB$510, 0)), "")="", "", IFERROR(INDEX('Hotel Database'!$E$11:$E$510, MATCH($CY353, 'Hotel Database'!$EB$11:$EB$510, 0)), ""))</f>
        <v>146</v>
      </c>
      <c r="AE353" s="103"/>
      <c r="AF353" s="103"/>
      <c r="AG353" s="103"/>
      <c r="AH353" s="103">
        <f>IF(IFERROR(INDEX('Hotel Database'!$H$11:$H$510, MATCH($CY353, 'Hotel Database'!$EB$11:$EB$510, 0)), "")="", "", IFERROR(INDEX('Hotel Database'!$H$11:$H$510, MATCH($CY353, 'Hotel Database'!$EB$11:$EB$510, 0)), ""))</f>
        <v>9</v>
      </c>
      <c r="AI353" s="103"/>
      <c r="AJ353" s="103"/>
      <c r="AK353" s="103"/>
      <c r="AL353" s="103">
        <f>IF(IFERROR(INDEX('Hotel Database'!$K$11:$K$510, MATCH($CY353, 'Hotel Database'!$EB$11:$EB$510, 0)), "")="", "", IFERROR(INDEX('Hotel Database'!$K$11:$K$510, MATCH($CY353, 'Hotel Database'!$EB$11:$EB$510, 0)), ""))</f>
        <v>300</v>
      </c>
      <c r="AM353" s="103"/>
      <c r="AN353" s="103"/>
      <c r="AO353" s="103"/>
      <c r="AP353" s="103">
        <f>IF(IFERROR(INDEX('Hotel Database'!$Q$11:$Q$510, MATCH($CY353, 'Hotel Database'!$EB$11:$EB$510, 0)), "")="", "", IFERROR(INDEX('Hotel Database'!$Q$11:$Q$510, MATCH($CY353, 'Hotel Database'!$EB$11:$EB$510, 0)), ""))</f>
        <v>144</v>
      </c>
      <c r="AQ353" s="103"/>
      <c r="AR353" s="103"/>
      <c r="AS353" s="103"/>
      <c r="AT353" s="104" t="str">
        <f t="shared" si="18"/>
        <v>https://lhw.com/capvermellgrandhotel</v>
      </c>
      <c r="AU353" s="104"/>
      <c r="AV353" s="104"/>
      <c r="AW353" s="104"/>
      <c r="AX353" s="104"/>
      <c r="AY353" s="104"/>
      <c r="AZ353" s="104"/>
      <c r="BA353" s="104"/>
      <c r="BB353" s="104"/>
      <c r="BC353" s="104"/>
      <c r="BD353" s="104"/>
      <c r="BE353" s="104"/>
      <c r="BF353" s="104"/>
      <c r="BG353" s="104"/>
      <c r="BH353" s="104"/>
      <c r="BI353" s="104"/>
      <c r="BJ353" s="104"/>
      <c r="BK353" s="104"/>
      <c r="BL353" s="105"/>
      <c r="BM353" s="2"/>
      <c r="BN353" s="25"/>
      <c r="BO353" s="25"/>
      <c r="BP353" s="25"/>
      <c r="BQ353" s="25"/>
      <c r="BR353" s="25"/>
      <c r="BS353" s="25"/>
      <c r="BT353" s="25"/>
      <c r="BU353" s="25"/>
      <c r="BV353" s="25"/>
      <c r="BW353" s="25"/>
      <c r="BX353" s="25"/>
      <c r="BY353" s="25"/>
      <c r="BZ353" s="25"/>
      <c r="CA353" s="25"/>
      <c r="CB353" s="25"/>
      <c r="CC353" s="25"/>
      <c r="CD353" s="25"/>
      <c r="CE353" s="25"/>
      <c r="CF353" s="25"/>
      <c r="CG353" s="25"/>
      <c r="CH353" s="25"/>
      <c r="CI353" s="25"/>
      <c r="CJ353" s="25"/>
      <c r="CK353" s="25"/>
      <c r="CU353" s="10" t="str">
        <f>'Hotel Database'!$EJ360</f>
        <v/>
      </c>
      <c r="CW353" s="10" t="str">
        <f>'Hotel Database'!$EN360</f>
        <v>Villars-sur-Ollon</v>
      </c>
      <c r="CY353" s="8">
        <v>343</v>
      </c>
      <c r="DA353" s="10" t="str">
        <f>IFERROR(INDEX('Hotel Database'!$ED$11:$ED$510, MATCH($CY353, 'Hotel Database'!$EB$11:$EB$510, 0)), "")</f>
        <v>343. Cap Vermell Grand Hotel</v>
      </c>
      <c r="DC353" s="10" t="str">
        <f>IF(IFERROR(INDEX('Hotel Database'!$AD$11:$AD$510, MATCH($CY353, 'Hotel Database'!$EB$11:$EB$510, 0)), "")="", "", IFERROR(INDEX('Hotel Database'!$AD$11:$AD$510, MATCH($CY353, 'Hotel Database'!$EB$11:$EB$510, 0)), ""))</f>
        <v>www.lhw.com/capvermellgrandhotel</v>
      </c>
      <c r="DE353" s="10" t="str">
        <f t="shared" si="19"/>
        <v>https://lhw.com/capvermellgrandhotel</v>
      </c>
    </row>
    <row r="354" spans="1:109" x14ac:dyDescent="0.35">
      <c r="A354" s="2"/>
      <c r="B354" s="101" t="str">
        <f>IF(IFERROR(INDEX('Hotel Database'!$B$11:$B$510, MATCH($CY354, 'Hotel Database'!$EB$11:$EB$510, 0)), "")="", "", IFERROR(INDEX('Hotel Database'!$B$11:$B$510, MATCH($CY354, 'Hotel Database'!$EB$11:$EB$510, 0)), ""))</f>
        <v>Spain</v>
      </c>
      <c r="C354" s="102"/>
      <c r="D354" s="102"/>
      <c r="E354" s="102"/>
      <c r="F354" s="102"/>
      <c r="G354" s="102"/>
      <c r="H354" s="102"/>
      <c r="I354" s="102" t="str">
        <f>IF(IFERROR(INDEX('Hotel Database'!$C$11:$C$510, MATCH($CY354, 'Hotel Database'!$EB$11:$EB$510, 0)), "")="", "", IFERROR(INDEX('Hotel Database'!$C$11:$C$510, MATCH($CY354, 'Hotel Database'!$EB$11:$EB$510, 0)), ""))</f>
        <v>Archidona</v>
      </c>
      <c r="J354" s="102"/>
      <c r="K354" s="102"/>
      <c r="L354" s="102"/>
      <c r="M354" s="102"/>
      <c r="N354" s="102"/>
      <c r="O354" s="102"/>
      <c r="P354" s="102" t="str">
        <f>IF(IFERROR(INDEX('Hotel Database'!$D$11:$D$510, MATCH($CY354, 'Hotel Database'!$EB$11:$EB$510, 0)), "")="", "", IFERROR(INDEX('Hotel Database'!$D$11:$D$510, MATCH($CY354, 'Hotel Database'!$EB$11:$EB$510, 0)), ""))</f>
        <v>Finca La Bobadilla</v>
      </c>
      <c r="Q354" s="102"/>
      <c r="R354" s="102"/>
      <c r="S354" s="102"/>
      <c r="T354" s="102"/>
      <c r="U354" s="102"/>
      <c r="V354" s="102"/>
      <c r="W354" s="102"/>
      <c r="X354" s="102"/>
      <c r="Y354" s="102"/>
      <c r="Z354" s="102" t="str">
        <f>IF(IFERROR(INDEX('Hotel Database'!$I$11:$I$510, MATCH($CY354, 'Hotel Database'!$EB$11:$EB$510, 0)), "")="", "", IFERROR(INDEX('Hotel Database'!$I$11:$I$510, MATCH($CY354, 'Hotel Database'!$EB$11:$EB$510, 0)), ""))</f>
        <v/>
      </c>
      <c r="AA354" s="102"/>
      <c r="AB354" s="102"/>
      <c r="AC354" s="102"/>
      <c r="AD354" s="103">
        <f>IF(IFERROR(INDEX('Hotel Database'!$E$11:$E$510, MATCH($CY354, 'Hotel Database'!$EB$11:$EB$510, 0)), "")="", "", IFERROR(INDEX('Hotel Database'!$E$11:$E$510, MATCH($CY354, 'Hotel Database'!$EB$11:$EB$510, 0)), ""))</f>
        <v>74</v>
      </c>
      <c r="AE354" s="103"/>
      <c r="AF354" s="103"/>
      <c r="AG354" s="103"/>
      <c r="AH354" s="103">
        <f>IF(IFERROR(INDEX('Hotel Database'!$H$11:$H$510, MATCH($CY354, 'Hotel Database'!$EB$11:$EB$510, 0)), "")="", "", IFERROR(INDEX('Hotel Database'!$H$11:$H$510, MATCH($CY354, 'Hotel Database'!$EB$11:$EB$510, 0)), ""))</f>
        <v>5</v>
      </c>
      <c r="AI354" s="103"/>
      <c r="AJ354" s="103"/>
      <c r="AK354" s="103"/>
      <c r="AL354" s="103">
        <f>IF(IFERROR(INDEX('Hotel Database'!$K$11:$K$510, MATCH($CY354, 'Hotel Database'!$EB$11:$EB$510, 0)), "")="", "", IFERROR(INDEX('Hotel Database'!$K$11:$K$510, MATCH($CY354, 'Hotel Database'!$EB$11:$EB$510, 0)), ""))</f>
        <v>67</v>
      </c>
      <c r="AM354" s="103"/>
      <c r="AN354" s="103"/>
      <c r="AO354" s="103"/>
      <c r="AP354" s="103">
        <f>IF(IFERROR(INDEX('Hotel Database'!$Q$11:$Q$510, MATCH($CY354, 'Hotel Database'!$EB$11:$EB$510, 0)), "")="", "", IFERROR(INDEX('Hotel Database'!$Q$11:$Q$510, MATCH($CY354, 'Hotel Database'!$EB$11:$EB$510, 0)), ""))</f>
        <v>140</v>
      </c>
      <c r="AQ354" s="103"/>
      <c r="AR354" s="103"/>
      <c r="AS354" s="103"/>
      <c r="AT354" s="104" t="str">
        <f t="shared" si="18"/>
        <v>https://lhw.com/bobadilla</v>
      </c>
      <c r="AU354" s="104"/>
      <c r="AV354" s="104"/>
      <c r="AW354" s="104"/>
      <c r="AX354" s="104"/>
      <c r="AY354" s="104"/>
      <c r="AZ354" s="104"/>
      <c r="BA354" s="104"/>
      <c r="BB354" s="104"/>
      <c r="BC354" s="104"/>
      <c r="BD354" s="104"/>
      <c r="BE354" s="104"/>
      <c r="BF354" s="104"/>
      <c r="BG354" s="104"/>
      <c r="BH354" s="104"/>
      <c r="BI354" s="104"/>
      <c r="BJ354" s="104"/>
      <c r="BK354" s="104"/>
      <c r="BL354" s="105"/>
      <c r="BM354" s="2"/>
      <c r="BN354" s="25"/>
      <c r="BO354" s="25"/>
      <c r="BP354" s="25"/>
      <c r="BQ354" s="25"/>
      <c r="BR354" s="25"/>
      <c r="BS354" s="25"/>
      <c r="BT354" s="25"/>
      <c r="BU354" s="25"/>
      <c r="BV354" s="25"/>
      <c r="BW354" s="25"/>
      <c r="BX354" s="25"/>
      <c r="BY354" s="25"/>
      <c r="BZ354" s="25"/>
      <c r="CA354" s="25"/>
      <c r="CB354" s="25"/>
      <c r="CC354" s="25"/>
      <c r="CD354" s="25"/>
      <c r="CE354" s="25"/>
      <c r="CF354" s="25"/>
      <c r="CG354" s="25"/>
      <c r="CH354" s="25"/>
      <c r="CI354" s="25"/>
      <c r="CJ354" s="25"/>
      <c r="CK354" s="25"/>
      <c r="CU354" s="10" t="str">
        <f>'Hotel Database'!$EJ361</f>
        <v/>
      </c>
      <c r="CW354" s="10" t="str">
        <f>'Hotel Database'!$EN361</f>
        <v>Vitznau</v>
      </c>
      <c r="CY354" s="8">
        <v>344</v>
      </c>
      <c r="DA354" s="10" t="str">
        <f>IFERROR(INDEX('Hotel Database'!$ED$11:$ED$510, MATCH($CY354, 'Hotel Database'!$EB$11:$EB$510, 0)), "")</f>
        <v>344. Finca La Bobadilla</v>
      </c>
      <c r="DC354" s="10" t="str">
        <f>IF(IFERROR(INDEX('Hotel Database'!$AD$11:$AD$510, MATCH($CY354, 'Hotel Database'!$EB$11:$EB$510, 0)), "")="", "", IFERROR(INDEX('Hotel Database'!$AD$11:$AD$510, MATCH($CY354, 'Hotel Database'!$EB$11:$EB$510, 0)), ""))</f>
        <v>www.lhw.com/bobadilla</v>
      </c>
      <c r="DE354" s="10" t="str">
        <f t="shared" si="19"/>
        <v>https://lhw.com/bobadilla</v>
      </c>
    </row>
    <row r="355" spans="1:109" x14ac:dyDescent="0.35">
      <c r="A355" s="2"/>
      <c r="B355" s="101" t="str">
        <f>IF(IFERROR(INDEX('Hotel Database'!$B$11:$B$510, MATCH($CY355, 'Hotel Database'!$EB$11:$EB$510, 0)), "")="", "", IFERROR(INDEX('Hotel Database'!$B$11:$B$510, MATCH($CY355, 'Hotel Database'!$EB$11:$EB$510, 0)), ""))</f>
        <v>Spain</v>
      </c>
      <c r="C355" s="102"/>
      <c r="D355" s="102"/>
      <c r="E355" s="102"/>
      <c r="F355" s="102"/>
      <c r="G355" s="102"/>
      <c r="H355" s="102"/>
      <c r="I355" s="102" t="str">
        <f>IF(IFERROR(INDEX('Hotel Database'!$C$11:$C$510, MATCH($CY355, 'Hotel Database'!$EB$11:$EB$510, 0)), "")="", "", IFERROR(INDEX('Hotel Database'!$C$11:$C$510, MATCH($CY355, 'Hotel Database'!$EB$11:$EB$510, 0)), ""))</f>
        <v>Tenerife Island</v>
      </c>
      <c r="J355" s="102"/>
      <c r="K355" s="102"/>
      <c r="L355" s="102"/>
      <c r="M355" s="102"/>
      <c r="N355" s="102"/>
      <c r="O355" s="102"/>
      <c r="P355" s="102" t="str">
        <f>IF(IFERROR(INDEX('Hotel Database'!$D$11:$D$510, MATCH($CY355, 'Hotel Database'!$EB$11:$EB$510, 0)), "")="", "", IFERROR(INDEX('Hotel Database'!$D$11:$D$510, MATCH($CY355, 'Hotel Database'!$EB$11:$EB$510, 0)), ""))</f>
        <v>Bahia del Duque</v>
      </c>
      <c r="Q355" s="102"/>
      <c r="R355" s="102"/>
      <c r="S355" s="102"/>
      <c r="T355" s="102"/>
      <c r="U355" s="102"/>
      <c r="V355" s="102"/>
      <c r="W355" s="102"/>
      <c r="X355" s="102"/>
      <c r="Y355" s="102"/>
      <c r="Z355" s="102" t="str">
        <f>IF(IFERROR(INDEX('Hotel Database'!$I$11:$I$510, MATCH($CY355, 'Hotel Database'!$EB$11:$EB$510, 0)), "")="", "", IFERROR(INDEX('Hotel Database'!$I$11:$I$510, MATCH($CY355, 'Hotel Database'!$EB$11:$EB$510, 0)), ""))</f>
        <v/>
      </c>
      <c r="AA355" s="102"/>
      <c r="AB355" s="102"/>
      <c r="AC355" s="102"/>
      <c r="AD355" s="103">
        <f>IF(IFERROR(INDEX('Hotel Database'!$E$11:$E$510, MATCH($CY355, 'Hotel Database'!$EB$11:$EB$510, 0)), "")="", "", IFERROR(INDEX('Hotel Database'!$E$11:$E$510, MATCH($CY355, 'Hotel Database'!$EB$11:$EB$510, 0)), ""))</f>
        <v>386</v>
      </c>
      <c r="AE355" s="103"/>
      <c r="AF355" s="103"/>
      <c r="AG355" s="103"/>
      <c r="AH355" s="103">
        <f>IF(IFERROR(INDEX('Hotel Database'!$H$11:$H$510, MATCH($CY355, 'Hotel Database'!$EB$11:$EB$510, 0)), "")="", "", IFERROR(INDEX('Hotel Database'!$H$11:$H$510, MATCH($CY355, 'Hotel Database'!$EB$11:$EB$510, 0)), ""))</f>
        <v>26</v>
      </c>
      <c r="AI355" s="103"/>
      <c r="AJ355" s="103"/>
      <c r="AK355" s="103"/>
      <c r="AL355" s="103">
        <f>IF(IFERROR(INDEX('Hotel Database'!$K$11:$K$510, MATCH($CY355, 'Hotel Database'!$EB$11:$EB$510, 0)), "")="", "", IFERROR(INDEX('Hotel Database'!$K$11:$K$510, MATCH($CY355, 'Hotel Database'!$EB$11:$EB$510, 0)), ""))</f>
        <v>150</v>
      </c>
      <c r="AM355" s="103"/>
      <c r="AN355" s="103"/>
      <c r="AO355" s="103"/>
      <c r="AP355" s="103">
        <f>IF(IFERROR(INDEX('Hotel Database'!$Q$11:$Q$510, MATCH($CY355, 'Hotel Database'!$EB$11:$EB$510, 0)), "")="", "", IFERROR(INDEX('Hotel Database'!$Q$11:$Q$510, MATCH($CY355, 'Hotel Database'!$EB$11:$EB$510, 0)), ""))</f>
        <v>500</v>
      </c>
      <c r="AQ355" s="103"/>
      <c r="AR355" s="103"/>
      <c r="AS355" s="103"/>
      <c r="AT355" s="104" t="str">
        <f t="shared" si="18"/>
        <v>https://lhw.com/bahiaduque</v>
      </c>
      <c r="AU355" s="104"/>
      <c r="AV355" s="104"/>
      <c r="AW355" s="104"/>
      <c r="AX355" s="104"/>
      <c r="AY355" s="104"/>
      <c r="AZ355" s="104"/>
      <c r="BA355" s="104"/>
      <c r="BB355" s="104"/>
      <c r="BC355" s="104"/>
      <c r="BD355" s="104"/>
      <c r="BE355" s="104"/>
      <c r="BF355" s="104"/>
      <c r="BG355" s="104"/>
      <c r="BH355" s="104"/>
      <c r="BI355" s="104"/>
      <c r="BJ355" s="104"/>
      <c r="BK355" s="104"/>
      <c r="BL355" s="105"/>
      <c r="BM355" s="2"/>
      <c r="BN355" s="25"/>
      <c r="BO355" s="25"/>
      <c r="BP355" s="25"/>
      <c r="BQ355" s="25"/>
      <c r="BR355" s="25"/>
      <c r="BS355" s="25"/>
      <c r="BT355" s="25"/>
      <c r="BU355" s="25"/>
      <c r="BV355" s="25"/>
      <c r="BW355" s="25"/>
      <c r="BX355" s="25"/>
      <c r="BY355" s="25"/>
      <c r="BZ355" s="25"/>
      <c r="CA355" s="25"/>
      <c r="CB355" s="25"/>
      <c r="CC355" s="25"/>
      <c r="CD355" s="25"/>
      <c r="CE355" s="25"/>
      <c r="CF355" s="25"/>
      <c r="CG355" s="25"/>
      <c r="CH355" s="25"/>
      <c r="CI355" s="25"/>
      <c r="CJ355" s="25"/>
      <c r="CK355" s="25"/>
      <c r="CU355" s="10" t="str">
        <f>'Hotel Database'!$EJ362</f>
        <v/>
      </c>
      <c r="CW355" s="10" t="str">
        <f>'Hotel Database'!$EN362</f>
        <v>Vysoký Újezd</v>
      </c>
      <c r="CY355" s="8">
        <v>345</v>
      </c>
      <c r="DA355" s="10" t="str">
        <f>IFERROR(INDEX('Hotel Database'!$ED$11:$ED$510, MATCH($CY355, 'Hotel Database'!$EB$11:$EB$510, 0)), "")</f>
        <v>345. Bahia del Duque</v>
      </c>
      <c r="DC355" s="10" t="str">
        <f>IF(IFERROR(INDEX('Hotel Database'!$AD$11:$AD$510, MATCH($CY355, 'Hotel Database'!$EB$11:$EB$510, 0)), "")="", "", IFERROR(INDEX('Hotel Database'!$AD$11:$AD$510, MATCH($CY355, 'Hotel Database'!$EB$11:$EB$510, 0)), ""))</f>
        <v>www.lhw.com/bahiaduque</v>
      </c>
      <c r="DE355" s="10" t="str">
        <f t="shared" si="19"/>
        <v>https://lhw.com/bahiaduque</v>
      </c>
    </row>
    <row r="356" spans="1:109" x14ac:dyDescent="0.35">
      <c r="A356" s="2"/>
      <c r="B356" s="101" t="str">
        <f>IF(IFERROR(INDEX('Hotel Database'!$B$11:$B$510, MATCH($CY356, 'Hotel Database'!$EB$11:$EB$510, 0)), "")="", "", IFERROR(INDEX('Hotel Database'!$B$11:$B$510, MATCH($CY356, 'Hotel Database'!$EB$11:$EB$510, 0)), ""))</f>
        <v>Spain</v>
      </c>
      <c r="C356" s="102"/>
      <c r="D356" s="102"/>
      <c r="E356" s="102"/>
      <c r="F356" s="102"/>
      <c r="G356" s="102"/>
      <c r="H356" s="102"/>
      <c r="I356" s="102" t="str">
        <f>IF(IFERROR(INDEX('Hotel Database'!$C$11:$C$510, MATCH($CY356, 'Hotel Database'!$EB$11:$EB$510, 0)), "")="", "", IFERROR(INDEX('Hotel Database'!$C$11:$C$510, MATCH($CY356, 'Hotel Database'!$EB$11:$EB$510, 0)), ""))</f>
        <v>Barcelona</v>
      </c>
      <c r="J356" s="102"/>
      <c r="K356" s="102"/>
      <c r="L356" s="102"/>
      <c r="M356" s="102"/>
      <c r="N356" s="102"/>
      <c r="O356" s="102"/>
      <c r="P356" s="102" t="str">
        <f>IF(IFERROR(INDEX('Hotel Database'!$D$11:$D$510, MATCH($CY356, 'Hotel Database'!$EB$11:$EB$510, 0)), "")="", "", IFERROR(INDEX('Hotel Database'!$D$11:$D$510, MATCH($CY356, 'Hotel Database'!$EB$11:$EB$510, 0)), ""))</f>
        <v>METT Barcelona</v>
      </c>
      <c r="Q356" s="102"/>
      <c r="R356" s="102"/>
      <c r="S356" s="102"/>
      <c r="T356" s="102"/>
      <c r="U356" s="102"/>
      <c r="V356" s="102"/>
      <c r="W356" s="102"/>
      <c r="X356" s="102"/>
      <c r="Y356" s="102"/>
      <c r="Z356" s="102" t="str">
        <f>IF(IFERROR(INDEX('Hotel Database'!$I$11:$I$510, MATCH($CY356, 'Hotel Database'!$EB$11:$EB$510, 0)), "")="", "", IFERROR(INDEX('Hotel Database'!$I$11:$I$510, MATCH($CY356, 'Hotel Database'!$EB$11:$EB$510, 0)), ""))</f>
        <v/>
      </c>
      <c r="AA356" s="102"/>
      <c r="AB356" s="102"/>
      <c r="AC356" s="102"/>
      <c r="AD356" s="103">
        <f>IF(IFERROR(INDEX('Hotel Database'!$E$11:$E$510, MATCH($CY356, 'Hotel Database'!$EB$11:$EB$510, 0)), "")="", "", IFERROR(INDEX('Hotel Database'!$E$11:$E$510, MATCH($CY356, 'Hotel Database'!$EB$11:$EB$510, 0)), ""))</f>
        <v>70</v>
      </c>
      <c r="AE356" s="103"/>
      <c r="AF356" s="103"/>
      <c r="AG356" s="103"/>
      <c r="AH356" s="103">
        <f>IF(IFERROR(INDEX('Hotel Database'!$H$11:$H$510, MATCH($CY356, 'Hotel Database'!$EB$11:$EB$510, 0)), "")="", "", IFERROR(INDEX('Hotel Database'!$H$11:$H$510, MATCH($CY356, 'Hotel Database'!$EB$11:$EB$510, 0)), ""))</f>
        <v>5</v>
      </c>
      <c r="AI356" s="103"/>
      <c r="AJ356" s="103"/>
      <c r="AK356" s="103"/>
      <c r="AL356" s="103">
        <f>IF(IFERROR(INDEX('Hotel Database'!$K$11:$K$510, MATCH($CY356, 'Hotel Database'!$EB$11:$EB$510, 0)), "")="", "", IFERROR(INDEX('Hotel Database'!$K$11:$K$510, MATCH($CY356, 'Hotel Database'!$EB$11:$EB$510, 0)), ""))</f>
        <v>70</v>
      </c>
      <c r="AM356" s="103"/>
      <c r="AN356" s="103"/>
      <c r="AO356" s="103"/>
      <c r="AP356" s="103">
        <f>IF(IFERROR(INDEX('Hotel Database'!$Q$11:$Q$510, MATCH($CY356, 'Hotel Database'!$EB$11:$EB$510, 0)), "")="", "", IFERROR(INDEX('Hotel Database'!$Q$11:$Q$510, MATCH($CY356, 'Hotel Database'!$EB$11:$EB$510, 0)), ""))</f>
        <v>150</v>
      </c>
      <c r="AQ356" s="103"/>
      <c r="AR356" s="103"/>
      <c r="AS356" s="103"/>
      <c r="AT356" s="104" t="str">
        <f t="shared" si="18"/>
        <v>https://lhw.com/laflorida</v>
      </c>
      <c r="AU356" s="104"/>
      <c r="AV356" s="104"/>
      <c r="AW356" s="104"/>
      <c r="AX356" s="104"/>
      <c r="AY356" s="104"/>
      <c r="AZ356" s="104"/>
      <c r="BA356" s="104"/>
      <c r="BB356" s="104"/>
      <c r="BC356" s="104"/>
      <c r="BD356" s="104"/>
      <c r="BE356" s="104"/>
      <c r="BF356" s="104"/>
      <c r="BG356" s="104"/>
      <c r="BH356" s="104"/>
      <c r="BI356" s="104"/>
      <c r="BJ356" s="104"/>
      <c r="BK356" s="104"/>
      <c r="BL356" s="105"/>
      <c r="BM356" s="2"/>
      <c r="BN356" s="25"/>
      <c r="BO356" s="25"/>
      <c r="BP356" s="25"/>
      <c r="BQ356" s="25"/>
      <c r="BR356" s="25"/>
      <c r="BS356" s="25"/>
      <c r="BT356" s="25"/>
      <c r="BU356" s="25"/>
      <c r="BV356" s="25"/>
      <c r="BW356" s="25"/>
      <c r="BX356" s="25"/>
      <c r="BY356" s="25"/>
      <c r="BZ356" s="25"/>
      <c r="CA356" s="25"/>
      <c r="CB356" s="25"/>
      <c r="CC356" s="25"/>
      <c r="CD356" s="25"/>
      <c r="CE356" s="25"/>
      <c r="CF356" s="25"/>
      <c r="CG356" s="25"/>
      <c r="CH356" s="25"/>
      <c r="CI356" s="25"/>
      <c r="CJ356" s="25"/>
      <c r="CK356" s="25"/>
      <c r="CU356" s="10" t="str">
        <f>'Hotel Database'!$EJ363</f>
        <v/>
      </c>
      <c r="CW356" s="10" t="str">
        <f>'Hotel Database'!$EN363</f>
        <v>Washington</v>
      </c>
      <c r="CY356" s="8">
        <v>346</v>
      </c>
      <c r="DA356" s="10" t="str">
        <f>IFERROR(INDEX('Hotel Database'!$ED$11:$ED$510, MATCH($CY356, 'Hotel Database'!$EB$11:$EB$510, 0)), "")</f>
        <v>346. METT Barcelona</v>
      </c>
      <c r="DC356" s="10" t="str">
        <f>IF(IFERROR(INDEX('Hotel Database'!$AD$11:$AD$510, MATCH($CY356, 'Hotel Database'!$EB$11:$EB$510, 0)), "")="", "", IFERROR(INDEX('Hotel Database'!$AD$11:$AD$510, MATCH($CY356, 'Hotel Database'!$EB$11:$EB$510, 0)), ""))</f>
        <v>www.lhw.com/laflorida</v>
      </c>
      <c r="DE356" s="10" t="str">
        <f t="shared" si="19"/>
        <v>https://lhw.com/laflorida</v>
      </c>
    </row>
    <row r="357" spans="1:109" x14ac:dyDescent="0.35">
      <c r="A357" s="2"/>
      <c r="B357" s="101" t="str">
        <f>IF(IFERROR(INDEX('Hotel Database'!$B$11:$B$510, MATCH($CY357, 'Hotel Database'!$EB$11:$EB$510, 0)), "")="", "", IFERROR(INDEX('Hotel Database'!$B$11:$B$510, MATCH($CY357, 'Hotel Database'!$EB$11:$EB$510, 0)), ""))</f>
        <v>Spain</v>
      </c>
      <c r="C357" s="102"/>
      <c r="D357" s="102"/>
      <c r="E357" s="102"/>
      <c r="F357" s="102"/>
      <c r="G357" s="102"/>
      <c r="H357" s="102"/>
      <c r="I357" s="102" t="str">
        <f>IF(IFERROR(INDEX('Hotel Database'!$C$11:$C$510, MATCH($CY357, 'Hotel Database'!$EB$11:$EB$510, 0)), "")="", "", IFERROR(INDEX('Hotel Database'!$C$11:$C$510, MATCH($CY357, 'Hotel Database'!$EB$11:$EB$510, 0)), ""))</f>
        <v>Madrid</v>
      </c>
      <c r="J357" s="102"/>
      <c r="K357" s="102"/>
      <c r="L357" s="102"/>
      <c r="M357" s="102"/>
      <c r="N357" s="102"/>
      <c r="O357" s="102"/>
      <c r="P357" s="102" t="str">
        <f>IF(IFERROR(INDEX('Hotel Database'!$D$11:$D$510, MATCH($CY357, 'Hotel Database'!$EB$11:$EB$510, 0)), "")="", "", IFERROR(INDEX('Hotel Database'!$D$11:$D$510, MATCH($CY357, 'Hotel Database'!$EB$11:$EB$510, 0)), ""))</f>
        <v>Hotel Fénix, a Gran Melia Hotel</v>
      </c>
      <c r="Q357" s="102"/>
      <c r="R357" s="102"/>
      <c r="S357" s="102"/>
      <c r="T357" s="102"/>
      <c r="U357" s="102"/>
      <c r="V357" s="102"/>
      <c r="W357" s="102"/>
      <c r="X357" s="102"/>
      <c r="Y357" s="102"/>
      <c r="Z357" s="102" t="str">
        <f>IF(IFERROR(INDEX('Hotel Database'!$I$11:$I$510, MATCH($CY357, 'Hotel Database'!$EB$11:$EB$510, 0)), "")="", "", IFERROR(INDEX('Hotel Database'!$I$11:$I$510, MATCH($CY357, 'Hotel Database'!$EB$11:$EB$510, 0)), ""))</f>
        <v/>
      </c>
      <c r="AA357" s="102"/>
      <c r="AB357" s="102"/>
      <c r="AC357" s="102"/>
      <c r="AD357" s="103">
        <f>IF(IFERROR(INDEX('Hotel Database'!$E$11:$E$510, MATCH($CY357, 'Hotel Database'!$EB$11:$EB$510, 0)), "")="", "", IFERROR(INDEX('Hotel Database'!$E$11:$E$510, MATCH($CY357, 'Hotel Database'!$EB$11:$EB$510, 0)), ""))</f>
        <v>188</v>
      </c>
      <c r="AE357" s="103"/>
      <c r="AF357" s="103"/>
      <c r="AG357" s="103"/>
      <c r="AH357" s="103">
        <f>IF(IFERROR(INDEX('Hotel Database'!$H$11:$H$510, MATCH($CY357, 'Hotel Database'!$EB$11:$EB$510, 0)), "")="", "", IFERROR(INDEX('Hotel Database'!$H$11:$H$510, MATCH($CY357, 'Hotel Database'!$EB$11:$EB$510, 0)), ""))</f>
        <v>6</v>
      </c>
      <c r="AI357" s="103"/>
      <c r="AJ357" s="103"/>
      <c r="AK357" s="103"/>
      <c r="AL357" s="103">
        <f>IF(IFERROR(INDEX('Hotel Database'!$K$11:$K$510, MATCH($CY357, 'Hotel Database'!$EB$11:$EB$510, 0)), "")="", "", IFERROR(INDEX('Hotel Database'!$K$11:$K$510, MATCH($CY357, 'Hotel Database'!$EB$11:$EB$510, 0)), ""))</f>
        <v>80</v>
      </c>
      <c r="AM357" s="103"/>
      <c r="AN357" s="103"/>
      <c r="AO357" s="103"/>
      <c r="AP357" s="103">
        <f>IF(IFERROR(INDEX('Hotel Database'!$Q$11:$Q$510, MATCH($CY357, 'Hotel Database'!$EB$11:$EB$510, 0)), "")="", "", IFERROR(INDEX('Hotel Database'!$Q$11:$Q$510, MATCH($CY357, 'Hotel Database'!$EB$11:$EB$510, 0)), ""))</f>
        <v>100</v>
      </c>
      <c r="AQ357" s="103"/>
      <c r="AR357" s="103"/>
      <c r="AS357" s="103"/>
      <c r="AT357" s="104" t="str">
        <f t="shared" si="18"/>
        <v>https://lhw.com/meliafenix</v>
      </c>
      <c r="AU357" s="104"/>
      <c r="AV357" s="104"/>
      <c r="AW357" s="104"/>
      <c r="AX357" s="104"/>
      <c r="AY357" s="104"/>
      <c r="AZ357" s="104"/>
      <c r="BA357" s="104"/>
      <c r="BB357" s="104"/>
      <c r="BC357" s="104"/>
      <c r="BD357" s="104"/>
      <c r="BE357" s="104"/>
      <c r="BF357" s="104"/>
      <c r="BG357" s="104"/>
      <c r="BH357" s="104"/>
      <c r="BI357" s="104"/>
      <c r="BJ357" s="104"/>
      <c r="BK357" s="104"/>
      <c r="BL357" s="105"/>
      <c r="BM357" s="2"/>
      <c r="BN357" s="25"/>
      <c r="BO357" s="25"/>
      <c r="BP357" s="25"/>
      <c r="BQ357" s="25"/>
      <c r="BR357" s="25"/>
      <c r="BS357" s="25"/>
      <c r="BT357" s="25"/>
      <c r="BU357" s="25"/>
      <c r="BV357" s="25"/>
      <c r="BW357" s="25"/>
      <c r="BX357" s="25"/>
      <c r="BY357" s="25"/>
      <c r="BZ357" s="25"/>
      <c r="CA357" s="25"/>
      <c r="CB357" s="25"/>
      <c r="CC357" s="25"/>
      <c r="CD357" s="25"/>
      <c r="CE357" s="25"/>
      <c r="CF357" s="25"/>
      <c r="CG357" s="25"/>
      <c r="CH357" s="25"/>
      <c r="CI357" s="25"/>
      <c r="CJ357" s="25"/>
      <c r="CK357" s="25"/>
      <c r="CU357" s="10" t="str">
        <f>'Hotel Database'!$EJ364</f>
        <v/>
      </c>
      <c r="CW357" s="10" t="str">
        <f>'Hotel Database'!$EN364</f>
        <v>West Palm Beach</v>
      </c>
      <c r="CY357" s="8">
        <v>347</v>
      </c>
      <c r="DA357" s="10" t="str">
        <f>IFERROR(INDEX('Hotel Database'!$ED$11:$ED$510, MATCH($CY357, 'Hotel Database'!$EB$11:$EB$510, 0)), "")</f>
        <v>347. Hotel Fénix, a Gran Melia Hotel</v>
      </c>
      <c r="DC357" s="10" t="str">
        <f>IF(IFERROR(INDEX('Hotel Database'!$AD$11:$AD$510, MATCH($CY357, 'Hotel Database'!$EB$11:$EB$510, 0)), "")="", "", IFERROR(INDEX('Hotel Database'!$AD$11:$AD$510, MATCH($CY357, 'Hotel Database'!$EB$11:$EB$510, 0)), ""))</f>
        <v>www.lhw.com/meliafenix</v>
      </c>
      <c r="DE357" s="10" t="str">
        <f t="shared" si="19"/>
        <v>https://lhw.com/meliafenix</v>
      </c>
    </row>
    <row r="358" spans="1:109" x14ac:dyDescent="0.35">
      <c r="A358" s="2"/>
      <c r="B358" s="101" t="str">
        <f>IF(IFERROR(INDEX('Hotel Database'!$B$11:$B$510, MATCH($CY358, 'Hotel Database'!$EB$11:$EB$510, 0)), "")="", "", IFERROR(INDEX('Hotel Database'!$B$11:$B$510, MATCH($CY358, 'Hotel Database'!$EB$11:$EB$510, 0)), ""))</f>
        <v>Spain</v>
      </c>
      <c r="C358" s="102"/>
      <c r="D358" s="102"/>
      <c r="E358" s="102"/>
      <c r="F358" s="102"/>
      <c r="G358" s="102"/>
      <c r="H358" s="102"/>
      <c r="I358" s="102" t="str">
        <f>IF(IFERROR(INDEX('Hotel Database'!$C$11:$C$510, MATCH($CY358, 'Hotel Database'!$EB$11:$EB$510, 0)), "")="", "", IFERROR(INDEX('Hotel Database'!$C$11:$C$510, MATCH($CY358, 'Hotel Database'!$EB$11:$EB$510, 0)), ""))</f>
        <v>S'Agaro</v>
      </c>
      <c r="J358" s="102"/>
      <c r="K358" s="102"/>
      <c r="L358" s="102"/>
      <c r="M358" s="102"/>
      <c r="N358" s="102"/>
      <c r="O358" s="102"/>
      <c r="P358" s="102" t="str">
        <f>IF(IFERROR(INDEX('Hotel Database'!$D$11:$D$510, MATCH($CY358, 'Hotel Database'!$EB$11:$EB$510, 0)), "")="", "", IFERROR(INDEX('Hotel Database'!$D$11:$D$510, MATCH($CY358, 'Hotel Database'!$EB$11:$EB$510, 0)), ""))</f>
        <v>Hostal de la Gavina</v>
      </c>
      <c r="Q358" s="102"/>
      <c r="R358" s="102"/>
      <c r="S358" s="102"/>
      <c r="T358" s="102"/>
      <c r="U358" s="102"/>
      <c r="V358" s="102"/>
      <c r="W358" s="102"/>
      <c r="X358" s="102"/>
      <c r="Y358" s="102"/>
      <c r="Z358" s="102" t="str">
        <f>IF(IFERROR(INDEX('Hotel Database'!$I$11:$I$510, MATCH($CY358, 'Hotel Database'!$EB$11:$EB$510, 0)), "")="", "", IFERROR(INDEX('Hotel Database'!$I$11:$I$510, MATCH($CY358, 'Hotel Database'!$EB$11:$EB$510, 0)), ""))</f>
        <v/>
      </c>
      <c r="AA358" s="102"/>
      <c r="AB358" s="102"/>
      <c r="AC358" s="102"/>
      <c r="AD358" s="103">
        <f>IF(IFERROR(INDEX('Hotel Database'!$E$11:$E$510, MATCH($CY358, 'Hotel Database'!$EB$11:$EB$510, 0)), "")="", "", IFERROR(INDEX('Hotel Database'!$E$11:$E$510, MATCH($CY358, 'Hotel Database'!$EB$11:$EB$510, 0)), ""))</f>
        <v>74</v>
      </c>
      <c r="AE358" s="103"/>
      <c r="AF358" s="103"/>
      <c r="AG358" s="103"/>
      <c r="AH358" s="103">
        <f>IF(IFERROR(INDEX('Hotel Database'!$H$11:$H$510, MATCH($CY358, 'Hotel Database'!$EB$11:$EB$510, 0)), "")="", "", IFERROR(INDEX('Hotel Database'!$H$11:$H$510, MATCH($CY358, 'Hotel Database'!$EB$11:$EB$510, 0)), ""))</f>
        <v>7</v>
      </c>
      <c r="AI358" s="103"/>
      <c r="AJ358" s="103"/>
      <c r="AK358" s="103"/>
      <c r="AL358" s="103">
        <f>IF(IFERROR(INDEX('Hotel Database'!$K$11:$K$510, MATCH($CY358, 'Hotel Database'!$EB$11:$EB$510, 0)), "")="", "", IFERROR(INDEX('Hotel Database'!$K$11:$K$510, MATCH($CY358, 'Hotel Database'!$EB$11:$EB$510, 0)), ""))</f>
        <v>74</v>
      </c>
      <c r="AM358" s="103"/>
      <c r="AN358" s="103"/>
      <c r="AO358" s="103"/>
      <c r="AP358" s="103">
        <f>IF(IFERROR(INDEX('Hotel Database'!$Q$11:$Q$510, MATCH($CY358, 'Hotel Database'!$EB$11:$EB$510, 0)), "")="", "", IFERROR(INDEX('Hotel Database'!$Q$11:$Q$510, MATCH($CY358, 'Hotel Database'!$EB$11:$EB$510, 0)), ""))</f>
        <v>300</v>
      </c>
      <c r="AQ358" s="103"/>
      <c r="AR358" s="103"/>
      <c r="AS358" s="103"/>
      <c r="AT358" s="104" t="str">
        <f t="shared" si="18"/>
        <v>https://lhw.com/delagavina</v>
      </c>
      <c r="AU358" s="104"/>
      <c r="AV358" s="104"/>
      <c r="AW358" s="104"/>
      <c r="AX358" s="104"/>
      <c r="AY358" s="104"/>
      <c r="AZ358" s="104"/>
      <c r="BA358" s="104"/>
      <c r="BB358" s="104"/>
      <c r="BC358" s="104"/>
      <c r="BD358" s="104"/>
      <c r="BE358" s="104"/>
      <c r="BF358" s="104"/>
      <c r="BG358" s="104"/>
      <c r="BH358" s="104"/>
      <c r="BI358" s="104"/>
      <c r="BJ358" s="104"/>
      <c r="BK358" s="104"/>
      <c r="BL358" s="105"/>
      <c r="BM358" s="2"/>
      <c r="BN358" s="25"/>
      <c r="BO358" s="25"/>
      <c r="BP358" s="25"/>
      <c r="BQ358" s="25"/>
      <c r="BR358" s="25"/>
      <c r="BS358" s="25"/>
      <c r="BT358" s="25"/>
      <c r="BU358" s="25"/>
      <c r="BV358" s="25"/>
      <c r="BW358" s="25"/>
      <c r="BX358" s="25"/>
      <c r="BY358" s="25"/>
      <c r="BZ358" s="25"/>
      <c r="CA358" s="25"/>
      <c r="CB358" s="25"/>
      <c r="CC358" s="25"/>
      <c r="CD358" s="25"/>
      <c r="CE358" s="25"/>
      <c r="CF358" s="25"/>
      <c r="CG358" s="25"/>
      <c r="CH358" s="25"/>
      <c r="CI358" s="25"/>
      <c r="CJ358" s="25"/>
      <c r="CK358" s="25"/>
      <c r="CU358" s="10" t="str">
        <f>'Hotel Database'!$EJ365</f>
        <v/>
      </c>
      <c r="CW358" s="10" t="str">
        <f>'Hotel Database'!$EN365</f>
        <v>Wiesbaden</v>
      </c>
      <c r="CY358" s="8">
        <v>348</v>
      </c>
      <c r="DA358" s="10" t="str">
        <f>IFERROR(INDEX('Hotel Database'!$ED$11:$ED$510, MATCH($CY358, 'Hotel Database'!$EB$11:$EB$510, 0)), "")</f>
        <v>348. Hostal de la Gavina</v>
      </c>
      <c r="DC358" s="10" t="str">
        <f>IF(IFERROR(INDEX('Hotel Database'!$AD$11:$AD$510, MATCH($CY358, 'Hotel Database'!$EB$11:$EB$510, 0)), "")="", "", IFERROR(INDEX('Hotel Database'!$AD$11:$AD$510, MATCH($CY358, 'Hotel Database'!$EB$11:$EB$510, 0)), ""))</f>
        <v>www.lhw.com/delagavina</v>
      </c>
      <c r="DE358" s="10" t="str">
        <f t="shared" si="19"/>
        <v>https://lhw.com/delagavina</v>
      </c>
    </row>
    <row r="359" spans="1:109" x14ac:dyDescent="0.35">
      <c r="A359" s="2"/>
      <c r="B359" s="101" t="str">
        <f>IF(IFERROR(INDEX('Hotel Database'!$B$11:$B$510, MATCH($CY359, 'Hotel Database'!$EB$11:$EB$510, 0)), "")="", "", IFERROR(INDEX('Hotel Database'!$B$11:$B$510, MATCH($CY359, 'Hotel Database'!$EB$11:$EB$510, 0)), ""))</f>
        <v>Spain</v>
      </c>
      <c r="C359" s="102"/>
      <c r="D359" s="102"/>
      <c r="E359" s="102"/>
      <c r="F359" s="102"/>
      <c r="G359" s="102"/>
      <c r="H359" s="102"/>
      <c r="I359" s="102" t="str">
        <f>IF(IFERROR(INDEX('Hotel Database'!$C$11:$C$510, MATCH($CY359, 'Hotel Database'!$EB$11:$EB$510, 0)), "")="", "", IFERROR(INDEX('Hotel Database'!$C$11:$C$510, MATCH($CY359, 'Hotel Database'!$EB$11:$EB$510, 0)), ""))</f>
        <v>Tenerife Island</v>
      </c>
      <c r="J359" s="102"/>
      <c r="K359" s="102"/>
      <c r="L359" s="102"/>
      <c r="M359" s="102"/>
      <c r="N359" s="102"/>
      <c r="O359" s="102"/>
      <c r="P359" s="102" t="str">
        <f>IF(IFERROR(INDEX('Hotel Database'!$D$11:$D$510, MATCH($CY359, 'Hotel Database'!$EB$11:$EB$510, 0)), "")="", "", IFERROR(INDEX('Hotel Database'!$D$11:$D$510, MATCH($CY359, 'Hotel Database'!$EB$11:$EB$510, 0)), ""))</f>
        <v>Hotel Botanico &amp; The Oriental Spa Garden 5*GL</v>
      </c>
      <c r="Q359" s="102"/>
      <c r="R359" s="102"/>
      <c r="S359" s="102"/>
      <c r="T359" s="102"/>
      <c r="U359" s="102"/>
      <c r="V359" s="102"/>
      <c r="W359" s="102"/>
      <c r="X359" s="102"/>
      <c r="Y359" s="102"/>
      <c r="Z359" s="102" t="str">
        <f>IF(IFERROR(INDEX('Hotel Database'!$I$11:$I$510, MATCH($CY359, 'Hotel Database'!$EB$11:$EB$510, 0)), "")="", "", IFERROR(INDEX('Hotel Database'!$I$11:$I$510, MATCH($CY359, 'Hotel Database'!$EB$11:$EB$510, 0)), ""))</f>
        <v/>
      </c>
      <c r="AA359" s="102"/>
      <c r="AB359" s="102"/>
      <c r="AC359" s="102"/>
      <c r="AD359" s="103">
        <f>IF(IFERROR(INDEX('Hotel Database'!$E$11:$E$510, MATCH($CY359, 'Hotel Database'!$EB$11:$EB$510, 0)), "")="", "", IFERROR(INDEX('Hotel Database'!$E$11:$E$510, MATCH($CY359, 'Hotel Database'!$EB$11:$EB$510, 0)), ""))</f>
        <v>252</v>
      </c>
      <c r="AE359" s="103"/>
      <c r="AF359" s="103"/>
      <c r="AG359" s="103"/>
      <c r="AH359" s="103">
        <f>IF(IFERROR(INDEX('Hotel Database'!$H$11:$H$510, MATCH($CY359, 'Hotel Database'!$EB$11:$EB$510, 0)), "")="", "", IFERROR(INDEX('Hotel Database'!$H$11:$H$510, MATCH($CY359, 'Hotel Database'!$EB$11:$EB$510, 0)), ""))</f>
        <v>10</v>
      </c>
      <c r="AI359" s="103"/>
      <c r="AJ359" s="103"/>
      <c r="AK359" s="103"/>
      <c r="AL359" s="103">
        <f>IF(IFERROR(INDEX('Hotel Database'!$K$11:$K$510, MATCH($CY359, 'Hotel Database'!$EB$11:$EB$510, 0)), "")="", "", IFERROR(INDEX('Hotel Database'!$K$11:$K$510, MATCH($CY359, 'Hotel Database'!$EB$11:$EB$510, 0)), ""))</f>
        <v>212</v>
      </c>
      <c r="AM359" s="103"/>
      <c r="AN359" s="103"/>
      <c r="AO359" s="103"/>
      <c r="AP359" s="103">
        <f>IF(IFERROR(INDEX('Hotel Database'!$Q$11:$Q$510, MATCH($CY359, 'Hotel Database'!$EB$11:$EB$510, 0)), "")="", "", IFERROR(INDEX('Hotel Database'!$Q$11:$Q$510, MATCH($CY359, 'Hotel Database'!$EB$11:$EB$510, 0)), ""))</f>
        <v>350</v>
      </c>
      <c r="AQ359" s="103"/>
      <c r="AR359" s="103"/>
      <c r="AS359" s="103"/>
      <c r="AT359" s="104" t="str">
        <f t="shared" si="18"/>
        <v>https://lhw.com/botanico</v>
      </c>
      <c r="AU359" s="104"/>
      <c r="AV359" s="104"/>
      <c r="AW359" s="104"/>
      <c r="AX359" s="104"/>
      <c r="AY359" s="104"/>
      <c r="AZ359" s="104"/>
      <c r="BA359" s="104"/>
      <c r="BB359" s="104"/>
      <c r="BC359" s="104"/>
      <c r="BD359" s="104"/>
      <c r="BE359" s="104"/>
      <c r="BF359" s="104"/>
      <c r="BG359" s="104"/>
      <c r="BH359" s="104"/>
      <c r="BI359" s="104"/>
      <c r="BJ359" s="104"/>
      <c r="BK359" s="104"/>
      <c r="BL359" s="105"/>
      <c r="BM359" s="2"/>
      <c r="BN359" s="25"/>
      <c r="BO359" s="25"/>
      <c r="BP359" s="25"/>
      <c r="BQ359" s="25"/>
      <c r="BR359" s="25"/>
      <c r="BS359" s="25"/>
      <c r="BT359" s="25"/>
      <c r="BU359" s="25"/>
      <c r="BV359" s="25"/>
      <c r="BW359" s="25"/>
      <c r="BX359" s="25"/>
      <c r="BY359" s="25"/>
      <c r="BZ359" s="25"/>
      <c r="CA359" s="25"/>
      <c r="CB359" s="25"/>
      <c r="CC359" s="25"/>
      <c r="CD359" s="25"/>
      <c r="CE359" s="25"/>
      <c r="CF359" s="25"/>
      <c r="CG359" s="25"/>
      <c r="CH359" s="25"/>
      <c r="CI359" s="25"/>
      <c r="CJ359" s="25"/>
      <c r="CK359" s="25"/>
      <c r="CU359" s="10" t="str">
        <f>'Hotel Database'!$EJ366</f>
        <v/>
      </c>
      <c r="CW359" s="10" t="str">
        <f>'Hotel Database'!$EN366</f>
        <v>Xiamen, Fujian</v>
      </c>
      <c r="CY359" s="8">
        <v>349</v>
      </c>
      <c r="DA359" s="10" t="str">
        <f>IFERROR(INDEX('Hotel Database'!$ED$11:$ED$510, MATCH($CY359, 'Hotel Database'!$EB$11:$EB$510, 0)), "")</f>
        <v>349. Hotel Botanico &amp; The Oriental Spa Garden 5*GL</v>
      </c>
      <c r="DC359" s="10" t="str">
        <f>IF(IFERROR(INDEX('Hotel Database'!$AD$11:$AD$510, MATCH($CY359, 'Hotel Database'!$EB$11:$EB$510, 0)), "")="", "", IFERROR(INDEX('Hotel Database'!$AD$11:$AD$510, MATCH($CY359, 'Hotel Database'!$EB$11:$EB$510, 0)), ""))</f>
        <v>www.lhw.com/botanico</v>
      </c>
      <c r="DE359" s="10" t="str">
        <f t="shared" si="19"/>
        <v>https://lhw.com/botanico</v>
      </c>
    </row>
    <row r="360" spans="1:109" x14ac:dyDescent="0.35">
      <c r="A360" s="2"/>
      <c r="B360" s="101" t="str">
        <f>IF(IFERROR(INDEX('Hotel Database'!$B$11:$B$510, MATCH($CY360, 'Hotel Database'!$EB$11:$EB$510, 0)), "")="", "", IFERROR(INDEX('Hotel Database'!$B$11:$B$510, MATCH($CY360, 'Hotel Database'!$EB$11:$EB$510, 0)), ""))</f>
        <v>Spain</v>
      </c>
      <c r="C360" s="102"/>
      <c r="D360" s="102"/>
      <c r="E360" s="102"/>
      <c r="F360" s="102"/>
      <c r="G360" s="102"/>
      <c r="H360" s="102"/>
      <c r="I360" s="102" t="str">
        <f>IF(IFERROR(INDEX('Hotel Database'!$C$11:$C$510, MATCH($CY360, 'Hotel Database'!$EB$11:$EB$510, 0)), "")="", "", IFERROR(INDEX('Hotel Database'!$C$11:$C$510, MATCH($CY360, 'Hotel Database'!$EB$11:$EB$510, 0)), ""))</f>
        <v>Barcelona</v>
      </c>
      <c r="J360" s="102"/>
      <c r="K360" s="102"/>
      <c r="L360" s="102"/>
      <c r="M360" s="102"/>
      <c r="N360" s="102"/>
      <c r="O360" s="102"/>
      <c r="P360" s="102" t="str">
        <f>IF(IFERROR(INDEX('Hotel Database'!$D$11:$D$510, MATCH($CY360, 'Hotel Database'!$EB$11:$EB$510, 0)), "")="", "", IFERROR(INDEX('Hotel Database'!$D$11:$D$510, MATCH($CY360, 'Hotel Database'!$EB$11:$EB$510, 0)), ""))</f>
        <v>Hotel Casa Fuster</v>
      </c>
      <c r="Q360" s="102"/>
      <c r="R360" s="102"/>
      <c r="S360" s="102"/>
      <c r="T360" s="102"/>
      <c r="U360" s="102"/>
      <c r="V360" s="102"/>
      <c r="W360" s="102"/>
      <c r="X360" s="102"/>
      <c r="Y360" s="102"/>
      <c r="Z360" s="102" t="str">
        <f>IF(IFERROR(INDEX('Hotel Database'!$I$11:$I$510, MATCH($CY360, 'Hotel Database'!$EB$11:$EB$510, 0)), "")="", "", IFERROR(INDEX('Hotel Database'!$I$11:$I$510, MATCH($CY360, 'Hotel Database'!$EB$11:$EB$510, 0)), ""))</f>
        <v/>
      </c>
      <c r="AA360" s="102"/>
      <c r="AB360" s="102"/>
      <c r="AC360" s="102"/>
      <c r="AD360" s="103">
        <f>IF(IFERROR(INDEX('Hotel Database'!$E$11:$E$510, MATCH($CY360, 'Hotel Database'!$EB$11:$EB$510, 0)), "")="", "", IFERROR(INDEX('Hotel Database'!$E$11:$E$510, MATCH($CY360, 'Hotel Database'!$EB$11:$EB$510, 0)), ""))</f>
        <v>105</v>
      </c>
      <c r="AE360" s="103"/>
      <c r="AF360" s="103"/>
      <c r="AG360" s="103"/>
      <c r="AH360" s="103">
        <f>IF(IFERROR(INDEX('Hotel Database'!$H$11:$H$510, MATCH($CY360, 'Hotel Database'!$EB$11:$EB$510, 0)), "")="", "", IFERROR(INDEX('Hotel Database'!$H$11:$H$510, MATCH($CY360, 'Hotel Database'!$EB$11:$EB$510, 0)), ""))</f>
        <v>4</v>
      </c>
      <c r="AI360" s="103"/>
      <c r="AJ360" s="103"/>
      <c r="AK360" s="103"/>
      <c r="AL360" s="103">
        <f>IF(IFERROR(INDEX('Hotel Database'!$K$11:$K$510, MATCH($CY360, 'Hotel Database'!$EB$11:$EB$510, 0)), "")="", "", IFERROR(INDEX('Hotel Database'!$K$11:$K$510, MATCH($CY360, 'Hotel Database'!$EB$11:$EB$510, 0)), ""))</f>
        <v>80</v>
      </c>
      <c r="AM360" s="103"/>
      <c r="AN360" s="103"/>
      <c r="AO360" s="103"/>
      <c r="AP360" s="103">
        <f>IF(IFERROR(INDEX('Hotel Database'!$Q$11:$Q$510, MATCH($CY360, 'Hotel Database'!$EB$11:$EB$510, 0)), "")="", "", IFERROR(INDEX('Hotel Database'!$Q$11:$Q$510, MATCH($CY360, 'Hotel Database'!$EB$11:$EB$510, 0)), ""))</f>
        <v>200</v>
      </c>
      <c r="AQ360" s="103"/>
      <c r="AR360" s="103"/>
      <c r="AS360" s="103"/>
      <c r="AT360" s="104" t="str">
        <f t="shared" si="18"/>
        <v>https://lhw.com/casafuster</v>
      </c>
      <c r="AU360" s="104"/>
      <c r="AV360" s="104"/>
      <c r="AW360" s="104"/>
      <c r="AX360" s="104"/>
      <c r="AY360" s="104"/>
      <c r="AZ360" s="104"/>
      <c r="BA360" s="104"/>
      <c r="BB360" s="104"/>
      <c r="BC360" s="104"/>
      <c r="BD360" s="104"/>
      <c r="BE360" s="104"/>
      <c r="BF360" s="104"/>
      <c r="BG360" s="104"/>
      <c r="BH360" s="104"/>
      <c r="BI360" s="104"/>
      <c r="BJ360" s="104"/>
      <c r="BK360" s="104"/>
      <c r="BL360" s="105"/>
      <c r="BM360" s="2"/>
      <c r="BN360" s="25"/>
      <c r="BO360" s="25"/>
      <c r="BP360" s="25"/>
      <c r="BQ360" s="25"/>
      <c r="BR360" s="25"/>
      <c r="BS360" s="25"/>
      <c r="BT360" s="25"/>
      <c r="BU360" s="25"/>
      <c r="BV360" s="25"/>
      <c r="BW360" s="25"/>
      <c r="BX360" s="25"/>
      <c r="BY360" s="25"/>
      <c r="BZ360" s="25"/>
      <c r="CA360" s="25"/>
      <c r="CB360" s="25"/>
      <c r="CC360" s="25"/>
      <c r="CD360" s="25"/>
      <c r="CE360" s="25"/>
      <c r="CF360" s="25"/>
      <c r="CG360" s="25"/>
      <c r="CH360" s="25"/>
      <c r="CI360" s="25"/>
      <c r="CJ360" s="25"/>
      <c r="CK360" s="25"/>
      <c r="CU360" s="10" t="str">
        <f>'Hotel Database'!$EJ367</f>
        <v/>
      </c>
      <c r="CW360" s="10" t="str">
        <f>'Hotel Database'!$EN367</f>
        <v>Yokohama</v>
      </c>
      <c r="CY360" s="8">
        <v>350</v>
      </c>
      <c r="DA360" s="10" t="str">
        <f>IFERROR(INDEX('Hotel Database'!$ED$11:$ED$510, MATCH($CY360, 'Hotel Database'!$EB$11:$EB$510, 0)), "")</f>
        <v>350. Hotel Casa Fuster</v>
      </c>
      <c r="DC360" s="10" t="str">
        <f>IF(IFERROR(INDEX('Hotel Database'!$AD$11:$AD$510, MATCH($CY360, 'Hotel Database'!$EB$11:$EB$510, 0)), "")="", "", IFERROR(INDEX('Hotel Database'!$AD$11:$AD$510, MATCH($CY360, 'Hotel Database'!$EB$11:$EB$510, 0)), ""))</f>
        <v>www.lhw.com/casafuster</v>
      </c>
      <c r="DE360" s="10" t="str">
        <f t="shared" si="19"/>
        <v>https://lhw.com/casafuster</v>
      </c>
    </row>
    <row r="361" spans="1:109" x14ac:dyDescent="0.35">
      <c r="A361" s="2"/>
      <c r="B361" s="101" t="str">
        <f>IF(IFERROR(INDEX('Hotel Database'!$B$11:$B$510, MATCH($CY361, 'Hotel Database'!$EB$11:$EB$510, 0)), "")="", "", IFERROR(INDEX('Hotel Database'!$B$11:$B$510, MATCH($CY361, 'Hotel Database'!$EB$11:$EB$510, 0)), ""))</f>
        <v>Spain</v>
      </c>
      <c r="C361" s="102"/>
      <c r="D361" s="102"/>
      <c r="E361" s="102"/>
      <c r="F361" s="102"/>
      <c r="G361" s="102"/>
      <c r="H361" s="102"/>
      <c r="I361" s="102" t="str">
        <f>IF(IFERROR(INDEX('Hotel Database'!$C$11:$C$510, MATCH($CY361, 'Hotel Database'!$EB$11:$EB$510, 0)), "")="", "", IFERROR(INDEX('Hotel Database'!$C$11:$C$510, MATCH($CY361, 'Hotel Database'!$EB$11:$EB$510, 0)), ""))</f>
        <v>Valencia</v>
      </c>
      <c r="J361" s="102"/>
      <c r="K361" s="102"/>
      <c r="L361" s="102"/>
      <c r="M361" s="102"/>
      <c r="N361" s="102"/>
      <c r="O361" s="102"/>
      <c r="P361" s="102" t="str">
        <f>IF(IFERROR(INDEX('Hotel Database'!$D$11:$D$510, MATCH($CY361, 'Hotel Database'!$EB$11:$EB$510, 0)), "")="", "", IFERROR(INDEX('Hotel Database'!$D$11:$D$510, MATCH($CY361, 'Hotel Database'!$EB$11:$EB$510, 0)), ""))</f>
        <v>Hotel Las Arenas</v>
      </c>
      <c r="Q361" s="102"/>
      <c r="R361" s="102"/>
      <c r="S361" s="102"/>
      <c r="T361" s="102"/>
      <c r="U361" s="102"/>
      <c r="V361" s="102"/>
      <c r="W361" s="102"/>
      <c r="X361" s="102"/>
      <c r="Y361" s="102"/>
      <c r="Z361" s="102" t="str">
        <f>IF(IFERROR(INDEX('Hotel Database'!$I$11:$I$510, MATCH($CY361, 'Hotel Database'!$EB$11:$EB$510, 0)), "")="", "", IFERROR(INDEX('Hotel Database'!$I$11:$I$510, MATCH($CY361, 'Hotel Database'!$EB$11:$EB$510, 0)), ""))</f>
        <v/>
      </c>
      <c r="AA361" s="102"/>
      <c r="AB361" s="102"/>
      <c r="AC361" s="102"/>
      <c r="AD361" s="103">
        <f>IF(IFERROR(INDEX('Hotel Database'!$E$11:$E$510, MATCH($CY361, 'Hotel Database'!$EB$11:$EB$510, 0)), "")="", "", IFERROR(INDEX('Hotel Database'!$E$11:$E$510, MATCH($CY361, 'Hotel Database'!$EB$11:$EB$510, 0)), ""))</f>
        <v>253</v>
      </c>
      <c r="AE361" s="103"/>
      <c r="AF361" s="103"/>
      <c r="AG361" s="103"/>
      <c r="AH361" s="103">
        <f>IF(IFERROR(INDEX('Hotel Database'!$H$11:$H$510, MATCH($CY361, 'Hotel Database'!$EB$11:$EB$510, 0)), "")="", "", IFERROR(INDEX('Hotel Database'!$H$11:$H$510, MATCH($CY361, 'Hotel Database'!$EB$11:$EB$510, 0)), ""))</f>
        <v>17</v>
      </c>
      <c r="AI361" s="103"/>
      <c r="AJ361" s="103"/>
      <c r="AK361" s="103"/>
      <c r="AL361" s="103">
        <f>IF(IFERROR(INDEX('Hotel Database'!$K$11:$K$510, MATCH($CY361, 'Hotel Database'!$EB$11:$EB$510, 0)), "")="", "", IFERROR(INDEX('Hotel Database'!$K$11:$K$510, MATCH($CY361, 'Hotel Database'!$EB$11:$EB$510, 0)), ""))</f>
        <v>440</v>
      </c>
      <c r="AM361" s="103"/>
      <c r="AN361" s="103"/>
      <c r="AO361" s="103"/>
      <c r="AP361" s="103">
        <f>IF(IFERROR(INDEX('Hotel Database'!$Q$11:$Q$510, MATCH($CY361, 'Hotel Database'!$EB$11:$EB$510, 0)), "")="", "", IFERROR(INDEX('Hotel Database'!$Q$11:$Q$510, MATCH($CY361, 'Hotel Database'!$EB$11:$EB$510, 0)), ""))</f>
        <v>500</v>
      </c>
      <c r="AQ361" s="103"/>
      <c r="AR361" s="103"/>
      <c r="AS361" s="103"/>
      <c r="AT361" s="104" t="str">
        <f t="shared" si="18"/>
        <v>https://lhw.com/lasarenasbalneario</v>
      </c>
      <c r="AU361" s="104"/>
      <c r="AV361" s="104"/>
      <c r="AW361" s="104"/>
      <c r="AX361" s="104"/>
      <c r="AY361" s="104"/>
      <c r="AZ361" s="104"/>
      <c r="BA361" s="104"/>
      <c r="BB361" s="104"/>
      <c r="BC361" s="104"/>
      <c r="BD361" s="104"/>
      <c r="BE361" s="104"/>
      <c r="BF361" s="104"/>
      <c r="BG361" s="104"/>
      <c r="BH361" s="104"/>
      <c r="BI361" s="104"/>
      <c r="BJ361" s="104"/>
      <c r="BK361" s="104"/>
      <c r="BL361" s="105"/>
      <c r="BM361" s="2"/>
      <c r="BN361" s="25"/>
      <c r="BO361" s="25"/>
      <c r="BP361" s="25"/>
      <c r="BQ361" s="25"/>
      <c r="BR361" s="25"/>
      <c r="BS361" s="25"/>
      <c r="BT361" s="25"/>
      <c r="BU361" s="25"/>
      <c r="BV361" s="25"/>
      <c r="BW361" s="25"/>
      <c r="BX361" s="25"/>
      <c r="BY361" s="25"/>
      <c r="BZ361" s="25"/>
      <c r="CA361" s="25"/>
      <c r="CB361" s="25"/>
      <c r="CC361" s="25"/>
      <c r="CD361" s="25"/>
      <c r="CE361" s="25"/>
      <c r="CF361" s="25"/>
      <c r="CG361" s="25"/>
      <c r="CH361" s="25"/>
      <c r="CI361" s="25"/>
      <c r="CJ361" s="25"/>
      <c r="CK361" s="25"/>
      <c r="CU361" s="10" t="str">
        <f>'Hotel Database'!$EJ368</f>
        <v/>
      </c>
      <c r="CW361" s="10" t="str">
        <f>'Hotel Database'!$EN368</f>
        <v>Zakynthos</v>
      </c>
      <c r="CY361" s="8">
        <v>351</v>
      </c>
      <c r="DA361" s="10" t="str">
        <f>IFERROR(INDEX('Hotel Database'!$ED$11:$ED$510, MATCH($CY361, 'Hotel Database'!$EB$11:$EB$510, 0)), "")</f>
        <v>351. Hotel Las Arenas</v>
      </c>
      <c r="DC361" s="10" t="str">
        <f>IF(IFERROR(INDEX('Hotel Database'!$AD$11:$AD$510, MATCH($CY361, 'Hotel Database'!$EB$11:$EB$510, 0)), "")="", "", IFERROR(INDEX('Hotel Database'!$AD$11:$AD$510, MATCH($CY361, 'Hotel Database'!$EB$11:$EB$510, 0)), ""))</f>
        <v>www.lhw.com/lasarenasbalneario</v>
      </c>
      <c r="DE361" s="10" t="str">
        <f t="shared" si="19"/>
        <v>https://lhw.com/lasarenasbalneario</v>
      </c>
    </row>
    <row r="362" spans="1:109" x14ac:dyDescent="0.35">
      <c r="A362" s="2"/>
      <c r="B362" s="101" t="str">
        <f>IF(IFERROR(INDEX('Hotel Database'!$B$11:$B$510, MATCH($CY362, 'Hotel Database'!$EB$11:$EB$510, 0)), "")="", "", IFERROR(INDEX('Hotel Database'!$B$11:$B$510, MATCH($CY362, 'Hotel Database'!$EB$11:$EB$510, 0)), ""))</f>
        <v>Spain</v>
      </c>
      <c r="C362" s="102"/>
      <c r="D362" s="102"/>
      <c r="E362" s="102"/>
      <c r="F362" s="102"/>
      <c r="G362" s="102"/>
      <c r="H362" s="102"/>
      <c r="I362" s="102" t="str">
        <f>IF(IFERROR(INDEX('Hotel Database'!$C$11:$C$510, MATCH($CY362, 'Hotel Database'!$EB$11:$EB$510, 0)), "")="", "", IFERROR(INDEX('Hotel Database'!$C$11:$C$510, MATCH($CY362, 'Hotel Database'!$EB$11:$EB$510, 0)), ""))</f>
        <v>Barcelona</v>
      </c>
      <c r="J362" s="102"/>
      <c r="K362" s="102"/>
      <c r="L362" s="102"/>
      <c r="M362" s="102"/>
      <c r="N362" s="102"/>
      <c r="O362" s="102"/>
      <c r="P362" s="102" t="str">
        <f>IF(IFERROR(INDEX('Hotel Database'!$D$11:$D$510, MATCH($CY362, 'Hotel Database'!$EB$11:$EB$510, 0)), "")="", "", IFERROR(INDEX('Hotel Database'!$D$11:$D$510, MATCH($CY362, 'Hotel Database'!$EB$11:$EB$510, 0)), ""))</f>
        <v>El Palace, Barcelona</v>
      </c>
      <c r="Q362" s="102"/>
      <c r="R362" s="102"/>
      <c r="S362" s="102"/>
      <c r="T362" s="102"/>
      <c r="U362" s="102"/>
      <c r="V362" s="102"/>
      <c r="W362" s="102"/>
      <c r="X362" s="102"/>
      <c r="Y362" s="102"/>
      <c r="Z362" s="102" t="str">
        <f>IF(IFERROR(INDEX('Hotel Database'!$I$11:$I$510, MATCH($CY362, 'Hotel Database'!$EB$11:$EB$510, 0)), "")="", "", IFERROR(INDEX('Hotel Database'!$I$11:$I$510, MATCH($CY362, 'Hotel Database'!$EB$11:$EB$510, 0)), ""))</f>
        <v/>
      </c>
      <c r="AA362" s="102"/>
      <c r="AB362" s="102"/>
      <c r="AC362" s="102"/>
      <c r="AD362" s="103">
        <f>IF(IFERROR(INDEX('Hotel Database'!$E$11:$E$510, MATCH($CY362, 'Hotel Database'!$EB$11:$EB$510, 0)), "")="", "", IFERROR(INDEX('Hotel Database'!$E$11:$E$510, MATCH($CY362, 'Hotel Database'!$EB$11:$EB$510, 0)), ""))</f>
        <v>125</v>
      </c>
      <c r="AE362" s="103"/>
      <c r="AF362" s="103"/>
      <c r="AG362" s="103"/>
      <c r="AH362" s="103">
        <f>IF(IFERROR(INDEX('Hotel Database'!$H$11:$H$510, MATCH($CY362, 'Hotel Database'!$EB$11:$EB$510, 0)), "")="", "", IFERROR(INDEX('Hotel Database'!$H$11:$H$510, MATCH($CY362, 'Hotel Database'!$EB$11:$EB$510, 0)), ""))</f>
        <v>6</v>
      </c>
      <c r="AI362" s="103"/>
      <c r="AJ362" s="103"/>
      <c r="AK362" s="103"/>
      <c r="AL362" s="103">
        <f>IF(IFERROR(INDEX('Hotel Database'!$K$11:$K$510, MATCH($CY362, 'Hotel Database'!$EB$11:$EB$510, 0)), "")="", "", IFERROR(INDEX('Hotel Database'!$K$11:$K$510, MATCH($CY362, 'Hotel Database'!$EB$11:$EB$510, 0)), ""))</f>
        <v>40</v>
      </c>
      <c r="AM362" s="103"/>
      <c r="AN362" s="103"/>
      <c r="AO362" s="103"/>
      <c r="AP362" s="103">
        <f>IF(IFERROR(INDEX('Hotel Database'!$Q$11:$Q$510, MATCH($CY362, 'Hotel Database'!$EB$11:$EB$510, 0)), "")="", "", IFERROR(INDEX('Hotel Database'!$Q$11:$Q$510, MATCH($CY362, 'Hotel Database'!$EB$11:$EB$510, 0)), ""))</f>
        <v>180</v>
      </c>
      <c r="AQ362" s="103"/>
      <c r="AR362" s="103"/>
      <c r="AS362" s="103"/>
      <c r="AT362" s="104" t="str">
        <f t="shared" si="18"/>
        <v>https://lhw.com/elpalace</v>
      </c>
      <c r="AU362" s="104"/>
      <c r="AV362" s="104"/>
      <c r="AW362" s="104"/>
      <c r="AX362" s="104"/>
      <c r="AY362" s="104"/>
      <c r="AZ362" s="104"/>
      <c r="BA362" s="104"/>
      <c r="BB362" s="104"/>
      <c r="BC362" s="104"/>
      <c r="BD362" s="104"/>
      <c r="BE362" s="104"/>
      <c r="BF362" s="104"/>
      <c r="BG362" s="104"/>
      <c r="BH362" s="104"/>
      <c r="BI362" s="104"/>
      <c r="BJ362" s="104"/>
      <c r="BK362" s="104"/>
      <c r="BL362" s="105"/>
      <c r="BM362" s="2"/>
      <c r="BN362" s="25"/>
      <c r="BO362" s="25"/>
      <c r="BP362" s="25"/>
      <c r="BQ362" s="25"/>
      <c r="BR362" s="25"/>
      <c r="BS362" s="25"/>
      <c r="BT362" s="25"/>
      <c r="BU362" s="25"/>
      <c r="BV362" s="25"/>
      <c r="BW362" s="25"/>
      <c r="BX362" s="25"/>
      <c r="BY362" s="25"/>
      <c r="BZ362" s="25"/>
      <c r="CA362" s="25"/>
      <c r="CB362" s="25"/>
      <c r="CC362" s="25"/>
      <c r="CD362" s="25"/>
      <c r="CE362" s="25"/>
      <c r="CF362" s="25"/>
      <c r="CG362" s="25"/>
      <c r="CH362" s="25"/>
      <c r="CI362" s="25"/>
      <c r="CJ362" s="25"/>
      <c r="CK362" s="25"/>
      <c r="CU362" s="10" t="str">
        <f>'Hotel Database'!$EJ369</f>
        <v/>
      </c>
      <c r="CW362" s="10" t="str">
        <f>'Hotel Database'!$EN369</f>
        <v>Zakynthos Island</v>
      </c>
      <c r="CY362" s="8">
        <v>352</v>
      </c>
      <c r="DA362" s="10" t="str">
        <f>IFERROR(INDEX('Hotel Database'!$ED$11:$ED$510, MATCH($CY362, 'Hotel Database'!$EB$11:$EB$510, 0)), "")</f>
        <v>352. El Palace, Barcelona</v>
      </c>
      <c r="DC362" s="10" t="str">
        <f>IF(IFERROR(INDEX('Hotel Database'!$AD$11:$AD$510, MATCH($CY362, 'Hotel Database'!$EB$11:$EB$510, 0)), "")="", "", IFERROR(INDEX('Hotel Database'!$AD$11:$AD$510, MATCH($CY362, 'Hotel Database'!$EB$11:$EB$510, 0)), ""))</f>
        <v>www.lhw.com/elpalace</v>
      </c>
      <c r="DE362" s="10" t="str">
        <f t="shared" si="19"/>
        <v>https://lhw.com/elpalace</v>
      </c>
    </row>
    <row r="363" spans="1:109" x14ac:dyDescent="0.35">
      <c r="A363" s="2"/>
      <c r="B363" s="101" t="str">
        <f>IF(IFERROR(INDEX('Hotel Database'!$B$11:$B$510, MATCH($CY363, 'Hotel Database'!$EB$11:$EB$510, 0)), "")="", "", IFERROR(INDEX('Hotel Database'!$B$11:$B$510, MATCH($CY363, 'Hotel Database'!$EB$11:$EB$510, 0)), ""))</f>
        <v>Spain</v>
      </c>
      <c r="C363" s="102"/>
      <c r="D363" s="102"/>
      <c r="E363" s="102"/>
      <c r="F363" s="102"/>
      <c r="G363" s="102"/>
      <c r="H363" s="102"/>
      <c r="I363" s="102" t="str">
        <f>IF(IFERROR(INDEX('Hotel Database'!$C$11:$C$510, MATCH($CY363, 'Hotel Database'!$EB$11:$EB$510, 0)), "")="", "", IFERROR(INDEX('Hotel Database'!$C$11:$C$510, MATCH($CY363, 'Hotel Database'!$EB$11:$EB$510, 0)), ""))</f>
        <v>Marbella</v>
      </c>
      <c r="J363" s="102"/>
      <c r="K363" s="102"/>
      <c r="L363" s="102"/>
      <c r="M363" s="102"/>
      <c r="N363" s="102"/>
      <c r="O363" s="102"/>
      <c r="P363" s="102" t="str">
        <f>IF(IFERROR(INDEX('Hotel Database'!$D$11:$D$510, MATCH($CY363, 'Hotel Database'!$EB$11:$EB$510, 0)), "")="", "", IFERROR(INDEX('Hotel Database'!$D$11:$D$510, MATCH($CY363, 'Hotel Database'!$EB$11:$EB$510, 0)), ""))</f>
        <v>Hotel Puente Romano Marbella</v>
      </c>
      <c r="Q363" s="102"/>
      <c r="R363" s="102"/>
      <c r="S363" s="102"/>
      <c r="T363" s="102"/>
      <c r="U363" s="102"/>
      <c r="V363" s="102"/>
      <c r="W363" s="102"/>
      <c r="X363" s="102"/>
      <c r="Y363" s="102"/>
      <c r="Z363" s="102" t="str">
        <f>IF(IFERROR(INDEX('Hotel Database'!$I$11:$I$510, MATCH($CY363, 'Hotel Database'!$EB$11:$EB$510, 0)), "")="", "", IFERROR(INDEX('Hotel Database'!$I$11:$I$510, MATCH($CY363, 'Hotel Database'!$EB$11:$EB$510, 0)), ""))</f>
        <v/>
      </c>
      <c r="AA363" s="102"/>
      <c r="AB363" s="102"/>
      <c r="AC363" s="102"/>
      <c r="AD363" s="103">
        <f>IF(IFERROR(INDEX('Hotel Database'!$E$11:$E$510, MATCH($CY363, 'Hotel Database'!$EB$11:$EB$510, 0)), "")="", "", IFERROR(INDEX('Hotel Database'!$E$11:$E$510, MATCH($CY363, 'Hotel Database'!$EB$11:$EB$510, 0)), ""))</f>
        <v>161</v>
      </c>
      <c r="AE363" s="103"/>
      <c r="AF363" s="103"/>
      <c r="AG363" s="103"/>
      <c r="AH363" s="103">
        <f>IF(IFERROR(INDEX('Hotel Database'!$H$11:$H$510, MATCH($CY363, 'Hotel Database'!$EB$11:$EB$510, 0)), "")="", "", IFERROR(INDEX('Hotel Database'!$H$11:$H$510, MATCH($CY363, 'Hotel Database'!$EB$11:$EB$510, 0)), ""))</f>
        <v>11</v>
      </c>
      <c r="AI363" s="103"/>
      <c r="AJ363" s="103"/>
      <c r="AK363" s="103"/>
      <c r="AL363" s="103">
        <f>IF(IFERROR(INDEX('Hotel Database'!$K$11:$K$510, MATCH($CY363, 'Hotel Database'!$EB$11:$EB$510, 0)), "")="", "", IFERROR(INDEX('Hotel Database'!$K$11:$K$510, MATCH($CY363, 'Hotel Database'!$EB$11:$EB$510, 0)), ""))</f>
        <v>220</v>
      </c>
      <c r="AM363" s="103"/>
      <c r="AN363" s="103"/>
      <c r="AO363" s="103"/>
      <c r="AP363" s="103">
        <f>IF(IFERROR(INDEX('Hotel Database'!$Q$11:$Q$510, MATCH($CY363, 'Hotel Database'!$EB$11:$EB$510, 0)), "")="", "", IFERROR(INDEX('Hotel Database'!$Q$11:$Q$510, MATCH($CY363, 'Hotel Database'!$EB$11:$EB$510, 0)), ""))</f>
        <v>450</v>
      </c>
      <c r="AQ363" s="103"/>
      <c r="AR363" s="103"/>
      <c r="AS363" s="103"/>
      <c r="AT363" s="104" t="str">
        <f t="shared" si="18"/>
        <v>https://lhw.com/puenteromano</v>
      </c>
      <c r="AU363" s="104"/>
      <c r="AV363" s="104"/>
      <c r="AW363" s="104"/>
      <c r="AX363" s="104"/>
      <c r="AY363" s="104"/>
      <c r="AZ363" s="104"/>
      <c r="BA363" s="104"/>
      <c r="BB363" s="104"/>
      <c r="BC363" s="104"/>
      <c r="BD363" s="104"/>
      <c r="BE363" s="104"/>
      <c r="BF363" s="104"/>
      <c r="BG363" s="104"/>
      <c r="BH363" s="104"/>
      <c r="BI363" s="104"/>
      <c r="BJ363" s="104"/>
      <c r="BK363" s="104"/>
      <c r="BL363" s="105"/>
      <c r="BM363" s="2"/>
      <c r="BN363" s="25"/>
      <c r="BO363" s="25"/>
      <c r="BP363" s="25"/>
      <c r="BQ363" s="25"/>
      <c r="BR363" s="25"/>
      <c r="BS363" s="25"/>
      <c r="BT363" s="25"/>
      <c r="BU363" s="25"/>
      <c r="BV363" s="25"/>
      <c r="BW363" s="25"/>
      <c r="BX363" s="25"/>
      <c r="BY363" s="25"/>
      <c r="BZ363" s="25"/>
      <c r="CA363" s="25"/>
      <c r="CB363" s="25"/>
      <c r="CC363" s="25"/>
      <c r="CD363" s="25"/>
      <c r="CE363" s="25"/>
      <c r="CF363" s="25"/>
      <c r="CG363" s="25"/>
      <c r="CH363" s="25"/>
      <c r="CI363" s="25"/>
      <c r="CJ363" s="25"/>
      <c r="CK363" s="25"/>
      <c r="CU363" s="10" t="str">
        <f>'Hotel Database'!$EJ370</f>
        <v/>
      </c>
      <c r="CW363" s="10" t="str">
        <f>'Hotel Database'!$EN370</f>
        <v>Zermatt</v>
      </c>
      <c r="CY363" s="8">
        <v>353</v>
      </c>
      <c r="DA363" s="10" t="str">
        <f>IFERROR(INDEX('Hotel Database'!$ED$11:$ED$510, MATCH($CY363, 'Hotel Database'!$EB$11:$EB$510, 0)), "")</f>
        <v>353. Hotel Puente Romano Marbella</v>
      </c>
      <c r="DC363" s="10" t="str">
        <f>IF(IFERROR(INDEX('Hotel Database'!$AD$11:$AD$510, MATCH($CY363, 'Hotel Database'!$EB$11:$EB$510, 0)), "")="", "", IFERROR(INDEX('Hotel Database'!$AD$11:$AD$510, MATCH($CY363, 'Hotel Database'!$EB$11:$EB$510, 0)), ""))</f>
        <v>www.lhw.com/puenteromano</v>
      </c>
      <c r="DE363" s="10" t="str">
        <f t="shared" si="19"/>
        <v>https://lhw.com/puenteromano</v>
      </c>
    </row>
    <row r="364" spans="1:109" x14ac:dyDescent="0.35">
      <c r="A364" s="2"/>
      <c r="B364" s="101" t="str">
        <f>IF(IFERROR(INDEX('Hotel Database'!$B$11:$B$510, MATCH($CY364, 'Hotel Database'!$EB$11:$EB$510, 0)), "")="", "", IFERROR(INDEX('Hotel Database'!$B$11:$B$510, MATCH($CY364, 'Hotel Database'!$EB$11:$EB$510, 0)), ""))</f>
        <v>Spain</v>
      </c>
      <c r="C364" s="102"/>
      <c r="D364" s="102"/>
      <c r="E364" s="102"/>
      <c r="F364" s="102"/>
      <c r="G364" s="102"/>
      <c r="H364" s="102"/>
      <c r="I364" s="102" t="str">
        <f>IF(IFERROR(INDEX('Hotel Database'!$C$11:$C$510, MATCH($CY364, 'Hotel Database'!$EB$11:$EB$510, 0)), "")="", "", IFERROR(INDEX('Hotel Database'!$C$11:$C$510, MATCH($CY364, 'Hotel Database'!$EB$11:$EB$510, 0)), ""))</f>
        <v>Marbella</v>
      </c>
      <c r="J364" s="102"/>
      <c r="K364" s="102"/>
      <c r="L364" s="102"/>
      <c r="M364" s="102"/>
      <c r="N364" s="102"/>
      <c r="O364" s="102"/>
      <c r="P364" s="102" t="str">
        <f>IF(IFERROR(INDEX('Hotel Database'!$D$11:$D$510, MATCH($CY364, 'Hotel Database'!$EB$11:$EB$510, 0)), "")="", "", IFERROR(INDEX('Hotel Database'!$D$11:$D$510, MATCH($CY364, 'Hotel Database'!$EB$11:$EB$510, 0)), ""))</f>
        <v>Anantara Villa Padierna Palace</v>
      </c>
      <c r="Q364" s="102"/>
      <c r="R364" s="102"/>
      <c r="S364" s="102"/>
      <c r="T364" s="102"/>
      <c r="U364" s="102"/>
      <c r="V364" s="102"/>
      <c r="W364" s="102"/>
      <c r="X364" s="102"/>
      <c r="Y364" s="102"/>
      <c r="Z364" s="102" t="str">
        <f>IF(IFERROR(INDEX('Hotel Database'!$I$11:$I$510, MATCH($CY364, 'Hotel Database'!$EB$11:$EB$510, 0)), "")="", "", IFERROR(INDEX('Hotel Database'!$I$11:$I$510, MATCH($CY364, 'Hotel Database'!$EB$11:$EB$510, 0)), ""))</f>
        <v/>
      </c>
      <c r="AA364" s="102"/>
      <c r="AB364" s="102"/>
      <c r="AC364" s="102"/>
      <c r="AD364" s="103">
        <f>IF(IFERROR(INDEX('Hotel Database'!$E$11:$E$510, MATCH($CY364, 'Hotel Database'!$EB$11:$EB$510, 0)), "")="", "", IFERROR(INDEX('Hotel Database'!$E$11:$E$510, MATCH($CY364, 'Hotel Database'!$EB$11:$EB$510, 0)), ""))</f>
        <v>130</v>
      </c>
      <c r="AE364" s="103"/>
      <c r="AF364" s="103"/>
      <c r="AG364" s="103"/>
      <c r="AH364" s="103">
        <f>IF(IFERROR(INDEX('Hotel Database'!$H$11:$H$510, MATCH($CY364, 'Hotel Database'!$EB$11:$EB$510, 0)), "")="", "", IFERROR(INDEX('Hotel Database'!$H$11:$H$510, MATCH($CY364, 'Hotel Database'!$EB$11:$EB$510, 0)), ""))</f>
        <v>6</v>
      </c>
      <c r="AI364" s="103"/>
      <c r="AJ364" s="103"/>
      <c r="AK364" s="103"/>
      <c r="AL364" s="103">
        <f>IF(IFERROR(INDEX('Hotel Database'!$K$11:$K$510, MATCH($CY364, 'Hotel Database'!$EB$11:$EB$510, 0)), "")="", "", IFERROR(INDEX('Hotel Database'!$K$11:$K$510, MATCH($CY364, 'Hotel Database'!$EB$11:$EB$510, 0)), ""))</f>
        <v>125</v>
      </c>
      <c r="AM364" s="103"/>
      <c r="AN364" s="103"/>
      <c r="AO364" s="103"/>
      <c r="AP364" s="103">
        <f>IF(IFERROR(INDEX('Hotel Database'!$Q$11:$Q$510, MATCH($CY364, 'Hotel Database'!$EB$11:$EB$510, 0)), "")="", "", IFERROR(INDEX('Hotel Database'!$Q$11:$Q$510, MATCH($CY364, 'Hotel Database'!$EB$11:$EB$510, 0)), ""))</f>
        <v>250</v>
      </c>
      <c r="AQ364" s="103"/>
      <c r="AR364" s="103"/>
      <c r="AS364" s="103"/>
      <c r="AT364" s="104" t="str">
        <f t="shared" si="18"/>
        <v>https://lhw.com/anantaravillapadierna</v>
      </c>
      <c r="AU364" s="104"/>
      <c r="AV364" s="104"/>
      <c r="AW364" s="104"/>
      <c r="AX364" s="104"/>
      <c r="AY364" s="104"/>
      <c r="AZ364" s="104"/>
      <c r="BA364" s="104"/>
      <c r="BB364" s="104"/>
      <c r="BC364" s="104"/>
      <c r="BD364" s="104"/>
      <c r="BE364" s="104"/>
      <c r="BF364" s="104"/>
      <c r="BG364" s="104"/>
      <c r="BH364" s="104"/>
      <c r="BI364" s="104"/>
      <c r="BJ364" s="104"/>
      <c r="BK364" s="104"/>
      <c r="BL364" s="105"/>
      <c r="BM364" s="2"/>
      <c r="BN364" s="25"/>
      <c r="BO364" s="25"/>
      <c r="BP364" s="25"/>
      <c r="BQ364" s="25"/>
      <c r="BR364" s="25"/>
      <c r="BS364" s="25"/>
      <c r="BT364" s="25"/>
      <c r="BU364" s="25"/>
      <c r="BV364" s="25"/>
      <c r="BW364" s="25"/>
      <c r="BX364" s="25"/>
      <c r="BY364" s="25"/>
      <c r="BZ364" s="25"/>
      <c r="CA364" s="25"/>
      <c r="CB364" s="25"/>
      <c r="CC364" s="25"/>
      <c r="CD364" s="25"/>
      <c r="CE364" s="25"/>
      <c r="CF364" s="25"/>
      <c r="CG364" s="25"/>
      <c r="CH364" s="25"/>
      <c r="CI364" s="25"/>
      <c r="CJ364" s="25"/>
      <c r="CK364" s="25"/>
      <c r="CU364" s="10" t="str">
        <f>'Hotel Database'!$EJ371</f>
        <v/>
      </c>
      <c r="CW364" s="10" t="str">
        <f>'Hotel Database'!$EN371</f>
        <v>Žman</v>
      </c>
      <c r="CY364" s="8">
        <v>354</v>
      </c>
      <c r="DA364" s="10" t="str">
        <f>IFERROR(INDEX('Hotel Database'!$ED$11:$ED$510, MATCH($CY364, 'Hotel Database'!$EB$11:$EB$510, 0)), "")</f>
        <v>354. Anantara Villa Padierna Palace</v>
      </c>
      <c r="DC364" s="10" t="str">
        <f>IF(IFERROR(INDEX('Hotel Database'!$AD$11:$AD$510, MATCH($CY364, 'Hotel Database'!$EB$11:$EB$510, 0)), "")="", "", IFERROR(INDEX('Hotel Database'!$AD$11:$AD$510, MATCH($CY364, 'Hotel Database'!$EB$11:$EB$510, 0)), ""))</f>
        <v>www.lhw.com/anantaravillapadierna</v>
      </c>
      <c r="DE364" s="10" t="str">
        <f t="shared" si="19"/>
        <v>https://lhw.com/anantaravillapadierna</v>
      </c>
    </row>
    <row r="365" spans="1:109" x14ac:dyDescent="0.35">
      <c r="A365" s="2"/>
      <c r="B365" s="101" t="str">
        <f>IF(IFERROR(INDEX('Hotel Database'!$B$11:$B$510, MATCH($CY365, 'Hotel Database'!$EB$11:$EB$510, 0)), "")="", "", IFERROR(INDEX('Hotel Database'!$B$11:$B$510, MATCH($CY365, 'Hotel Database'!$EB$11:$EB$510, 0)), ""))</f>
        <v>Spain</v>
      </c>
      <c r="C365" s="102"/>
      <c r="D365" s="102"/>
      <c r="E365" s="102"/>
      <c r="F365" s="102"/>
      <c r="G365" s="102"/>
      <c r="H365" s="102"/>
      <c r="I365" s="102" t="str">
        <f>IF(IFERROR(INDEX('Hotel Database'!$C$11:$C$510, MATCH($CY365, 'Hotel Database'!$EB$11:$EB$510, 0)), "")="", "", IFERROR(INDEX('Hotel Database'!$C$11:$C$510, MATCH($CY365, 'Hotel Database'!$EB$11:$EB$510, 0)), ""))</f>
        <v>Marbella</v>
      </c>
      <c r="J365" s="102"/>
      <c r="K365" s="102"/>
      <c r="L365" s="102"/>
      <c r="M365" s="102"/>
      <c r="N365" s="102"/>
      <c r="O365" s="102"/>
      <c r="P365" s="102" t="str">
        <f>IF(IFERROR(INDEX('Hotel Database'!$D$11:$D$510, MATCH($CY365, 'Hotel Database'!$EB$11:$EB$510, 0)), "")="", "", IFERROR(INDEX('Hotel Database'!$D$11:$D$510, MATCH($CY365, 'Hotel Database'!$EB$11:$EB$510, 0)), ""))</f>
        <v>Marbella Club</v>
      </c>
      <c r="Q365" s="102"/>
      <c r="R365" s="102"/>
      <c r="S365" s="102"/>
      <c r="T365" s="102"/>
      <c r="U365" s="102"/>
      <c r="V365" s="102"/>
      <c r="W365" s="102"/>
      <c r="X365" s="102"/>
      <c r="Y365" s="102"/>
      <c r="Z365" s="102" t="str">
        <f>IF(IFERROR(INDEX('Hotel Database'!$I$11:$I$510, MATCH($CY365, 'Hotel Database'!$EB$11:$EB$510, 0)), "")="", "", IFERROR(INDEX('Hotel Database'!$I$11:$I$510, MATCH($CY365, 'Hotel Database'!$EB$11:$EB$510, 0)), ""))</f>
        <v/>
      </c>
      <c r="AA365" s="102"/>
      <c r="AB365" s="102"/>
      <c r="AC365" s="102"/>
      <c r="AD365" s="103">
        <f>IF(IFERROR(INDEX('Hotel Database'!$E$11:$E$510, MATCH($CY365, 'Hotel Database'!$EB$11:$EB$510, 0)), "")="", "", IFERROR(INDEX('Hotel Database'!$E$11:$E$510, MATCH($CY365, 'Hotel Database'!$EB$11:$EB$510, 0)), ""))</f>
        <v>118</v>
      </c>
      <c r="AE365" s="103"/>
      <c r="AF365" s="103"/>
      <c r="AG365" s="103"/>
      <c r="AH365" s="103">
        <f>IF(IFERROR(INDEX('Hotel Database'!$H$11:$H$510, MATCH($CY365, 'Hotel Database'!$EB$11:$EB$510, 0)), "")="", "", IFERROR(INDEX('Hotel Database'!$H$11:$H$510, MATCH($CY365, 'Hotel Database'!$EB$11:$EB$510, 0)), ""))</f>
        <v>2</v>
      </c>
      <c r="AI365" s="103"/>
      <c r="AJ365" s="103"/>
      <c r="AK365" s="103"/>
      <c r="AL365" s="103">
        <f>IF(IFERROR(INDEX('Hotel Database'!$K$11:$K$510, MATCH($CY365, 'Hotel Database'!$EB$11:$EB$510, 0)), "")="", "", IFERROR(INDEX('Hotel Database'!$K$11:$K$510, MATCH($CY365, 'Hotel Database'!$EB$11:$EB$510, 0)), ""))</f>
        <v>180</v>
      </c>
      <c r="AM365" s="103"/>
      <c r="AN365" s="103"/>
      <c r="AO365" s="103"/>
      <c r="AP365" s="103">
        <f>IF(IFERROR(INDEX('Hotel Database'!$Q$11:$Q$510, MATCH($CY365, 'Hotel Database'!$EB$11:$EB$510, 0)), "")="", "", IFERROR(INDEX('Hotel Database'!$Q$11:$Q$510, MATCH($CY365, 'Hotel Database'!$EB$11:$EB$510, 0)), ""))</f>
        <v>140</v>
      </c>
      <c r="AQ365" s="103"/>
      <c r="AR365" s="103"/>
      <c r="AS365" s="103"/>
      <c r="AT365" s="104" t="str">
        <f t="shared" si="18"/>
        <v>https://lhw.com/marbella</v>
      </c>
      <c r="AU365" s="104"/>
      <c r="AV365" s="104"/>
      <c r="AW365" s="104"/>
      <c r="AX365" s="104"/>
      <c r="AY365" s="104"/>
      <c r="AZ365" s="104"/>
      <c r="BA365" s="104"/>
      <c r="BB365" s="104"/>
      <c r="BC365" s="104"/>
      <c r="BD365" s="104"/>
      <c r="BE365" s="104"/>
      <c r="BF365" s="104"/>
      <c r="BG365" s="104"/>
      <c r="BH365" s="104"/>
      <c r="BI365" s="104"/>
      <c r="BJ365" s="104"/>
      <c r="BK365" s="104"/>
      <c r="BL365" s="105"/>
      <c r="BM365" s="2"/>
      <c r="BN365" s="25"/>
      <c r="BO365" s="25"/>
      <c r="BP365" s="25"/>
      <c r="BQ365" s="25"/>
      <c r="BR365" s="25"/>
      <c r="BS365" s="25"/>
      <c r="BT365" s="25"/>
      <c r="BU365" s="25"/>
      <c r="BV365" s="25"/>
      <c r="BW365" s="25"/>
      <c r="BX365" s="25"/>
      <c r="BY365" s="25"/>
      <c r="BZ365" s="25"/>
      <c r="CA365" s="25"/>
      <c r="CB365" s="25"/>
      <c r="CC365" s="25"/>
      <c r="CD365" s="25"/>
      <c r="CE365" s="25"/>
      <c r="CF365" s="25"/>
      <c r="CG365" s="25"/>
      <c r="CH365" s="25"/>
      <c r="CI365" s="25"/>
      <c r="CJ365" s="25"/>
      <c r="CK365" s="25"/>
      <c r="CU365" s="10" t="str">
        <f>'Hotel Database'!$EJ372</f>
        <v/>
      </c>
      <c r="CW365" s="10" t="str">
        <f>'Hotel Database'!$EN372</f>
        <v>Zurich</v>
      </c>
      <c r="CY365" s="8">
        <v>355</v>
      </c>
      <c r="DA365" s="10" t="str">
        <f>IFERROR(INDEX('Hotel Database'!$ED$11:$ED$510, MATCH($CY365, 'Hotel Database'!$EB$11:$EB$510, 0)), "")</f>
        <v>355. Marbella Club</v>
      </c>
      <c r="DC365" s="10" t="str">
        <f>IF(IFERROR(INDEX('Hotel Database'!$AD$11:$AD$510, MATCH($CY365, 'Hotel Database'!$EB$11:$EB$510, 0)), "")="", "", IFERROR(INDEX('Hotel Database'!$AD$11:$AD$510, MATCH($CY365, 'Hotel Database'!$EB$11:$EB$510, 0)), ""))</f>
        <v>www.lhw.com/marbella</v>
      </c>
      <c r="DE365" s="10" t="str">
        <f t="shared" si="19"/>
        <v>https://lhw.com/marbella</v>
      </c>
    </row>
    <row r="366" spans="1:109" x14ac:dyDescent="0.35">
      <c r="A366" s="2"/>
      <c r="B366" s="101" t="str">
        <f>IF(IFERROR(INDEX('Hotel Database'!$B$11:$B$510, MATCH($CY366, 'Hotel Database'!$EB$11:$EB$510, 0)), "")="", "", IFERROR(INDEX('Hotel Database'!$B$11:$B$510, MATCH($CY366, 'Hotel Database'!$EB$11:$EB$510, 0)), ""))</f>
        <v>Spain</v>
      </c>
      <c r="C366" s="102"/>
      <c r="D366" s="102"/>
      <c r="E366" s="102"/>
      <c r="F366" s="102"/>
      <c r="G366" s="102"/>
      <c r="H366" s="102"/>
      <c r="I366" s="102" t="str">
        <f>IF(IFERROR(INDEX('Hotel Database'!$C$11:$C$510, MATCH($CY366, 'Hotel Database'!$EB$11:$EB$510, 0)), "")="", "", IFERROR(INDEX('Hotel Database'!$C$11:$C$510, MATCH($CY366, 'Hotel Database'!$EB$11:$EB$510, 0)), ""))</f>
        <v>Gran Canaria</v>
      </c>
      <c r="J366" s="102"/>
      <c r="K366" s="102"/>
      <c r="L366" s="102"/>
      <c r="M366" s="102"/>
      <c r="N366" s="102"/>
      <c r="O366" s="102"/>
      <c r="P366" s="102" t="str">
        <f>IF(IFERROR(INDEX('Hotel Database'!$D$11:$D$510, MATCH($CY366, 'Hotel Database'!$EB$11:$EB$510, 0)), "")="", "", IFERROR(INDEX('Hotel Database'!$D$11:$D$510, MATCH($CY366, 'Hotel Database'!$EB$11:$EB$510, 0)), ""))</f>
        <v>Seaside Grand Hotel Residencia</v>
      </c>
      <c r="Q366" s="102"/>
      <c r="R366" s="102"/>
      <c r="S366" s="102"/>
      <c r="T366" s="102"/>
      <c r="U366" s="102"/>
      <c r="V366" s="102"/>
      <c r="W366" s="102"/>
      <c r="X366" s="102"/>
      <c r="Y366" s="102"/>
      <c r="Z366" s="102" t="str">
        <f>IF(IFERROR(INDEX('Hotel Database'!$I$11:$I$510, MATCH($CY366, 'Hotel Database'!$EB$11:$EB$510, 0)), "")="", "", IFERROR(INDEX('Hotel Database'!$I$11:$I$510, MATCH($CY366, 'Hotel Database'!$EB$11:$EB$510, 0)), ""))</f>
        <v/>
      </c>
      <c r="AA366" s="102"/>
      <c r="AB366" s="102"/>
      <c r="AC366" s="102"/>
      <c r="AD366" s="103">
        <f>IF(IFERROR(INDEX('Hotel Database'!$E$11:$E$510, MATCH($CY366, 'Hotel Database'!$EB$11:$EB$510, 0)), "")="", "", IFERROR(INDEX('Hotel Database'!$E$11:$E$510, MATCH($CY366, 'Hotel Database'!$EB$11:$EB$510, 0)), ""))</f>
        <v>94</v>
      </c>
      <c r="AE366" s="103"/>
      <c r="AF366" s="103"/>
      <c r="AG366" s="103"/>
      <c r="AH366" s="103">
        <f>IF(IFERROR(INDEX('Hotel Database'!$H$11:$H$510, MATCH($CY366, 'Hotel Database'!$EB$11:$EB$510, 0)), "")="", "", IFERROR(INDEX('Hotel Database'!$H$11:$H$510, MATCH($CY366, 'Hotel Database'!$EB$11:$EB$510, 0)), ""))</f>
        <v>2</v>
      </c>
      <c r="AI366" s="103"/>
      <c r="AJ366" s="103"/>
      <c r="AK366" s="103"/>
      <c r="AL366" s="103">
        <f>IF(IFERROR(INDEX('Hotel Database'!$K$11:$K$510, MATCH($CY366, 'Hotel Database'!$EB$11:$EB$510, 0)), "")="", "", IFERROR(INDEX('Hotel Database'!$K$11:$K$510, MATCH($CY366, 'Hotel Database'!$EB$11:$EB$510, 0)), ""))</f>
        <v>30</v>
      </c>
      <c r="AM366" s="103"/>
      <c r="AN366" s="103"/>
      <c r="AO366" s="103"/>
      <c r="AP366" s="103">
        <f>IF(IFERROR(INDEX('Hotel Database'!$Q$11:$Q$510, MATCH($CY366, 'Hotel Database'!$EB$11:$EB$510, 0)), "")="", "", IFERROR(INDEX('Hotel Database'!$Q$11:$Q$510, MATCH($CY366, 'Hotel Database'!$EB$11:$EB$510, 0)), ""))</f>
        <v>128</v>
      </c>
      <c r="AQ366" s="103"/>
      <c r="AR366" s="103"/>
      <c r="AS366" s="103"/>
      <c r="AT366" s="104" t="str">
        <f t="shared" si="18"/>
        <v>https://lhw.com/residencia</v>
      </c>
      <c r="AU366" s="104"/>
      <c r="AV366" s="104"/>
      <c r="AW366" s="104"/>
      <c r="AX366" s="104"/>
      <c r="AY366" s="104"/>
      <c r="AZ366" s="104"/>
      <c r="BA366" s="104"/>
      <c r="BB366" s="104"/>
      <c r="BC366" s="104"/>
      <c r="BD366" s="104"/>
      <c r="BE366" s="104"/>
      <c r="BF366" s="104"/>
      <c r="BG366" s="104"/>
      <c r="BH366" s="104"/>
      <c r="BI366" s="104"/>
      <c r="BJ366" s="104"/>
      <c r="BK366" s="104"/>
      <c r="BL366" s="105"/>
      <c r="BM366" s="2"/>
      <c r="BN366" s="25"/>
      <c r="BO366" s="25"/>
      <c r="BP366" s="25"/>
      <c r="BQ366" s="25"/>
      <c r="BR366" s="25"/>
      <c r="BS366" s="25"/>
      <c r="BT366" s="25"/>
      <c r="BU366" s="25"/>
      <c r="BV366" s="25"/>
      <c r="BW366" s="25"/>
      <c r="BX366" s="25"/>
      <c r="BY366" s="25"/>
      <c r="BZ366" s="25"/>
      <c r="CA366" s="25"/>
      <c r="CB366" s="25"/>
      <c r="CC366" s="25"/>
      <c r="CD366" s="25"/>
      <c r="CE366" s="25"/>
      <c r="CF366" s="25"/>
      <c r="CG366" s="25"/>
      <c r="CH366" s="25"/>
      <c r="CI366" s="25"/>
      <c r="CJ366" s="25"/>
      <c r="CK366" s="25"/>
      <c r="CU366" s="10" t="str">
        <f>'Hotel Database'!$EJ373</f>
        <v/>
      </c>
      <c r="CW366" s="10" t="str">
        <f>'Hotel Database'!$EN373</f>
        <v>Zürs</v>
      </c>
      <c r="CY366" s="8">
        <v>356</v>
      </c>
      <c r="DA366" s="10" t="str">
        <f>IFERROR(INDEX('Hotel Database'!$ED$11:$ED$510, MATCH($CY366, 'Hotel Database'!$EB$11:$EB$510, 0)), "")</f>
        <v>356. Seaside Grand Hotel Residencia</v>
      </c>
      <c r="DC366" s="10" t="str">
        <f>IF(IFERROR(INDEX('Hotel Database'!$AD$11:$AD$510, MATCH($CY366, 'Hotel Database'!$EB$11:$EB$510, 0)), "")="", "", IFERROR(INDEX('Hotel Database'!$AD$11:$AD$510, MATCH($CY366, 'Hotel Database'!$EB$11:$EB$510, 0)), ""))</f>
        <v>www.lhw.com/residencia</v>
      </c>
      <c r="DE366" s="10" t="str">
        <f t="shared" si="19"/>
        <v>https://lhw.com/residencia</v>
      </c>
    </row>
    <row r="367" spans="1:109" x14ac:dyDescent="0.35">
      <c r="A367" s="2"/>
      <c r="B367" s="101" t="str">
        <f>IF(IFERROR(INDEX('Hotel Database'!$B$11:$B$510, MATCH($CY367, 'Hotel Database'!$EB$11:$EB$510, 0)), "")="", "", IFERROR(INDEX('Hotel Database'!$B$11:$B$510, MATCH($CY367, 'Hotel Database'!$EB$11:$EB$510, 0)), ""))</f>
        <v>Spain</v>
      </c>
      <c r="C367" s="102"/>
      <c r="D367" s="102"/>
      <c r="E367" s="102"/>
      <c r="F367" s="102"/>
      <c r="G367" s="102"/>
      <c r="H367" s="102"/>
      <c r="I367" s="102" t="str">
        <f>IF(IFERROR(INDEX('Hotel Database'!$C$11:$C$510, MATCH($CY367, 'Hotel Database'!$EB$11:$EB$510, 0)), "")="", "", IFERROR(INDEX('Hotel Database'!$C$11:$C$510, MATCH($CY367, 'Hotel Database'!$EB$11:$EB$510, 0)), ""))</f>
        <v>Menorca</v>
      </c>
      <c r="J367" s="102"/>
      <c r="K367" s="102"/>
      <c r="L367" s="102"/>
      <c r="M367" s="102"/>
      <c r="N367" s="102"/>
      <c r="O367" s="102"/>
      <c r="P367" s="102" t="str">
        <f>IF(IFERROR(INDEX('Hotel Database'!$D$11:$D$510, MATCH($CY367, 'Hotel Database'!$EB$11:$EB$510, 0)), "")="", "", IFERROR(INDEX('Hotel Database'!$D$11:$D$510, MATCH($CY367, 'Hotel Database'!$EB$11:$EB$510, 0)), ""))</f>
        <v>Villa Le Blanc, a Gran Melia Hotel</v>
      </c>
      <c r="Q367" s="102"/>
      <c r="R367" s="102"/>
      <c r="S367" s="102"/>
      <c r="T367" s="102"/>
      <c r="U367" s="102"/>
      <c r="V367" s="102"/>
      <c r="W367" s="102"/>
      <c r="X367" s="102"/>
      <c r="Y367" s="102"/>
      <c r="Z367" s="102" t="str">
        <f>IF(IFERROR(INDEX('Hotel Database'!$I$11:$I$510, MATCH($CY367, 'Hotel Database'!$EB$11:$EB$510, 0)), "")="", "", IFERROR(INDEX('Hotel Database'!$I$11:$I$510, MATCH($CY367, 'Hotel Database'!$EB$11:$EB$510, 0)), ""))</f>
        <v/>
      </c>
      <c r="AA367" s="102"/>
      <c r="AB367" s="102"/>
      <c r="AC367" s="102"/>
      <c r="AD367" s="103">
        <f>IF(IFERROR(INDEX('Hotel Database'!$E$11:$E$510, MATCH($CY367, 'Hotel Database'!$EB$11:$EB$510, 0)), "")="", "", IFERROR(INDEX('Hotel Database'!$E$11:$E$510, MATCH($CY367, 'Hotel Database'!$EB$11:$EB$510, 0)), ""))</f>
        <v>159</v>
      </c>
      <c r="AE367" s="103"/>
      <c r="AF367" s="103"/>
      <c r="AG367" s="103"/>
      <c r="AH367" s="103" t="str">
        <f>IF(IFERROR(INDEX('Hotel Database'!$H$11:$H$510, MATCH($CY367, 'Hotel Database'!$EB$11:$EB$510, 0)), "")="", "", IFERROR(INDEX('Hotel Database'!$H$11:$H$510, MATCH($CY367, 'Hotel Database'!$EB$11:$EB$510, 0)), ""))</f>
        <v/>
      </c>
      <c r="AI367" s="103"/>
      <c r="AJ367" s="103"/>
      <c r="AK367" s="103"/>
      <c r="AL367" s="103" t="str">
        <f>IF(IFERROR(INDEX('Hotel Database'!$K$11:$K$510, MATCH($CY367, 'Hotel Database'!$EB$11:$EB$510, 0)), "")="", "", IFERROR(INDEX('Hotel Database'!$K$11:$K$510, MATCH($CY367, 'Hotel Database'!$EB$11:$EB$510, 0)), ""))</f>
        <v/>
      </c>
      <c r="AM367" s="103"/>
      <c r="AN367" s="103"/>
      <c r="AO367" s="103"/>
      <c r="AP367" s="103" t="str">
        <f>IF(IFERROR(INDEX('Hotel Database'!$Q$11:$Q$510, MATCH($CY367, 'Hotel Database'!$EB$11:$EB$510, 0)), "")="", "", IFERROR(INDEX('Hotel Database'!$Q$11:$Q$510, MATCH($CY367, 'Hotel Database'!$EB$11:$EB$510, 0)), ""))</f>
        <v/>
      </c>
      <c r="AQ367" s="103"/>
      <c r="AR367" s="103"/>
      <c r="AS367" s="103"/>
      <c r="AT367" s="104" t="str">
        <f t="shared" si="18"/>
        <v>https://lhw.com/villaleblanc</v>
      </c>
      <c r="AU367" s="104"/>
      <c r="AV367" s="104"/>
      <c r="AW367" s="104"/>
      <c r="AX367" s="104"/>
      <c r="AY367" s="104"/>
      <c r="AZ367" s="104"/>
      <c r="BA367" s="104"/>
      <c r="BB367" s="104"/>
      <c r="BC367" s="104"/>
      <c r="BD367" s="104"/>
      <c r="BE367" s="104"/>
      <c r="BF367" s="104"/>
      <c r="BG367" s="104"/>
      <c r="BH367" s="104"/>
      <c r="BI367" s="104"/>
      <c r="BJ367" s="104"/>
      <c r="BK367" s="104"/>
      <c r="BL367" s="105"/>
      <c r="BM367" s="2"/>
      <c r="BN367" s="25"/>
      <c r="BO367" s="25"/>
      <c r="BP367" s="25"/>
      <c r="BQ367" s="25"/>
      <c r="BR367" s="25"/>
      <c r="BS367" s="25"/>
      <c r="BT367" s="25"/>
      <c r="BU367" s="25"/>
      <c r="BV367" s="25"/>
      <c r="BW367" s="25"/>
      <c r="BX367" s="25"/>
      <c r="BY367" s="25"/>
      <c r="BZ367" s="25"/>
      <c r="CA367" s="25"/>
      <c r="CB367" s="25"/>
      <c r="CC367" s="25"/>
      <c r="CD367" s="25"/>
      <c r="CE367" s="25"/>
      <c r="CF367" s="25"/>
      <c r="CG367" s="25"/>
      <c r="CH367" s="25"/>
      <c r="CI367" s="25"/>
      <c r="CJ367" s="25"/>
      <c r="CK367" s="25"/>
      <c r="CU367" s="10" t="str">
        <f>'Hotel Database'!$EJ374</f>
        <v/>
      </c>
      <c r="CW367" s="10" t="str">
        <f>'Hotel Database'!$EN374</f>
        <v/>
      </c>
      <c r="CY367" s="8">
        <v>357</v>
      </c>
      <c r="DA367" s="10" t="str">
        <f>IFERROR(INDEX('Hotel Database'!$ED$11:$ED$510, MATCH($CY367, 'Hotel Database'!$EB$11:$EB$510, 0)), "")</f>
        <v>357. Villa Le Blanc, a Gran Melia Hotel</v>
      </c>
      <c r="DC367" s="10" t="str">
        <f>IF(IFERROR(INDEX('Hotel Database'!$AD$11:$AD$510, MATCH($CY367, 'Hotel Database'!$EB$11:$EB$510, 0)), "")="", "", IFERROR(INDEX('Hotel Database'!$AD$11:$AD$510, MATCH($CY367, 'Hotel Database'!$EB$11:$EB$510, 0)), ""))</f>
        <v>www.lhw.com/villaleblanc</v>
      </c>
      <c r="DE367" s="10" t="str">
        <f t="shared" si="19"/>
        <v>https://lhw.com/villaleblanc</v>
      </c>
    </row>
    <row r="368" spans="1:109" x14ac:dyDescent="0.35">
      <c r="A368" s="2"/>
      <c r="B368" s="101" t="str">
        <f>IF(IFERROR(INDEX('Hotel Database'!$B$11:$B$510, MATCH($CY368, 'Hotel Database'!$EB$11:$EB$510, 0)), "")="", "", IFERROR(INDEX('Hotel Database'!$B$11:$B$510, MATCH($CY368, 'Hotel Database'!$EB$11:$EB$510, 0)), ""))</f>
        <v>Spain</v>
      </c>
      <c r="C368" s="102"/>
      <c r="D368" s="102"/>
      <c r="E368" s="102"/>
      <c r="F368" s="102"/>
      <c r="G368" s="102"/>
      <c r="H368" s="102"/>
      <c r="I368" s="102" t="str">
        <f>IF(IFERROR(INDEX('Hotel Database'!$C$11:$C$510, MATCH($CY368, 'Hotel Database'!$EB$11:$EB$510, 0)), "")="", "", IFERROR(INDEX('Hotel Database'!$C$11:$C$510, MATCH($CY368, 'Hotel Database'!$EB$11:$EB$510, 0)), ""))</f>
        <v>Bilbao</v>
      </c>
      <c r="J368" s="102"/>
      <c r="K368" s="102"/>
      <c r="L368" s="102"/>
      <c r="M368" s="102"/>
      <c r="N368" s="102"/>
      <c r="O368" s="102"/>
      <c r="P368" s="102" t="str">
        <f>IF(IFERROR(INDEX('Hotel Database'!$D$11:$D$510, MATCH($CY368, 'Hotel Database'!$EB$11:$EB$510, 0)), "")="", "", IFERROR(INDEX('Hotel Database'!$D$11:$D$510, MATCH($CY368, 'Hotel Database'!$EB$11:$EB$510, 0)), ""))</f>
        <v>Palacio Arriluce Hotel</v>
      </c>
      <c r="Q368" s="102"/>
      <c r="R368" s="102"/>
      <c r="S368" s="102"/>
      <c r="T368" s="102"/>
      <c r="U368" s="102"/>
      <c r="V368" s="102"/>
      <c r="W368" s="102"/>
      <c r="X368" s="102"/>
      <c r="Y368" s="102"/>
      <c r="Z368" s="102" t="str">
        <f>IF(IFERROR(INDEX('Hotel Database'!$I$11:$I$510, MATCH($CY368, 'Hotel Database'!$EB$11:$EB$510, 0)), "")="", "", IFERROR(INDEX('Hotel Database'!$I$11:$I$510, MATCH($CY368, 'Hotel Database'!$EB$11:$EB$510, 0)), ""))</f>
        <v/>
      </c>
      <c r="AA368" s="102"/>
      <c r="AB368" s="102"/>
      <c r="AC368" s="102"/>
      <c r="AD368" s="103">
        <f>IF(IFERROR(INDEX('Hotel Database'!$E$11:$E$510, MATCH($CY368, 'Hotel Database'!$EB$11:$EB$510, 0)), "")="", "", IFERROR(INDEX('Hotel Database'!$E$11:$E$510, MATCH($CY368, 'Hotel Database'!$EB$11:$EB$510, 0)), ""))</f>
        <v>49</v>
      </c>
      <c r="AE368" s="103"/>
      <c r="AF368" s="103"/>
      <c r="AG368" s="103"/>
      <c r="AH368" s="103" t="str">
        <f>IF(IFERROR(INDEX('Hotel Database'!$H$11:$H$510, MATCH($CY368, 'Hotel Database'!$EB$11:$EB$510, 0)), "")="", "", IFERROR(INDEX('Hotel Database'!$H$11:$H$510, MATCH($CY368, 'Hotel Database'!$EB$11:$EB$510, 0)), ""))</f>
        <v/>
      </c>
      <c r="AI368" s="103"/>
      <c r="AJ368" s="103"/>
      <c r="AK368" s="103"/>
      <c r="AL368" s="103" t="str">
        <f>IF(IFERROR(INDEX('Hotel Database'!$K$11:$K$510, MATCH($CY368, 'Hotel Database'!$EB$11:$EB$510, 0)), "")="", "", IFERROR(INDEX('Hotel Database'!$K$11:$K$510, MATCH($CY368, 'Hotel Database'!$EB$11:$EB$510, 0)), ""))</f>
        <v/>
      </c>
      <c r="AM368" s="103"/>
      <c r="AN368" s="103"/>
      <c r="AO368" s="103"/>
      <c r="AP368" s="103" t="str">
        <f>IF(IFERROR(INDEX('Hotel Database'!$Q$11:$Q$510, MATCH($CY368, 'Hotel Database'!$EB$11:$EB$510, 0)), "")="", "", IFERROR(INDEX('Hotel Database'!$Q$11:$Q$510, MATCH($CY368, 'Hotel Database'!$EB$11:$EB$510, 0)), ""))</f>
        <v/>
      </c>
      <c r="AQ368" s="103"/>
      <c r="AR368" s="103"/>
      <c r="AS368" s="103"/>
      <c r="AT368" s="104" t="str">
        <f t="shared" si="18"/>
        <v>https://lhw.com/palacioarriluce</v>
      </c>
      <c r="AU368" s="104"/>
      <c r="AV368" s="104"/>
      <c r="AW368" s="104"/>
      <c r="AX368" s="104"/>
      <c r="AY368" s="104"/>
      <c r="AZ368" s="104"/>
      <c r="BA368" s="104"/>
      <c r="BB368" s="104"/>
      <c r="BC368" s="104"/>
      <c r="BD368" s="104"/>
      <c r="BE368" s="104"/>
      <c r="BF368" s="104"/>
      <c r="BG368" s="104"/>
      <c r="BH368" s="104"/>
      <c r="BI368" s="104"/>
      <c r="BJ368" s="104"/>
      <c r="BK368" s="104"/>
      <c r="BL368" s="105"/>
      <c r="BM368" s="2"/>
      <c r="BN368" s="25"/>
      <c r="BO368" s="25"/>
      <c r="BP368" s="25"/>
      <c r="BQ368" s="25"/>
      <c r="BR368" s="25"/>
      <c r="BS368" s="25"/>
      <c r="BT368" s="25"/>
      <c r="BU368" s="25"/>
      <c r="BV368" s="25"/>
      <c r="BW368" s="25"/>
      <c r="BX368" s="25"/>
      <c r="BY368" s="25"/>
      <c r="BZ368" s="25"/>
      <c r="CA368" s="25"/>
      <c r="CB368" s="25"/>
      <c r="CC368" s="25"/>
      <c r="CD368" s="25"/>
      <c r="CE368" s="25"/>
      <c r="CF368" s="25"/>
      <c r="CG368" s="25"/>
      <c r="CH368" s="25"/>
      <c r="CI368" s="25"/>
      <c r="CJ368" s="25"/>
      <c r="CK368" s="25"/>
      <c r="CU368" s="10" t="str">
        <f>'Hotel Database'!$EJ375</f>
        <v/>
      </c>
      <c r="CW368" s="10" t="str">
        <f>'Hotel Database'!$EN375</f>
        <v/>
      </c>
      <c r="CY368" s="8">
        <v>358</v>
      </c>
      <c r="DA368" s="10" t="str">
        <f>IFERROR(INDEX('Hotel Database'!$ED$11:$ED$510, MATCH($CY368, 'Hotel Database'!$EB$11:$EB$510, 0)), "")</f>
        <v>358. Palacio Arriluce Hotel</v>
      </c>
      <c r="DC368" s="10" t="str">
        <f>IF(IFERROR(INDEX('Hotel Database'!$AD$11:$AD$510, MATCH($CY368, 'Hotel Database'!$EB$11:$EB$510, 0)), "")="", "", IFERROR(INDEX('Hotel Database'!$AD$11:$AD$510, MATCH($CY368, 'Hotel Database'!$EB$11:$EB$510, 0)), ""))</f>
        <v>www.lhw.com/palacioarriluce</v>
      </c>
      <c r="DE368" s="10" t="str">
        <f t="shared" si="19"/>
        <v>https://lhw.com/palacioarriluce</v>
      </c>
    </row>
    <row r="369" spans="1:109" x14ac:dyDescent="0.35">
      <c r="A369" s="2"/>
      <c r="B369" s="101" t="str">
        <f>IF(IFERROR(INDEX('Hotel Database'!$B$11:$B$510, MATCH($CY369, 'Hotel Database'!$EB$11:$EB$510, 0)), "")="", "", IFERROR(INDEX('Hotel Database'!$B$11:$B$510, MATCH($CY369, 'Hotel Database'!$EB$11:$EB$510, 0)), ""))</f>
        <v>Spain</v>
      </c>
      <c r="C369" s="102"/>
      <c r="D369" s="102"/>
      <c r="E369" s="102"/>
      <c r="F369" s="102"/>
      <c r="G369" s="102"/>
      <c r="H369" s="102"/>
      <c r="I369" s="102" t="str">
        <f>IF(IFERROR(INDEX('Hotel Database'!$C$11:$C$510, MATCH($CY369, 'Hotel Database'!$EB$11:$EB$510, 0)), "")="", "", IFERROR(INDEX('Hotel Database'!$C$11:$C$510, MATCH($CY369, 'Hotel Database'!$EB$11:$EB$510, 0)), ""))</f>
        <v>Seville</v>
      </c>
      <c r="J369" s="102"/>
      <c r="K369" s="102"/>
      <c r="L369" s="102"/>
      <c r="M369" s="102"/>
      <c r="N369" s="102"/>
      <c r="O369" s="102"/>
      <c r="P369" s="102" t="str">
        <f>IF(IFERROR(INDEX('Hotel Database'!$D$11:$D$510, MATCH($CY369, 'Hotel Database'!$EB$11:$EB$510, 0)), "")="", "", IFERROR(INDEX('Hotel Database'!$D$11:$D$510, MATCH($CY369, 'Hotel Database'!$EB$11:$EB$510, 0)), ""))</f>
        <v>Hotel Colón Gran Melia</v>
      </c>
      <c r="Q369" s="102"/>
      <c r="R369" s="102"/>
      <c r="S369" s="102"/>
      <c r="T369" s="102"/>
      <c r="U369" s="102"/>
      <c r="V369" s="102"/>
      <c r="W369" s="102"/>
      <c r="X369" s="102"/>
      <c r="Y369" s="102"/>
      <c r="Z369" s="102" t="str">
        <f>IF(IFERROR(INDEX('Hotel Database'!$I$11:$I$510, MATCH($CY369, 'Hotel Database'!$EB$11:$EB$510, 0)), "")="", "", IFERROR(INDEX('Hotel Database'!$I$11:$I$510, MATCH($CY369, 'Hotel Database'!$EB$11:$EB$510, 0)), ""))</f>
        <v/>
      </c>
      <c r="AA369" s="102"/>
      <c r="AB369" s="102"/>
      <c r="AC369" s="102"/>
      <c r="AD369" s="103">
        <f>IF(IFERROR(INDEX('Hotel Database'!$E$11:$E$510, MATCH($CY369, 'Hotel Database'!$EB$11:$EB$510, 0)), "")="", "", IFERROR(INDEX('Hotel Database'!$E$11:$E$510, MATCH($CY369, 'Hotel Database'!$EB$11:$EB$510, 0)), ""))</f>
        <v>174</v>
      </c>
      <c r="AE369" s="103"/>
      <c r="AF369" s="103"/>
      <c r="AG369" s="103"/>
      <c r="AH369" s="103">
        <f>IF(IFERROR(INDEX('Hotel Database'!$H$11:$H$510, MATCH($CY369, 'Hotel Database'!$EB$11:$EB$510, 0)), "")="", "", IFERROR(INDEX('Hotel Database'!$H$11:$H$510, MATCH($CY369, 'Hotel Database'!$EB$11:$EB$510, 0)), ""))</f>
        <v>4</v>
      </c>
      <c r="AI369" s="103"/>
      <c r="AJ369" s="103"/>
      <c r="AK369" s="103"/>
      <c r="AL369" s="103">
        <f>IF(IFERROR(INDEX('Hotel Database'!$K$11:$K$510, MATCH($CY369, 'Hotel Database'!$EB$11:$EB$510, 0)), "")="", "", IFERROR(INDEX('Hotel Database'!$K$11:$K$510, MATCH($CY369, 'Hotel Database'!$EB$11:$EB$510, 0)), ""))</f>
        <v>186</v>
      </c>
      <c r="AM369" s="103"/>
      <c r="AN369" s="103"/>
      <c r="AO369" s="103"/>
      <c r="AP369" s="103">
        <f>IF(IFERROR(INDEX('Hotel Database'!$Q$11:$Q$510, MATCH($CY369, 'Hotel Database'!$EB$11:$EB$510, 0)), "")="", "", IFERROR(INDEX('Hotel Database'!$Q$11:$Q$510, MATCH($CY369, 'Hotel Database'!$EB$11:$EB$510, 0)), ""))</f>
        <v>220</v>
      </c>
      <c r="AQ369" s="103"/>
      <c r="AR369" s="103"/>
      <c r="AS369" s="103"/>
      <c r="AT369" s="104" t="str">
        <f t="shared" si="18"/>
        <v>https://lhw.com/granmeliacolon</v>
      </c>
      <c r="AU369" s="104"/>
      <c r="AV369" s="104"/>
      <c r="AW369" s="104"/>
      <c r="AX369" s="104"/>
      <c r="AY369" s="104"/>
      <c r="AZ369" s="104"/>
      <c r="BA369" s="104"/>
      <c r="BB369" s="104"/>
      <c r="BC369" s="104"/>
      <c r="BD369" s="104"/>
      <c r="BE369" s="104"/>
      <c r="BF369" s="104"/>
      <c r="BG369" s="104"/>
      <c r="BH369" s="104"/>
      <c r="BI369" s="104"/>
      <c r="BJ369" s="104"/>
      <c r="BK369" s="104"/>
      <c r="BL369" s="105"/>
      <c r="BM369" s="2"/>
      <c r="BN369" s="25"/>
      <c r="BO369" s="25"/>
      <c r="BP369" s="25"/>
      <c r="BQ369" s="25"/>
      <c r="BR369" s="25"/>
      <c r="BS369" s="25"/>
      <c r="BT369" s="25"/>
      <c r="BU369" s="25"/>
      <c r="BV369" s="25"/>
      <c r="BW369" s="25"/>
      <c r="BX369" s="25"/>
      <c r="BY369" s="25"/>
      <c r="BZ369" s="25"/>
      <c r="CA369" s="25"/>
      <c r="CB369" s="25"/>
      <c r="CC369" s="25"/>
      <c r="CD369" s="25"/>
      <c r="CE369" s="25"/>
      <c r="CF369" s="25"/>
      <c r="CG369" s="25"/>
      <c r="CH369" s="25"/>
      <c r="CI369" s="25"/>
      <c r="CJ369" s="25"/>
      <c r="CK369" s="25"/>
      <c r="CU369" s="10" t="str">
        <f>'Hotel Database'!$EJ376</f>
        <v/>
      </c>
      <c r="CW369" s="10" t="str">
        <f>'Hotel Database'!$EN376</f>
        <v/>
      </c>
      <c r="CY369" s="8">
        <v>359</v>
      </c>
      <c r="DA369" s="10" t="str">
        <f>IFERROR(INDEX('Hotel Database'!$ED$11:$ED$510, MATCH($CY369, 'Hotel Database'!$EB$11:$EB$510, 0)), "")</f>
        <v>359. Hotel Colón Gran Melia</v>
      </c>
      <c r="DC369" s="10" t="str">
        <f>IF(IFERROR(INDEX('Hotel Database'!$AD$11:$AD$510, MATCH($CY369, 'Hotel Database'!$EB$11:$EB$510, 0)), "")="", "", IFERROR(INDEX('Hotel Database'!$AD$11:$AD$510, MATCH($CY369, 'Hotel Database'!$EB$11:$EB$510, 0)), ""))</f>
        <v>www.lhw.com/granmeliacolon</v>
      </c>
      <c r="DE369" s="10" t="str">
        <f t="shared" si="19"/>
        <v>https://lhw.com/granmeliacolon</v>
      </c>
    </row>
    <row r="370" spans="1:109" x14ac:dyDescent="0.35">
      <c r="A370" s="2"/>
      <c r="B370" s="101" t="str">
        <f>IF(IFERROR(INDEX('Hotel Database'!$B$11:$B$510, MATCH($CY370, 'Hotel Database'!$EB$11:$EB$510, 0)), "")="", "", IFERROR(INDEX('Hotel Database'!$B$11:$B$510, MATCH($CY370, 'Hotel Database'!$EB$11:$EB$510, 0)), ""))</f>
        <v>Spain</v>
      </c>
      <c r="C370" s="102"/>
      <c r="D370" s="102"/>
      <c r="E370" s="102"/>
      <c r="F370" s="102"/>
      <c r="G370" s="102"/>
      <c r="H370" s="102"/>
      <c r="I370" s="102" t="str">
        <f>IF(IFERROR(INDEX('Hotel Database'!$C$11:$C$510, MATCH($CY370, 'Hotel Database'!$EB$11:$EB$510, 0)), "")="", "", IFERROR(INDEX('Hotel Database'!$C$11:$C$510, MATCH($CY370, 'Hotel Database'!$EB$11:$EB$510, 0)), ""))</f>
        <v>Finestrat (Alicante)</v>
      </c>
      <c r="J370" s="102"/>
      <c r="K370" s="102"/>
      <c r="L370" s="102"/>
      <c r="M370" s="102"/>
      <c r="N370" s="102"/>
      <c r="O370" s="102"/>
      <c r="P370" s="102" t="str">
        <f>IF(IFERROR(INDEX('Hotel Database'!$D$11:$D$510, MATCH($CY370, 'Hotel Database'!$EB$11:$EB$510, 0)), "")="", "", IFERROR(INDEX('Hotel Database'!$D$11:$D$510, MATCH($CY370, 'Hotel Database'!$EB$11:$EB$510, 0)), ""))</f>
        <v>Asia Gardens Hotel &amp; Thai Spa</v>
      </c>
      <c r="Q370" s="102"/>
      <c r="R370" s="102"/>
      <c r="S370" s="102"/>
      <c r="T370" s="102"/>
      <c r="U370" s="102"/>
      <c r="V370" s="102"/>
      <c r="W370" s="102"/>
      <c r="X370" s="102"/>
      <c r="Y370" s="102"/>
      <c r="Z370" s="102" t="str">
        <f>IF(IFERROR(INDEX('Hotel Database'!$I$11:$I$510, MATCH($CY370, 'Hotel Database'!$EB$11:$EB$510, 0)), "")="", "", IFERROR(INDEX('Hotel Database'!$I$11:$I$510, MATCH($CY370, 'Hotel Database'!$EB$11:$EB$510, 0)), ""))</f>
        <v/>
      </c>
      <c r="AA370" s="102"/>
      <c r="AB370" s="102"/>
      <c r="AC370" s="102"/>
      <c r="AD370" s="103">
        <f>IF(IFERROR(INDEX('Hotel Database'!$E$11:$E$510, MATCH($CY370, 'Hotel Database'!$EB$11:$EB$510, 0)), "")="", "", IFERROR(INDEX('Hotel Database'!$E$11:$E$510, MATCH($CY370, 'Hotel Database'!$EB$11:$EB$510, 0)), ""))</f>
        <v>309</v>
      </c>
      <c r="AE370" s="103"/>
      <c r="AF370" s="103"/>
      <c r="AG370" s="103"/>
      <c r="AH370" s="103">
        <f>IF(IFERROR(INDEX('Hotel Database'!$H$11:$H$510, MATCH($CY370, 'Hotel Database'!$EB$11:$EB$510, 0)), "")="", "", IFERROR(INDEX('Hotel Database'!$H$11:$H$510, MATCH($CY370, 'Hotel Database'!$EB$11:$EB$510, 0)), ""))</f>
        <v>12</v>
      </c>
      <c r="AI370" s="103"/>
      <c r="AJ370" s="103"/>
      <c r="AK370" s="103"/>
      <c r="AL370" s="103">
        <f>IF(IFERROR(INDEX('Hotel Database'!$K$11:$K$510, MATCH($CY370, 'Hotel Database'!$EB$11:$EB$510, 0)), "")="", "", IFERROR(INDEX('Hotel Database'!$K$11:$K$510, MATCH($CY370, 'Hotel Database'!$EB$11:$EB$510, 0)), ""))</f>
        <v>550</v>
      </c>
      <c r="AM370" s="103"/>
      <c r="AN370" s="103"/>
      <c r="AO370" s="103"/>
      <c r="AP370" s="103">
        <f>IF(IFERROR(INDEX('Hotel Database'!$Q$11:$Q$510, MATCH($CY370, 'Hotel Database'!$EB$11:$EB$510, 0)), "")="", "", IFERROR(INDEX('Hotel Database'!$Q$11:$Q$510, MATCH($CY370, 'Hotel Database'!$EB$11:$EB$510, 0)), ""))</f>
        <v>700</v>
      </c>
      <c r="AQ370" s="103"/>
      <c r="AR370" s="103"/>
      <c r="AS370" s="103"/>
      <c r="AT370" s="104" t="str">
        <f t="shared" si="18"/>
        <v>https://lhw.com/asiagardens</v>
      </c>
      <c r="AU370" s="104"/>
      <c r="AV370" s="104"/>
      <c r="AW370" s="104"/>
      <c r="AX370" s="104"/>
      <c r="AY370" s="104"/>
      <c r="AZ370" s="104"/>
      <c r="BA370" s="104"/>
      <c r="BB370" s="104"/>
      <c r="BC370" s="104"/>
      <c r="BD370" s="104"/>
      <c r="BE370" s="104"/>
      <c r="BF370" s="104"/>
      <c r="BG370" s="104"/>
      <c r="BH370" s="104"/>
      <c r="BI370" s="104"/>
      <c r="BJ370" s="104"/>
      <c r="BK370" s="104"/>
      <c r="BL370" s="105"/>
      <c r="BM370" s="2"/>
      <c r="BN370" s="25"/>
      <c r="BO370" s="25"/>
      <c r="BP370" s="25"/>
      <c r="BQ370" s="25"/>
      <c r="BR370" s="25"/>
      <c r="BS370" s="25"/>
      <c r="BT370" s="25"/>
      <c r="BU370" s="25"/>
      <c r="BV370" s="25"/>
      <c r="BW370" s="25"/>
      <c r="BX370" s="25"/>
      <c r="BY370" s="25"/>
      <c r="BZ370" s="25"/>
      <c r="CA370" s="25"/>
      <c r="CB370" s="25"/>
      <c r="CC370" s="25"/>
      <c r="CD370" s="25"/>
      <c r="CE370" s="25"/>
      <c r="CF370" s="25"/>
      <c r="CG370" s="25"/>
      <c r="CH370" s="25"/>
      <c r="CI370" s="25"/>
      <c r="CJ370" s="25"/>
      <c r="CK370" s="25"/>
      <c r="CU370" s="10" t="str">
        <f>'Hotel Database'!$EJ377</f>
        <v/>
      </c>
      <c r="CW370" s="10" t="str">
        <f>'Hotel Database'!$EN377</f>
        <v/>
      </c>
      <c r="CY370" s="8">
        <v>360</v>
      </c>
      <c r="DA370" s="10" t="str">
        <f>IFERROR(INDEX('Hotel Database'!$ED$11:$ED$510, MATCH($CY370, 'Hotel Database'!$EB$11:$EB$510, 0)), "")</f>
        <v>360. Asia Gardens Hotel &amp; Thai Spa</v>
      </c>
      <c r="DC370" s="10" t="str">
        <f>IF(IFERROR(INDEX('Hotel Database'!$AD$11:$AD$510, MATCH($CY370, 'Hotel Database'!$EB$11:$EB$510, 0)), "")="", "", IFERROR(INDEX('Hotel Database'!$AD$11:$AD$510, MATCH($CY370, 'Hotel Database'!$EB$11:$EB$510, 0)), ""))</f>
        <v>www.lhw.com/asiagardens</v>
      </c>
      <c r="DE370" s="10" t="str">
        <f t="shared" si="19"/>
        <v>https://lhw.com/asiagardens</v>
      </c>
    </row>
    <row r="371" spans="1:109" x14ac:dyDescent="0.35">
      <c r="A371" s="2"/>
      <c r="B371" s="101" t="str">
        <f>IF(IFERROR(INDEX('Hotel Database'!$B$11:$B$510, MATCH($CY371, 'Hotel Database'!$EB$11:$EB$510, 0)), "")="", "", IFERROR(INDEX('Hotel Database'!$B$11:$B$510, MATCH($CY371, 'Hotel Database'!$EB$11:$EB$510, 0)), ""))</f>
        <v>Spain</v>
      </c>
      <c r="C371" s="102"/>
      <c r="D371" s="102"/>
      <c r="E371" s="102"/>
      <c r="F371" s="102"/>
      <c r="G371" s="102"/>
      <c r="H371" s="102"/>
      <c r="I371" s="102" t="str">
        <f>IF(IFERROR(INDEX('Hotel Database'!$C$11:$C$510, MATCH($CY371, 'Hotel Database'!$EB$11:$EB$510, 0)), "")="", "", IFERROR(INDEX('Hotel Database'!$C$11:$C$510, MATCH($CY371, 'Hotel Database'!$EB$11:$EB$510, 0)), ""))</f>
        <v>Isla Baleares (Mallorca)</v>
      </c>
      <c r="J371" s="102"/>
      <c r="K371" s="102"/>
      <c r="L371" s="102"/>
      <c r="M371" s="102"/>
      <c r="N371" s="102"/>
      <c r="O371" s="102"/>
      <c r="P371" s="102" t="str">
        <f>IF(IFERROR(INDEX('Hotel Database'!$D$11:$D$510, MATCH($CY371, 'Hotel Database'!$EB$11:$EB$510, 0)), "")="", "", IFERROR(INDEX('Hotel Database'!$D$11:$D$510, MATCH($CY371, 'Hotel Database'!$EB$11:$EB$510, 0)), ""))</f>
        <v>Castell Son Claret</v>
      </c>
      <c r="Q371" s="102"/>
      <c r="R371" s="102"/>
      <c r="S371" s="102"/>
      <c r="T371" s="102"/>
      <c r="U371" s="102"/>
      <c r="V371" s="102"/>
      <c r="W371" s="102"/>
      <c r="X371" s="102"/>
      <c r="Y371" s="102"/>
      <c r="Z371" s="102" t="str">
        <f>IF(IFERROR(INDEX('Hotel Database'!$I$11:$I$510, MATCH($CY371, 'Hotel Database'!$EB$11:$EB$510, 0)), "")="", "", IFERROR(INDEX('Hotel Database'!$I$11:$I$510, MATCH($CY371, 'Hotel Database'!$EB$11:$EB$510, 0)), ""))</f>
        <v/>
      </c>
      <c r="AA371" s="102"/>
      <c r="AB371" s="102"/>
      <c r="AC371" s="102"/>
      <c r="AD371" s="103">
        <f>IF(IFERROR(INDEX('Hotel Database'!$E$11:$E$510, MATCH($CY371, 'Hotel Database'!$EB$11:$EB$510, 0)), "")="", "", IFERROR(INDEX('Hotel Database'!$E$11:$E$510, MATCH($CY371, 'Hotel Database'!$EB$11:$EB$510, 0)), ""))</f>
        <v>43</v>
      </c>
      <c r="AE371" s="103"/>
      <c r="AF371" s="103"/>
      <c r="AG371" s="103"/>
      <c r="AH371" s="103">
        <f>IF(IFERROR(INDEX('Hotel Database'!$H$11:$H$510, MATCH($CY371, 'Hotel Database'!$EB$11:$EB$510, 0)), "")="", "", IFERROR(INDEX('Hotel Database'!$H$11:$H$510, MATCH($CY371, 'Hotel Database'!$EB$11:$EB$510, 0)), ""))</f>
        <v>2</v>
      </c>
      <c r="AI371" s="103"/>
      <c r="AJ371" s="103"/>
      <c r="AK371" s="103"/>
      <c r="AL371" s="103">
        <f>IF(IFERROR(INDEX('Hotel Database'!$K$11:$K$510, MATCH($CY371, 'Hotel Database'!$EB$11:$EB$510, 0)), "")="", "", IFERROR(INDEX('Hotel Database'!$K$11:$K$510, MATCH($CY371, 'Hotel Database'!$EB$11:$EB$510, 0)), ""))</f>
        <v>80</v>
      </c>
      <c r="AM371" s="103"/>
      <c r="AN371" s="103"/>
      <c r="AO371" s="103"/>
      <c r="AP371" s="103">
        <f>IF(IFERROR(INDEX('Hotel Database'!$Q$11:$Q$510, MATCH($CY371, 'Hotel Database'!$EB$11:$EB$510, 0)), "")="", "", IFERROR(INDEX('Hotel Database'!$Q$11:$Q$510, MATCH($CY371, 'Hotel Database'!$EB$11:$EB$510, 0)), ""))</f>
        <v>30</v>
      </c>
      <c r="AQ371" s="103"/>
      <c r="AR371" s="103"/>
      <c r="AS371" s="103"/>
      <c r="AT371" s="104" t="str">
        <f t="shared" si="18"/>
        <v>https://lhw.com/castellsonclaret</v>
      </c>
      <c r="AU371" s="104"/>
      <c r="AV371" s="104"/>
      <c r="AW371" s="104"/>
      <c r="AX371" s="104"/>
      <c r="AY371" s="104"/>
      <c r="AZ371" s="104"/>
      <c r="BA371" s="104"/>
      <c r="BB371" s="104"/>
      <c r="BC371" s="104"/>
      <c r="BD371" s="104"/>
      <c r="BE371" s="104"/>
      <c r="BF371" s="104"/>
      <c r="BG371" s="104"/>
      <c r="BH371" s="104"/>
      <c r="BI371" s="104"/>
      <c r="BJ371" s="104"/>
      <c r="BK371" s="104"/>
      <c r="BL371" s="105"/>
      <c r="BM371" s="2"/>
      <c r="BN371" s="25"/>
      <c r="BO371" s="25"/>
      <c r="BP371" s="25"/>
      <c r="BQ371" s="25"/>
      <c r="BR371" s="25"/>
      <c r="BS371" s="25"/>
      <c r="BT371" s="25"/>
      <c r="BU371" s="25"/>
      <c r="BV371" s="25"/>
      <c r="BW371" s="25"/>
      <c r="BX371" s="25"/>
      <c r="BY371" s="25"/>
      <c r="BZ371" s="25"/>
      <c r="CA371" s="25"/>
      <c r="CB371" s="25"/>
      <c r="CC371" s="25"/>
      <c r="CD371" s="25"/>
      <c r="CE371" s="25"/>
      <c r="CF371" s="25"/>
      <c r="CG371" s="25"/>
      <c r="CH371" s="25"/>
      <c r="CI371" s="25"/>
      <c r="CJ371" s="25"/>
      <c r="CK371" s="25"/>
      <c r="CU371" s="10" t="str">
        <f>'Hotel Database'!$EJ378</f>
        <v/>
      </c>
      <c r="CW371" s="10" t="str">
        <f>'Hotel Database'!$EN378</f>
        <v/>
      </c>
      <c r="CY371" s="8">
        <v>361</v>
      </c>
      <c r="DA371" s="10" t="str">
        <f>IFERROR(INDEX('Hotel Database'!$ED$11:$ED$510, MATCH($CY371, 'Hotel Database'!$EB$11:$EB$510, 0)), "")</f>
        <v>361. Castell Son Claret</v>
      </c>
      <c r="DC371" s="10" t="str">
        <f>IF(IFERROR(INDEX('Hotel Database'!$AD$11:$AD$510, MATCH($CY371, 'Hotel Database'!$EB$11:$EB$510, 0)), "")="", "", IFERROR(INDEX('Hotel Database'!$AD$11:$AD$510, MATCH($CY371, 'Hotel Database'!$EB$11:$EB$510, 0)), ""))</f>
        <v>www.lhw.com/castellsonclaret</v>
      </c>
      <c r="DE371" s="10" t="str">
        <f t="shared" si="19"/>
        <v>https://lhw.com/castellsonclaret</v>
      </c>
    </row>
    <row r="372" spans="1:109" x14ac:dyDescent="0.35">
      <c r="A372" s="2"/>
      <c r="B372" s="101" t="str">
        <f>IF(IFERROR(INDEX('Hotel Database'!$B$11:$B$510, MATCH($CY372, 'Hotel Database'!$EB$11:$EB$510, 0)), "")="", "", IFERROR(INDEX('Hotel Database'!$B$11:$B$510, MATCH($CY372, 'Hotel Database'!$EB$11:$EB$510, 0)), ""))</f>
        <v>Spain</v>
      </c>
      <c r="C372" s="102"/>
      <c r="D372" s="102"/>
      <c r="E372" s="102"/>
      <c r="F372" s="102"/>
      <c r="G372" s="102"/>
      <c r="H372" s="102"/>
      <c r="I372" s="102" t="str">
        <f>IF(IFERROR(INDEX('Hotel Database'!$C$11:$C$510, MATCH($CY372, 'Hotel Database'!$EB$11:$EB$510, 0)), "")="", "", IFERROR(INDEX('Hotel Database'!$C$11:$C$510, MATCH($CY372, 'Hotel Database'!$EB$11:$EB$510, 0)), ""))</f>
        <v>Barcelona</v>
      </c>
      <c r="J372" s="102"/>
      <c r="K372" s="102"/>
      <c r="L372" s="102"/>
      <c r="M372" s="102"/>
      <c r="N372" s="102"/>
      <c r="O372" s="102"/>
      <c r="P372" s="102" t="str">
        <f>IF(IFERROR(INDEX('Hotel Database'!$D$11:$D$510, MATCH($CY372, 'Hotel Database'!$EB$11:$EB$510, 0)), "")="", "", IFERROR(INDEX('Hotel Database'!$D$11:$D$510, MATCH($CY372, 'Hotel Database'!$EB$11:$EB$510, 0)), ""))</f>
        <v>Majestic Hotel &amp; Spa</v>
      </c>
      <c r="Q372" s="102"/>
      <c r="R372" s="102"/>
      <c r="S372" s="102"/>
      <c r="T372" s="102"/>
      <c r="U372" s="102"/>
      <c r="V372" s="102"/>
      <c r="W372" s="102"/>
      <c r="X372" s="102"/>
      <c r="Y372" s="102"/>
      <c r="Z372" s="102" t="str">
        <f>IF(IFERROR(INDEX('Hotel Database'!$I$11:$I$510, MATCH($CY372, 'Hotel Database'!$EB$11:$EB$510, 0)), "")="", "", IFERROR(INDEX('Hotel Database'!$I$11:$I$510, MATCH($CY372, 'Hotel Database'!$EB$11:$EB$510, 0)), ""))</f>
        <v/>
      </c>
      <c r="AA372" s="102"/>
      <c r="AB372" s="102"/>
      <c r="AC372" s="102"/>
      <c r="AD372" s="103">
        <f>IF(IFERROR(INDEX('Hotel Database'!$E$11:$E$510, MATCH($CY372, 'Hotel Database'!$EB$11:$EB$510, 0)), "")="", "", IFERROR(INDEX('Hotel Database'!$E$11:$E$510, MATCH($CY372, 'Hotel Database'!$EB$11:$EB$510, 0)), ""))</f>
        <v>242</v>
      </c>
      <c r="AE372" s="103"/>
      <c r="AF372" s="103"/>
      <c r="AG372" s="103"/>
      <c r="AH372" s="103">
        <f>IF(IFERROR(INDEX('Hotel Database'!$H$11:$H$510, MATCH($CY372, 'Hotel Database'!$EB$11:$EB$510, 0)), "")="", "", IFERROR(INDEX('Hotel Database'!$H$11:$H$510, MATCH($CY372, 'Hotel Database'!$EB$11:$EB$510, 0)), ""))</f>
        <v>6</v>
      </c>
      <c r="AI372" s="103"/>
      <c r="AJ372" s="103"/>
      <c r="AK372" s="103"/>
      <c r="AL372" s="103">
        <f>IF(IFERROR(INDEX('Hotel Database'!$K$11:$K$510, MATCH($CY372, 'Hotel Database'!$EB$11:$EB$510, 0)), "")="", "", IFERROR(INDEX('Hotel Database'!$K$11:$K$510, MATCH($CY372, 'Hotel Database'!$EB$11:$EB$510, 0)), ""))</f>
        <v>250</v>
      </c>
      <c r="AM372" s="103"/>
      <c r="AN372" s="103"/>
      <c r="AO372" s="103"/>
      <c r="AP372" s="103">
        <f>IF(IFERROR(INDEX('Hotel Database'!$Q$11:$Q$510, MATCH($CY372, 'Hotel Database'!$EB$11:$EB$510, 0)), "")="", "", IFERROR(INDEX('Hotel Database'!$Q$11:$Q$510, MATCH($CY372, 'Hotel Database'!$EB$11:$EB$510, 0)), ""))</f>
        <v>500</v>
      </c>
      <c r="AQ372" s="103"/>
      <c r="AR372" s="103"/>
      <c r="AS372" s="103"/>
      <c r="AT372" s="104" t="str">
        <f t="shared" si="18"/>
        <v>https://lhw.com/majesticbcn</v>
      </c>
      <c r="AU372" s="104"/>
      <c r="AV372" s="104"/>
      <c r="AW372" s="104"/>
      <c r="AX372" s="104"/>
      <c r="AY372" s="104"/>
      <c r="AZ372" s="104"/>
      <c r="BA372" s="104"/>
      <c r="BB372" s="104"/>
      <c r="BC372" s="104"/>
      <c r="BD372" s="104"/>
      <c r="BE372" s="104"/>
      <c r="BF372" s="104"/>
      <c r="BG372" s="104"/>
      <c r="BH372" s="104"/>
      <c r="BI372" s="104"/>
      <c r="BJ372" s="104"/>
      <c r="BK372" s="104"/>
      <c r="BL372" s="105"/>
      <c r="BM372" s="2"/>
      <c r="BN372" s="25"/>
      <c r="BO372" s="25"/>
      <c r="BP372" s="25"/>
      <c r="BQ372" s="25"/>
      <c r="BR372" s="25"/>
      <c r="BS372" s="25"/>
      <c r="BT372" s="25"/>
      <c r="BU372" s="25"/>
      <c r="BV372" s="25"/>
      <c r="BW372" s="25"/>
      <c r="BX372" s="25"/>
      <c r="BY372" s="25"/>
      <c r="BZ372" s="25"/>
      <c r="CA372" s="25"/>
      <c r="CB372" s="25"/>
      <c r="CC372" s="25"/>
      <c r="CD372" s="25"/>
      <c r="CE372" s="25"/>
      <c r="CF372" s="25"/>
      <c r="CG372" s="25"/>
      <c r="CH372" s="25"/>
      <c r="CI372" s="25"/>
      <c r="CJ372" s="25"/>
      <c r="CK372" s="25"/>
      <c r="CU372" s="10" t="str">
        <f>'Hotel Database'!$EJ379</f>
        <v/>
      </c>
      <c r="CW372" s="10" t="str">
        <f>'Hotel Database'!$EN379</f>
        <v/>
      </c>
      <c r="CY372" s="8">
        <v>362</v>
      </c>
      <c r="DA372" s="10" t="str">
        <f>IFERROR(INDEX('Hotel Database'!$ED$11:$ED$510, MATCH($CY372, 'Hotel Database'!$EB$11:$EB$510, 0)), "")</f>
        <v>362. Majestic Hotel &amp; Spa</v>
      </c>
      <c r="DC372" s="10" t="str">
        <f>IF(IFERROR(INDEX('Hotel Database'!$AD$11:$AD$510, MATCH($CY372, 'Hotel Database'!$EB$11:$EB$510, 0)), "")="", "", IFERROR(INDEX('Hotel Database'!$AD$11:$AD$510, MATCH($CY372, 'Hotel Database'!$EB$11:$EB$510, 0)), ""))</f>
        <v>www.lhw.com/majesticbcn</v>
      </c>
      <c r="DE372" s="10" t="str">
        <f t="shared" si="19"/>
        <v>https://lhw.com/majesticbcn</v>
      </c>
    </row>
    <row r="373" spans="1:109" x14ac:dyDescent="0.35">
      <c r="A373" s="2"/>
      <c r="B373" s="101" t="str">
        <f>IF(IFERROR(INDEX('Hotel Database'!$B$11:$B$510, MATCH($CY373, 'Hotel Database'!$EB$11:$EB$510, 0)), "")="", "", IFERROR(INDEX('Hotel Database'!$B$11:$B$510, MATCH($CY373, 'Hotel Database'!$EB$11:$EB$510, 0)), ""))</f>
        <v>Spain</v>
      </c>
      <c r="C373" s="102"/>
      <c r="D373" s="102"/>
      <c r="E373" s="102"/>
      <c r="F373" s="102"/>
      <c r="G373" s="102"/>
      <c r="H373" s="102"/>
      <c r="I373" s="102" t="str">
        <f>IF(IFERROR(INDEX('Hotel Database'!$C$11:$C$510, MATCH($CY373, 'Hotel Database'!$EB$11:$EB$510, 0)), "")="", "", IFERROR(INDEX('Hotel Database'!$C$11:$C$510, MATCH($CY373, 'Hotel Database'!$EB$11:$EB$510, 0)), ""))</f>
        <v>Ibiza</v>
      </c>
      <c r="J373" s="102"/>
      <c r="K373" s="102"/>
      <c r="L373" s="102"/>
      <c r="M373" s="102"/>
      <c r="N373" s="102"/>
      <c r="O373" s="102"/>
      <c r="P373" s="102" t="str">
        <f>IF(IFERROR(INDEX('Hotel Database'!$D$11:$D$510, MATCH($CY373, 'Hotel Database'!$EB$11:$EB$510, 0)), "")="", "", IFERROR(INDEX('Hotel Database'!$D$11:$D$510, MATCH($CY373, 'Hotel Database'!$EB$11:$EB$510, 0)), ""))</f>
        <v>ME Ibiza</v>
      </c>
      <c r="Q373" s="102"/>
      <c r="R373" s="102"/>
      <c r="S373" s="102"/>
      <c r="T373" s="102"/>
      <c r="U373" s="102"/>
      <c r="V373" s="102"/>
      <c r="W373" s="102"/>
      <c r="X373" s="102"/>
      <c r="Y373" s="102"/>
      <c r="Z373" s="102" t="str">
        <f>IF(IFERROR(INDEX('Hotel Database'!$I$11:$I$510, MATCH($CY373, 'Hotel Database'!$EB$11:$EB$510, 0)), "")="", "", IFERROR(INDEX('Hotel Database'!$I$11:$I$510, MATCH($CY373, 'Hotel Database'!$EB$11:$EB$510, 0)), ""))</f>
        <v/>
      </c>
      <c r="AA373" s="102"/>
      <c r="AB373" s="102"/>
      <c r="AC373" s="102"/>
      <c r="AD373" s="103">
        <f>IF(IFERROR(INDEX('Hotel Database'!$E$11:$E$510, MATCH($CY373, 'Hotel Database'!$EB$11:$EB$510, 0)), "")="", "", IFERROR(INDEX('Hotel Database'!$E$11:$E$510, MATCH($CY373, 'Hotel Database'!$EB$11:$EB$510, 0)), ""))</f>
        <v>149</v>
      </c>
      <c r="AE373" s="103"/>
      <c r="AF373" s="103"/>
      <c r="AG373" s="103"/>
      <c r="AH373" s="103">
        <f>IF(IFERROR(INDEX('Hotel Database'!$H$11:$H$510, MATCH($CY373, 'Hotel Database'!$EB$11:$EB$510, 0)), "")="", "", IFERROR(INDEX('Hotel Database'!$H$11:$H$510, MATCH($CY373, 'Hotel Database'!$EB$11:$EB$510, 0)), ""))</f>
        <v>2</v>
      </c>
      <c r="AI373" s="103"/>
      <c r="AJ373" s="103"/>
      <c r="AK373" s="103"/>
      <c r="AL373" s="103">
        <f>IF(IFERROR(INDEX('Hotel Database'!$K$11:$K$510, MATCH($CY373, 'Hotel Database'!$EB$11:$EB$510, 0)), "")="", "", IFERROR(INDEX('Hotel Database'!$K$11:$K$510, MATCH($CY373, 'Hotel Database'!$EB$11:$EB$510, 0)), ""))</f>
        <v>400</v>
      </c>
      <c r="AM373" s="103"/>
      <c r="AN373" s="103"/>
      <c r="AO373" s="103"/>
      <c r="AP373" s="103">
        <f>IF(IFERROR(INDEX('Hotel Database'!$Q$11:$Q$510, MATCH($CY373, 'Hotel Database'!$EB$11:$EB$510, 0)), "")="", "", IFERROR(INDEX('Hotel Database'!$Q$11:$Q$510, MATCH($CY373, 'Hotel Database'!$EB$11:$EB$510, 0)), ""))</f>
        <v>80</v>
      </c>
      <c r="AQ373" s="103"/>
      <c r="AR373" s="103"/>
      <c r="AS373" s="103"/>
      <c r="AT373" s="104" t="str">
        <f t="shared" si="18"/>
        <v>https://lhw.com/meibiza</v>
      </c>
      <c r="AU373" s="104"/>
      <c r="AV373" s="104"/>
      <c r="AW373" s="104"/>
      <c r="AX373" s="104"/>
      <c r="AY373" s="104"/>
      <c r="AZ373" s="104"/>
      <c r="BA373" s="104"/>
      <c r="BB373" s="104"/>
      <c r="BC373" s="104"/>
      <c r="BD373" s="104"/>
      <c r="BE373" s="104"/>
      <c r="BF373" s="104"/>
      <c r="BG373" s="104"/>
      <c r="BH373" s="104"/>
      <c r="BI373" s="104"/>
      <c r="BJ373" s="104"/>
      <c r="BK373" s="104"/>
      <c r="BL373" s="105"/>
      <c r="BM373" s="2"/>
      <c r="BN373" s="25"/>
      <c r="BO373" s="25"/>
      <c r="BP373" s="25"/>
      <c r="BQ373" s="25"/>
      <c r="BR373" s="25"/>
      <c r="BS373" s="25"/>
      <c r="BT373" s="25"/>
      <c r="BU373" s="25"/>
      <c r="BV373" s="25"/>
      <c r="BW373" s="25"/>
      <c r="BX373" s="25"/>
      <c r="BY373" s="25"/>
      <c r="BZ373" s="25"/>
      <c r="CA373" s="25"/>
      <c r="CB373" s="25"/>
      <c r="CC373" s="25"/>
      <c r="CD373" s="25"/>
      <c r="CE373" s="25"/>
      <c r="CF373" s="25"/>
      <c r="CG373" s="25"/>
      <c r="CH373" s="25"/>
      <c r="CI373" s="25"/>
      <c r="CJ373" s="25"/>
      <c r="CK373" s="25"/>
      <c r="CU373" s="10" t="str">
        <f>'Hotel Database'!$EJ380</f>
        <v/>
      </c>
      <c r="CW373" s="10" t="str">
        <f>'Hotel Database'!$EN380</f>
        <v/>
      </c>
      <c r="CY373" s="8">
        <v>363</v>
      </c>
      <c r="DA373" s="10" t="str">
        <f>IFERROR(INDEX('Hotel Database'!$ED$11:$ED$510, MATCH($CY373, 'Hotel Database'!$EB$11:$EB$510, 0)), "")</f>
        <v>363. ME Ibiza</v>
      </c>
      <c r="DC373" s="10" t="str">
        <f>IF(IFERROR(INDEX('Hotel Database'!$AD$11:$AD$510, MATCH($CY373, 'Hotel Database'!$EB$11:$EB$510, 0)), "")="", "", IFERROR(INDEX('Hotel Database'!$AD$11:$AD$510, MATCH($CY373, 'Hotel Database'!$EB$11:$EB$510, 0)), ""))</f>
        <v>www.lhw.com/meibiza</v>
      </c>
      <c r="DE373" s="10" t="str">
        <f t="shared" si="19"/>
        <v>https://lhw.com/meibiza</v>
      </c>
    </row>
    <row r="374" spans="1:109" x14ac:dyDescent="0.35">
      <c r="A374" s="2"/>
      <c r="B374" s="101" t="str">
        <f>IF(IFERROR(INDEX('Hotel Database'!$B$11:$B$510, MATCH($CY374, 'Hotel Database'!$EB$11:$EB$510, 0)), "")="", "", IFERROR(INDEX('Hotel Database'!$B$11:$B$510, MATCH($CY374, 'Hotel Database'!$EB$11:$EB$510, 0)), ""))</f>
        <v>Spain</v>
      </c>
      <c r="C374" s="102"/>
      <c r="D374" s="102"/>
      <c r="E374" s="102"/>
      <c r="F374" s="102"/>
      <c r="G374" s="102"/>
      <c r="H374" s="102"/>
      <c r="I374" s="102" t="str">
        <f>IF(IFERROR(INDEX('Hotel Database'!$C$11:$C$510, MATCH($CY374, 'Hotel Database'!$EB$11:$EB$510, 0)), "")="", "", IFERROR(INDEX('Hotel Database'!$C$11:$C$510, MATCH($CY374, 'Hotel Database'!$EB$11:$EB$510, 0)), ""))</f>
        <v>Madrid</v>
      </c>
      <c r="J374" s="102"/>
      <c r="K374" s="102"/>
      <c r="L374" s="102"/>
      <c r="M374" s="102"/>
      <c r="N374" s="102"/>
      <c r="O374" s="102"/>
      <c r="P374" s="102" t="str">
        <f>IF(IFERROR(INDEX('Hotel Database'!$D$11:$D$510, MATCH($CY374, 'Hotel Database'!$EB$11:$EB$510, 0)), "")="", "", IFERROR(INDEX('Hotel Database'!$D$11:$D$510, MATCH($CY374, 'Hotel Database'!$EB$11:$EB$510, 0)), ""))</f>
        <v>Palacio De Los Duques, a Gran Meliá</v>
      </c>
      <c r="Q374" s="102"/>
      <c r="R374" s="102"/>
      <c r="S374" s="102"/>
      <c r="T374" s="102"/>
      <c r="U374" s="102"/>
      <c r="V374" s="102"/>
      <c r="W374" s="102"/>
      <c r="X374" s="102"/>
      <c r="Y374" s="102"/>
      <c r="Z374" s="102" t="str">
        <f>IF(IFERROR(INDEX('Hotel Database'!$I$11:$I$510, MATCH($CY374, 'Hotel Database'!$EB$11:$EB$510, 0)), "")="", "", IFERROR(INDEX('Hotel Database'!$I$11:$I$510, MATCH($CY374, 'Hotel Database'!$EB$11:$EB$510, 0)), ""))</f>
        <v/>
      </c>
      <c r="AA374" s="102"/>
      <c r="AB374" s="102"/>
      <c r="AC374" s="102"/>
      <c r="AD374" s="103">
        <f>IF(IFERROR(INDEX('Hotel Database'!$E$11:$E$510, MATCH($CY374, 'Hotel Database'!$EB$11:$EB$510, 0)), "")="", "", IFERROR(INDEX('Hotel Database'!$E$11:$E$510, MATCH($CY374, 'Hotel Database'!$EB$11:$EB$510, 0)), ""))</f>
        <v>180</v>
      </c>
      <c r="AE374" s="103"/>
      <c r="AF374" s="103"/>
      <c r="AG374" s="103"/>
      <c r="AH374" s="103">
        <f>IF(IFERROR(INDEX('Hotel Database'!$H$11:$H$510, MATCH($CY374, 'Hotel Database'!$EB$11:$EB$510, 0)), "")="", "", IFERROR(INDEX('Hotel Database'!$H$11:$H$510, MATCH($CY374, 'Hotel Database'!$EB$11:$EB$510, 0)), ""))</f>
        <v>5</v>
      </c>
      <c r="AI374" s="103"/>
      <c r="AJ374" s="103"/>
      <c r="AK374" s="103"/>
      <c r="AL374" s="103">
        <f>IF(IFERROR(INDEX('Hotel Database'!$K$11:$K$510, MATCH($CY374, 'Hotel Database'!$EB$11:$EB$510, 0)), "")="", "", IFERROR(INDEX('Hotel Database'!$K$11:$K$510, MATCH($CY374, 'Hotel Database'!$EB$11:$EB$510, 0)), ""))</f>
        <v>80</v>
      </c>
      <c r="AM374" s="103"/>
      <c r="AN374" s="103"/>
      <c r="AO374" s="103"/>
      <c r="AP374" s="103">
        <f>IF(IFERROR(INDEX('Hotel Database'!$Q$11:$Q$510, MATCH($CY374, 'Hotel Database'!$EB$11:$EB$510, 0)), "")="", "", IFERROR(INDEX('Hotel Database'!$Q$11:$Q$510, MATCH($CY374, 'Hotel Database'!$EB$11:$EB$510, 0)), ""))</f>
        <v>220</v>
      </c>
      <c r="AQ374" s="103"/>
      <c r="AR374" s="103"/>
      <c r="AS374" s="103"/>
      <c r="AT374" s="104" t="str">
        <f t="shared" si="18"/>
        <v>https://lhw.com/granmeliapalacioduques</v>
      </c>
      <c r="AU374" s="104"/>
      <c r="AV374" s="104"/>
      <c r="AW374" s="104"/>
      <c r="AX374" s="104"/>
      <c r="AY374" s="104"/>
      <c r="AZ374" s="104"/>
      <c r="BA374" s="104"/>
      <c r="BB374" s="104"/>
      <c r="BC374" s="104"/>
      <c r="BD374" s="104"/>
      <c r="BE374" s="104"/>
      <c r="BF374" s="104"/>
      <c r="BG374" s="104"/>
      <c r="BH374" s="104"/>
      <c r="BI374" s="104"/>
      <c r="BJ374" s="104"/>
      <c r="BK374" s="104"/>
      <c r="BL374" s="105"/>
      <c r="BM374" s="2"/>
      <c r="BN374" s="25"/>
      <c r="BO374" s="25"/>
      <c r="BP374" s="25"/>
      <c r="BQ374" s="25"/>
      <c r="BR374" s="25"/>
      <c r="BS374" s="25"/>
      <c r="BT374" s="25"/>
      <c r="BU374" s="25"/>
      <c r="BV374" s="25"/>
      <c r="BW374" s="25"/>
      <c r="BX374" s="25"/>
      <c r="BY374" s="25"/>
      <c r="BZ374" s="25"/>
      <c r="CA374" s="25"/>
      <c r="CB374" s="25"/>
      <c r="CC374" s="25"/>
      <c r="CD374" s="25"/>
      <c r="CE374" s="25"/>
      <c r="CF374" s="25"/>
      <c r="CG374" s="25"/>
      <c r="CH374" s="25"/>
      <c r="CI374" s="25"/>
      <c r="CJ374" s="25"/>
      <c r="CK374" s="25"/>
      <c r="CU374" s="10" t="str">
        <f>'Hotel Database'!$EJ381</f>
        <v/>
      </c>
      <c r="CW374" s="10" t="str">
        <f>'Hotel Database'!$EN381</f>
        <v/>
      </c>
      <c r="CY374" s="8">
        <v>364</v>
      </c>
      <c r="DA374" s="10" t="str">
        <f>IFERROR(INDEX('Hotel Database'!$ED$11:$ED$510, MATCH($CY374, 'Hotel Database'!$EB$11:$EB$510, 0)), "")</f>
        <v>364. Palacio De Los Duques, a Gran Meliá</v>
      </c>
      <c r="DC374" s="10" t="str">
        <f>IF(IFERROR(INDEX('Hotel Database'!$AD$11:$AD$510, MATCH($CY374, 'Hotel Database'!$EB$11:$EB$510, 0)), "")="", "", IFERROR(INDEX('Hotel Database'!$AD$11:$AD$510, MATCH($CY374, 'Hotel Database'!$EB$11:$EB$510, 0)), ""))</f>
        <v>www.lhw.com/granmeliapalacioduques</v>
      </c>
      <c r="DE374" s="10" t="str">
        <f t="shared" si="19"/>
        <v>https://lhw.com/granmeliapalacioduques</v>
      </c>
    </row>
    <row r="375" spans="1:109" x14ac:dyDescent="0.35">
      <c r="A375" s="2"/>
      <c r="B375" s="101" t="str">
        <f>IF(IFERROR(INDEX('Hotel Database'!$B$11:$B$510, MATCH($CY375, 'Hotel Database'!$EB$11:$EB$510, 0)), "")="", "", IFERROR(INDEX('Hotel Database'!$B$11:$B$510, MATCH($CY375, 'Hotel Database'!$EB$11:$EB$510, 0)), ""))</f>
        <v>Spain</v>
      </c>
      <c r="C375" s="102"/>
      <c r="D375" s="102"/>
      <c r="E375" s="102"/>
      <c r="F375" s="102"/>
      <c r="G375" s="102"/>
      <c r="H375" s="102"/>
      <c r="I375" s="102" t="str">
        <f>IF(IFERROR(INDEX('Hotel Database'!$C$11:$C$510, MATCH($CY375, 'Hotel Database'!$EB$11:$EB$510, 0)), "")="", "", IFERROR(INDEX('Hotel Database'!$C$11:$C$510, MATCH($CY375, 'Hotel Database'!$EB$11:$EB$510, 0)), ""))</f>
        <v>Malaga</v>
      </c>
      <c r="J375" s="102"/>
      <c r="K375" s="102"/>
      <c r="L375" s="102"/>
      <c r="M375" s="102"/>
      <c r="N375" s="102"/>
      <c r="O375" s="102"/>
      <c r="P375" s="102" t="str">
        <f>IF(IFERROR(INDEX('Hotel Database'!$D$11:$D$510, MATCH($CY375, 'Hotel Database'!$EB$11:$EB$510, 0)), "")="", "", IFERROR(INDEX('Hotel Database'!$D$11:$D$510, MATCH($CY375, 'Hotel Database'!$EB$11:$EB$510, 0)), ""))</f>
        <v>Gran Hotel Miramar 5*GL</v>
      </c>
      <c r="Q375" s="102"/>
      <c r="R375" s="102"/>
      <c r="S375" s="102"/>
      <c r="T375" s="102"/>
      <c r="U375" s="102"/>
      <c r="V375" s="102"/>
      <c r="W375" s="102"/>
      <c r="X375" s="102"/>
      <c r="Y375" s="102"/>
      <c r="Z375" s="102" t="str">
        <f>IF(IFERROR(INDEX('Hotel Database'!$I$11:$I$510, MATCH($CY375, 'Hotel Database'!$EB$11:$EB$510, 0)), "")="", "", IFERROR(INDEX('Hotel Database'!$I$11:$I$510, MATCH($CY375, 'Hotel Database'!$EB$11:$EB$510, 0)), ""))</f>
        <v/>
      </c>
      <c r="AA375" s="102"/>
      <c r="AB375" s="102"/>
      <c r="AC375" s="102"/>
      <c r="AD375" s="103">
        <f>IF(IFERROR(INDEX('Hotel Database'!$E$11:$E$510, MATCH($CY375, 'Hotel Database'!$EB$11:$EB$510, 0)), "")="", "", IFERROR(INDEX('Hotel Database'!$E$11:$E$510, MATCH($CY375, 'Hotel Database'!$EB$11:$EB$510, 0)), ""))</f>
        <v>200</v>
      </c>
      <c r="AE375" s="103"/>
      <c r="AF375" s="103"/>
      <c r="AG375" s="103"/>
      <c r="AH375" s="103">
        <f>IF(IFERROR(INDEX('Hotel Database'!$H$11:$H$510, MATCH($CY375, 'Hotel Database'!$EB$11:$EB$510, 0)), "")="", "", IFERROR(INDEX('Hotel Database'!$H$11:$H$510, MATCH($CY375, 'Hotel Database'!$EB$11:$EB$510, 0)), ""))</f>
        <v>18</v>
      </c>
      <c r="AI375" s="103"/>
      <c r="AJ375" s="103"/>
      <c r="AK375" s="103"/>
      <c r="AL375" s="103">
        <f>IF(IFERROR(INDEX('Hotel Database'!$K$11:$K$510, MATCH($CY375, 'Hotel Database'!$EB$11:$EB$510, 0)), "")="", "", IFERROR(INDEX('Hotel Database'!$K$11:$K$510, MATCH($CY375, 'Hotel Database'!$EB$11:$EB$510, 0)), ""))</f>
        <v>585</v>
      </c>
      <c r="AM375" s="103"/>
      <c r="AN375" s="103"/>
      <c r="AO375" s="103"/>
      <c r="AP375" s="103">
        <f>IF(IFERROR(INDEX('Hotel Database'!$Q$11:$Q$510, MATCH($CY375, 'Hotel Database'!$EB$11:$EB$510, 0)), "")="", "", IFERROR(INDEX('Hotel Database'!$Q$11:$Q$510, MATCH($CY375, 'Hotel Database'!$EB$11:$EB$510, 0)), ""))</f>
        <v>468</v>
      </c>
      <c r="AQ375" s="103"/>
      <c r="AR375" s="103"/>
      <c r="AS375" s="103"/>
      <c r="AT375" s="104" t="str">
        <f t="shared" si="18"/>
        <v>https://lhw.com/granmiramaragp</v>
      </c>
      <c r="AU375" s="104"/>
      <c r="AV375" s="104"/>
      <c r="AW375" s="104"/>
      <c r="AX375" s="104"/>
      <c r="AY375" s="104"/>
      <c r="AZ375" s="104"/>
      <c r="BA375" s="104"/>
      <c r="BB375" s="104"/>
      <c r="BC375" s="104"/>
      <c r="BD375" s="104"/>
      <c r="BE375" s="104"/>
      <c r="BF375" s="104"/>
      <c r="BG375" s="104"/>
      <c r="BH375" s="104"/>
      <c r="BI375" s="104"/>
      <c r="BJ375" s="104"/>
      <c r="BK375" s="104"/>
      <c r="BL375" s="105"/>
      <c r="BM375" s="2"/>
      <c r="BN375" s="25"/>
      <c r="BO375" s="25"/>
      <c r="BP375" s="25"/>
      <c r="BQ375" s="25"/>
      <c r="BR375" s="25"/>
      <c r="BS375" s="25"/>
      <c r="BT375" s="25"/>
      <c r="BU375" s="25"/>
      <c r="BV375" s="25"/>
      <c r="BW375" s="25"/>
      <c r="BX375" s="25"/>
      <c r="BY375" s="25"/>
      <c r="BZ375" s="25"/>
      <c r="CA375" s="25"/>
      <c r="CB375" s="25"/>
      <c r="CC375" s="25"/>
      <c r="CD375" s="25"/>
      <c r="CE375" s="25"/>
      <c r="CF375" s="25"/>
      <c r="CG375" s="25"/>
      <c r="CH375" s="25"/>
      <c r="CI375" s="25"/>
      <c r="CJ375" s="25"/>
      <c r="CK375" s="25"/>
      <c r="CU375" s="10" t="str">
        <f>'Hotel Database'!$EJ382</f>
        <v/>
      </c>
      <c r="CW375" s="10" t="str">
        <f>'Hotel Database'!$EN382</f>
        <v/>
      </c>
      <c r="CY375" s="8">
        <v>365</v>
      </c>
      <c r="DA375" s="10" t="str">
        <f>IFERROR(INDEX('Hotel Database'!$ED$11:$ED$510, MATCH($CY375, 'Hotel Database'!$EB$11:$EB$510, 0)), "")</f>
        <v>365. Gran Hotel Miramar 5*GL</v>
      </c>
      <c r="DC375" s="10" t="str">
        <f>IF(IFERROR(INDEX('Hotel Database'!$AD$11:$AD$510, MATCH($CY375, 'Hotel Database'!$EB$11:$EB$510, 0)), "")="", "", IFERROR(INDEX('Hotel Database'!$AD$11:$AD$510, MATCH($CY375, 'Hotel Database'!$EB$11:$EB$510, 0)), ""))</f>
        <v>www.lhw.com/granmiramaragp</v>
      </c>
      <c r="DE375" s="10" t="str">
        <f t="shared" si="19"/>
        <v>https://lhw.com/granmiramaragp</v>
      </c>
    </row>
    <row r="376" spans="1:109" x14ac:dyDescent="0.35">
      <c r="A376" s="2"/>
      <c r="B376" s="101" t="str">
        <f>IF(IFERROR(INDEX('Hotel Database'!$B$11:$B$510, MATCH($CY376, 'Hotel Database'!$EB$11:$EB$510, 0)), "")="", "", IFERROR(INDEX('Hotel Database'!$B$11:$B$510, MATCH($CY376, 'Hotel Database'!$EB$11:$EB$510, 0)), ""))</f>
        <v>Spain</v>
      </c>
      <c r="C376" s="102"/>
      <c r="D376" s="102"/>
      <c r="E376" s="102"/>
      <c r="F376" s="102"/>
      <c r="G376" s="102"/>
      <c r="H376" s="102"/>
      <c r="I376" s="102" t="str">
        <f>IF(IFERROR(INDEX('Hotel Database'!$C$11:$C$510, MATCH($CY376, 'Hotel Database'!$EB$11:$EB$510, 0)), "")="", "", IFERROR(INDEX('Hotel Database'!$C$11:$C$510, MATCH($CY376, 'Hotel Database'!$EB$11:$EB$510, 0)), ""))</f>
        <v>Calvia - Mallorca (PMI)</v>
      </c>
      <c r="J376" s="102"/>
      <c r="K376" s="102"/>
      <c r="L376" s="102"/>
      <c r="M376" s="102"/>
      <c r="N376" s="102"/>
      <c r="O376" s="102"/>
      <c r="P376" s="102" t="str">
        <f>IF(IFERROR(INDEX('Hotel Database'!$D$11:$D$510, MATCH($CY376, 'Hotel Database'!$EB$11:$EB$510, 0)), "")="", "", IFERROR(INDEX('Hotel Database'!$D$11:$D$510, MATCH($CY376, 'Hotel Database'!$EB$11:$EB$510, 0)), ""))</f>
        <v>Hotel De Mar, a Gran Melia Hotel</v>
      </c>
      <c r="Q376" s="102"/>
      <c r="R376" s="102"/>
      <c r="S376" s="102"/>
      <c r="T376" s="102"/>
      <c r="U376" s="102"/>
      <c r="V376" s="102"/>
      <c r="W376" s="102"/>
      <c r="X376" s="102"/>
      <c r="Y376" s="102"/>
      <c r="Z376" s="102" t="str">
        <f>IF(IFERROR(INDEX('Hotel Database'!$I$11:$I$510, MATCH($CY376, 'Hotel Database'!$EB$11:$EB$510, 0)), "")="", "", IFERROR(INDEX('Hotel Database'!$I$11:$I$510, MATCH($CY376, 'Hotel Database'!$EB$11:$EB$510, 0)), ""))</f>
        <v/>
      </c>
      <c r="AA376" s="102"/>
      <c r="AB376" s="102"/>
      <c r="AC376" s="102"/>
      <c r="AD376" s="103">
        <f>IF(IFERROR(INDEX('Hotel Database'!$E$11:$E$510, MATCH($CY376, 'Hotel Database'!$EB$11:$EB$510, 0)), "")="", "", IFERROR(INDEX('Hotel Database'!$E$11:$E$510, MATCH($CY376, 'Hotel Database'!$EB$11:$EB$510, 0)), ""))</f>
        <v>137</v>
      </c>
      <c r="AE376" s="103"/>
      <c r="AF376" s="103"/>
      <c r="AG376" s="103"/>
      <c r="AH376" s="103">
        <f>IF(IFERROR(INDEX('Hotel Database'!$H$11:$H$510, MATCH($CY376, 'Hotel Database'!$EB$11:$EB$510, 0)), "")="", "", IFERROR(INDEX('Hotel Database'!$H$11:$H$510, MATCH($CY376, 'Hotel Database'!$EB$11:$EB$510, 0)), ""))</f>
        <v>6</v>
      </c>
      <c r="AI376" s="103"/>
      <c r="AJ376" s="103"/>
      <c r="AK376" s="103"/>
      <c r="AL376" s="103">
        <f>IF(IFERROR(INDEX('Hotel Database'!$K$11:$K$510, MATCH($CY376, 'Hotel Database'!$EB$11:$EB$510, 0)), "")="", "", IFERROR(INDEX('Hotel Database'!$K$11:$K$510, MATCH($CY376, 'Hotel Database'!$EB$11:$EB$510, 0)), ""))</f>
        <v>250</v>
      </c>
      <c r="AM376" s="103"/>
      <c r="AN376" s="103"/>
      <c r="AO376" s="103"/>
      <c r="AP376" s="103">
        <f>IF(IFERROR(INDEX('Hotel Database'!$Q$11:$Q$510, MATCH($CY376, 'Hotel Database'!$EB$11:$EB$510, 0)), "")="", "", IFERROR(INDEX('Hotel Database'!$Q$11:$Q$510, MATCH($CY376, 'Hotel Database'!$EB$11:$EB$510, 0)), ""))</f>
        <v>180</v>
      </c>
      <c r="AQ376" s="103"/>
      <c r="AR376" s="103"/>
      <c r="AS376" s="103"/>
      <c r="AT376" s="104" t="str">
        <f t="shared" si="18"/>
        <v>https://lhw.com/granmeliademar</v>
      </c>
      <c r="AU376" s="104"/>
      <c r="AV376" s="104"/>
      <c r="AW376" s="104"/>
      <c r="AX376" s="104"/>
      <c r="AY376" s="104"/>
      <c r="AZ376" s="104"/>
      <c r="BA376" s="104"/>
      <c r="BB376" s="104"/>
      <c r="BC376" s="104"/>
      <c r="BD376" s="104"/>
      <c r="BE376" s="104"/>
      <c r="BF376" s="104"/>
      <c r="BG376" s="104"/>
      <c r="BH376" s="104"/>
      <c r="BI376" s="104"/>
      <c r="BJ376" s="104"/>
      <c r="BK376" s="104"/>
      <c r="BL376" s="105"/>
      <c r="BM376" s="2"/>
      <c r="BN376" s="25"/>
      <c r="BO376" s="25"/>
      <c r="BP376" s="25"/>
      <c r="BQ376" s="25"/>
      <c r="BR376" s="25"/>
      <c r="BS376" s="25"/>
      <c r="BT376" s="25"/>
      <c r="BU376" s="25"/>
      <c r="BV376" s="25"/>
      <c r="BW376" s="25"/>
      <c r="BX376" s="25"/>
      <c r="BY376" s="25"/>
      <c r="BZ376" s="25"/>
      <c r="CA376" s="25"/>
      <c r="CB376" s="25"/>
      <c r="CC376" s="25"/>
      <c r="CD376" s="25"/>
      <c r="CE376" s="25"/>
      <c r="CF376" s="25"/>
      <c r="CG376" s="25"/>
      <c r="CH376" s="25"/>
      <c r="CI376" s="25"/>
      <c r="CJ376" s="25"/>
      <c r="CK376" s="25"/>
      <c r="CU376" s="10" t="str">
        <f>'Hotel Database'!$EJ383</f>
        <v/>
      </c>
      <c r="CW376" s="10" t="str">
        <f>'Hotel Database'!$EN383</f>
        <v/>
      </c>
      <c r="CY376" s="8">
        <v>366</v>
      </c>
      <c r="DA376" s="10" t="str">
        <f>IFERROR(INDEX('Hotel Database'!$ED$11:$ED$510, MATCH($CY376, 'Hotel Database'!$EB$11:$EB$510, 0)), "")</f>
        <v>366. Hotel De Mar, a Gran Melia Hotel</v>
      </c>
      <c r="DC376" s="10" t="str">
        <f>IF(IFERROR(INDEX('Hotel Database'!$AD$11:$AD$510, MATCH($CY376, 'Hotel Database'!$EB$11:$EB$510, 0)), "")="", "", IFERROR(INDEX('Hotel Database'!$AD$11:$AD$510, MATCH($CY376, 'Hotel Database'!$EB$11:$EB$510, 0)), ""))</f>
        <v>www.lhw.com/granmeliademar</v>
      </c>
      <c r="DE376" s="10" t="str">
        <f t="shared" si="19"/>
        <v>https://lhw.com/granmeliademar</v>
      </c>
    </row>
    <row r="377" spans="1:109" x14ac:dyDescent="0.35">
      <c r="A377" s="2"/>
      <c r="B377" s="101" t="str">
        <f>IF(IFERROR(INDEX('Hotel Database'!$B$11:$B$510, MATCH($CY377, 'Hotel Database'!$EB$11:$EB$510, 0)), "")="", "", IFERROR(INDEX('Hotel Database'!$B$11:$B$510, MATCH($CY377, 'Hotel Database'!$EB$11:$EB$510, 0)), ""))</f>
        <v>Spain</v>
      </c>
      <c r="C377" s="102"/>
      <c r="D377" s="102"/>
      <c r="E377" s="102"/>
      <c r="F377" s="102"/>
      <c r="G377" s="102"/>
      <c r="H377" s="102"/>
      <c r="I377" s="102" t="str">
        <f>IF(IFERROR(INDEX('Hotel Database'!$C$11:$C$510, MATCH($CY377, 'Hotel Database'!$EB$11:$EB$510, 0)), "")="", "", IFERROR(INDEX('Hotel Database'!$C$11:$C$510, MATCH($CY377, 'Hotel Database'!$EB$11:$EB$510, 0)), ""))</f>
        <v>Girona</v>
      </c>
      <c r="J377" s="102"/>
      <c r="K377" s="102"/>
      <c r="L377" s="102"/>
      <c r="M377" s="102"/>
      <c r="N377" s="102"/>
      <c r="O377" s="102"/>
      <c r="P377" s="102" t="str">
        <f>IF(IFERROR(INDEX('Hotel Database'!$D$11:$D$510, MATCH($CY377, 'Hotel Database'!$EB$11:$EB$510, 0)), "")="", "", IFERROR(INDEX('Hotel Database'!$D$11:$D$510, MATCH($CY377, 'Hotel Database'!$EB$11:$EB$510, 0)), ""))</f>
        <v>Camiral</v>
      </c>
      <c r="Q377" s="102"/>
      <c r="R377" s="102"/>
      <c r="S377" s="102"/>
      <c r="T377" s="102"/>
      <c r="U377" s="102"/>
      <c r="V377" s="102"/>
      <c r="W377" s="102"/>
      <c r="X377" s="102"/>
      <c r="Y377" s="102"/>
      <c r="Z377" s="102" t="str">
        <f>IF(IFERROR(INDEX('Hotel Database'!$I$11:$I$510, MATCH($CY377, 'Hotel Database'!$EB$11:$EB$510, 0)), "")="", "", IFERROR(INDEX('Hotel Database'!$I$11:$I$510, MATCH($CY377, 'Hotel Database'!$EB$11:$EB$510, 0)), ""))</f>
        <v/>
      </c>
      <c r="AA377" s="102"/>
      <c r="AB377" s="102"/>
      <c r="AC377" s="102"/>
      <c r="AD377" s="103">
        <f>IF(IFERROR(INDEX('Hotel Database'!$E$11:$E$510, MATCH($CY377, 'Hotel Database'!$EB$11:$EB$510, 0)), "")="", "", IFERROR(INDEX('Hotel Database'!$E$11:$E$510, MATCH($CY377, 'Hotel Database'!$EB$11:$EB$510, 0)), ""))</f>
        <v>145</v>
      </c>
      <c r="AE377" s="103"/>
      <c r="AF377" s="103"/>
      <c r="AG377" s="103"/>
      <c r="AH377" s="103">
        <f>IF(IFERROR(INDEX('Hotel Database'!$H$11:$H$510, MATCH($CY377, 'Hotel Database'!$EB$11:$EB$510, 0)), "")="", "", IFERROR(INDEX('Hotel Database'!$H$11:$H$510, MATCH($CY377, 'Hotel Database'!$EB$11:$EB$510, 0)), ""))</f>
        <v>9</v>
      </c>
      <c r="AI377" s="103"/>
      <c r="AJ377" s="103"/>
      <c r="AK377" s="103"/>
      <c r="AL377" s="103">
        <f>IF(IFERROR(INDEX('Hotel Database'!$K$11:$K$510, MATCH($CY377, 'Hotel Database'!$EB$11:$EB$510, 0)), "")="", "", IFERROR(INDEX('Hotel Database'!$K$11:$K$510, MATCH($CY377, 'Hotel Database'!$EB$11:$EB$510, 0)), ""))</f>
        <v>450</v>
      </c>
      <c r="AM377" s="103"/>
      <c r="AN377" s="103"/>
      <c r="AO377" s="103"/>
      <c r="AP377" s="103">
        <f>IF(IFERROR(INDEX('Hotel Database'!$Q$11:$Q$510, MATCH($CY377, 'Hotel Database'!$EB$11:$EB$510, 0)), "")="", "", IFERROR(INDEX('Hotel Database'!$Q$11:$Q$510, MATCH($CY377, 'Hotel Database'!$EB$11:$EB$510, 0)), ""))</f>
        <v>300</v>
      </c>
      <c r="AQ377" s="103"/>
      <c r="AR377" s="103"/>
      <c r="AS377" s="103"/>
      <c r="AT377" s="104" t="str">
        <f t="shared" si="18"/>
        <v>https://lhw.com/camiralcatalunya</v>
      </c>
      <c r="AU377" s="104"/>
      <c r="AV377" s="104"/>
      <c r="AW377" s="104"/>
      <c r="AX377" s="104"/>
      <c r="AY377" s="104"/>
      <c r="AZ377" s="104"/>
      <c r="BA377" s="104"/>
      <c r="BB377" s="104"/>
      <c r="BC377" s="104"/>
      <c r="BD377" s="104"/>
      <c r="BE377" s="104"/>
      <c r="BF377" s="104"/>
      <c r="BG377" s="104"/>
      <c r="BH377" s="104"/>
      <c r="BI377" s="104"/>
      <c r="BJ377" s="104"/>
      <c r="BK377" s="104"/>
      <c r="BL377" s="105"/>
      <c r="BM377" s="2"/>
      <c r="BN377" s="25"/>
      <c r="BO377" s="25"/>
      <c r="BP377" s="25"/>
      <c r="BQ377" s="25"/>
      <c r="BR377" s="25"/>
      <c r="BS377" s="25"/>
      <c r="BT377" s="25"/>
      <c r="BU377" s="25"/>
      <c r="BV377" s="25"/>
      <c r="BW377" s="25"/>
      <c r="BX377" s="25"/>
      <c r="BY377" s="25"/>
      <c r="BZ377" s="25"/>
      <c r="CA377" s="25"/>
      <c r="CB377" s="25"/>
      <c r="CC377" s="25"/>
      <c r="CD377" s="25"/>
      <c r="CE377" s="25"/>
      <c r="CF377" s="25"/>
      <c r="CG377" s="25"/>
      <c r="CH377" s="25"/>
      <c r="CI377" s="25"/>
      <c r="CJ377" s="25"/>
      <c r="CK377" s="25"/>
      <c r="CU377" s="10" t="str">
        <f>'Hotel Database'!$EJ384</f>
        <v/>
      </c>
      <c r="CW377" s="10" t="str">
        <f>'Hotel Database'!$EN384</f>
        <v/>
      </c>
      <c r="CY377" s="8">
        <v>367</v>
      </c>
      <c r="DA377" s="10" t="str">
        <f>IFERROR(INDEX('Hotel Database'!$ED$11:$ED$510, MATCH($CY377, 'Hotel Database'!$EB$11:$EB$510, 0)), "")</f>
        <v>367. Camiral</v>
      </c>
      <c r="DC377" s="10" t="str">
        <f>IF(IFERROR(INDEX('Hotel Database'!$AD$11:$AD$510, MATCH($CY377, 'Hotel Database'!$EB$11:$EB$510, 0)), "")="", "", IFERROR(INDEX('Hotel Database'!$AD$11:$AD$510, MATCH($CY377, 'Hotel Database'!$EB$11:$EB$510, 0)), ""))</f>
        <v>www.lhw.com/camiralcatalunya</v>
      </c>
      <c r="DE377" s="10" t="str">
        <f t="shared" si="19"/>
        <v>https://lhw.com/camiralcatalunya</v>
      </c>
    </row>
    <row r="378" spans="1:109" x14ac:dyDescent="0.35">
      <c r="A378" s="2"/>
      <c r="B378" s="101" t="str">
        <f>IF(IFERROR(INDEX('Hotel Database'!$B$11:$B$510, MATCH($CY378, 'Hotel Database'!$EB$11:$EB$510, 0)), "")="", "", IFERROR(INDEX('Hotel Database'!$B$11:$B$510, MATCH($CY378, 'Hotel Database'!$EB$11:$EB$510, 0)), ""))</f>
        <v>Spain</v>
      </c>
      <c r="C378" s="102"/>
      <c r="D378" s="102"/>
      <c r="E378" s="102"/>
      <c r="F378" s="102"/>
      <c r="G378" s="102"/>
      <c r="H378" s="102"/>
      <c r="I378" s="102" t="str">
        <f>IF(IFERROR(INDEX('Hotel Database'!$C$11:$C$510, MATCH($CY378, 'Hotel Database'!$EB$11:$EB$510, 0)), "")="", "", IFERROR(INDEX('Hotel Database'!$C$11:$C$510, MATCH($CY378, 'Hotel Database'!$EB$11:$EB$510, 0)), ""))</f>
        <v>Madrid</v>
      </c>
      <c r="J378" s="102"/>
      <c r="K378" s="102"/>
      <c r="L378" s="102"/>
      <c r="M378" s="102"/>
      <c r="N378" s="102"/>
      <c r="O378" s="102"/>
      <c r="P378" s="102" t="str">
        <f>IF(IFERROR(INDEX('Hotel Database'!$D$11:$D$510, MATCH($CY378, 'Hotel Database'!$EB$11:$EB$510, 0)), "")="", "", IFERROR(INDEX('Hotel Database'!$D$11:$D$510, MATCH($CY378, 'Hotel Database'!$EB$11:$EB$510, 0)), ""))</f>
        <v>Gran Hotel Ingles</v>
      </c>
      <c r="Q378" s="102"/>
      <c r="R378" s="102"/>
      <c r="S378" s="102"/>
      <c r="T378" s="102"/>
      <c r="U378" s="102"/>
      <c r="V378" s="102"/>
      <c r="W378" s="102"/>
      <c r="X378" s="102"/>
      <c r="Y378" s="102"/>
      <c r="Z378" s="102" t="str">
        <f>IF(IFERROR(INDEX('Hotel Database'!$I$11:$I$510, MATCH($CY378, 'Hotel Database'!$EB$11:$EB$510, 0)), "")="", "", IFERROR(INDEX('Hotel Database'!$I$11:$I$510, MATCH($CY378, 'Hotel Database'!$EB$11:$EB$510, 0)), ""))</f>
        <v/>
      </c>
      <c r="AA378" s="102"/>
      <c r="AB378" s="102"/>
      <c r="AC378" s="102"/>
      <c r="AD378" s="103">
        <f>IF(IFERROR(INDEX('Hotel Database'!$E$11:$E$510, MATCH($CY378, 'Hotel Database'!$EB$11:$EB$510, 0)), "")="", "", IFERROR(INDEX('Hotel Database'!$E$11:$E$510, MATCH($CY378, 'Hotel Database'!$EB$11:$EB$510, 0)), ""))</f>
        <v>48</v>
      </c>
      <c r="AE378" s="103"/>
      <c r="AF378" s="103"/>
      <c r="AG378" s="103"/>
      <c r="AH378" s="103">
        <f>IF(IFERROR(INDEX('Hotel Database'!$H$11:$H$510, MATCH($CY378, 'Hotel Database'!$EB$11:$EB$510, 0)), "")="", "", IFERROR(INDEX('Hotel Database'!$H$11:$H$510, MATCH($CY378, 'Hotel Database'!$EB$11:$EB$510, 0)), ""))</f>
        <v>4</v>
      </c>
      <c r="AI378" s="103"/>
      <c r="AJ378" s="103"/>
      <c r="AK378" s="103"/>
      <c r="AL378" s="103">
        <f>IF(IFERROR(INDEX('Hotel Database'!$K$11:$K$510, MATCH($CY378, 'Hotel Database'!$EB$11:$EB$510, 0)), "")="", "", IFERROR(INDEX('Hotel Database'!$K$11:$K$510, MATCH($CY378, 'Hotel Database'!$EB$11:$EB$510, 0)), ""))</f>
        <v>40</v>
      </c>
      <c r="AM378" s="103"/>
      <c r="AN378" s="103"/>
      <c r="AO378" s="103"/>
      <c r="AP378" s="103">
        <f>IF(IFERROR(INDEX('Hotel Database'!$Q$11:$Q$510, MATCH($CY378, 'Hotel Database'!$EB$11:$EB$510, 0)), "")="", "", IFERROR(INDEX('Hotel Database'!$Q$11:$Q$510, MATCH($CY378, 'Hotel Database'!$EB$11:$EB$510, 0)), ""))</f>
        <v>32</v>
      </c>
      <c r="AQ378" s="103"/>
      <c r="AR378" s="103"/>
      <c r="AS378" s="103"/>
      <c r="AT378" s="104" t="str">
        <f t="shared" si="18"/>
        <v>https://lhw.com/graninglesmadrid</v>
      </c>
      <c r="AU378" s="104"/>
      <c r="AV378" s="104"/>
      <c r="AW378" s="104"/>
      <c r="AX378" s="104"/>
      <c r="AY378" s="104"/>
      <c r="AZ378" s="104"/>
      <c r="BA378" s="104"/>
      <c r="BB378" s="104"/>
      <c r="BC378" s="104"/>
      <c r="BD378" s="104"/>
      <c r="BE378" s="104"/>
      <c r="BF378" s="104"/>
      <c r="BG378" s="104"/>
      <c r="BH378" s="104"/>
      <c r="BI378" s="104"/>
      <c r="BJ378" s="104"/>
      <c r="BK378" s="104"/>
      <c r="BL378" s="105"/>
      <c r="BM378" s="2"/>
      <c r="BN378" s="25"/>
      <c r="BO378" s="25"/>
      <c r="BP378" s="25"/>
      <c r="BQ378" s="25"/>
      <c r="BR378" s="25"/>
      <c r="BS378" s="25"/>
      <c r="BT378" s="25"/>
      <c r="BU378" s="25"/>
      <c r="BV378" s="25"/>
      <c r="BW378" s="25"/>
      <c r="BX378" s="25"/>
      <c r="BY378" s="25"/>
      <c r="BZ378" s="25"/>
      <c r="CA378" s="25"/>
      <c r="CB378" s="25"/>
      <c r="CC378" s="25"/>
      <c r="CD378" s="25"/>
      <c r="CE378" s="25"/>
      <c r="CF378" s="25"/>
      <c r="CG378" s="25"/>
      <c r="CH378" s="25"/>
      <c r="CI378" s="25"/>
      <c r="CJ378" s="25"/>
      <c r="CK378" s="25"/>
      <c r="CU378" s="10" t="str">
        <f>'Hotel Database'!$EJ385</f>
        <v/>
      </c>
      <c r="CW378" s="10" t="str">
        <f>'Hotel Database'!$EN385</f>
        <v/>
      </c>
      <c r="CY378" s="8">
        <v>368</v>
      </c>
      <c r="DA378" s="10" t="str">
        <f>IFERROR(INDEX('Hotel Database'!$ED$11:$ED$510, MATCH($CY378, 'Hotel Database'!$EB$11:$EB$510, 0)), "")</f>
        <v>368. Gran Hotel Ingles</v>
      </c>
      <c r="DC378" s="10" t="str">
        <f>IF(IFERROR(INDEX('Hotel Database'!$AD$11:$AD$510, MATCH($CY378, 'Hotel Database'!$EB$11:$EB$510, 0)), "")="", "", IFERROR(INDEX('Hotel Database'!$AD$11:$AD$510, MATCH($CY378, 'Hotel Database'!$EB$11:$EB$510, 0)), ""))</f>
        <v>www.lhw.com/graninglesmadrid</v>
      </c>
      <c r="DE378" s="10" t="str">
        <f t="shared" si="19"/>
        <v>https://lhw.com/graninglesmadrid</v>
      </c>
    </row>
    <row r="379" spans="1:109" x14ac:dyDescent="0.35">
      <c r="A379" s="2"/>
      <c r="B379" s="101" t="str">
        <f>IF(IFERROR(INDEX('Hotel Database'!$B$11:$B$510, MATCH($CY379, 'Hotel Database'!$EB$11:$EB$510, 0)), "")="", "", IFERROR(INDEX('Hotel Database'!$B$11:$B$510, MATCH($CY379, 'Hotel Database'!$EB$11:$EB$510, 0)), ""))</f>
        <v>Spain</v>
      </c>
      <c r="C379" s="102"/>
      <c r="D379" s="102"/>
      <c r="E379" s="102"/>
      <c r="F379" s="102"/>
      <c r="G379" s="102"/>
      <c r="H379" s="102"/>
      <c r="I379" s="102" t="str">
        <f>IF(IFERROR(INDEX('Hotel Database'!$C$11:$C$510, MATCH($CY379, 'Hotel Database'!$EB$11:$EB$510, 0)), "")="", "", IFERROR(INDEX('Hotel Database'!$C$11:$C$510, MATCH($CY379, 'Hotel Database'!$EB$11:$EB$510, 0)), ""))</f>
        <v>Palma de Mallorca</v>
      </c>
      <c r="J379" s="102"/>
      <c r="K379" s="102"/>
      <c r="L379" s="102"/>
      <c r="M379" s="102"/>
      <c r="N379" s="102"/>
      <c r="O379" s="102"/>
      <c r="P379" s="102" t="str">
        <f>IF(IFERROR(INDEX('Hotel Database'!$D$11:$D$510, MATCH($CY379, 'Hotel Database'!$EB$11:$EB$510, 0)), "")="", "", IFERROR(INDEX('Hotel Database'!$D$11:$D$510, MATCH($CY379, 'Hotel Database'!$EB$11:$EB$510, 0)), ""))</f>
        <v>Es Princep</v>
      </c>
      <c r="Q379" s="102"/>
      <c r="R379" s="102"/>
      <c r="S379" s="102"/>
      <c r="T379" s="102"/>
      <c r="U379" s="102"/>
      <c r="V379" s="102"/>
      <c r="W379" s="102"/>
      <c r="X379" s="102"/>
      <c r="Y379" s="102"/>
      <c r="Z379" s="102" t="str">
        <f>IF(IFERROR(INDEX('Hotel Database'!$I$11:$I$510, MATCH($CY379, 'Hotel Database'!$EB$11:$EB$510, 0)), "")="", "", IFERROR(INDEX('Hotel Database'!$I$11:$I$510, MATCH($CY379, 'Hotel Database'!$EB$11:$EB$510, 0)), ""))</f>
        <v/>
      </c>
      <c r="AA379" s="102"/>
      <c r="AB379" s="102"/>
      <c r="AC379" s="102"/>
      <c r="AD379" s="103">
        <f>IF(IFERROR(INDEX('Hotel Database'!$E$11:$E$510, MATCH($CY379, 'Hotel Database'!$EB$11:$EB$510, 0)), "")="", "", IFERROR(INDEX('Hotel Database'!$E$11:$E$510, MATCH($CY379, 'Hotel Database'!$EB$11:$EB$510, 0)), ""))</f>
        <v>68</v>
      </c>
      <c r="AE379" s="103"/>
      <c r="AF379" s="103"/>
      <c r="AG379" s="103"/>
      <c r="AH379" s="103">
        <f>IF(IFERROR(INDEX('Hotel Database'!$H$11:$H$510, MATCH($CY379, 'Hotel Database'!$EB$11:$EB$510, 0)), "")="", "", IFERROR(INDEX('Hotel Database'!$H$11:$H$510, MATCH($CY379, 'Hotel Database'!$EB$11:$EB$510, 0)), ""))</f>
        <v>4</v>
      </c>
      <c r="AI379" s="103"/>
      <c r="AJ379" s="103"/>
      <c r="AK379" s="103"/>
      <c r="AL379" s="103">
        <f>IF(IFERROR(INDEX('Hotel Database'!$K$11:$K$510, MATCH($CY379, 'Hotel Database'!$EB$11:$EB$510, 0)), "")="", "", IFERROR(INDEX('Hotel Database'!$K$11:$K$510, MATCH($CY379, 'Hotel Database'!$EB$11:$EB$510, 0)), ""))</f>
        <v>65</v>
      </c>
      <c r="AM379" s="103"/>
      <c r="AN379" s="103"/>
      <c r="AO379" s="103"/>
      <c r="AP379" s="103">
        <f>IF(IFERROR(INDEX('Hotel Database'!$Q$11:$Q$510, MATCH($CY379, 'Hotel Database'!$EB$11:$EB$510, 0)), "")="", "", IFERROR(INDEX('Hotel Database'!$Q$11:$Q$510, MATCH($CY379, 'Hotel Database'!$EB$11:$EB$510, 0)), ""))</f>
        <v>60</v>
      </c>
      <c r="AQ379" s="103"/>
      <c r="AR379" s="103"/>
      <c r="AS379" s="103"/>
      <c r="AT379" s="104" t="str">
        <f t="shared" si="18"/>
        <v>https://lhw.com/esprincepmallorca</v>
      </c>
      <c r="AU379" s="104"/>
      <c r="AV379" s="104"/>
      <c r="AW379" s="104"/>
      <c r="AX379" s="104"/>
      <c r="AY379" s="104"/>
      <c r="AZ379" s="104"/>
      <c r="BA379" s="104"/>
      <c r="BB379" s="104"/>
      <c r="BC379" s="104"/>
      <c r="BD379" s="104"/>
      <c r="BE379" s="104"/>
      <c r="BF379" s="104"/>
      <c r="BG379" s="104"/>
      <c r="BH379" s="104"/>
      <c r="BI379" s="104"/>
      <c r="BJ379" s="104"/>
      <c r="BK379" s="104"/>
      <c r="BL379" s="105"/>
      <c r="BM379" s="2"/>
      <c r="BN379" s="25"/>
      <c r="BO379" s="25"/>
      <c r="BP379" s="25"/>
      <c r="BQ379" s="25"/>
      <c r="BR379" s="25"/>
      <c r="BS379" s="25"/>
      <c r="BT379" s="25"/>
      <c r="BU379" s="25"/>
      <c r="BV379" s="25"/>
      <c r="BW379" s="25"/>
      <c r="BX379" s="25"/>
      <c r="BY379" s="25"/>
      <c r="BZ379" s="25"/>
      <c r="CA379" s="25"/>
      <c r="CB379" s="25"/>
      <c r="CC379" s="25"/>
      <c r="CD379" s="25"/>
      <c r="CE379" s="25"/>
      <c r="CF379" s="25"/>
      <c r="CG379" s="25"/>
      <c r="CH379" s="25"/>
      <c r="CI379" s="25"/>
      <c r="CJ379" s="25"/>
      <c r="CK379" s="25"/>
      <c r="CU379" s="10" t="str">
        <f>'Hotel Database'!$EJ386</f>
        <v/>
      </c>
      <c r="CW379" s="10" t="str">
        <f>'Hotel Database'!$EN386</f>
        <v/>
      </c>
      <c r="CY379" s="8">
        <v>369</v>
      </c>
      <c r="DA379" s="10" t="str">
        <f>IFERROR(INDEX('Hotel Database'!$ED$11:$ED$510, MATCH($CY379, 'Hotel Database'!$EB$11:$EB$510, 0)), "")</f>
        <v>369. Es Princep</v>
      </c>
      <c r="DC379" s="10" t="str">
        <f>IF(IFERROR(INDEX('Hotel Database'!$AD$11:$AD$510, MATCH($CY379, 'Hotel Database'!$EB$11:$EB$510, 0)), "")="", "", IFERROR(INDEX('Hotel Database'!$AD$11:$AD$510, MATCH($CY379, 'Hotel Database'!$EB$11:$EB$510, 0)), ""))</f>
        <v>www.lhw.com/esprincepmallorca</v>
      </c>
      <c r="DE379" s="10" t="str">
        <f t="shared" si="19"/>
        <v>https://lhw.com/esprincepmallorca</v>
      </c>
    </row>
    <row r="380" spans="1:109" x14ac:dyDescent="0.35">
      <c r="A380" s="2"/>
      <c r="B380" s="101" t="str">
        <f>IF(IFERROR(INDEX('Hotel Database'!$B$11:$B$510, MATCH($CY380, 'Hotel Database'!$EB$11:$EB$510, 0)), "")="", "", IFERROR(INDEX('Hotel Database'!$B$11:$B$510, MATCH($CY380, 'Hotel Database'!$EB$11:$EB$510, 0)), ""))</f>
        <v>Spain</v>
      </c>
      <c r="C380" s="102"/>
      <c r="D380" s="102"/>
      <c r="E380" s="102"/>
      <c r="F380" s="102"/>
      <c r="G380" s="102"/>
      <c r="H380" s="102"/>
      <c r="I380" s="102" t="str">
        <f>IF(IFERROR(INDEX('Hotel Database'!$C$11:$C$510, MATCH($CY380, 'Hotel Database'!$EB$11:$EB$510, 0)), "")="", "", IFERROR(INDEX('Hotel Database'!$C$11:$C$510, MATCH($CY380, 'Hotel Database'!$EB$11:$EB$510, 0)), ""))</f>
        <v>Haro</v>
      </c>
      <c r="J380" s="102"/>
      <c r="K380" s="102"/>
      <c r="L380" s="102"/>
      <c r="M380" s="102"/>
      <c r="N380" s="102"/>
      <c r="O380" s="102"/>
      <c r="P380" s="102" t="str">
        <f>IF(IFERROR(INDEX('Hotel Database'!$D$11:$D$510, MATCH($CY380, 'Hotel Database'!$EB$11:$EB$510, 0)), "")="", "", IFERROR(INDEX('Hotel Database'!$D$11:$D$510, MATCH($CY380, 'Hotel Database'!$EB$11:$EB$510, 0)), ""))</f>
        <v>Palacio de Los Angeles - La Rioja</v>
      </c>
      <c r="Q380" s="102"/>
      <c r="R380" s="102"/>
      <c r="S380" s="102"/>
      <c r="T380" s="102"/>
      <c r="U380" s="102"/>
      <c r="V380" s="102"/>
      <c r="W380" s="102"/>
      <c r="X380" s="102"/>
      <c r="Y380" s="102"/>
      <c r="Z380" s="102" t="str">
        <f>IF(IFERROR(INDEX('Hotel Database'!$I$11:$I$510, MATCH($CY380, 'Hotel Database'!$EB$11:$EB$510, 0)), "")="", "", IFERROR(INDEX('Hotel Database'!$I$11:$I$510, MATCH($CY380, 'Hotel Database'!$EB$11:$EB$510, 0)), ""))</f>
        <v/>
      </c>
      <c r="AA380" s="102"/>
      <c r="AB380" s="102"/>
      <c r="AC380" s="102"/>
      <c r="AD380" s="103">
        <f>IF(IFERROR(INDEX('Hotel Database'!$E$11:$E$510, MATCH($CY380, 'Hotel Database'!$EB$11:$EB$510, 0)), "")="", "", IFERROR(INDEX('Hotel Database'!$E$11:$E$510, MATCH($CY380, 'Hotel Database'!$EB$11:$EB$510, 0)), ""))</f>
        <v>48</v>
      </c>
      <c r="AE380" s="103"/>
      <c r="AF380" s="103"/>
      <c r="AG380" s="103"/>
      <c r="AH380" s="103">
        <f>IF(IFERROR(INDEX('Hotel Database'!$H$11:$H$510, MATCH($CY380, 'Hotel Database'!$EB$11:$EB$510, 0)), "")="", "", IFERROR(INDEX('Hotel Database'!$H$11:$H$510, MATCH($CY380, 'Hotel Database'!$EB$11:$EB$510, 0)), ""))</f>
        <v>0</v>
      </c>
      <c r="AI380" s="103"/>
      <c r="AJ380" s="103"/>
      <c r="AK380" s="103"/>
      <c r="AL380" s="103" t="str">
        <f>IF(IFERROR(INDEX('Hotel Database'!$K$11:$K$510, MATCH($CY380, 'Hotel Database'!$EB$11:$EB$510, 0)), "")="", "", IFERROR(INDEX('Hotel Database'!$K$11:$K$510, MATCH($CY380, 'Hotel Database'!$EB$11:$EB$510, 0)), ""))</f>
        <v/>
      </c>
      <c r="AM380" s="103"/>
      <c r="AN380" s="103"/>
      <c r="AO380" s="103"/>
      <c r="AP380" s="103" t="str">
        <f>IF(IFERROR(INDEX('Hotel Database'!$Q$11:$Q$510, MATCH($CY380, 'Hotel Database'!$EB$11:$EB$510, 0)), "")="", "", IFERROR(INDEX('Hotel Database'!$Q$11:$Q$510, MATCH($CY380, 'Hotel Database'!$EB$11:$EB$510, 0)), ""))</f>
        <v/>
      </c>
      <c r="AQ380" s="103"/>
      <c r="AR380" s="103"/>
      <c r="AS380" s="103"/>
      <c r="AT380" s="104" t="str">
        <f t="shared" si="18"/>
        <v/>
      </c>
      <c r="AU380" s="104"/>
      <c r="AV380" s="104"/>
      <c r="AW380" s="104"/>
      <c r="AX380" s="104"/>
      <c r="AY380" s="104"/>
      <c r="AZ380" s="104"/>
      <c r="BA380" s="104"/>
      <c r="BB380" s="104"/>
      <c r="BC380" s="104"/>
      <c r="BD380" s="104"/>
      <c r="BE380" s="104"/>
      <c r="BF380" s="104"/>
      <c r="BG380" s="104"/>
      <c r="BH380" s="104"/>
      <c r="BI380" s="104"/>
      <c r="BJ380" s="104"/>
      <c r="BK380" s="104"/>
      <c r="BL380" s="105"/>
      <c r="BM380" s="2"/>
      <c r="BN380" s="25"/>
      <c r="BO380" s="25"/>
      <c r="BP380" s="25"/>
      <c r="BQ380" s="25"/>
      <c r="BR380" s="25"/>
      <c r="BS380" s="25"/>
      <c r="BT380" s="25"/>
      <c r="BU380" s="25"/>
      <c r="BV380" s="25"/>
      <c r="BW380" s="25"/>
      <c r="BX380" s="25"/>
      <c r="BY380" s="25"/>
      <c r="BZ380" s="25"/>
      <c r="CA380" s="25"/>
      <c r="CB380" s="25"/>
      <c r="CC380" s="25"/>
      <c r="CD380" s="25"/>
      <c r="CE380" s="25"/>
      <c r="CF380" s="25"/>
      <c r="CG380" s="25"/>
      <c r="CH380" s="25"/>
      <c r="CI380" s="25"/>
      <c r="CJ380" s="25"/>
      <c r="CK380" s="25"/>
      <c r="CU380" s="10" t="str">
        <f>'Hotel Database'!$EJ387</f>
        <v/>
      </c>
      <c r="CW380" s="10" t="str">
        <f>'Hotel Database'!$EN387</f>
        <v/>
      </c>
      <c r="CY380" s="8">
        <v>370</v>
      </c>
      <c r="DA380" s="10" t="str">
        <f>IFERROR(INDEX('Hotel Database'!$ED$11:$ED$510, MATCH($CY380, 'Hotel Database'!$EB$11:$EB$510, 0)), "")</f>
        <v>370. Palacio de Los Angeles - La Rioja</v>
      </c>
      <c r="DC380" s="10" t="str">
        <f>IF(IFERROR(INDEX('Hotel Database'!$AD$11:$AD$510, MATCH($CY380, 'Hotel Database'!$EB$11:$EB$510, 0)), "")="", "", IFERROR(INDEX('Hotel Database'!$AD$11:$AD$510, MATCH($CY380, 'Hotel Database'!$EB$11:$EB$510, 0)), ""))</f>
        <v/>
      </c>
      <c r="DE380" s="10" t="str">
        <f t="shared" si="19"/>
        <v/>
      </c>
    </row>
    <row r="381" spans="1:109" x14ac:dyDescent="0.35">
      <c r="A381" s="2"/>
      <c r="B381" s="101" t="str">
        <f>IF(IFERROR(INDEX('Hotel Database'!$B$11:$B$510, MATCH($CY381, 'Hotel Database'!$EB$11:$EB$510, 0)), "")="", "", IFERROR(INDEX('Hotel Database'!$B$11:$B$510, MATCH($CY381, 'Hotel Database'!$EB$11:$EB$510, 0)), ""))</f>
        <v>Spain</v>
      </c>
      <c r="C381" s="102"/>
      <c r="D381" s="102"/>
      <c r="E381" s="102"/>
      <c r="F381" s="102"/>
      <c r="G381" s="102"/>
      <c r="H381" s="102"/>
      <c r="I381" s="102" t="str">
        <f>IF(IFERROR(INDEX('Hotel Database'!$C$11:$C$510, MATCH($CY381, 'Hotel Database'!$EB$11:$EB$510, 0)), "")="", "", IFERROR(INDEX('Hotel Database'!$C$11:$C$510, MATCH($CY381, 'Hotel Database'!$EB$11:$EB$510, 0)), ""))</f>
        <v>Chiclana de la Frontera-Cádiz</v>
      </c>
      <c r="J381" s="102"/>
      <c r="K381" s="102"/>
      <c r="L381" s="102"/>
      <c r="M381" s="102"/>
      <c r="N381" s="102"/>
      <c r="O381" s="102"/>
      <c r="P381" s="102" t="str">
        <f>IF(IFERROR(INDEX('Hotel Database'!$D$11:$D$510, MATCH($CY381, 'Hotel Database'!$EB$11:$EB$510, 0)), "")="", "", IFERROR(INDEX('Hotel Database'!$D$11:$D$510, MATCH($CY381, 'Hotel Database'!$EB$11:$EB$510, 0)), ""))</f>
        <v>Palacio de Sancti Petri, Gran Melia</v>
      </c>
      <c r="Q381" s="102"/>
      <c r="R381" s="102"/>
      <c r="S381" s="102"/>
      <c r="T381" s="102"/>
      <c r="U381" s="102"/>
      <c r="V381" s="102"/>
      <c r="W381" s="102"/>
      <c r="X381" s="102"/>
      <c r="Y381" s="102"/>
      <c r="Z381" s="102" t="str">
        <f>IF(IFERROR(INDEX('Hotel Database'!$I$11:$I$510, MATCH($CY381, 'Hotel Database'!$EB$11:$EB$510, 0)), "")="", "", IFERROR(INDEX('Hotel Database'!$I$11:$I$510, MATCH($CY381, 'Hotel Database'!$EB$11:$EB$510, 0)), ""))</f>
        <v/>
      </c>
      <c r="AA381" s="102"/>
      <c r="AB381" s="102"/>
      <c r="AC381" s="102"/>
      <c r="AD381" s="103">
        <f>IF(IFERROR(INDEX('Hotel Database'!$E$11:$E$510, MATCH($CY381, 'Hotel Database'!$EB$11:$EB$510, 0)), "")="", "", IFERROR(INDEX('Hotel Database'!$E$11:$E$510, MATCH($CY381, 'Hotel Database'!$EB$11:$EB$510, 0)), ""))</f>
        <v>219</v>
      </c>
      <c r="AE381" s="103"/>
      <c r="AF381" s="103"/>
      <c r="AG381" s="103"/>
      <c r="AH381" s="103">
        <f>IF(IFERROR(INDEX('Hotel Database'!$H$11:$H$510, MATCH($CY381, 'Hotel Database'!$EB$11:$EB$510, 0)), "")="", "", IFERROR(INDEX('Hotel Database'!$H$11:$H$510, MATCH($CY381, 'Hotel Database'!$EB$11:$EB$510, 0)), ""))</f>
        <v>8</v>
      </c>
      <c r="AI381" s="103"/>
      <c r="AJ381" s="103"/>
      <c r="AK381" s="103"/>
      <c r="AL381" s="103">
        <f>IF(IFERROR(INDEX('Hotel Database'!$K$11:$K$510, MATCH($CY381, 'Hotel Database'!$EB$11:$EB$510, 0)), "")="", "", IFERROR(INDEX('Hotel Database'!$K$11:$K$510, MATCH($CY381, 'Hotel Database'!$EB$11:$EB$510, 0)), ""))</f>
        <v>219</v>
      </c>
      <c r="AM381" s="103"/>
      <c r="AN381" s="103"/>
      <c r="AO381" s="103"/>
      <c r="AP381" s="103">
        <f>IF(IFERROR(INDEX('Hotel Database'!$Q$11:$Q$510, MATCH($CY381, 'Hotel Database'!$EB$11:$EB$510, 0)), "")="", "", IFERROR(INDEX('Hotel Database'!$Q$11:$Q$510, MATCH($CY381, 'Hotel Database'!$EB$11:$EB$510, 0)), ""))</f>
        <v>220</v>
      </c>
      <c r="AQ381" s="103"/>
      <c r="AR381" s="103"/>
      <c r="AS381" s="103"/>
      <c r="AT381" s="104" t="str">
        <f t="shared" si="18"/>
        <v>https://lhw.com/palaciosancti</v>
      </c>
      <c r="AU381" s="104"/>
      <c r="AV381" s="104"/>
      <c r="AW381" s="104"/>
      <c r="AX381" s="104"/>
      <c r="AY381" s="104"/>
      <c r="AZ381" s="104"/>
      <c r="BA381" s="104"/>
      <c r="BB381" s="104"/>
      <c r="BC381" s="104"/>
      <c r="BD381" s="104"/>
      <c r="BE381" s="104"/>
      <c r="BF381" s="104"/>
      <c r="BG381" s="104"/>
      <c r="BH381" s="104"/>
      <c r="BI381" s="104"/>
      <c r="BJ381" s="104"/>
      <c r="BK381" s="104"/>
      <c r="BL381" s="105"/>
      <c r="BM381" s="2"/>
      <c r="BN381" s="25"/>
      <c r="BO381" s="25"/>
      <c r="BP381" s="25"/>
      <c r="BQ381" s="25"/>
      <c r="BR381" s="25"/>
      <c r="BS381" s="25"/>
      <c r="BT381" s="25"/>
      <c r="BU381" s="25"/>
      <c r="BV381" s="25"/>
      <c r="BW381" s="25"/>
      <c r="BX381" s="25"/>
      <c r="BY381" s="25"/>
      <c r="BZ381" s="25"/>
      <c r="CA381" s="25"/>
      <c r="CB381" s="25"/>
      <c r="CC381" s="25"/>
      <c r="CD381" s="25"/>
      <c r="CE381" s="25"/>
      <c r="CF381" s="25"/>
      <c r="CG381" s="25"/>
      <c r="CH381" s="25"/>
      <c r="CI381" s="25"/>
      <c r="CJ381" s="25"/>
      <c r="CK381" s="25"/>
      <c r="CU381" s="10" t="str">
        <f>'Hotel Database'!$EJ388</f>
        <v/>
      </c>
      <c r="CW381" s="10" t="str">
        <f>'Hotel Database'!$EN388</f>
        <v/>
      </c>
      <c r="CY381" s="8">
        <v>371</v>
      </c>
      <c r="DA381" s="10" t="str">
        <f>IFERROR(INDEX('Hotel Database'!$ED$11:$ED$510, MATCH($CY381, 'Hotel Database'!$EB$11:$EB$510, 0)), "")</f>
        <v>371. Palacio de Sancti Petri, Gran Melia</v>
      </c>
      <c r="DC381" s="10" t="str">
        <f>IF(IFERROR(INDEX('Hotel Database'!$AD$11:$AD$510, MATCH($CY381, 'Hotel Database'!$EB$11:$EB$510, 0)), "")="", "", IFERROR(INDEX('Hotel Database'!$AD$11:$AD$510, MATCH($CY381, 'Hotel Database'!$EB$11:$EB$510, 0)), ""))</f>
        <v>www.lhw.com/palaciosancti</v>
      </c>
      <c r="DE381" s="10" t="str">
        <f t="shared" si="19"/>
        <v>https://lhw.com/palaciosancti</v>
      </c>
    </row>
    <row r="382" spans="1:109" x14ac:dyDescent="0.35">
      <c r="A382" s="2"/>
      <c r="B382" s="101" t="str">
        <f>IF(IFERROR(INDEX('Hotel Database'!$B$11:$B$510, MATCH($CY382, 'Hotel Database'!$EB$11:$EB$510, 0)), "")="", "", IFERROR(INDEX('Hotel Database'!$B$11:$B$510, MATCH($CY382, 'Hotel Database'!$EB$11:$EB$510, 0)), ""))</f>
        <v>Spain</v>
      </c>
      <c r="C382" s="102"/>
      <c r="D382" s="102"/>
      <c r="E382" s="102"/>
      <c r="F382" s="102"/>
      <c r="G382" s="102"/>
      <c r="H382" s="102"/>
      <c r="I382" s="102" t="str">
        <f>IF(IFERROR(INDEX('Hotel Database'!$C$11:$C$510, MATCH($CY382, 'Hotel Database'!$EB$11:$EB$510, 0)), "")="", "", IFERROR(INDEX('Hotel Database'!$C$11:$C$510, MATCH($CY382, 'Hotel Database'!$EB$11:$EB$510, 0)), ""))</f>
        <v>Estepona</v>
      </c>
      <c r="J382" s="102"/>
      <c r="K382" s="102"/>
      <c r="L382" s="102"/>
      <c r="M382" s="102"/>
      <c r="N382" s="102"/>
      <c r="O382" s="102"/>
      <c r="P382" s="102" t="str">
        <f>IF(IFERROR(INDEX('Hotel Database'!$D$11:$D$510, MATCH($CY382, 'Hotel Database'!$EB$11:$EB$510, 0)), "")="", "", IFERROR(INDEX('Hotel Database'!$D$11:$D$510, MATCH($CY382, 'Hotel Database'!$EB$11:$EB$510, 0)), ""))</f>
        <v>Palacio Maravilla</v>
      </c>
      <c r="Q382" s="102"/>
      <c r="R382" s="102"/>
      <c r="S382" s="102"/>
      <c r="T382" s="102"/>
      <c r="U382" s="102"/>
      <c r="V382" s="102"/>
      <c r="W382" s="102"/>
      <c r="X382" s="102"/>
      <c r="Y382" s="102"/>
      <c r="Z382" s="102" t="str">
        <f>IF(IFERROR(INDEX('Hotel Database'!$I$11:$I$510, MATCH($CY382, 'Hotel Database'!$EB$11:$EB$510, 0)), "")="", "", IFERROR(INDEX('Hotel Database'!$I$11:$I$510, MATCH($CY382, 'Hotel Database'!$EB$11:$EB$510, 0)), ""))</f>
        <v/>
      </c>
      <c r="AA382" s="102"/>
      <c r="AB382" s="102"/>
      <c r="AC382" s="102"/>
      <c r="AD382" s="103">
        <f>IF(IFERROR(INDEX('Hotel Database'!$E$11:$E$510, MATCH($CY382, 'Hotel Database'!$EB$11:$EB$510, 0)), "")="", "", IFERROR(INDEX('Hotel Database'!$E$11:$E$510, MATCH($CY382, 'Hotel Database'!$EB$11:$EB$510, 0)), ""))</f>
        <v>47</v>
      </c>
      <c r="AE382" s="103"/>
      <c r="AF382" s="103"/>
      <c r="AG382" s="103"/>
      <c r="AH382" s="103">
        <f>IF(IFERROR(INDEX('Hotel Database'!$H$11:$H$510, MATCH($CY382, 'Hotel Database'!$EB$11:$EB$510, 0)), "")="", "", IFERROR(INDEX('Hotel Database'!$H$11:$H$510, MATCH($CY382, 'Hotel Database'!$EB$11:$EB$510, 0)), ""))</f>
        <v>0</v>
      </c>
      <c r="AI382" s="103"/>
      <c r="AJ382" s="103"/>
      <c r="AK382" s="103"/>
      <c r="AL382" s="103" t="str">
        <f>IF(IFERROR(INDEX('Hotel Database'!$K$11:$K$510, MATCH($CY382, 'Hotel Database'!$EB$11:$EB$510, 0)), "")="", "", IFERROR(INDEX('Hotel Database'!$K$11:$K$510, MATCH($CY382, 'Hotel Database'!$EB$11:$EB$510, 0)), ""))</f>
        <v/>
      </c>
      <c r="AM382" s="103"/>
      <c r="AN382" s="103"/>
      <c r="AO382" s="103"/>
      <c r="AP382" s="103" t="str">
        <f>IF(IFERROR(INDEX('Hotel Database'!$Q$11:$Q$510, MATCH($CY382, 'Hotel Database'!$EB$11:$EB$510, 0)), "")="", "", IFERROR(INDEX('Hotel Database'!$Q$11:$Q$510, MATCH($CY382, 'Hotel Database'!$EB$11:$EB$510, 0)), ""))</f>
        <v/>
      </c>
      <c r="AQ382" s="103"/>
      <c r="AR382" s="103"/>
      <c r="AS382" s="103"/>
      <c r="AT382" s="104" t="str">
        <f t="shared" si="18"/>
        <v/>
      </c>
      <c r="AU382" s="104"/>
      <c r="AV382" s="104"/>
      <c r="AW382" s="104"/>
      <c r="AX382" s="104"/>
      <c r="AY382" s="104"/>
      <c r="AZ382" s="104"/>
      <c r="BA382" s="104"/>
      <c r="BB382" s="104"/>
      <c r="BC382" s="104"/>
      <c r="BD382" s="104"/>
      <c r="BE382" s="104"/>
      <c r="BF382" s="104"/>
      <c r="BG382" s="104"/>
      <c r="BH382" s="104"/>
      <c r="BI382" s="104"/>
      <c r="BJ382" s="104"/>
      <c r="BK382" s="104"/>
      <c r="BL382" s="105"/>
      <c r="BM382" s="2"/>
      <c r="BN382" s="25"/>
      <c r="BO382" s="25"/>
      <c r="BP382" s="25"/>
      <c r="BQ382" s="25"/>
      <c r="BR382" s="25"/>
      <c r="BS382" s="25"/>
      <c r="BT382" s="25"/>
      <c r="BU382" s="25"/>
      <c r="BV382" s="25"/>
      <c r="BW382" s="25"/>
      <c r="BX382" s="25"/>
      <c r="BY382" s="25"/>
      <c r="BZ382" s="25"/>
      <c r="CA382" s="25"/>
      <c r="CB382" s="25"/>
      <c r="CC382" s="25"/>
      <c r="CD382" s="25"/>
      <c r="CE382" s="25"/>
      <c r="CF382" s="25"/>
      <c r="CG382" s="25"/>
      <c r="CH382" s="25"/>
      <c r="CI382" s="25"/>
      <c r="CJ382" s="25"/>
      <c r="CK382" s="25"/>
      <c r="CU382" s="10" t="str">
        <f>'Hotel Database'!$EJ389</f>
        <v/>
      </c>
      <c r="CW382" s="10" t="str">
        <f>'Hotel Database'!$EN389</f>
        <v/>
      </c>
      <c r="CY382" s="8">
        <v>372</v>
      </c>
      <c r="DA382" s="10" t="str">
        <f>IFERROR(INDEX('Hotel Database'!$ED$11:$ED$510, MATCH($CY382, 'Hotel Database'!$EB$11:$EB$510, 0)), "")</f>
        <v>372. Palacio Maravilla</v>
      </c>
      <c r="DC382" s="10" t="str">
        <f>IF(IFERROR(INDEX('Hotel Database'!$AD$11:$AD$510, MATCH($CY382, 'Hotel Database'!$EB$11:$EB$510, 0)), "")="", "", IFERROR(INDEX('Hotel Database'!$AD$11:$AD$510, MATCH($CY382, 'Hotel Database'!$EB$11:$EB$510, 0)), ""))</f>
        <v/>
      </c>
      <c r="DE382" s="10" t="str">
        <f t="shared" si="19"/>
        <v/>
      </c>
    </row>
    <row r="383" spans="1:109" x14ac:dyDescent="0.35">
      <c r="A383" s="2"/>
      <c r="B383" s="101" t="str">
        <f>IF(IFERROR(INDEX('Hotel Database'!$B$11:$B$510, MATCH($CY383, 'Hotel Database'!$EB$11:$EB$510, 0)), "")="", "", IFERROR(INDEX('Hotel Database'!$B$11:$B$510, MATCH($CY383, 'Hotel Database'!$EB$11:$EB$510, 0)), ""))</f>
        <v>Sweden</v>
      </c>
      <c r="C383" s="102"/>
      <c r="D383" s="102"/>
      <c r="E383" s="102"/>
      <c r="F383" s="102"/>
      <c r="G383" s="102"/>
      <c r="H383" s="102"/>
      <c r="I383" s="102" t="str">
        <f>IF(IFERROR(INDEX('Hotel Database'!$C$11:$C$510, MATCH($CY383, 'Hotel Database'!$EB$11:$EB$510, 0)), "")="", "", IFERROR(INDEX('Hotel Database'!$C$11:$C$510, MATCH($CY383, 'Hotel Database'!$EB$11:$EB$510, 0)), ""))</f>
        <v>Stockholm</v>
      </c>
      <c r="J383" s="102"/>
      <c r="K383" s="102"/>
      <c r="L383" s="102"/>
      <c r="M383" s="102"/>
      <c r="N383" s="102"/>
      <c r="O383" s="102"/>
      <c r="P383" s="102" t="str">
        <f>IF(IFERROR(INDEX('Hotel Database'!$D$11:$D$510, MATCH($CY383, 'Hotel Database'!$EB$11:$EB$510, 0)), "")="", "", IFERROR(INDEX('Hotel Database'!$D$11:$D$510, MATCH($CY383, 'Hotel Database'!$EB$11:$EB$510, 0)), ""))</f>
        <v>Grand Hotel Stockholm</v>
      </c>
      <c r="Q383" s="102"/>
      <c r="R383" s="102"/>
      <c r="S383" s="102"/>
      <c r="T383" s="102"/>
      <c r="U383" s="102"/>
      <c r="V383" s="102"/>
      <c r="W383" s="102"/>
      <c r="X383" s="102"/>
      <c r="Y383" s="102"/>
      <c r="Z383" s="102" t="str">
        <f>IF(IFERROR(INDEX('Hotel Database'!$I$11:$I$510, MATCH($CY383, 'Hotel Database'!$EB$11:$EB$510, 0)), "")="", "", IFERROR(INDEX('Hotel Database'!$I$11:$I$510, MATCH($CY383, 'Hotel Database'!$EB$11:$EB$510, 0)), ""))</f>
        <v/>
      </c>
      <c r="AA383" s="102"/>
      <c r="AB383" s="102"/>
      <c r="AC383" s="102"/>
      <c r="AD383" s="103">
        <f>IF(IFERROR(INDEX('Hotel Database'!$E$11:$E$510, MATCH($CY383, 'Hotel Database'!$EB$11:$EB$510, 0)), "")="", "", IFERROR(INDEX('Hotel Database'!$E$11:$E$510, MATCH($CY383, 'Hotel Database'!$EB$11:$EB$510, 0)), ""))</f>
        <v>279</v>
      </c>
      <c r="AE383" s="103"/>
      <c r="AF383" s="103"/>
      <c r="AG383" s="103"/>
      <c r="AH383" s="103">
        <f>IF(IFERROR(INDEX('Hotel Database'!$H$11:$H$510, MATCH($CY383, 'Hotel Database'!$EB$11:$EB$510, 0)), "")="", "", IFERROR(INDEX('Hotel Database'!$H$11:$H$510, MATCH($CY383, 'Hotel Database'!$EB$11:$EB$510, 0)), ""))</f>
        <v>24</v>
      </c>
      <c r="AI383" s="103"/>
      <c r="AJ383" s="103"/>
      <c r="AK383" s="103"/>
      <c r="AL383" s="103">
        <f>IF(IFERROR(INDEX('Hotel Database'!$K$11:$K$510, MATCH($CY383, 'Hotel Database'!$EB$11:$EB$510, 0)), "")="", "", IFERROR(INDEX('Hotel Database'!$K$11:$K$510, MATCH($CY383, 'Hotel Database'!$EB$11:$EB$510, 0)), ""))</f>
        <v>270</v>
      </c>
      <c r="AM383" s="103"/>
      <c r="AN383" s="103"/>
      <c r="AO383" s="103"/>
      <c r="AP383" s="103">
        <f>IF(IFERROR(INDEX('Hotel Database'!$Q$11:$Q$510, MATCH($CY383, 'Hotel Database'!$EB$11:$EB$510, 0)), "")="", "", IFERROR(INDEX('Hotel Database'!$Q$11:$Q$510, MATCH($CY383, 'Hotel Database'!$EB$11:$EB$510, 0)), ""))</f>
        <v>350</v>
      </c>
      <c r="AQ383" s="103"/>
      <c r="AR383" s="103"/>
      <c r="AS383" s="103"/>
      <c r="AT383" s="104" t="str">
        <f t="shared" si="18"/>
        <v>https://lhw.com/grandstock</v>
      </c>
      <c r="AU383" s="104"/>
      <c r="AV383" s="104"/>
      <c r="AW383" s="104"/>
      <c r="AX383" s="104"/>
      <c r="AY383" s="104"/>
      <c r="AZ383" s="104"/>
      <c r="BA383" s="104"/>
      <c r="BB383" s="104"/>
      <c r="BC383" s="104"/>
      <c r="BD383" s="104"/>
      <c r="BE383" s="104"/>
      <c r="BF383" s="104"/>
      <c r="BG383" s="104"/>
      <c r="BH383" s="104"/>
      <c r="BI383" s="104"/>
      <c r="BJ383" s="104"/>
      <c r="BK383" s="104"/>
      <c r="BL383" s="105"/>
      <c r="BM383" s="2"/>
      <c r="BN383" s="25"/>
      <c r="BO383" s="25"/>
      <c r="BP383" s="25"/>
      <c r="BQ383" s="25"/>
      <c r="BR383" s="25"/>
      <c r="BS383" s="25"/>
      <c r="BT383" s="25"/>
      <c r="BU383" s="25"/>
      <c r="BV383" s="25"/>
      <c r="BW383" s="25"/>
      <c r="BX383" s="25"/>
      <c r="BY383" s="25"/>
      <c r="BZ383" s="25"/>
      <c r="CA383" s="25"/>
      <c r="CB383" s="25"/>
      <c r="CC383" s="25"/>
      <c r="CD383" s="25"/>
      <c r="CE383" s="25"/>
      <c r="CF383" s="25"/>
      <c r="CG383" s="25"/>
      <c r="CH383" s="25"/>
      <c r="CI383" s="25"/>
      <c r="CJ383" s="25"/>
      <c r="CK383" s="25"/>
      <c r="CU383" s="10" t="str">
        <f>'Hotel Database'!$EJ390</f>
        <v/>
      </c>
      <c r="CW383" s="10" t="str">
        <f>'Hotel Database'!$EN390</f>
        <v/>
      </c>
      <c r="CY383" s="8">
        <v>373</v>
      </c>
      <c r="DA383" s="10" t="str">
        <f>IFERROR(INDEX('Hotel Database'!$ED$11:$ED$510, MATCH($CY383, 'Hotel Database'!$EB$11:$EB$510, 0)), "")</f>
        <v>373. Grand Hotel Stockholm</v>
      </c>
      <c r="DC383" s="10" t="str">
        <f>IF(IFERROR(INDEX('Hotel Database'!$AD$11:$AD$510, MATCH($CY383, 'Hotel Database'!$EB$11:$EB$510, 0)), "")="", "", IFERROR(INDEX('Hotel Database'!$AD$11:$AD$510, MATCH($CY383, 'Hotel Database'!$EB$11:$EB$510, 0)), ""))</f>
        <v>www.lhw.com/grandstock</v>
      </c>
      <c r="DE383" s="10" t="str">
        <f t="shared" si="19"/>
        <v>https://lhw.com/grandstock</v>
      </c>
    </row>
    <row r="384" spans="1:109" x14ac:dyDescent="0.35">
      <c r="A384" s="2"/>
      <c r="B384" s="101" t="str">
        <f>IF(IFERROR(INDEX('Hotel Database'!$B$11:$B$510, MATCH($CY384, 'Hotel Database'!$EB$11:$EB$510, 0)), "")="", "", IFERROR(INDEX('Hotel Database'!$B$11:$B$510, MATCH($CY384, 'Hotel Database'!$EB$11:$EB$510, 0)), ""))</f>
        <v>Switzerland</v>
      </c>
      <c r="C384" s="102"/>
      <c r="D384" s="102"/>
      <c r="E384" s="102"/>
      <c r="F384" s="102"/>
      <c r="G384" s="102"/>
      <c r="H384" s="102"/>
      <c r="I384" s="102" t="str">
        <f>IF(IFERROR(INDEX('Hotel Database'!$C$11:$C$510, MATCH($CY384, 'Hotel Database'!$EB$11:$EB$510, 0)), "")="", "", IFERROR(INDEX('Hotel Database'!$C$11:$C$510, MATCH($CY384, 'Hotel Database'!$EB$11:$EB$510, 0)), ""))</f>
        <v>Zurich</v>
      </c>
      <c r="J384" s="102"/>
      <c r="K384" s="102"/>
      <c r="L384" s="102"/>
      <c r="M384" s="102"/>
      <c r="N384" s="102"/>
      <c r="O384" s="102"/>
      <c r="P384" s="102" t="str">
        <f>IF(IFERROR(INDEX('Hotel Database'!$D$11:$D$510, MATCH($CY384, 'Hotel Database'!$EB$11:$EB$510, 0)), "")="", "", IFERROR(INDEX('Hotel Database'!$D$11:$D$510, MATCH($CY384, 'Hotel Database'!$EB$11:$EB$510, 0)), ""))</f>
        <v>La Réserve Eden au Lac Zurich</v>
      </c>
      <c r="Q384" s="102"/>
      <c r="R384" s="102"/>
      <c r="S384" s="102"/>
      <c r="T384" s="102"/>
      <c r="U384" s="102"/>
      <c r="V384" s="102"/>
      <c r="W384" s="102"/>
      <c r="X384" s="102"/>
      <c r="Y384" s="102"/>
      <c r="Z384" s="102" t="str">
        <f>IF(IFERROR(INDEX('Hotel Database'!$I$11:$I$510, MATCH($CY384, 'Hotel Database'!$EB$11:$EB$510, 0)), "")="", "", IFERROR(INDEX('Hotel Database'!$I$11:$I$510, MATCH($CY384, 'Hotel Database'!$EB$11:$EB$510, 0)), ""))</f>
        <v/>
      </c>
      <c r="AA384" s="102"/>
      <c r="AB384" s="102"/>
      <c r="AC384" s="102"/>
      <c r="AD384" s="103">
        <f>IF(IFERROR(INDEX('Hotel Database'!$E$11:$E$510, MATCH($CY384, 'Hotel Database'!$EB$11:$EB$510, 0)), "")="", "", IFERROR(INDEX('Hotel Database'!$E$11:$E$510, MATCH($CY384, 'Hotel Database'!$EB$11:$EB$510, 0)), ""))</f>
        <v>40</v>
      </c>
      <c r="AE384" s="103"/>
      <c r="AF384" s="103"/>
      <c r="AG384" s="103"/>
      <c r="AH384" s="103">
        <f>IF(IFERROR(INDEX('Hotel Database'!$H$11:$H$510, MATCH($CY384, 'Hotel Database'!$EB$11:$EB$510, 0)), "")="", "", IFERROR(INDEX('Hotel Database'!$H$11:$H$510, MATCH($CY384, 'Hotel Database'!$EB$11:$EB$510, 0)), ""))</f>
        <v>0</v>
      </c>
      <c r="AI384" s="103"/>
      <c r="AJ384" s="103"/>
      <c r="AK384" s="103"/>
      <c r="AL384" s="103" t="str">
        <f>IF(IFERROR(INDEX('Hotel Database'!$K$11:$K$510, MATCH($CY384, 'Hotel Database'!$EB$11:$EB$510, 0)), "")="", "", IFERROR(INDEX('Hotel Database'!$K$11:$K$510, MATCH($CY384, 'Hotel Database'!$EB$11:$EB$510, 0)), ""))</f>
        <v/>
      </c>
      <c r="AM384" s="103"/>
      <c r="AN384" s="103"/>
      <c r="AO384" s="103"/>
      <c r="AP384" s="103" t="str">
        <f>IF(IFERROR(INDEX('Hotel Database'!$Q$11:$Q$510, MATCH($CY384, 'Hotel Database'!$EB$11:$EB$510, 0)), "")="", "", IFERROR(INDEX('Hotel Database'!$Q$11:$Q$510, MATCH($CY384, 'Hotel Database'!$EB$11:$EB$510, 0)), ""))</f>
        <v/>
      </c>
      <c r="AQ384" s="103"/>
      <c r="AR384" s="103"/>
      <c r="AS384" s="103"/>
      <c r="AT384" s="104" t="str">
        <f t="shared" si="18"/>
        <v>https://lhw.com/reserveedenaulaczurich</v>
      </c>
      <c r="AU384" s="104"/>
      <c r="AV384" s="104"/>
      <c r="AW384" s="104"/>
      <c r="AX384" s="104"/>
      <c r="AY384" s="104"/>
      <c r="AZ384" s="104"/>
      <c r="BA384" s="104"/>
      <c r="BB384" s="104"/>
      <c r="BC384" s="104"/>
      <c r="BD384" s="104"/>
      <c r="BE384" s="104"/>
      <c r="BF384" s="104"/>
      <c r="BG384" s="104"/>
      <c r="BH384" s="104"/>
      <c r="BI384" s="104"/>
      <c r="BJ384" s="104"/>
      <c r="BK384" s="104"/>
      <c r="BL384" s="105"/>
      <c r="BM384" s="2"/>
      <c r="BN384" s="25"/>
      <c r="BO384" s="25"/>
      <c r="BP384" s="25"/>
      <c r="BQ384" s="25"/>
      <c r="BR384" s="25"/>
      <c r="BS384" s="25"/>
      <c r="BT384" s="25"/>
      <c r="BU384" s="25"/>
      <c r="BV384" s="25"/>
      <c r="BW384" s="25"/>
      <c r="BX384" s="25"/>
      <c r="BY384" s="25"/>
      <c r="BZ384" s="25"/>
      <c r="CA384" s="25"/>
      <c r="CB384" s="25"/>
      <c r="CC384" s="25"/>
      <c r="CD384" s="25"/>
      <c r="CE384" s="25"/>
      <c r="CF384" s="25"/>
      <c r="CG384" s="25"/>
      <c r="CH384" s="25"/>
      <c r="CI384" s="25"/>
      <c r="CJ384" s="25"/>
      <c r="CK384" s="25"/>
      <c r="CU384" s="10" t="str">
        <f>'Hotel Database'!$EJ391</f>
        <v/>
      </c>
      <c r="CW384" s="10" t="str">
        <f>'Hotel Database'!$EN391</f>
        <v/>
      </c>
      <c r="CY384" s="8">
        <v>374</v>
      </c>
      <c r="DA384" s="10" t="str">
        <f>IFERROR(INDEX('Hotel Database'!$ED$11:$ED$510, MATCH($CY384, 'Hotel Database'!$EB$11:$EB$510, 0)), "")</f>
        <v>374. La Réserve Eden au Lac Zurich</v>
      </c>
      <c r="DC384" s="10" t="str">
        <f>IF(IFERROR(INDEX('Hotel Database'!$AD$11:$AD$510, MATCH($CY384, 'Hotel Database'!$EB$11:$EB$510, 0)), "")="", "", IFERROR(INDEX('Hotel Database'!$AD$11:$AD$510, MATCH($CY384, 'Hotel Database'!$EB$11:$EB$510, 0)), ""))</f>
        <v>www.lhw.com/reserveedenaulaczurich</v>
      </c>
      <c r="DE384" s="10" t="str">
        <f t="shared" si="19"/>
        <v>https://lhw.com/reserveedenaulaczurich</v>
      </c>
    </row>
    <row r="385" spans="1:109" x14ac:dyDescent="0.35">
      <c r="A385" s="2"/>
      <c r="B385" s="101" t="str">
        <f>IF(IFERROR(INDEX('Hotel Database'!$B$11:$B$510, MATCH($CY385, 'Hotel Database'!$EB$11:$EB$510, 0)), "")="", "", IFERROR(INDEX('Hotel Database'!$B$11:$B$510, MATCH($CY385, 'Hotel Database'!$EB$11:$EB$510, 0)), ""))</f>
        <v>Switzerland</v>
      </c>
      <c r="C385" s="102"/>
      <c r="D385" s="102"/>
      <c r="E385" s="102"/>
      <c r="F385" s="102"/>
      <c r="G385" s="102"/>
      <c r="H385" s="102"/>
      <c r="I385" s="102" t="str">
        <f>IF(IFERROR(INDEX('Hotel Database'!$C$11:$C$510, MATCH($CY385, 'Hotel Database'!$EB$11:$EB$510, 0)), "")="", "", IFERROR(INDEX('Hotel Database'!$C$11:$C$510, MATCH($CY385, 'Hotel Database'!$EB$11:$EB$510, 0)), ""))</f>
        <v>St. Moritz</v>
      </c>
      <c r="J385" s="102"/>
      <c r="K385" s="102"/>
      <c r="L385" s="102"/>
      <c r="M385" s="102"/>
      <c r="N385" s="102"/>
      <c r="O385" s="102"/>
      <c r="P385" s="102" t="str">
        <f>IF(IFERROR(INDEX('Hotel Database'!$D$11:$D$510, MATCH($CY385, 'Hotel Database'!$EB$11:$EB$510, 0)), "")="", "", IFERROR(INDEX('Hotel Database'!$D$11:$D$510, MATCH($CY385, 'Hotel Database'!$EB$11:$EB$510, 0)), ""))</f>
        <v>Badrutt's Palace Hotel</v>
      </c>
      <c r="Q385" s="102"/>
      <c r="R385" s="102"/>
      <c r="S385" s="102"/>
      <c r="T385" s="102"/>
      <c r="U385" s="102"/>
      <c r="V385" s="102"/>
      <c r="W385" s="102"/>
      <c r="X385" s="102"/>
      <c r="Y385" s="102"/>
      <c r="Z385" s="102" t="str">
        <f>IF(IFERROR(INDEX('Hotel Database'!$I$11:$I$510, MATCH($CY385, 'Hotel Database'!$EB$11:$EB$510, 0)), "")="", "", IFERROR(INDEX('Hotel Database'!$I$11:$I$510, MATCH($CY385, 'Hotel Database'!$EB$11:$EB$510, 0)), ""))</f>
        <v/>
      </c>
      <c r="AA385" s="102"/>
      <c r="AB385" s="102"/>
      <c r="AC385" s="102"/>
      <c r="AD385" s="103">
        <f>IF(IFERROR(INDEX('Hotel Database'!$E$11:$E$510, MATCH($CY385, 'Hotel Database'!$EB$11:$EB$510, 0)), "")="", "", IFERROR(INDEX('Hotel Database'!$E$11:$E$510, MATCH($CY385, 'Hotel Database'!$EB$11:$EB$510, 0)), ""))</f>
        <v>155</v>
      </c>
      <c r="AE385" s="103"/>
      <c r="AF385" s="103"/>
      <c r="AG385" s="103"/>
      <c r="AH385" s="103">
        <f>IF(IFERROR(INDEX('Hotel Database'!$H$11:$H$510, MATCH($CY385, 'Hotel Database'!$EB$11:$EB$510, 0)), "")="", "", IFERROR(INDEX('Hotel Database'!$H$11:$H$510, MATCH($CY385, 'Hotel Database'!$EB$11:$EB$510, 0)), ""))</f>
        <v>8</v>
      </c>
      <c r="AI385" s="103"/>
      <c r="AJ385" s="103"/>
      <c r="AK385" s="103"/>
      <c r="AL385" s="103">
        <f>IF(IFERROR(INDEX('Hotel Database'!$K$11:$K$510, MATCH($CY385, 'Hotel Database'!$EB$11:$EB$510, 0)), "")="", "", IFERROR(INDEX('Hotel Database'!$K$11:$K$510, MATCH($CY385, 'Hotel Database'!$EB$11:$EB$510, 0)), ""))</f>
        <v>157</v>
      </c>
      <c r="AM385" s="103"/>
      <c r="AN385" s="103"/>
      <c r="AO385" s="103"/>
      <c r="AP385" s="103">
        <f>IF(IFERROR(INDEX('Hotel Database'!$Q$11:$Q$510, MATCH($CY385, 'Hotel Database'!$EB$11:$EB$510, 0)), "")="", "", IFERROR(INDEX('Hotel Database'!$Q$11:$Q$510, MATCH($CY385, 'Hotel Database'!$EB$11:$EB$510, 0)), ""))</f>
        <v>290</v>
      </c>
      <c r="AQ385" s="103"/>
      <c r="AR385" s="103"/>
      <c r="AS385" s="103"/>
      <c r="AT385" s="104" t="str">
        <f t="shared" si="18"/>
        <v>https://lhw.com/badrutts</v>
      </c>
      <c r="AU385" s="104"/>
      <c r="AV385" s="104"/>
      <c r="AW385" s="104"/>
      <c r="AX385" s="104"/>
      <c r="AY385" s="104"/>
      <c r="AZ385" s="104"/>
      <c r="BA385" s="104"/>
      <c r="BB385" s="104"/>
      <c r="BC385" s="104"/>
      <c r="BD385" s="104"/>
      <c r="BE385" s="104"/>
      <c r="BF385" s="104"/>
      <c r="BG385" s="104"/>
      <c r="BH385" s="104"/>
      <c r="BI385" s="104"/>
      <c r="BJ385" s="104"/>
      <c r="BK385" s="104"/>
      <c r="BL385" s="105"/>
      <c r="BM385" s="2"/>
      <c r="BN385" s="25"/>
      <c r="BO385" s="25"/>
      <c r="BP385" s="25"/>
      <c r="BQ385" s="25"/>
      <c r="BR385" s="25"/>
      <c r="BS385" s="25"/>
      <c r="BT385" s="25"/>
      <c r="BU385" s="25"/>
      <c r="BV385" s="25"/>
      <c r="BW385" s="25"/>
      <c r="BX385" s="25"/>
      <c r="BY385" s="25"/>
      <c r="BZ385" s="25"/>
      <c r="CA385" s="25"/>
      <c r="CB385" s="25"/>
      <c r="CC385" s="25"/>
      <c r="CD385" s="25"/>
      <c r="CE385" s="25"/>
      <c r="CF385" s="25"/>
      <c r="CG385" s="25"/>
      <c r="CH385" s="25"/>
      <c r="CI385" s="25"/>
      <c r="CJ385" s="25"/>
      <c r="CK385" s="25"/>
      <c r="CU385" s="10" t="str">
        <f>'Hotel Database'!$EJ392</f>
        <v/>
      </c>
      <c r="CW385" s="10" t="str">
        <f>'Hotel Database'!$EN392</f>
        <v/>
      </c>
      <c r="CY385" s="8">
        <v>375</v>
      </c>
      <c r="DA385" s="10" t="str">
        <f>IFERROR(INDEX('Hotel Database'!$ED$11:$ED$510, MATCH($CY385, 'Hotel Database'!$EB$11:$EB$510, 0)), "")</f>
        <v>375. Badrutt's Palace Hotel</v>
      </c>
      <c r="DC385" s="10" t="str">
        <f>IF(IFERROR(INDEX('Hotel Database'!$AD$11:$AD$510, MATCH($CY385, 'Hotel Database'!$EB$11:$EB$510, 0)), "")="", "", IFERROR(INDEX('Hotel Database'!$AD$11:$AD$510, MATCH($CY385, 'Hotel Database'!$EB$11:$EB$510, 0)), ""))</f>
        <v>www.lhw.com/badrutts</v>
      </c>
      <c r="DE385" s="10" t="str">
        <f t="shared" si="19"/>
        <v>https://lhw.com/badrutts</v>
      </c>
    </row>
    <row r="386" spans="1:109" x14ac:dyDescent="0.35">
      <c r="A386" s="2"/>
      <c r="B386" s="101" t="str">
        <f>IF(IFERROR(INDEX('Hotel Database'!$B$11:$B$510, MATCH($CY386, 'Hotel Database'!$EB$11:$EB$510, 0)), "")="", "", IFERROR(INDEX('Hotel Database'!$B$11:$B$510, MATCH($CY386, 'Hotel Database'!$EB$11:$EB$510, 0)), ""))</f>
        <v>Switzerland</v>
      </c>
      <c r="C386" s="102"/>
      <c r="D386" s="102"/>
      <c r="E386" s="102"/>
      <c r="F386" s="102"/>
      <c r="G386" s="102"/>
      <c r="H386" s="102"/>
      <c r="I386" s="102" t="str">
        <f>IF(IFERROR(INDEX('Hotel Database'!$C$11:$C$510, MATCH($CY386, 'Hotel Database'!$EB$11:$EB$510, 0)), "")="", "", IFERROR(INDEX('Hotel Database'!$C$11:$C$510, MATCH($CY386, 'Hotel Database'!$EB$11:$EB$510, 0)), ""))</f>
        <v>Zurich</v>
      </c>
      <c r="J386" s="102"/>
      <c r="K386" s="102"/>
      <c r="L386" s="102"/>
      <c r="M386" s="102"/>
      <c r="N386" s="102"/>
      <c r="O386" s="102"/>
      <c r="P386" s="102" t="str">
        <f>IF(IFERROR(INDEX('Hotel Database'!$D$11:$D$510, MATCH($CY386, 'Hotel Database'!$EB$11:$EB$510, 0)), "")="", "", IFERROR(INDEX('Hotel Database'!$D$11:$D$510, MATCH($CY386, 'Hotel Database'!$EB$11:$EB$510, 0)), ""))</f>
        <v>Baur au Lac</v>
      </c>
      <c r="Q386" s="102"/>
      <c r="R386" s="102"/>
      <c r="S386" s="102"/>
      <c r="T386" s="102"/>
      <c r="U386" s="102"/>
      <c r="V386" s="102"/>
      <c r="W386" s="102"/>
      <c r="X386" s="102"/>
      <c r="Y386" s="102"/>
      <c r="Z386" s="102" t="str">
        <f>IF(IFERROR(INDEX('Hotel Database'!$I$11:$I$510, MATCH($CY386, 'Hotel Database'!$EB$11:$EB$510, 0)), "")="", "", IFERROR(INDEX('Hotel Database'!$I$11:$I$510, MATCH($CY386, 'Hotel Database'!$EB$11:$EB$510, 0)), ""))</f>
        <v/>
      </c>
      <c r="AA386" s="102"/>
      <c r="AB386" s="102"/>
      <c r="AC386" s="102"/>
      <c r="AD386" s="103">
        <f>IF(IFERROR(INDEX('Hotel Database'!$E$11:$E$510, MATCH($CY386, 'Hotel Database'!$EB$11:$EB$510, 0)), "")="", "", IFERROR(INDEX('Hotel Database'!$E$11:$E$510, MATCH($CY386, 'Hotel Database'!$EB$11:$EB$510, 0)), ""))</f>
        <v>137</v>
      </c>
      <c r="AE386" s="103"/>
      <c r="AF386" s="103"/>
      <c r="AG386" s="103"/>
      <c r="AH386" s="103">
        <f>IF(IFERROR(INDEX('Hotel Database'!$H$11:$H$510, MATCH($CY386, 'Hotel Database'!$EB$11:$EB$510, 0)), "")="", "", IFERROR(INDEX('Hotel Database'!$H$11:$H$510, MATCH($CY386, 'Hotel Database'!$EB$11:$EB$510, 0)), ""))</f>
        <v>7</v>
      </c>
      <c r="AI386" s="103"/>
      <c r="AJ386" s="103"/>
      <c r="AK386" s="103"/>
      <c r="AL386" s="103">
        <f>IF(IFERROR(INDEX('Hotel Database'!$K$11:$K$510, MATCH($CY386, 'Hotel Database'!$EB$11:$EB$510, 0)), "")="", "", IFERROR(INDEX('Hotel Database'!$K$11:$K$510, MATCH($CY386, 'Hotel Database'!$EB$11:$EB$510, 0)), ""))</f>
        <v>50</v>
      </c>
      <c r="AM386" s="103"/>
      <c r="AN386" s="103"/>
      <c r="AO386" s="103"/>
      <c r="AP386" s="103">
        <f>IF(IFERROR(INDEX('Hotel Database'!$Q$11:$Q$510, MATCH($CY386, 'Hotel Database'!$EB$11:$EB$510, 0)), "")="", "", IFERROR(INDEX('Hotel Database'!$Q$11:$Q$510, MATCH($CY386, 'Hotel Database'!$EB$11:$EB$510, 0)), ""))</f>
        <v>150</v>
      </c>
      <c r="AQ386" s="103"/>
      <c r="AR386" s="103"/>
      <c r="AS386" s="103"/>
      <c r="AT386" s="104" t="str">
        <f t="shared" si="18"/>
        <v>https://lhw.com/bauraulac</v>
      </c>
      <c r="AU386" s="104"/>
      <c r="AV386" s="104"/>
      <c r="AW386" s="104"/>
      <c r="AX386" s="104"/>
      <c r="AY386" s="104"/>
      <c r="AZ386" s="104"/>
      <c r="BA386" s="104"/>
      <c r="BB386" s="104"/>
      <c r="BC386" s="104"/>
      <c r="BD386" s="104"/>
      <c r="BE386" s="104"/>
      <c r="BF386" s="104"/>
      <c r="BG386" s="104"/>
      <c r="BH386" s="104"/>
      <c r="BI386" s="104"/>
      <c r="BJ386" s="104"/>
      <c r="BK386" s="104"/>
      <c r="BL386" s="105"/>
      <c r="BM386" s="2"/>
      <c r="BN386" s="25"/>
      <c r="BO386" s="25"/>
      <c r="BP386" s="25"/>
      <c r="BQ386" s="25"/>
      <c r="BR386" s="25"/>
      <c r="BS386" s="25"/>
      <c r="BT386" s="25"/>
      <c r="BU386" s="25"/>
      <c r="BV386" s="25"/>
      <c r="BW386" s="25"/>
      <c r="BX386" s="25"/>
      <c r="BY386" s="25"/>
      <c r="BZ386" s="25"/>
      <c r="CA386" s="25"/>
      <c r="CB386" s="25"/>
      <c r="CC386" s="25"/>
      <c r="CD386" s="25"/>
      <c r="CE386" s="25"/>
      <c r="CF386" s="25"/>
      <c r="CG386" s="25"/>
      <c r="CH386" s="25"/>
      <c r="CI386" s="25"/>
      <c r="CJ386" s="25"/>
      <c r="CK386" s="25"/>
      <c r="CU386" s="10" t="str">
        <f>'Hotel Database'!$EJ393</f>
        <v/>
      </c>
      <c r="CW386" s="10" t="str">
        <f>'Hotel Database'!$EN393</f>
        <v/>
      </c>
      <c r="CY386" s="8">
        <v>376</v>
      </c>
      <c r="DA386" s="10" t="str">
        <f>IFERROR(INDEX('Hotel Database'!$ED$11:$ED$510, MATCH($CY386, 'Hotel Database'!$EB$11:$EB$510, 0)), "")</f>
        <v>376. Baur au Lac</v>
      </c>
      <c r="DC386" s="10" t="str">
        <f>IF(IFERROR(INDEX('Hotel Database'!$AD$11:$AD$510, MATCH($CY386, 'Hotel Database'!$EB$11:$EB$510, 0)), "")="", "", IFERROR(INDEX('Hotel Database'!$AD$11:$AD$510, MATCH($CY386, 'Hotel Database'!$EB$11:$EB$510, 0)), ""))</f>
        <v>www.lhw.com/bauraulac</v>
      </c>
      <c r="DE386" s="10" t="str">
        <f t="shared" si="19"/>
        <v>https://lhw.com/bauraulac</v>
      </c>
    </row>
    <row r="387" spans="1:109" x14ac:dyDescent="0.35">
      <c r="A387" s="2"/>
      <c r="B387" s="101" t="str">
        <f>IF(IFERROR(INDEX('Hotel Database'!$B$11:$B$510, MATCH($CY387, 'Hotel Database'!$EB$11:$EB$510, 0)), "")="", "", IFERROR(INDEX('Hotel Database'!$B$11:$B$510, MATCH($CY387, 'Hotel Database'!$EB$11:$EB$510, 0)), ""))</f>
        <v>Switzerland</v>
      </c>
      <c r="C387" s="102"/>
      <c r="D387" s="102"/>
      <c r="E387" s="102"/>
      <c r="F387" s="102"/>
      <c r="G387" s="102"/>
      <c r="H387" s="102"/>
      <c r="I387" s="102" t="str">
        <f>IF(IFERROR(INDEX('Hotel Database'!$C$11:$C$510, MATCH($CY387, 'Hotel Database'!$EB$11:$EB$510, 0)), "")="", "", IFERROR(INDEX('Hotel Database'!$C$11:$C$510, MATCH($CY387, 'Hotel Database'!$EB$11:$EB$510, 0)), ""))</f>
        <v>Geneva</v>
      </c>
      <c r="J387" s="102"/>
      <c r="K387" s="102"/>
      <c r="L387" s="102"/>
      <c r="M387" s="102"/>
      <c r="N387" s="102"/>
      <c r="O387" s="102"/>
      <c r="P387" s="102" t="str">
        <f>IF(IFERROR(INDEX('Hotel Database'!$D$11:$D$510, MATCH($CY387, 'Hotel Database'!$EB$11:$EB$510, 0)), "")="", "", IFERROR(INDEX('Hotel Database'!$D$11:$D$510, MATCH($CY387, 'Hotel Database'!$EB$11:$EB$510, 0)), ""))</f>
        <v>Beau-Rivage, Geneve</v>
      </c>
      <c r="Q387" s="102"/>
      <c r="R387" s="102"/>
      <c r="S387" s="102"/>
      <c r="T387" s="102"/>
      <c r="U387" s="102"/>
      <c r="V387" s="102"/>
      <c r="W387" s="102"/>
      <c r="X387" s="102"/>
      <c r="Y387" s="102"/>
      <c r="Z387" s="102" t="str">
        <f>IF(IFERROR(INDEX('Hotel Database'!$I$11:$I$510, MATCH($CY387, 'Hotel Database'!$EB$11:$EB$510, 0)), "")="", "", IFERROR(INDEX('Hotel Database'!$I$11:$I$510, MATCH($CY387, 'Hotel Database'!$EB$11:$EB$510, 0)), ""))</f>
        <v/>
      </c>
      <c r="AA387" s="102"/>
      <c r="AB387" s="102"/>
      <c r="AC387" s="102"/>
      <c r="AD387" s="103">
        <f>IF(IFERROR(INDEX('Hotel Database'!$E$11:$E$510, MATCH($CY387, 'Hotel Database'!$EB$11:$EB$510, 0)), "")="", "", IFERROR(INDEX('Hotel Database'!$E$11:$E$510, MATCH($CY387, 'Hotel Database'!$EB$11:$EB$510, 0)), ""))</f>
        <v>95</v>
      </c>
      <c r="AE387" s="103"/>
      <c r="AF387" s="103"/>
      <c r="AG387" s="103"/>
      <c r="AH387" s="103">
        <f>IF(IFERROR(INDEX('Hotel Database'!$H$11:$H$510, MATCH($CY387, 'Hotel Database'!$EB$11:$EB$510, 0)), "")="", "", IFERROR(INDEX('Hotel Database'!$H$11:$H$510, MATCH($CY387, 'Hotel Database'!$EB$11:$EB$510, 0)), ""))</f>
        <v>6</v>
      </c>
      <c r="AI387" s="103"/>
      <c r="AJ387" s="103"/>
      <c r="AK387" s="103"/>
      <c r="AL387" s="103">
        <f>IF(IFERROR(INDEX('Hotel Database'!$K$11:$K$510, MATCH($CY387, 'Hotel Database'!$EB$11:$EB$510, 0)), "")="", "", IFERROR(INDEX('Hotel Database'!$K$11:$K$510, MATCH($CY387, 'Hotel Database'!$EB$11:$EB$510, 0)), ""))</f>
        <v>650</v>
      </c>
      <c r="AM387" s="103"/>
      <c r="AN387" s="103"/>
      <c r="AO387" s="103"/>
      <c r="AP387" s="103">
        <f>IF(IFERROR(INDEX('Hotel Database'!$Q$11:$Q$510, MATCH($CY387, 'Hotel Database'!$EB$11:$EB$510, 0)), "")="", "", IFERROR(INDEX('Hotel Database'!$Q$11:$Q$510, MATCH($CY387, 'Hotel Database'!$EB$11:$EB$510, 0)), ""))</f>
        <v>200</v>
      </c>
      <c r="AQ387" s="103"/>
      <c r="AR387" s="103"/>
      <c r="AS387" s="103"/>
      <c r="AT387" s="104" t="str">
        <f t="shared" si="18"/>
        <v>https://lhw.com/beaurivagegeneva</v>
      </c>
      <c r="AU387" s="104"/>
      <c r="AV387" s="104"/>
      <c r="AW387" s="104"/>
      <c r="AX387" s="104"/>
      <c r="AY387" s="104"/>
      <c r="AZ387" s="104"/>
      <c r="BA387" s="104"/>
      <c r="BB387" s="104"/>
      <c r="BC387" s="104"/>
      <c r="BD387" s="104"/>
      <c r="BE387" s="104"/>
      <c r="BF387" s="104"/>
      <c r="BG387" s="104"/>
      <c r="BH387" s="104"/>
      <c r="BI387" s="104"/>
      <c r="BJ387" s="104"/>
      <c r="BK387" s="104"/>
      <c r="BL387" s="105"/>
      <c r="BM387" s="2"/>
      <c r="BN387" s="25"/>
      <c r="BO387" s="25"/>
      <c r="BP387" s="25"/>
      <c r="BQ387" s="25"/>
      <c r="BR387" s="25"/>
      <c r="BS387" s="25"/>
      <c r="BT387" s="25"/>
      <c r="BU387" s="25"/>
      <c r="BV387" s="25"/>
      <c r="BW387" s="25"/>
      <c r="BX387" s="25"/>
      <c r="BY387" s="25"/>
      <c r="BZ387" s="25"/>
      <c r="CA387" s="25"/>
      <c r="CB387" s="25"/>
      <c r="CC387" s="25"/>
      <c r="CD387" s="25"/>
      <c r="CE387" s="25"/>
      <c r="CF387" s="25"/>
      <c r="CG387" s="25"/>
      <c r="CH387" s="25"/>
      <c r="CI387" s="25"/>
      <c r="CJ387" s="25"/>
      <c r="CK387" s="25"/>
      <c r="CU387" s="10" t="str">
        <f>'Hotel Database'!$EJ394</f>
        <v/>
      </c>
      <c r="CW387" s="10" t="str">
        <f>'Hotel Database'!$EN394</f>
        <v/>
      </c>
      <c r="CY387" s="8">
        <v>377</v>
      </c>
      <c r="DA387" s="10" t="str">
        <f>IFERROR(INDEX('Hotel Database'!$ED$11:$ED$510, MATCH($CY387, 'Hotel Database'!$EB$11:$EB$510, 0)), "")</f>
        <v>377. Beau-Rivage, Geneve</v>
      </c>
      <c r="DC387" s="10" t="str">
        <f>IF(IFERROR(INDEX('Hotel Database'!$AD$11:$AD$510, MATCH($CY387, 'Hotel Database'!$EB$11:$EB$510, 0)), "")="", "", IFERROR(INDEX('Hotel Database'!$AD$11:$AD$510, MATCH($CY387, 'Hotel Database'!$EB$11:$EB$510, 0)), ""))</f>
        <v>www.lhw.com/beaurivagegeneva</v>
      </c>
      <c r="DE387" s="10" t="str">
        <f t="shared" si="19"/>
        <v>https://lhw.com/beaurivagegeneva</v>
      </c>
    </row>
    <row r="388" spans="1:109" x14ac:dyDescent="0.35">
      <c r="A388" s="2"/>
      <c r="B388" s="101" t="str">
        <f>IF(IFERROR(INDEX('Hotel Database'!$B$11:$B$510, MATCH($CY388, 'Hotel Database'!$EB$11:$EB$510, 0)), "")="", "", IFERROR(INDEX('Hotel Database'!$B$11:$B$510, MATCH($CY388, 'Hotel Database'!$EB$11:$EB$510, 0)), ""))</f>
        <v>Switzerland</v>
      </c>
      <c r="C388" s="102"/>
      <c r="D388" s="102"/>
      <c r="E388" s="102"/>
      <c r="F388" s="102"/>
      <c r="G388" s="102"/>
      <c r="H388" s="102"/>
      <c r="I388" s="102" t="str">
        <f>IF(IFERROR(INDEX('Hotel Database'!$C$11:$C$510, MATCH($CY388, 'Hotel Database'!$EB$11:$EB$510, 0)), "")="", "", IFERROR(INDEX('Hotel Database'!$C$11:$C$510, MATCH($CY388, 'Hotel Database'!$EB$11:$EB$510, 0)), ""))</f>
        <v>Lausanne</v>
      </c>
      <c r="J388" s="102"/>
      <c r="K388" s="102"/>
      <c r="L388" s="102"/>
      <c r="M388" s="102"/>
      <c r="N388" s="102"/>
      <c r="O388" s="102"/>
      <c r="P388" s="102" t="str">
        <f>IF(IFERROR(INDEX('Hotel Database'!$D$11:$D$510, MATCH($CY388, 'Hotel Database'!$EB$11:$EB$510, 0)), "")="", "", IFERROR(INDEX('Hotel Database'!$D$11:$D$510, MATCH($CY388, 'Hotel Database'!$EB$11:$EB$510, 0)), ""))</f>
        <v>Beau-Rivage Palace</v>
      </c>
      <c r="Q388" s="102"/>
      <c r="R388" s="102"/>
      <c r="S388" s="102"/>
      <c r="T388" s="102"/>
      <c r="U388" s="102"/>
      <c r="V388" s="102"/>
      <c r="W388" s="102"/>
      <c r="X388" s="102"/>
      <c r="Y388" s="102"/>
      <c r="Z388" s="102" t="str">
        <f>IF(IFERROR(INDEX('Hotel Database'!$I$11:$I$510, MATCH($CY388, 'Hotel Database'!$EB$11:$EB$510, 0)), "")="", "", IFERROR(INDEX('Hotel Database'!$I$11:$I$510, MATCH($CY388, 'Hotel Database'!$EB$11:$EB$510, 0)), ""))</f>
        <v/>
      </c>
      <c r="AA388" s="102"/>
      <c r="AB388" s="102"/>
      <c r="AC388" s="102"/>
      <c r="AD388" s="103">
        <f>IF(IFERROR(INDEX('Hotel Database'!$E$11:$E$510, MATCH($CY388, 'Hotel Database'!$EB$11:$EB$510, 0)), "")="", "", IFERROR(INDEX('Hotel Database'!$E$11:$E$510, MATCH($CY388, 'Hotel Database'!$EB$11:$EB$510, 0)), ""))</f>
        <v>168</v>
      </c>
      <c r="AE388" s="103"/>
      <c r="AF388" s="103"/>
      <c r="AG388" s="103"/>
      <c r="AH388" s="103">
        <f>IF(IFERROR(INDEX('Hotel Database'!$H$11:$H$510, MATCH($CY388, 'Hotel Database'!$EB$11:$EB$510, 0)), "")="", "", IFERROR(INDEX('Hotel Database'!$H$11:$H$510, MATCH($CY388, 'Hotel Database'!$EB$11:$EB$510, 0)), ""))</f>
        <v>12</v>
      </c>
      <c r="AI388" s="103"/>
      <c r="AJ388" s="103"/>
      <c r="AK388" s="103"/>
      <c r="AL388" s="103">
        <f>IF(IFERROR(INDEX('Hotel Database'!$K$11:$K$510, MATCH($CY388, 'Hotel Database'!$EB$11:$EB$510, 0)), "")="", "", IFERROR(INDEX('Hotel Database'!$K$11:$K$510, MATCH($CY388, 'Hotel Database'!$EB$11:$EB$510, 0)), ""))</f>
        <v>100</v>
      </c>
      <c r="AM388" s="103"/>
      <c r="AN388" s="103"/>
      <c r="AO388" s="103"/>
      <c r="AP388" s="103">
        <f>IF(IFERROR(INDEX('Hotel Database'!$Q$11:$Q$510, MATCH($CY388, 'Hotel Database'!$EB$11:$EB$510, 0)), "")="", "", IFERROR(INDEX('Hotel Database'!$Q$11:$Q$510, MATCH($CY388, 'Hotel Database'!$EB$11:$EB$510, 0)), ""))</f>
        <v>350</v>
      </c>
      <c r="AQ388" s="103"/>
      <c r="AR388" s="103"/>
      <c r="AS388" s="103"/>
      <c r="AT388" s="104" t="str">
        <f t="shared" si="18"/>
        <v>https://lhw.com/beaurivagelausanne</v>
      </c>
      <c r="AU388" s="104"/>
      <c r="AV388" s="104"/>
      <c r="AW388" s="104"/>
      <c r="AX388" s="104"/>
      <c r="AY388" s="104"/>
      <c r="AZ388" s="104"/>
      <c r="BA388" s="104"/>
      <c r="BB388" s="104"/>
      <c r="BC388" s="104"/>
      <c r="BD388" s="104"/>
      <c r="BE388" s="104"/>
      <c r="BF388" s="104"/>
      <c r="BG388" s="104"/>
      <c r="BH388" s="104"/>
      <c r="BI388" s="104"/>
      <c r="BJ388" s="104"/>
      <c r="BK388" s="104"/>
      <c r="BL388" s="105"/>
      <c r="BM388" s="2"/>
      <c r="BN388" s="25"/>
      <c r="BO388" s="25"/>
      <c r="BP388" s="25"/>
      <c r="BQ388" s="25"/>
      <c r="BR388" s="25"/>
      <c r="BS388" s="25"/>
      <c r="BT388" s="25"/>
      <c r="BU388" s="25"/>
      <c r="BV388" s="25"/>
      <c r="BW388" s="25"/>
      <c r="BX388" s="25"/>
      <c r="BY388" s="25"/>
      <c r="BZ388" s="25"/>
      <c r="CA388" s="25"/>
      <c r="CB388" s="25"/>
      <c r="CC388" s="25"/>
      <c r="CD388" s="25"/>
      <c r="CE388" s="25"/>
      <c r="CF388" s="25"/>
      <c r="CG388" s="25"/>
      <c r="CH388" s="25"/>
      <c r="CI388" s="25"/>
      <c r="CJ388" s="25"/>
      <c r="CK388" s="25"/>
      <c r="CU388" s="10" t="str">
        <f>'Hotel Database'!$EJ395</f>
        <v/>
      </c>
      <c r="CW388" s="10" t="str">
        <f>'Hotel Database'!$EN395</f>
        <v/>
      </c>
      <c r="CY388" s="8">
        <v>378</v>
      </c>
      <c r="DA388" s="10" t="str">
        <f>IFERROR(INDEX('Hotel Database'!$ED$11:$ED$510, MATCH($CY388, 'Hotel Database'!$EB$11:$EB$510, 0)), "")</f>
        <v>378. Beau-Rivage Palace</v>
      </c>
      <c r="DC388" s="10" t="str">
        <f>IF(IFERROR(INDEX('Hotel Database'!$AD$11:$AD$510, MATCH($CY388, 'Hotel Database'!$EB$11:$EB$510, 0)), "")="", "", IFERROR(INDEX('Hotel Database'!$AD$11:$AD$510, MATCH($CY388, 'Hotel Database'!$EB$11:$EB$510, 0)), ""))</f>
        <v>www.lhw.com/beaurivagelausanne</v>
      </c>
      <c r="DE388" s="10" t="str">
        <f t="shared" si="19"/>
        <v>https://lhw.com/beaurivagelausanne</v>
      </c>
    </row>
    <row r="389" spans="1:109" x14ac:dyDescent="0.35">
      <c r="A389" s="2"/>
      <c r="B389" s="101" t="str">
        <f>IF(IFERROR(INDEX('Hotel Database'!$B$11:$B$510, MATCH($CY389, 'Hotel Database'!$EB$11:$EB$510, 0)), "")="", "", IFERROR(INDEX('Hotel Database'!$B$11:$B$510, MATCH($CY389, 'Hotel Database'!$EB$11:$EB$510, 0)), ""))</f>
        <v>Switzerland</v>
      </c>
      <c r="C389" s="102"/>
      <c r="D389" s="102"/>
      <c r="E389" s="102"/>
      <c r="F389" s="102"/>
      <c r="G389" s="102"/>
      <c r="H389" s="102"/>
      <c r="I389" s="102" t="str">
        <f>IF(IFERROR(INDEX('Hotel Database'!$C$11:$C$510, MATCH($CY389, 'Hotel Database'!$EB$11:$EB$510, 0)), "")="", "", IFERROR(INDEX('Hotel Database'!$C$11:$C$510, MATCH($CY389, 'Hotel Database'!$EB$11:$EB$510, 0)), ""))</f>
        <v>Bern</v>
      </c>
      <c r="J389" s="102"/>
      <c r="K389" s="102"/>
      <c r="L389" s="102"/>
      <c r="M389" s="102"/>
      <c r="N389" s="102"/>
      <c r="O389" s="102"/>
      <c r="P389" s="102" t="str">
        <f>IF(IFERROR(INDEX('Hotel Database'!$D$11:$D$510, MATCH($CY389, 'Hotel Database'!$EB$11:$EB$510, 0)), "")="", "", IFERROR(INDEX('Hotel Database'!$D$11:$D$510, MATCH($CY389, 'Hotel Database'!$EB$11:$EB$510, 0)), ""))</f>
        <v>Bellevue Palace Bern</v>
      </c>
      <c r="Q389" s="102"/>
      <c r="R389" s="102"/>
      <c r="S389" s="102"/>
      <c r="T389" s="102"/>
      <c r="U389" s="102"/>
      <c r="V389" s="102"/>
      <c r="W389" s="102"/>
      <c r="X389" s="102"/>
      <c r="Y389" s="102"/>
      <c r="Z389" s="102" t="str">
        <f>IF(IFERROR(INDEX('Hotel Database'!$I$11:$I$510, MATCH($CY389, 'Hotel Database'!$EB$11:$EB$510, 0)), "")="", "", IFERROR(INDEX('Hotel Database'!$I$11:$I$510, MATCH($CY389, 'Hotel Database'!$EB$11:$EB$510, 0)), ""))</f>
        <v/>
      </c>
      <c r="AA389" s="102"/>
      <c r="AB389" s="102"/>
      <c r="AC389" s="102"/>
      <c r="AD389" s="103">
        <f>IF(IFERROR(INDEX('Hotel Database'!$E$11:$E$510, MATCH($CY389, 'Hotel Database'!$EB$11:$EB$510, 0)), "")="", "", IFERROR(INDEX('Hotel Database'!$E$11:$E$510, MATCH($CY389, 'Hotel Database'!$EB$11:$EB$510, 0)), ""))</f>
        <v>126</v>
      </c>
      <c r="AE389" s="103"/>
      <c r="AF389" s="103"/>
      <c r="AG389" s="103"/>
      <c r="AH389" s="103">
        <f>IF(IFERROR(INDEX('Hotel Database'!$H$11:$H$510, MATCH($CY389, 'Hotel Database'!$EB$11:$EB$510, 0)), "")="", "", IFERROR(INDEX('Hotel Database'!$H$11:$H$510, MATCH($CY389, 'Hotel Database'!$EB$11:$EB$510, 0)), ""))</f>
        <v>13</v>
      </c>
      <c r="AI389" s="103"/>
      <c r="AJ389" s="103"/>
      <c r="AK389" s="103"/>
      <c r="AL389" s="103">
        <f>IF(IFERROR(INDEX('Hotel Database'!$K$11:$K$510, MATCH($CY389, 'Hotel Database'!$EB$11:$EB$510, 0)), "")="", "", IFERROR(INDEX('Hotel Database'!$K$11:$K$510, MATCH($CY389, 'Hotel Database'!$EB$11:$EB$510, 0)), ""))</f>
        <v>120</v>
      </c>
      <c r="AM389" s="103"/>
      <c r="AN389" s="103"/>
      <c r="AO389" s="103"/>
      <c r="AP389" s="103">
        <f>IF(IFERROR(INDEX('Hotel Database'!$Q$11:$Q$510, MATCH($CY389, 'Hotel Database'!$EB$11:$EB$510, 0)), "")="", "", IFERROR(INDEX('Hotel Database'!$Q$11:$Q$510, MATCH($CY389, 'Hotel Database'!$EB$11:$EB$510, 0)), ""))</f>
        <v>300</v>
      </c>
      <c r="AQ389" s="103"/>
      <c r="AR389" s="103"/>
      <c r="AS389" s="103"/>
      <c r="AT389" s="104" t="str">
        <f t="shared" si="18"/>
        <v>https://lhw.com/bellevuepalace</v>
      </c>
      <c r="AU389" s="104"/>
      <c r="AV389" s="104"/>
      <c r="AW389" s="104"/>
      <c r="AX389" s="104"/>
      <c r="AY389" s="104"/>
      <c r="AZ389" s="104"/>
      <c r="BA389" s="104"/>
      <c r="BB389" s="104"/>
      <c r="BC389" s="104"/>
      <c r="BD389" s="104"/>
      <c r="BE389" s="104"/>
      <c r="BF389" s="104"/>
      <c r="BG389" s="104"/>
      <c r="BH389" s="104"/>
      <c r="BI389" s="104"/>
      <c r="BJ389" s="104"/>
      <c r="BK389" s="104"/>
      <c r="BL389" s="105"/>
      <c r="BM389" s="2"/>
      <c r="BN389" s="25"/>
      <c r="BO389" s="25"/>
      <c r="BP389" s="25"/>
      <c r="BQ389" s="25"/>
      <c r="BR389" s="25"/>
      <c r="BS389" s="25"/>
      <c r="BT389" s="25"/>
      <c r="BU389" s="25"/>
      <c r="BV389" s="25"/>
      <c r="BW389" s="25"/>
      <c r="BX389" s="25"/>
      <c r="BY389" s="25"/>
      <c r="BZ389" s="25"/>
      <c r="CA389" s="25"/>
      <c r="CB389" s="25"/>
      <c r="CC389" s="25"/>
      <c r="CD389" s="25"/>
      <c r="CE389" s="25"/>
      <c r="CF389" s="25"/>
      <c r="CG389" s="25"/>
      <c r="CH389" s="25"/>
      <c r="CI389" s="25"/>
      <c r="CJ389" s="25"/>
      <c r="CK389" s="25"/>
      <c r="CU389" s="10" t="str">
        <f>'Hotel Database'!$EJ396</f>
        <v/>
      </c>
      <c r="CW389" s="10" t="str">
        <f>'Hotel Database'!$EN396</f>
        <v/>
      </c>
      <c r="CY389" s="8">
        <v>379</v>
      </c>
      <c r="DA389" s="10" t="str">
        <f>IFERROR(INDEX('Hotel Database'!$ED$11:$ED$510, MATCH($CY389, 'Hotel Database'!$EB$11:$EB$510, 0)), "")</f>
        <v>379. Bellevue Palace Bern</v>
      </c>
      <c r="DC389" s="10" t="str">
        <f>IF(IFERROR(INDEX('Hotel Database'!$AD$11:$AD$510, MATCH($CY389, 'Hotel Database'!$EB$11:$EB$510, 0)), "")="", "", IFERROR(INDEX('Hotel Database'!$AD$11:$AD$510, MATCH($CY389, 'Hotel Database'!$EB$11:$EB$510, 0)), ""))</f>
        <v>www.lhw.com/bellevuepalace</v>
      </c>
      <c r="DE389" s="10" t="str">
        <f t="shared" si="19"/>
        <v>https://lhw.com/bellevuepalace</v>
      </c>
    </row>
    <row r="390" spans="1:109" x14ac:dyDescent="0.35">
      <c r="A390" s="2"/>
      <c r="B390" s="101" t="str">
        <f>IF(IFERROR(INDEX('Hotel Database'!$B$11:$B$510, MATCH($CY390, 'Hotel Database'!$EB$11:$EB$510, 0)), "")="", "", IFERROR(INDEX('Hotel Database'!$B$11:$B$510, MATCH($CY390, 'Hotel Database'!$EB$11:$EB$510, 0)), ""))</f>
        <v>Switzerland</v>
      </c>
      <c r="C390" s="102"/>
      <c r="D390" s="102"/>
      <c r="E390" s="102"/>
      <c r="F390" s="102"/>
      <c r="G390" s="102"/>
      <c r="H390" s="102"/>
      <c r="I390" s="102" t="str">
        <f>IF(IFERROR(INDEX('Hotel Database'!$C$11:$C$510, MATCH($CY390, 'Hotel Database'!$EB$11:$EB$510, 0)), "")="", "", IFERROR(INDEX('Hotel Database'!$C$11:$C$510, MATCH($CY390, 'Hotel Database'!$EB$11:$EB$510, 0)), ""))</f>
        <v>Obbuergen</v>
      </c>
      <c r="J390" s="102"/>
      <c r="K390" s="102"/>
      <c r="L390" s="102"/>
      <c r="M390" s="102"/>
      <c r="N390" s="102"/>
      <c r="O390" s="102"/>
      <c r="P390" s="102" t="str">
        <f>IF(IFERROR(INDEX('Hotel Database'!$D$11:$D$510, MATCH($CY390, 'Hotel Database'!$EB$11:$EB$510, 0)), "")="", "", IFERROR(INDEX('Hotel Database'!$D$11:$D$510, MATCH($CY390, 'Hotel Database'!$EB$11:$EB$510, 0)), ""))</f>
        <v>Burgenstock Hotel &amp; Alpine Spa</v>
      </c>
      <c r="Q390" s="102"/>
      <c r="R390" s="102"/>
      <c r="S390" s="102"/>
      <c r="T390" s="102"/>
      <c r="U390" s="102"/>
      <c r="V390" s="102"/>
      <c r="W390" s="102"/>
      <c r="X390" s="102"/>
      <c r="Y390" s="102"/>
      <c r="Z390" s="102" t="str">
        <f>IF(IFERROR(INDEX('Hotel Database'!$I$11:$I$510, MATCH($CY390, 'Hotel Database'!$EB$11:$EB$510, 0)), "")="", "", IFERROR(INDEX('Hotel Database'!$I$11:$I$510, MATCH($CY390, 'Hotel Database'!$EB$11:$EB$510, 0)), ""))</f>
        <v/>
      </c>
      <c r="AA390" s="102"/>
      <c r="AB390" s="102"/>
      <c r="AC390" s="102"/>
      <c r="AD390" s="103">
        <f>IF(IFERROR(INDEX('Hotel Database'!$E$11:$E$510, MATCH($CY390, 'Hotel Database'!$EB$11:$EB$510, 0)), "")="", "", IFERROR(INDEX('Hotel Database'!$E$11:$E$510, MATCH($CY390, 'Hotel Database'!$EB$11:$EB$510, 0)), ""))</f>
        <v>211</v>
      </c>
      <c r="AE390" s="103"/>
      <c r="AF390" s="103"/>
      <c r="AG390" s="103"/>
      <c r="AH390" s="103">
        <f>IF(IFERROR(INDEX('Hotel Database'!$H$11:$H$510, MATCH($CY390, 'Hotel Database'!$EB$11:$EB$510, 0)), "")="", "", IFERROR(INDEX('Hotel Database'!$H$11:$H$510, MATCH($CY390, 'Hotel Database'!$EB$11:$EB$510, 0)), ""))</f>
        <v>9</v>
      </c>
      <c r="AI390" s="103"/>
      <c r="AJ390" s="103"/>
      <c r="AK390" s="103"/>
      <c r="AL390" s="103">
        <f>IF(IFERROR(INDEX('Hotel Database'!$K$11:$K$510, MATCH($CY390, 'Hotel Database'!$EB$11:$EB$510, 0)), "")="", "", IFERROR(INDEX('Hotel Database'!$K$11:$K$510, MATCH($CY390, 'Hotel Database'!$EB$11:$EB$510, 0)), ""))</f>
        <v>600</v>
      </c>
      <c r="AM390" s="103"/>
      <c r="AN390" s="103"/>
      <c r="AO390" s="103"/>
      <c r="AP390" s="103">
        <f>IF(IFERROR(INDEX('Hotel Database'!$Q$11:$Q$510, MATCH($CY390, 'Hotel Database'!$EB$11:$EB$510, 0)), "")="", "", IFERROR(INDEX('Hotel Database'!$Q$11:$Q$510, MATCH($CY390, 'Hotel Database'!$EB$11:$EB$510, 0)), ""))</f>
        <v>420</v>
      </c>
      <c r="AQ390" s="103"/>
      <c r="AR390" s="103"/>
      <c r="AS390" s="103"/>
      <c r="AT390" s="104" t="str">
        <f t="shared" si="18"/>
        <v>https://lhw.com/burgenstock</v>
      </c>
      <c r="AU390" s="104"/>
      <c r="AV390" s="104"/>
      <c r="AW390" s="104"/>
      <c r="AX390" s="104"/>
      <c r="AY390" s="104"/>
      <c r="AZ390" s="104"/>
      <c r="BA390" s="104"/>
      <c r="BB390" s="104"/>
      <c r="BC390" s="104"/>
      <c r="BD390" s="104"/>
      <c r="BE390" s="104"/>
      <c r="BF390" s="104"/>
      <c r="BG390" s="104"/>
      <c r="BH390" s="104"/>
      <c r="BI390" s="104"/>
      <c r="BJ390" s="104"/>
      <c r="BK390" s="104"/>
      <c r="BL390" s="105"/>
      <c r="BM390" s="2"/>
      <c r="BN390" s="25"/>
      <c r="BO390" s="25"/>
      <c r="BP390" s="25"/>
      <c r="BQ390" s="25"/>
      <c r="BR390" s="25"/>
      <c r="BS390" s="25"/>
      <c r="BT390" s="25"/>
      <c r="BU390" s="25"/>
      <c r="BV390" s="25"/>
      <c r="BW390" s="25"/>
      <c r="BX390" s="25"/>
      <c r="BY390" s="25"/>
      <c r="BZ390" s="25"/>
      <c r="CA390" s="25"/>
      <c r="CB390" s="25"/>
      <c r="CC390" s="25"/>
      <c r="CD390" s="25"/>
      <c r="CE390" s="25"/>
      <c r="CF390" s="25"/>
      <c r="CG390" s="25"/>
      <c r="CH390" s="25"/>
      <c r="CI390" s="25"/>
      <c r="CJ390" s="25"/>
      <c r="CK390" s="25"/>
      <c r="CU390" s="10" t="str">
        <f>'Hotel Database'!$EJ397</f>
        <v/>
      </c>
      <c r="CW390" s="10" t="str">
        <f>'Hotel Database'!$EN397</f>
        <v/>
      </c>
      <c r="CY390" s="8">
        <v>380</v>
      </c>
      <c r="DA390" s="10" t="str">
        <f>IFERROR(INDEX('Hotel Database'!$ED$11:$ED$510, MATCH($CY390, 'Hotel Database'!$EB$11:$EB$510, 0)), "")</f>
        <v>380. Burgenstock Hotel &amp; Alpine Spa</v>
      </c>
      <c r="DC390" s="10" t="str">
        <f>IF(IFERROR(INDEX('Hotel Database'!$AD$11:$AD$510, MATCH($CY390, 'Hotel Database'!$EB$11:$EB$510, 0)), "")="", "", IFERROR(INDEX('Hotel Database'!$AD$11:$AD$510, MATCH($CY390, 'Hotel Database'!$EB$11:$EB$510, 0)), ""))</f>
        <v>www.lhw.com/burgenstock</v>
      </c>
      <c r="DE390" s="10" t="str">
        <f t="shared" si="19"/>
        <v>https://lhw.com/burgenstock</v>
      </c>
    </row>
    <row r="391" spans="1:109" x14ac:dyDescent="0.35">
      <c r="A391" s="2"/>
      <c r="B391" s="101" t="str">
        <f>IF(IFERROR(INDEX('Hotel Database'!$B$11:$B$510, MATCH($CY391, 'Hotel Database'!$EB$11:$EB$510, 0)), "")="", "", IFERROR(INDEX('Hotel Database'!$B$11:$B$510, MATCH($CY391, 'Hotel Database'!$EB$11:$EB$510, 0)), ""))</f>
        <v>Switzerland</v>
      </c>
      <c r="C391" s="102"/>
      <c r="D391" s="102"/>
      <c r="E391" s="102"/>
      <c r="F391" s="102"/>
      <c r="G391" s="102"/>
      <c r="H391" s="102"/>
      <c r="I391" s="102" t="str">
        <f>IF(IFERROR(INDEX('Hotel Database'!$C$11:$C$510, MATCH($CY391, 'Hotel Database'!$EB$11:$EB$510, 0)), "")="", "", IFERROR(INDEX('Hotel Database'!$C$11:$C$510, MATCH($CY391, 'Hotel Database'!$EB$11:$EB$510, 0)), ""))</f>
        <v>St. Moritz</v>
      </c>
      <c r="J391" s="102"/>
      <c r="K391" s="102"/>
      <c r="L391" s="102"/>
      <c r="M391" s="102"/>
      <c r="N391" s="102"/>
      <c r="O391" s="102"/>
      <c r="P391" s="102" t="str">
        <f>IF(IFERROR(INDEX('Hotel Database'!$D$11:$D$510, MATCH($CY391, 'Hotel Database'!$EB$11:$EB$510, 0)), "")="", "", IFERROR(INDEX('Hotel Database'!$D$11:$D$510, MATCH($CY391, 'Hotel Database'!$EB$11:$EB$510, 0)), ""))</f>
        <v>Carlton Hotel St. Moritz</v>
      </c>
      <c r="Q391" s="102"/>
      <c r="R391" s="102"/>
      <c r="S391" s="102"/>
      <c r="T391" s="102"/>
      <c r="U391" s="102"/>
      <c r="V391" s="102"/>
      <c r="W391" s="102"/>
      <c r="X391" s="102"/>
      <c r="Y391" s="102"/>
      <c r="Z391" s="102" t="str">
        <f>IF(IFERROR(INDEX('Hotel Database'!$I$11:$I$510, MATCH($CY391, 'Hotel Database'!$EB$11:$EB$510, 0)), "")="", "", IFERROR(INDEX('Hotel Database'!$I$11:$I$510, MATCH($CY391, 'Hotel Database'!$EB$11:$EB$510, 0)), ""))</f>
        <v/>
      </c>
      <c r="AA391" s="102"/>
      <c r="AB391" s="102"/>
      <c r="AC391" s="102"/>
      <c r="AD391" s="103">
        <f>IF(IFERROR(INDEX('Hotel Database'!$E$11:$E$510, MATCH($CY391, 'Hotel Database'!$EB$11:$EB$510, 0)), "")="", "", IFERROR(INDEX('Hotel Database'!$E$11:$E$510, MATCH($CY391, 'Hotel Database'!$EB$11:$EB$510, 0)), ""))</f>
        <v>60</v>
      </c>
      <c r="AE391" s="103"/>
      <c r="AF391" s="103"/>
      <c r="AG391" s="103"/>
      <c r="AH391" s="103">
        <f>IF(IFERROR(INDEX('Hotel Database'!$H$11:$H$510, MATCH($CY391, 'Hotel Database'!$EB$11:$EB$510, 0)), "")="", "", IFERROR(INDEX('Hotel Database'!$H$11:$H$510, MATCH($CY391, 'Hotel Database'!$EB$11:$EB$510, 0)), ""))</f>
        <v>3</v>
      </c>
      <c r="AI391" s="103"/>
      <c r="AJ391" s="103"/>
      <c r="AK391" s="103"/>
      <c r="AL391" s="103">
        <f>IF(IFERROR(INDEX('Hotel Database'!$K$11:$K$510, MATCH($CY391, 'Hotel Database'!$EB$11:$EB$510, 0)), "")="", "", IFERROR(INDEX('Hotel Database'!$K$11:$K$510, MATCH($CY391, 'Hotel Database'!$EB$11:$EB$510, 0)), ""))</f>
        <v>60</v>
      </c>
      <c r="AM391" s="103"/>
      <c r="AN391" s="103"/>
      <c r="AO391" s="103"/>
      <c r="AP391" s="103">
        <f>IF(IFERROR(INDEX('Hotel Database'!$Q$11:$Q$510, MATCH($CY391, 'Hotel Database'!$EB$11:$EB$510, 0)), "")="", "", IFERROR(INDEX('Hotel Database'!$Q$11:$Q$510, MATCH($CY391, 'Hotel Database'!$EB$11:$EB$510, 0)), ""))</f>
        <v>160</v>
      </c>
      <c r="AQ391" s="103"/>
      <c r="AR391" s="103"/>
      <c r="AS391" s="103"/>
      <c r="AT391" s="104" t="str">
        <f t="shared" si="18"/>
        <v>https://lhw.com/carltonstmoritz</v>
      </c>
      <c r="AU391" s="104"/>
      <c r="AV391" s="104"/>
      <c r="AW391" s="104"/>
      <c r="AX391" s="104"/>
      <c r="AY391" s="104"/>
      <c r="AZ391" s="104"/>
      <c r="BA391" s="104"/>
      <c r="BB391" s="104"/>
      <c r="BC391" s="104"/>
      <c r="BD391" s="104"/>
      <c r="BE391" s="104"/>
      <c r="BF391" s="104"/>
      <c r="BG391" s="104"/>
      <c r="BH391" s="104"/>
      <c r="BI391" s="104"/>
      <c r="BJ391" s="104"/>
      <c r="BK391" s="104"/>
      <c r="BL391" s="105"/>
      <c r="BM391" s="2"/>
      <c r="BN391" s="25"/>
      <c r="BO391" s="25"/>
      <c r="BP391" s="25"/>
      <c r="BQ391" s="25"/>
      <c r="BR391" s="25"/>
      <c r="BS391" s="25"/>
      <c r="BT391" s="25"/>
      <c r="BU391" s="25"/>
      <c r="BV391" s="25"/>
      <c r="BW391" s="25"/>
      <c r="BX391" s="25"/>
      <c r="BY391" s="25"/>
      <c r="BZ391" s="25"/>
      <c r="CA391" s="25"/>
      <c r="CB391" s="25"/>
      <c r="CC391" s="25"/>
      <c r="CD391" s="25"/>
      <c r="CE391" s="25"/>
      <c r="CF391" s="25"/>
      <c r="CG391" s="25"/>
      <c r="CH391" s="25"/>
      <c r="CI391" s="25"/>
      <c r="CJ391" s="25"/>
      <c r="CK391" s="25"/>
      <c r="CU391" s="10" t="str">
        <f>'Hotel Database'!$EJ398</f>
        <v/>
      </c>
      <c r="CW391" s="10" t="str">
        <f>'Hotel Database'!$EN398</f>
        <v/>
      </c>
      <c r="CY391" s="8">
        <v>381</v>
      </c>
      <c r="DA391" s="10" t="str">
        <f>IFERROR(INDEX('Hotel Database'!$ED$11:$ED$510, MATCH($CY391, 'Hotel Database'!$EB$11:$EB$510, 0)), "")</f>
        <v>381. Carlton Hotel St. Moritz</v>
      </c>
      <c r="DC391" s="10" t="str">
        <f>IF(IFERROR(INDEX('Hotel Database'!$AD$11:$AD$510, MATCH($CY391, 'Hotel Database'!$EB$11:$EB$510, 0)), "")="", "", IFERROR(INDEX('Hotel Database'!$AD$11:$AD$510, MATCH($CY391, 'Hotel Database'!$EB$11:$EB$510, 0)), ""))</f>
        <v>www.lhw.com/carltonstmoritz</v>
      </c>
      <c r="DE391" s="10" t="str">
        <f t="shared" si="19"/>
        <v>https://lhw.com/carltonstmoritz</v>
      </c>
    </row>
    <row r="392" spans="1:109" x14ac:dyDescent="0.35">
      <c r="A392" s="2"/>
      <c r="B392" s="101" t="str">
        <f>IF(IFERROR(INDEX('Hotel Database'!$B$11:$B$510, MATCH($CY392, 'Hotel Database'!$EB$11:$EB$510, 0)), "")="", "", IFERROR(INDEX('Hotel Database'!$B$11:$B$510, MATCH($CY392, 'Hotel Database'!$EB$11:$EB$510, 0)), ""))</f>
        <v>Switzerland</v>
      </c>
      <c r="C392" s="102"/>
      <c r="D392" s="102"/>
      <c r="E392" s="102"/>
      <c r="F392" s="102"/>
      <c r="G392" s="102"/>
      <c r="H392" s="102"/>
      <c r="I392" s="102" t="str">
        <f>IF(IFERROR(INDEX('Hotel Database'!$C$11:$C$510, MATCH($CY392, 'Hotel Database'!$EB$11:$EB$510, 0)), "")="", "", IFERROR(INDEX('Hotel Database'!$C$11:$C$510, MATCH($CY392, 'Hotel Database'!$EB$11:$EB$510, 0)), ""))</f>
        <v>Villars-sur-Ollon</v>
      </c>
      <c r="J392" s="102"/>
      <c r="K392" s="102"/>
      <c r="L392" s="102"/>
      <c r="M392" s="102"/>
      <c r="N392" s="102"/>
      <c r="O392" s="102"/>
      <c r="P392" s="102" t="str">
        <f>IF(IFERROR(INDEX('Hotel Database'!$D$11:$D$510, MATCH($CY392, 'Hotel Database'!$EB$11:$EB$510, 0)), "")="", "", IFERROR(INDEX('Hotel Database'!$D$11:$D$510, MATCH($CY392, 'Hotel Database'!$EB$11:$EB$510, 0)), ""))</f>
        <v>Chalet RoyAlp Hôtel &amp; Spa</v>
      </c>
      <c r="Q392" s="102"/>
      <c r="R392" s="102"/>
      <c r="S392" s="102"/>
      <c r="T392" s="102"/>
      <c r="U392" s="102"/>
      <c r="V392" s="102"/>
      <c r="W392" s="102"/>
      <c r="X392" s="102"/>
      <c r="Y392" s="102"/>
      <c r="Z392" s="102" t="str">
        <f>IF(IFERROR(INDEX('Hotel Database'!$I$11:$I$510, MATCH($CY392, 'Hotel Database'!$EB$11:$EB$510, 0)), "")="", "", IFERROR(INDEX('Hotel Database'!$I$11:$I$510, MATCH($CY392, 'Hotel Database'!$EB$11:$EB$510, 0)), ""))</f>
        <v/>
      </c>
      <c r="AA392" s="102"/>
      <c r="AB392" s="102"/>
      <c r="AC392" s="102"/>
      <c r="AD392" s="103">
        <f>IF(IFERROR(INDEX('Hotel Database'!$E$11:$E$510, MATCH($CY392, 'Hotel Database'!$EB$11:$EB$510, 0)), "")="", "", IFERROR(INDEX('Hotel Database'!$E$11:$E$510, MATCH($CY392, 'Hotel Database'!$EB$11:$EB$510, 0)), ""))</f>
        <v>62</v>
      </c>
      <c r="AE392" s="103"/>
      <c r="AF392" s="103"/>
      <c r="AG392" s="103"/>
      <c r="AH392" s="103">
        <f>IF(IFERROR(INDEX('Hotel Database'!$H$11:$H$510, MATCH($CY392, 'Hotel Database'!$EB$11:$EB$510, 0)), "")="", "", IFERROR(INDEX('Hotel Database'!$H$11:$H$510, MATCH($CY392, 'Hotel Database'!$EB$11:$EB$510, 0)), ""))</f>
        <v>3</v>
      </c>
      <c r="AI392" s="103"/>
      <c r="AJ392" s="103"/>
      <c r="AK392" s="103"/>
      <c r="AL392" s="103">
        <f>IF(IFERROR(INDEX('Hotel Database'!$K$11:$K$510, MATCH($CY392, 'Hotel Database'!$EB$11:$EB$510, 0)), "")="", "", IFERROR(INDEX('Hotel Database'!$K$11:$K$510, MATCH($CY392, 'Hotel Database'!$EB$11:$EB$510, 0)), ""))</f>
        <v>200</v>
      </c>
      <c r="AM392" s="103"/>
      <c r="AN392" s="103"/>
      <c r="AO392" s="103"/>
      <c r="AP392" s="103">
        <f>IF(IFERROR(INDEX('Hotel Database'!$Q$11:$Q$510, MATCH($CY392, 'Hotel Database'!$EB$11:$EB$510, 0)), "")="", "", IFERROR(INDEX('Hotel Database'!$Q$11:$Q$510, MATCH($CY392, 'Hotel Database'!$EB$11:$EB$510, 0)), ""))</f>
        <v>220</v>
      </c>
      <c r="AQ392" s="103"/>
      <c r="AR392" s="103"/>
      <c r="AS392" s="103"/>
      <c r="AT392" s="104" t="str">
        <f t="shared" si="18"/>
        <v>https://lhw.com/royalp</v>
      </c>
      <c r="AU392" s="104"/>
      <c r="AV392" s="104"/>
      <c r="AW392" s="104"/>
      <c r="AX392" s="104"/>
      <c r="AY392" s="104"/>
      <c r="AZ392" s="104"/>
      <c r="BA392" s="104"/>
      <c r="BB392" s="104"/>
      <c r="BC392" s="104"/>
      <c r="BD392" s="104"/>
      <c r="BE392" s="104"/>
      <c r="BF392" s="104"/>
      <c r="BG392" s="104"/>
      <c r="BH392" s="104"/>
      <c r="BI392" s="104"/>
      <c r="BJ392" s="104"/>
      <c r="BK392" s="104"/>
      <c r="BL392" s="105"/>
      <c r="BM392" s="2"/>
      <c r="BN392" s="25"/>
      <c r="BO392" s="25"/>
      <c r="BP392" s="25"/>
      <c r="BQ392" s="25"/>
      <c r="BR392" s="25"/>
      <c r="BS392" s="25"/>
      <c r="BT392" s="25"/>
      <c r="BU392" s="25"/>
      <c r="BV392" s="25"/>
      <c r="BW392" s="25"/>
      <c r="BX392" s="25"/>
      <c r="BY392" s="25"/>
      <c r="BZ392" s="25"/>
      <c r="CA392" s="25"/>
      <c r="CB392" s="25"/>
      <c r="CC392" s="25"/>
      <c r="CD392" s="25"/>
      <c r="CE392" s="25"/>
      <c r="CF392" s="25"/>
      <c r="CG392" s="25"/>
      <c r="CH392" s="25"/>
      <c r="CI392" s="25"/>
      <c r="CJ392" s="25"/>
      <c r="CK392" s="25"/>
      <c r="CU392" s="10" t="str">
        <f>'Hotel Database'!$EJ399</f>
        <v/>
      </c>
      <c r="CW392" s="10" t="str">
        <f>'Hotel Database'!$EN399</f>
        <v/>
      </c>
      <c r="CY392" s="8">
        <v>382</v>
      </c>
      <c r="DA392" s="10" t="str">
        <f>IFERROR(INDEX('Hotel Database'!$ED$11:$ED$510, MATCH($CY392, 'Hotel Database'!$EB$11:$EB$510, 0)), "")</f>
        <v>382. Chalet RoyAlp Hôtel &amp; Spa</v>
      </c>
      <c r="DC392" s="10" t="str">
        <f>IF(IFERROR(INDEX('Hotel Database'!$AD$11:$AD$510, MATCH($CY392, 'Hotel Database'!$EB$11:$EB$510, 0)), "")="", "", IFERROR(INDEX('Hotel Database'!$AD$11:$AD$510, MATCH($CY392, 'Hotel Database'!$EB$11:$EB$510, 0)), ""))</f>
        <v>www.lhw.com/royalp</v>
      </c>
      <c r="DE392" s="10" t="str">
        <f t="shared" si="19"/>
        <v>https://lhw.com/royalp</v>
      </c>
    </row>
    <row r="393" spans="1:109" x14ac:dyDescent="0.35">
      <c r="A393" s="2"/>
      <c r="B393" s="101" t="str">
        <f>IF(IFERROR(INDEX('Hotel Database'!$B$11:$B$510, MATCH($CY393, 'Hotel Database'!$EB$11:$EB$510, 0)), "")="", "", IFERROR(INDEX('Hotel Database'!$B$11:$B$510, MATCH($CY393, 'Hotel Database'!$EB$11:$EB$510, 0)), ""))</f>
        <v>Switzerland</v>
      </c>
      <c r="C393" s="102"/>
      <c r="D393" s="102"/>
      <c r="E393" s="102"/>
      <c r="F393" s="102"/>
      <c r="G393" s="102"/>
      <c r="H393" s="102"/>
      <c r="I393" s="102" t="str">
        <f>IF(IFERROR(INDEX('Hotel Database'!$C$11:$C$510, MATCH($CY393, 'Hotel Database'!$EB$11:$EB$510, 0)), "")="", "", IFERROR(INDEX('Hotel Database'!$C$11:$C$510, MATCH($CY393, 'Hotel Database'!$EB$11:$EB$510, 0)), ""))</f>
        <v>Basel</v>
      </c>
      <c r="J393" s="102"/>
      <c r="K393" s="102"/>
      <c r="L393" s="102"/>
      <c r="M393" s="102"/>
      <c r="N393" s="102"/>
      <c r="O393" s="102"/>
      <c r="P393" s="102" t="str">
        <f>IF(IFERROR(INDEX('Hotel Database'!$D$11:$D$510, MATCH($CY393, 'Hotel Database'!$EB$11:$EB$510, 0)), "")="", "", IFERROR(INDEX('Hotel Database'!$D$11:$D$510, MATCH($CY393, 'Hotel Database'!$EB$11:$EB$510, 0)), ""))</f>
        <v>Grand Hotel Les Trois Rois Basel</v>
      </c>
      <c r="Q393" s="102"/>
      <c r="R393" s="102"/>
      <c r="S393" s="102"/>
      <c r="T393" s="102"/>
      <c r="U393" s="102"/>
      <c r="V393" s="102"/>
      <c r="W393" s="102"/>
      <c r="X393" s="102"/>
      <c r="Y393" s="102"/>
      <c r="Z393" s="102" t="str">
        <f>IF(IFERROR(INDEX('Hotel Database'!$I$11:$I$510, MATCH($CY393, 'Hotel Database'!$EB$11:$EB$510, 0)), "")="", "", IFERROR(INDEX('Hotel Database'!$I$11:$I$510, MATCH($CY393, 'Hotel Database'!$EB$11:$EB$510, 0)), ""))</f>
        <v/>
      </c>
      <c r="AA393" s="102"/>
      <c r="AB393" s="102"/>
      <c r="AC393" s="102"/>
      <c r="AD393" s="103">
        <f>IF(IFERROR(INDEX('Hotel Database'!$E$11:$E$510, MATCH($CY393, 'Hotel Database'!$EB$11:$EB$510, 0)), "")="", "", IFERROR(INDEX('Hotel Database'!$E$11:$E$510, MATCH($CY393, 'Hotel Database'!$EB$11:$EB$510, 0)), ""))</f>
        <v>66</v>
      </c>
      <c r="AE393" s="103"/>
      <c r="AF393" s="103"/>
      <c r="AG393" s="103"/>
      <c r="AH393" s="103">
        <f>IF(IFERROR(INDEX('Hotel Database'!$H$11:$H$510, MATCH($CY393, 'Hotel Database'!$EB$11:$EB$510, 0)), "")="", "", IFERROR(INDEX('Hotel Database'!$H$11:$H$510, MATCH($CY393, 'Hotel Database'!$EB$11:$EB$510, 0)), ""))</f>
        <v>3</v>
      </c>
      <c r="AI393" s="103"/>
      <c r="AJ393" s="103"/>
      <c r="AK393" s="103"/>
      <c r="AL393" s="103">
        <f>IF(IFERROR(INDEX('Hotel Database'!$K$11:$K$510, MATCH($CY393, 'Hotel Database'!$EB$11:$EB$510, 0)), "")="", "", IFERROR(INDEX('Hotel Database'!$K$11:$K$510, MATCH($CY393, 'Hotel Database'!$EB$11:$EB$510, 0)), ""))</f>
        <v>82</v>
      </c>
      <c r="AM393" s="103"/>
      <c r="AN393" s="103"/>
      <c r="AO393" s="103"/>
      <c r="AP393" s="103">
        <f>IF(IFERROR(INDEX('Hotel Database'!$Q$11:$Q$510, MATCH($CY393, 'Hotel Database'!$EB$11:$EB$510, 0)), "")="", "", IFERROR(INDEX('Hotel Database'!$Q$11:$Q$510, MATCH($CY393, 'Hotel Database'!$EB$11:$EB$510, 0)), ""))</f>
        <v>100</v>
      </c>
      <c r="AQ393" s="103"/>
      <c r="AR393" s="103"/>
      <c r="AS393" s="103"/>
      <c r="AT393" s="104" t="str">
        <f t="shared" si="18"/>
        <v>https://lhw.com/lestroisrois</v>
      </c>
      <c r="AU393" s="104"/>
      <c r="AV393" s="104"/>
      <c r="AW393" s="104"/>
      <c r="AX393" s="104"/>
      <c r="AY393" s="104"/>
      <c r="AZ393" s="104"/>
      <c r="BA393" s="104"/>
      <c r="BB393" s="104"/>
      <c r="BC393" s="104"/>
      <c r="BD393" s="104"/>
      <c r="BE393" s="104"/>
      <c r="BF393" s="104"/>
      <c r="BG393" s="104"/>
      <c r="BH393" s="104"/>
      <c r="BI393" s="104"/>
      <c r="BJ393" s="104"/>
      <c r="BK393" s="104"/>
      <c r="BL393" s="105"/>
      <c r="BM393" s="2"/>
      <c r="BN393" s="25"/>
      <c r="BO393" s="25"/>
      <c r="BP393" s="25"/>
      <c r="BQ393" s="25"/>
      <c r="BR393" s="25"/>
      <c r="BS393" s="25"/>
      <c r="BT393" s="25"/>
      <c r="BU393" s="25"/>
      <c r="BV393" s="25"/>
      <c r="BW393" s="25"/>
      <c r="BX393" s="25"/>
      <c r="BY393" s="25"/>
      <c r="BZ393" s="25"/>
      <c r="CA393" s="25"/>
      <c r="CB393" s="25"/>
      <c r="CC393" s="25"/>
      <c r="CD393" s="25"/>
      <c r="CE393" s="25"/>
      <c r="CF393" s="25"/>
      <c r="CG393" s="25"/>
      <c r="CH393" s="25"/>
      <c r="CI393" s="25"/>
      <c r="CJ393" s="25"/>
      <c r="CK393" s="25"/>
      <c r="CU393" s="10" t="str">
        <f>'Hotel Database'!$EJ400</f>
        <v/>
      </c>
      <c r="CW393" s="10" t="str">
        <f>'Hotel Database'!$EN400</f>
        <v/>
      </c>
      <c r="CY393" s="8">
        <v>383</v>
      </c>
      <c r="DA393" s="10" t="str">
        <f>IFERROR(INDEX('Hotel Database'!$ED$11:$ED$510, MATCH($CY393, 'Hotel Database'!$EB$11:$EB$510, 0)), "")</f>
        <v>383. Grand Hotel Les Trois Rois Basel</v>
      </c>
      <c r="DC393" s="10" t="str">
        <f>IF(IFERROR(INDEX('Hotel Database'!$AD$11:$AD$510, MATCH($CY393, 'Hotel Database'!$EB$11:$EB$510, 0)), "")="", "", IFERROR(INDEX('Hotel Database'!$AD$11:$AD$510, MATCH($CY393, 'Hotel Database'!$EB$11:$EB$510, 0)), ""))</f>
        <v>www.lhw.com/lestroisrois</v>
      </c>
      <c r="DE393" s="10" t="str">
        <f t="shared" si="19"/>
        <v>https://lhw.com/lestroisrois</v>
      </c>
    </row>
    <row r="394" spans="1:109" x14ac:dyDescent="0.35">
      <c r="A394" s="2"/>
      <c r="B394" s="101" t="str">
        <f>IF(IFERROR(INDEX('Hotel Database'!$B$11:$B$510, MATCH($CY394, 'Hotel Database'!$EB$11:$EB$510, 0)), "")="", "", IFERROR(INDEX('Hotel Database'!$B$11:$B$510, MATCH($CY394, 'Hotel Database'!$EB$11:$EB$510, 0)), ""))</f>
        <v>Switzerland</v>
      </c>
      <c r="C394" s="102"/>
      <c r="D394" s="102"/>
      <c r="E394" s="102"/>
      <c r="F394" s="102"/>
      <c r="G394" s="102"/>
      <c r="H394" s="102"/>
      <c r="I394" s="102" t="str">
        <f>IF(IFERROR(INDEX('Hotel Database'!$C$11:$C$510, MATCH($CY394, 'Hotel Database'!$EB$11:$EB$510, 0)), "")="", "", IFERROR(INDEX('Hotel Database'!$C$11:$C$510, MATCH($CY394, 'Hotel Database'!$EB$11:$EB$510, 0)), ""))</f>
        <v>Bad Ragaz</v>
      </c>
      <c r="J394" s="102"/>
      <c r="K394" s="102"/>
      <c r="L394" s="102"/>
      <c r="M394" s="102"/>
      <c r="N394" s="102"/>
      <c r="O394" s="102"/>
      <c r="P394" s="102" t="str">
        <f>IF(IFERROR(INDEX('Hotel Database'!$D$11:$D$510, MATCH($CY394, 'Hotel Database'!$EB$11:$EB$510, 0)), "")="", "", IFERROR(INDEX('Hotel Database'!$D$11:$D$510, MATCH($CY394, 'Hotel Database'!$EB$11:$EB$510, 0)), ""))</f>
        <v>Grand Resort Bad Ragaz</v>
      </c>
      <c r="Q394" s="102"/>
      <c r="R394" s="102"/>
      <c r="S394" s="102"/>
      <c r="T394" s="102"/>
      <c r="U394" s="102"/>
      <c r="V394" s="102"/>
      <c r="W394" s="102"/>
      <c r="X394" s="102"/>
      <c r="Y394" s="102"/>
      <c r="Z394" s="102" t="str">
        <f>IF(IFERROR(INDEX('Hotel Database'!$I$11:$I$510, MATCH($CY394, 'Hotel Database'!$EB$11:$EB$510, 0)), "")="", "", IFERROR(INDEX('Hotel Database'!$I$11:$I$510, MATCH($CY394, 'Hotel Database'!$EB$11:$EB$510, 0)), ""))</f>
        <v/>
      </c>
      <c r="AA394" s="102"/>
      <c r="AB394" s="102"/>
      <c r="AC394" s="102"/>
      <c r="AD394" s="103">
        <f>IF(IFERROR(INDEX('Hotel Database'!$E$11:$E$510, MATCH($CY394, 'Hotel Database'!$EB$11:$EB$510, 0)), "")="", "", IFERROR(INDEX('Hotel Database'!$E$11:$E$510, MATCH($CY394, 'Hotel Database'!$EB$11:$EB$510, 0)), ""))</f>
        <v>233</v>
      </c>
      <c r="AE394" s="103"/>
      <c r="AF394" s="103"/>
      <c r="AG394" s="103"/>
      <c r="AH394" s="103">
        <f>IF(IFERROR(INDEX('Hotel Database'!$H$11:$H$510, MATCH($CY394, 'Hotel Database'!$EB$11:$EB$510, 0)), "")="", "", IFERROR(INDEX('Hotel Database'!$H$11:$H$510, MATCH($CY394, 'Hotel Database'!$EB$11:$EB$510, 0)), ""))</f>
        <v>8</v>
      </c>
      <c r="AI394" s="103"/>
      <c r="AJ394" s="103"/>
      <c r="AK394" s="103"/>
      <c r="AL394" s="103">
        <f>IF(IFERROR(INDEX('Hotel Database'!$K$11:$K$510, MATCH($CY394, 'Hotel Database'!$EB$11:$EB$510, 0)), "")="", "", IFERROR(INDEX('Hotel Database'!$K$11:$K$510, MATCH($CY394, 'Hotel Database'!$EB$11:$EB$510, 0)), ""))</f>
        <v>275</v>
      </c>
      <c r="AM394" s="103"/>
      <c r="AN394" s="103"/>
      <c r="AO394" s="103"/>
      <c r="AP394" s="103">
        <f>IF(IFERROR(INDEX('Hotel Database'!$Q$11:$Q$510, MATCH($CY394, 'Hotel Database'!$EB$11:$EB$510, 0)), "")="", "", IFERROR(INDEX('Hotel Database'!$Q$11:$Q$510, MATCH($CY394, 'Hotel Database'!$EB$11:$EB$510, 0)), ""))</f>
        <v>240</v>
      </c>
      <c r="AQ394" s="103"/>
      <c r="AR394" s="103"/>
      <c r="AS394" s="103"/>
      <c r="AT394" s="104" t="str">
        <f t="shared" si="18"/>
        <v>https://lhw.com/badragaz</v>
      </c>
      <c r="AU394" s="104"/>
      <c r="AV394" s="104"/>
      <c r="AW394" s="104"/>
      <c r="AX394" s="104"/>
      <c r="AY394" s="104"/>
      <c r="AZ394" s="104"/>
      <c r="BA394" s="104"/>
      <c r="BB394" s="104"/>
      <c r="BC394" s="104"/>
      <c r="BD394" s="104"/>
      <c r="BE394" s="104"/>
      <c r="BF394" s="104"/>
      <c r="BG394" s="104"/>
      <c r="BH394" s="104"/>
      <c r="BI394" s="104"/>
      <c r="BJ394" s="104"/>
      <c r="BK394" s="104"/>
      <c r="BL394" s="105"/>
      <c r="BM394" s="2"/>
      <c r="BN394" s="25"/>
      <c r="BO394" s="25"/>
      <c r="BP394" s="25"/>
      <c r="BQ394" s="25"/>
      <c r="BR394" s="25"/>
      <c r="BS394" s="25"/>
      <c r="BT394" s="25"/>
      <c r="BU394" s="25"/>
      <c r="BV394" s="25"/>
      <c r="BW394" s="25"/>
      <c r="BX394" s="25"/>
      <c r="BY394" s="25"/>
      <c r="BZ394" s="25"/>
      <c r="CA394" s="25"/>
      <c r="CB394" s="25"/>
      <c r="CC394" s="25"/>
      <c r="CD394" s="25"/>
      <c r="CE394" s="25"/>
      <c r="CF394" s="25"/>
      <c r="CG394" s="25"/>
      <c r="CH394" s="25"/>
      <c r="CI394" s="25"/>
      <c r="CJ394" s="25"/>
      <c r="CK394" s="25"/>
      <c r="CU394" s="10" t="str">
        <f>'Hotel Database'!$EJ401</f>
        <v/>
      </c>
      <c r="CW394" s="10" t="str">
        <f>'Hotel Database'!$EN401</f>
        <v/>
      </c>
      <c r="CY394" s="8">
        <v>384</v>
      </c>
      <c r="DA394" s="10" t="str">
        <f>IFERROR(INDEX('Hotel Database'!$ED$11:$ED$510, MATCH($CY394, 'Hotel Database'!$EB$11:$EB$510, 0)), "")</f>
        <v>384. Grand Resort Bad Ragaz</v>
      </c>
      <c r="DC394" s="10" t="str">
        <f>IF(IFERROR(INDEX('Hotel Database'!$AD$11:$AD$510, MATCH($CY394, 'Hotel Database'!$EB$11:$EB$510, 0)), "")="", "", IFERROR(INDEX('Hotel Database'!$AD$11:$AD$510, MATCH($CY394, 'Hotel Database'!$EB$11:$EB$510, 0)), ""))</f>
        <v>www.lhw.com/badragaz</v>
      </c>
      <c r="DE394" s="10" t="str">
        <f t="shared" si="19"/>
        <v>https://lhw.com/badragaz</v>
      </c>
    </row>
    <row r="395" spans="1:109" x14ac:dyDescent="0.35">
      <c r="A395" s="2"/>
      <c r="B395" s="101" t="str">
        <f>IF(IFERROR(INDEX('Hotel Database'!$B$11:$B$510, MATCH($CY395, 'Hotel Database'!$EB$11:$EB$510, 0)), "")="", "", IFERROR(INDEX('Hotel Database'!$B$11:$B$510, MATCH($CY395, 'Hotel Database'!$EB$11:$EB$510, 0)), ""))</f>
        <v>Switzerland</v>
      </c>
      <c r="C395" s="102"/>
      <c r="D395" s="102"/>
      <c r="E395" s="102"/>
      <c r="F395" s="102"/>
      <c r="G395" s="102"/>
      <c r="H395" s="102"/>
      <c r="I395" s="102" t="str">
        <f>IF(IFERROR(INDEX('Hotel Database'!$C$11:$C$510, MATCH($CY395, 'Hotel Database'!$EB$11:$EB$510, 0)), "")="", "", IFERROR(INDEX('Hotel Database'!$C$11:$C$510, MATCH($CY395, 'Hotel Database'!$EB$11:$EB$510, 0)), ""))</f>
        <v>Gstaad</v>
      </c>
      <c r="J395" s="102"/>
      <c r="K395" s="102"/>
      <c r="L395" s="102"/>
      <c r="M395" s="102"/>
      <c r="N395" s="102"/>
      <c r="O395" s="102"/>
      <c r="P395" s="102" t="str">
        <f>IF(IFERROR(INDEX('Hotel Database'!$D$11:$D$510, MATCH($CY395, 'Hotel Database'!$EB$11:$EB$510, 0)), "")="", "", IFERROR(INDEX('Hotel Database'!$D$11:$D$510, MATCH($CY395, 'Hotel Database'!$EB$11:$EB$510, 0)), ""))</f>
        <v>Gstaad Palace</v>
      </c>
      <c r="Q395" s="102"/>
      <c r="R395" s="102"/>
      <c r="S395" s="102"/>
      <c r="T395" s="102"/>
      <c r="U395" s="102"/>
      <c r="V395" s="102"/>
      <c r="W395" s="102"/>
      <c r="X395" s="102"/>
      <c r="Y395" s="102"/>
      <c r="Z395" s="102" t="str">
        <f>IF(IFERROR(INDEX('Hotel Database'!$I$11:$I$510, MATCH($CY395, 'Hotel Database'!$EB$11:$EB$510, 0)), "")="", "", IFERROR(INDEX('Hotel Database'!$I$11:$I$510, MATCH($CY395, 'Hotel Database'!$EB$11:$EB$510, 0)), ""))</f>
        <v/>
      </c>
      <c r="AA395" s="102"/>
      <c r="AB395" s="102"/>
      <c r="AC395" s="102"/>
      <c r="AD395" s="103">
        <f>IF(IFERROR(INDEX('Hotel Database'!$E$11:$E$510, MATCH($CY395, 'Hotel Database'!$EB$11:$EB$510, 0)), "")="", "", IFERROR(INDEX('Hotel Database'!$E$11:$E$510, MATCH($CY395, 'Hotel Database'!$EB$11:$EB$510, 0)), ""))</f>
        <v>90</v>
      </c>
      <c r="AE395" s="103"/>
      <c r="AF395" s="103"/>
      <c r="AG395" s="103"/>
      <c r="AH395" s="103">
        <f>IF(IFERROR(INDEX('Hotel Database'!$H$11:$H$510, MATCH($CY395, 'Hotel Database'!$EB$11:$EB$510, 0)), "")="", "", IFERROR(INDEX('Hotel Database'!$H$11:$H$510, MATCH($CY395, 'Hotel Database'!$EB$11:$EB$510, 0)), ""))</f>
        <v>5</v>
      </c>
      <c r="AI395" s="103"/>
      <c r="AJ395" s="103"/>
      <c r="AK395" s="103"/>
      <c r="AL395" s="103">
        <f>IF(IFERROR(INDEX('Hotel Database'!$K$11:$K$510, MATCH($CY395, 'Hotel Database'!$EB$11:$EB$510, 0)), "")="", "", IFERROR(INDEX('Hotel Database'!$K$11:$K$510, MATCH($CY395, 'Hotel Database'!$EB$11:$EB$510, 0)), ""))</f>
        <v>90</v>
      </c>
      <c r="AM395" s="103"/>
      <c r="AN395" s="103"/>
      <c r="AO395" s="103"/>
      <c r="AP395" s="103">
        <f>IF(IFERROR(INDEX('Hotel Database'!$Q$11:$Q$510, MATCH($CY395, 'Hotel Database'!$EB$11:$EB$510, 0)), "")="", "", IFERROR(INDEX('Hotel Database'!$Q$11:$Q$510, MATCH($CY395, 'Hotel Database'!$EB$11:$EB$510, 0)), ""))</f>
        <v>230</v>
      </c>
      <c r="AQ395" s="103"/>
      <c r="AR395" s="103"/>
      <c r="AS395" s="103"/>
      <c r="AT395" s="104" t="str">
        <f t="shared" si="18"/>
        <v>https://lhw.com/gstaadpalace</v>
      </c>
      <c r="AU395" s="104"/>
      <c r="AV395" s="104"/>
      <c r="AW395" s="104"/>
      <c r="AX395" s="104"/>
      <c r="AY395" s="104"/>
      <c r="AZ395" s="104"/>
      <c r="BA395" s="104"/>
      <c r="BB395" s="104"/>
      <c r="BC395" s="104"/>
      <c r="BD395" s="104"/>
      <c r="BE395" s="104"/>
      <c r="BF395" s="104"/>
      <c r="BG395" s="104"/>
      <c r="BH395" s="104"/>
      <c r="BI395" s="104"/>
      <c r="BJ395" s="104"/>
      <c r="BK395" s="104"/>
      <c r="BL395" s="105"/>
      <c r="BM395" s="2"/>
      <c r="BN395" s="25"/>
      <c r="BO395" s="25"/>
      <c r="BP395" s="25"/>
      <c r="BQ395" s="25"/>
      <c r="BR395" s="25"/>
      <c r="BS395" s="25"/>
      <c r="BT395" s="25"/>
      <c r="BU395" s="25"/>
      <c r="BV395" s="25"/>
      <c r="BW395" s="25"/>
      <c r="BX395" s="25"/>
      <c r="BY395" s="25"/>
      <c r="BZ395" s="25"/>
      <c r="CA395" s="25"/>
      <c r="CB395" s="25"/>
      <c r="CC395" s="25"/>
      <c r="CD395" s="25"/>
      <c r="CE395" s="25"/>
      <c r="CF395" s="25"/>
      <c r="CG395" s="25"/>
      <c r="CH395" s="25"/>
      <c r="CI395" s="25"/>
      <c r="CJ395" s="25"/>
      <c r="CK395" s="25"/>
      <c r="CU395" s="10" t="str">
        <f>'Hotel Database'!$EJ402</f>
        <v/>
      </c>
      <c r="CW395" s="10" t="str">
        <f>'Hotel Database'!$EN402</f>
        <v/>
      </c>
      <c r="CY395" s="8">
        <v>385</v>
      </c>
      <c r="DA395" s="10" t="str">
        <f>IFERROR(INDEX('Hotel Database'!$ED$11:$ED$510, MATCH($CY395, 'Hotel Database'!$EB$11:$EB$510, 0)), "")</f>
        <v>385. Gstaad Palace</v>
      </c>
      <c r="DC395" s="10" t="str">
        <f>IF(IFERROR(INDEX('Hotel Database'!$AD$11:$AD$510, MATCH($CY395, 'Hotel Database'!$EB$11:$EB$510, 0)), "")="", "", IFERROR(INDEX('Hotel Database'!$AD$11:$AD$510, MATCH($CY395, 'Hotel Database'!$EB$11:$EB$510, 0)), ""))</f>
        <v>www.lhw.com/gstaadpalace</v>
      </c>
      <c r="DE395" s="10" t="str">
        <f t="shared" si="19"/>
        <v>https://lhw.com/gstaadpalace</v>
      </c>
    </row>
    <row r="396" spans="1:109" x14ac:dyDescent="0.35">
      <c r="A396" s="2"/>
      <c r="B396" s="101" t="str">
        <f>IF(IFERROR(INDEX('Hotel Database'!$B$11:$B$510, MATCH($CY396, 'Hotel Database'!$EB$11:$EB$510, 0)), "")="", "", IFERROR(INDEX('Hotel Database'!$B$11:$B$510, MATCH($CY396, 'Hotel Database'!$EB$11:$EB$510, 0)), ""))</f>
        <v>Switzerland</v>
      </c>
      <c r="C396" s="102"/>
      <c r="D396" s="102"/>
      <c r="E396" s="102"/>
      <c r="F396" s="102"/>
      <c r="G396" s="102"/>
      <c r="H396" s="102"/>
      <c r="I396" s="102" t="str">
        <f>IF(IFERROR(INDEX('Hotel Database'!$C$11:$C$510, MATCH($CY396, 'Hotel Database'!$EB$11:$EB$510, 0)), "")="", "", IFERROR(INDEX('Hotel Database'!$C$11:$C$510, MATCH($CY396, 'Hotel Database'!$EB$11:$EB$510, 0)), ""))</f>
        <v>Vevey</v>
      </c>
      <c r="J396" s="102"/>
      <c r="K396" s="102"/>
      <c r="L396" s="102"/>
      <c r="M396" s="102"/>
      <c r="N396" s="102"/>
      <c r="O396" s="102"/>
      <c r="P396" s="102" t="str">
        <f>IF(IFERROR(INDEX('Hotel Database'!$D$11:$D$510, MATCH($CY396, 'Hotel Database'!$EB$11:$EB$510, 0)), "")="", "", IFERROR(INDEX('Hotel Database'!$D$11:$D$510, MATCH($CY396, 'Hotel Database'!$EB$11:$EB$510, 0)), ""))</f>
        <v>Hotel des Trois Couronnes</v>
      </c>
      <c r="Q396" s="102"/>
      <c r="R396" s="102"/>
      <c r="S396" s="102"/>
      <c r="T396" s="102"/>
      <c r="U396" s="102"/>
      <c r="V396" s="102"/>
      <c r="W396" s="102"/>
      <c r="X396" s="102"/>
      <c r="Y396" s="102"/>
      <c r="Z396" s="102" t="str">
        <f>IF(IFERROR(INDEX('Hotel Database'!$I$11:$I$510, MATCH($CY396, 'Hotel Database'!$EB$11:$EB$510, 0)), "")="", "", IFERROR(INDEX('Hotel Database'!$I$11:$I$510, MATCH($CY396, 'Hotel Database'!$EB$11:$EB$510, 0)), ""))</f>
        <v/>
      </c>
      <c r="AA396" s="102"/>
      <c r="AB396" s="102"/>
      <c r="AC396" s="102"/>
      <c r="AD396" s="103">
        <f>IF(IFERROR(INDEX('Hotel Database'!$E$11:$E$510, MATCH($CY396, 'Hotel Database'!$EB$11:$EB$510, 0)), "")="", "", IFERROR(INDEX('Hotel Database'!$E$11:$E$510, MATCH($CY396, 'Hotel Database'!$EB$11:$EB$510, 0)), ""))</f>
        <v>71</v>
      </c>
      <c r="AE396" s="103"/>
      <c r="AF396" s="103"/>
      <c r="AG396" s="103"/>
      <c r="AH396" s="103">
        <f>IF(IFERROR(INDEX('Hotel Database'!$H$11:$H$510, MATCH($CY396, 'Hotel Database'!$EB$11:$EB$510, 0)), "")="", "", IFERROR(INDEX('Hotel Database'!$H$11:$H$510, MATCH($CY396, 'Hotel Database'!$EB$11:$EB$510, 0)), ""))</f>
        <v>9</v>
      </c>
      <c r="AI396" s="103"/>
      <c r="AJ396" s="103"/>
      <c r="AK396" s="103"/>
      <c r="AL396" s="103">
        <f>IF(IFERROR(INDEX('Hotel Database'!$K$11:$K$510, MATCH($CY396, 'Hotel Database'!$EB$11:$EB$510, 0)), "")="", "", IFERROR(INDEX('Hotel Database'!$K$11:$K$510, MATCH($CY396, 'Hotel Database'!$EB$11:$EB$510, 0)), ""))</f>
        <v>300</v>
      </c>
      <c r="AM396" s="103"/>
      <c r="AN396" s="103"/>
      <c r="AO396" s="103"/>
      <c r="AP396" s="103">
        <f>IF(IFERROR(INDEX('Hotel Database'!$Q$11:$Q$510, MATCH($CY396, 'Hotel Database'!$EB$11:$EB$510, 0)), "")="", "", IFERROR(INDEX('Hotel Database'!$Q$11:$Q$510, MATCH($CY396, 'Hotel Database'!$EB$11:$EB$510, 0)), ""))</f>
        <v>250</v>
      </c>
      <c r="AQ396" s="103"/>
      <c r="AR396" s="103"/>
      <c r="AS396" s="103"/>
      <c r="AT396" s="104" t="str">
        <f t="shared" ref="AT396:AT459" si="20">IF($DE396="", "", HYPERLINK($DE396, $DE396))</f>
        <v>https://lhw.com/troiscouronnes</v>
      </c>
      <c r="AU396" s="104"/>
      <c r="AV396" s="104"/>
      <c r="AW396" s="104"/>
      <c r="AX396" s="104"/>
      <c r="AY396" s="104"/>
      <c r="AZ396" s="104"/>
      <c r="BA396" s="104"/>
      <c r="BB396" s="104"/>
      <c r="BC396" s="104"/>
      <c r="BD396" s="104"/>
      <c r="BE396" s="104"/>
      <c r="BF396" s="104"/>
      <c r="BG396" s="104"/>
      <c r="BH396" s="104"/>
      <c r="BI396" s="104"/>
      <c r="BJ396" s="104"/>
      <c r="BK396" s="104"/>
      <c r="BL396" s="105"/>
      <c r="BM396" s="2"/>
      <c r="BN396" s="25"/>
      <c r="BO396" s="25"/>
      <c r="BP396" s="25"/>
      <c r="BQ396" s="25"/>
      <c r="BR396" s="25"/>
      <c r="BS396" s="25"/>
      <c r="BT396" s="25"/>
      <c r="BU396" s="25"/>
      <c r="BV396" s="25"/>
      <c r="BW396" s="25"/>
      <c r="BX396" s="25"/>
      <c r="BY396" s="25"/>
      <c r="BZ396" s="25"/>
      <c r="CA396" s="25"/>
      <c r="CB396" s="25"/>
      <c r="CC396" s="25"/>
      <c r="CD396" s="25"/>
      <c r="CE396" s="25"/>
      <c r="CF396" s="25"/>
      <c r="CG396" s="25"/>
      <c r="CH396" s="25"/>
      <c r="CI396" s="25"/>
      <c r="CJ396" s="25"/>
      <c r="CK396" s="25"/>
      <c r="CU396" s="10" t="str">
        <f>'Hotel Database'!$EJ403</f>
        <v/>
      </c>
      <c r="CW396" s="10" t="str">
        <f>'Hotel Database'!$EN403</f>
        <v/>
      </c>
      <c r="CY396" s="8">
        <v>386</v>
      </c>
      <c r="DA396" s="10" t="str">
        <f>IFERROR(INDEX('Hotel Database'!$ED$11:$ED$510, MATCH($CY396, 'Hotel Database'!$EB$11:$EB$510, 0)), "")</f>
        <v>386. Hotel des Trois Couronnes</v>
      </c>
      <c r="DC396" s="10" t="str">
        <f>IF(IFERROR(INDEX('Hotel Database'!$AD$11:$AD$510, MATCH($CY396, 'Hotel Database'!$EB$11:$EB$510, 0)), "")="", "", IFERROR(INDEX('Hotel Database'!$AD$11:$AD$510, MATCH($CY396, 'Hotel Database'!$EB$11:$EB$510, 0)), ""))</f>
        <v>www.lhw.com/troiscouronnes</v>
      </c>
      <c r="DE396" s="10" t="str">
        <f t="shared" ref="DE396:DE459" si="21">IF($DC396="", "", IFERROR(REPLACE($DC396, FIND($DE$6, $DC396), LEN($DE$6), $DE$7), $DC396))</f>
        <v>https://lhw.com/troiscouronnes</v>
      </c>
    </row>
    <row r="397" spans="1:109" x14ac:dyDescent="0.35">
      <c r="A397" s="2"/>
      <c r="B397" s="101" t="str">
        <f>IF(IFERROR(INDEX('Hotel Database'!$B$11:$B$510, MATCH($CY397, 'Hotel Database'!$EB$11:$EB$510, 0)), "")="", "", IFERROR(INDEX('Hotel Database'!$B$11:$B$510, MATCH($CY397, 'Hotel Database'!$EB$11:$EB$510, 0)), ""))</f>
        <v>Switzerland</v>
      </c>
      <c r="C397" s="102"/>
      <c r="D397" s="102"/>
      <c r="E397" s="102"/>
      <c r="F397" s="102"/>
      <c r="G397" s="102"/>
      <c r="H397" s="102"/>
      <c r="I397" s="102" t="str">
        <f>IF(IFERROR(INDEX('Hotel Database'!$C$11:$C$510, MATCH($CY397, 'Hotel Database'!$EB$11:$EB$510, 0)), "")="", "", IFERROR(INDEX('Hotel Database'!$C$11:$C$510, MATCH($CY397, 'Hotel Database'!$EB$11:$EB$510, 0)), ""))</f>
        <v>Ascona</v>
      </c>
      <c r="J397" s="102"/>
      <c r="K397" s="102"/>
      <c r="L397" s="102"/>
      <c r="M397" s="102"/>
      <c r="N397" s="102"/>
      <c r="O397" s="102"/>
      <c r="P397" s="102" t="str">
        <f>IF(IFERROR(INDEX('Hotel Database'!$D$11:$D$510, MATCH($CY397, 'Hotel Database'!$EB$11:$EB$510, 0)), "")="", "", IFERROR(INDEX('Hotel Database'!$D$11:$D$510, MATCH($CY397, 'Hotel Database'!$EB$11:$EB$510, 0)), ""))</f>
        <v>Hotel Eden Roc, Ascona</v>
      </c>
      <c r="Q397" s="102"/>
      <c r="R397" s="102"/>
      <c r="S397" s="102"/>
      <c r="T397" s="102"/>
      <c r="U397" s="102"/>
      <c r="V397" s="102"/>
      <c r="W397" s="102"/>
      <c r="X397" s="102"/>
      <c r="Y397" s="102"/>
      <c r="Z397" s="102" t="str">
        <f>IF(IFERROR(INDEX('Hotel Database'!$I$11:$I$510, MATCH($CY397, 'Hotel Database'!$EB$11:$EB$510, 0)), "")="", "", IFERROR(INDEX('Hotel Database'!$I$11:$I$510, MATCH($CY397, 'Hotel Database'!$EB$11:$EB$510, 0)), ""))</f>
        <v/>
      </c>
      <c r="AA397" s="102"/>
      <c r="AB397" s="102"/>
      <c r="AC397" s="102"/>
      <c r="AD397" s="103">
        <f>IF(IFERROR(INDEX('Hotel Database'!$E$11:$E$510, MATCH($CY397, 'Hotel Database'!$EB$11:$EB$510, 0)), "")="", "", IFERROR(INDEX('Hotel Database'!$E$11:$E$510, MATCH($CY397, 'Hotel Database'!$EB$11:$EB$510, 0)), ""))</f>
        <v>95</v>
      </c>
      <c r="AE397" s="103"/>
      <c r="AF397" s="103"/>
      <c r="AG397" s="103"/>
      <c r="AH397" s="103">
        <f>IF(IFERROR(INDEX('Hotel Database'!$H$11:$H$510, MATCH($CY397, 'Hotel Database'!$EB$11:$EB$510, 0)), "")="", "", IFERROR(INDEX('Hotel Database'!$H$11:$H$510, MATCH($CY397, 'Hotel Database'!$EB$11:$EB$510, 0)), ""))</f>
        <v>5</v>
      </c>
      <c r="AI397" s="103"/>
      <c r="AJ397" s="103"/>
      <c r="AK397" s="103"/>
      <c r="AL397" s="103">
        <f>IF(IFERROR(INDEX('Hotel Database'!$K$11:$K$510, MATCH($CY397, 'Hotel Database'!$EB$11:$EB$510, 0)), "")="", "", IFERROR(INDEX('Hotel Database'!$K$11:$K$510, MATCH($CY397, 'Hotel Database'!$EB$11:$EB$510, 0)), ""))</f>
        <v>150</v>
      </c>
      <c r="AM397" s="103"/>
      <c r="AN397" s="103"/>
      <c r="AO397" s="103"/>
      <c r="AP397" s="103">
        <f>IF(IFERROR(INDEX('Hotel Database'!$Q$11:$Q$510, MATCH($CY397, 'Hotel Database'!$EB$11:$EB$510, 0)), "")="", "", IFERROR(INDEX('Hotel Database'!$Q$11:$Q$510, MATCH($CY397, 'Hotel Database'!$EB$11:$EB$510, 0)), ""))</f>
        <v>80</v>
      </c>
      <c r="AQ397" s="103"/>
      <c r="AR397" s="103"/>
      <c r="AS397" s="103"/>
      <c r="AT397" s="104" t="str">
        <f t="shared" si="20"/>
        <v>https://lhw.com/edenroc</v>
      </c>
      <c r="AU397" s="104"/>
      <c r="AV397" s="104"/>
      <c r="AW397" s="104"/>
      <c r="AX397" s="104"/>
      <c r="AY397" s="104"/>
      <c r="AZ397" s="104"/>
      <c r="BA397" s="104"/>
      <c r="BB397" s="104"/>
      <c r="BC397" s="104"/>
      <c r="BD397" s="104"/>
      <c r="BE397" s="104"/>
      <c r="BF397" s="104"/>
      <c r="BG397" s="104"/>
      <c r="BH397" s="104"/>
      <c r="BI397" s="104"/>
      <c r="BJ397" s="104"/>
      <c r="BK397" s="104"/>
      <c r="BL397" s="105"/>
      <c r="BM397" s="2"/>
      <c r="BN397" s="25"/>
      <c r="BO397" s="25"/>
      <c r="BP397" s="25"/>
      <c r="BQ397" s="25"/>
      <c r="BR397" s="25"/>
      <c r="BS397" s="25"/>
      <c r="BT397" s="25"/>
      <c r="BU397" s="25"/>
      <c r="BV397" s="25"/>
      <c r="BW397" s="25"/>
      <c r="BX397" s="25"/>
      <c r="BY397" s="25"/>
      <c r="BZ397" s="25"/>
      <c r="CA397" s="25"/>
      <c r="CB397" s="25"/>
      <c r="CC397" s="25"/>
      <c r="CD397" s="25"/>
      <c r="CE397" s="25"/>
      <c r="CF397" s="25"/>
      <c r="CG397" s="25"/>
      <c r="CH397" s="25"/>
      <c r="CI397" s="25"/>
      <c r="CJ397" s="25"/>
      <c r="CK397" s="25"/>
      <c r="CU397" s="10" t="str">
        <f>'Hotel Database'!$EJ404</f>
        <v/>
      </c>
      <c r="CW397" s="10" t="str">
        <f>'Hotel Database'!$EN404</f>
        <v/>
      </c>
      <c r="CY397" s="8">
        <v>387</v>
      </c>
      <c r="DA397" s="10" t="str">
        <f>IFERROR(INDEX('Hotel Database'!$ED$11:$ED$510, MATCH($CY397, 'Hotel Database'!$EB$11:$EB$510, 0)), "")</f>
        <v>387. Hotel Eden Roc, Ascona</v>
      </c>
      <c r="DC397" s="10" t="str">
        <f>IF(IFERROR(INDEX('Hotel Database'!$AD$11:$AD$510, MATCH($CY397, 'Hotel Database'!$EB$11:$EB$510, 0)), "")="", "", IFERROR(INDEX('Hotel Database'!$AD$11:$AD$510, MATCH($CY397, 'Hotel Database'!$EB$11:$EB$510, 0)), ""))</f>
        <v>www.lhw.com/edenroc</v>
      </c>
      <c r="DE397" s="10" t="str">
        <f t="shared" si="21"/>
        <v>https://lhw.com/edenroc</v>
      </c>
    </row>
    <row r="398" spans="1:109" x14ac:dyDescent="0.35">
      <c r="A398" s="2"/>
      <c r="B398" s="101" t="str">
        <f>IF(IFERROR(INDEX('Hotel Database'!$B$11:$B$510, MATCH($CY398, 'Hotel Database'!$EB$11:$EB$510, 0)), "")="", "", IFERROR(INDEX('Hotel Database'!$B$11:$B$510, MATCH($CY398, 'Hotel Database'!$EB$11:$EB$510, 0)), ""))</f>
        <v>Switzerland</v>
      </c>
      <c r="C398" s="102"/>
      <c r="D398" s="102"/>
      <c r="E398" s="102"/>
      <c r="F398" s="102"/>
      <c r="G398" s="102"/>
      <c r="H398" s="102"/>
      <c r="I398" s="102" t="str">
        <f>IF(IFERROR(INDEX('Hotel Database'!$C$11:$C$510, MATCH($CY398, 'Hotel Database'!$EB$11:$EB$510, 0)), "")="", "", IFERROR(INDEX('Hotel Database'!$C$11:$C$510, MATCH($CY398, 'Hotel Database'!$EB$11:$EB$510, 0)), ""))</f>
        <v>Crans Montana</v>
      </c>
      <c r="J398" s="102"/>
      <c r="K398" s="102"/>
      <c r="L398" s="102"/>
      <c r="M398" s="102"/>
      <c r="N398" s="102"/>
      <c r="O398" s="102"/>
      <c r="P398" s="102" t="str">
        <f>IF(IFERROR(INDEX('Hotel Database'!$D$11:$D$510, MATCH($CY398, 'Hotel Database'!$EB$11:$EB$510, 0)), "")="", "", IFERROR(INDEX('Hotel Database'!$D$11:$D$510, MATCH($CY398, 'Hotel Database'!$EB$11:$EB$510, 0)), ""))</f>
        <v>Guarda Golf Hotel &amp; Residences</v>
      </c>
      <c r="Q398" s="102"/>
      <c r="R398" s="102"/>
      <c r="S398" s="102"/>
      <c r="T398" s="102"/>
      <c r="U398" s="102"/>
      <c r="V398" s="102"/>
      <c r="W398" s="102"/>
      <c r="X398" s="102"/>
      <c r="Y398" s="102"/>
      <c r="Z398" s="102" t="str">
        <f>IF(IFERROR(INDEX('Hotel Database'!$I$11:$I$510, MATCH($CY398, 'Hotel Database'!$EB$11:$EB$510, 0)), "")="", "", IFERROR(INDEX('Hotel Database'!$I$11:$I$510, MATCH($CY398, 'Hotel Database'!$EB$11:$EB$510, 0)), ""))</f>
        <v/>
      </c>
      <c r="AA398" s="102"/>
      <c r="AB398" s="102"/>
      <c r="AC398" s="102"/>
      <c r="AD398" s="103">
        <f>IF(IFERROR(INDEX('Hotel Database'!$E$11:$E$510, MATCH($CY398, 'Hotel Database'!$EB$11:$EB$510, 0)), "")="", "", IFERROR(INDEX('Hotel Database'!$E$11:$E$510, MATCH($CY398, 'Hotel Database'!$EB$11:$EB$510, 0)), ""))</f>
        <v>29</v>
      </c>
      <c r="AE398" s="103"/>
      <c r="AF398" s="103"/>
      <c r="AG398" s="103"/>
      <c r="AH398" s="103">
        <f>IF(IFERROR(INDEX('Hotel Database'!$H$11:$H$510, MATCH($CY398, 'Hotel Database'!$EB$11:$EB$510, 0)), "")="", "", IFERROR(INDEX('Hotel Database'!$H$11:$H$510, MATCH($CY398, 'Hotel Database'!$EB$11:$EB$510, 0)), ""))</f>
        <v>2</v>
      </c>
      <c r="AI398" s="103"/>
      <c r="AJ398" s="103"/>
      <c r="AK398" s="103"/>
      <c r="AL398" s="103">
        <f>IF(IFERROR(INDEX('Hotel Database'!$K$11:$K$510, MATCH($CY398, 'Hotel Database'!$EB$11:$EB$510, 0)), "")="", "", IFERROR(INDEX('Hotel Database'!$K$11:$K$510, MATCH($CY398, 'Hotel Database'!$EB$11:$EB$510, 0)), ""))</f>
        <v>100</v>
      </c>
      <c r="AM398" s="103"/>
      <c r="AN398" s="103"/>
      <c r="AO398" s="103"/>
      <c r="AP398" s="103">
        <f>IF(IFERROR(INDEX('Hotel Database'!$Q$11:$Q$510, MATCH($CY398, 'Hotel Database'!$EB$11:$EB$510, 0)), "")="", "", IFERROR(INDEX('Hotel Database'!$Q$11:$Q$510, MATCH($CY398, 'Hotel Database'!$EB$11:$EB$510, 0)), ""))</f>
        <v>100</v>
      </c>
      <c r="AQ398" s="103"/>
      <c r="AR398" s="103"/>
      <c r="AS398" s="103"/>
      <c r="AT398" s="104" t="str">
        <f t="shared" si="20"/>
        <v>https://lhw.com/guarda</v>
      </c>
      <c r="AU398" s="104"/>
      <c r="AV398" s="104"/>
      <c r="AW398" s="104"/>
      <c r="AX398" s="104"/>
      <c r="AY398" s="104"/>
      <c r="AZ398" s="104"/>
      <c r="BA398" s="104"/>
      <c r="BB398" s="104"/>
      <c r="BC398" s="104"/>
      <c r="BD398" s="104"/>
      <c r="BE398" s="104"/>
      <c r="BF398" s="104"/>
      <c r="BG398" s="104"/>
      <c r="BH398" s="104"/>
      <c r="BI398" s="104"/>
      <c r="BJ398" s="104"/>
      <c r="BK398" s="104"/>
      <c r="BL398" s="105"/>
      <c r="BM398" s="2"/>
      <c r="BN398" s="25"/>
      <c r="BO398" s="25"/>
      <c r="BP398" s="25"/>
      <c r="BQ398" s="25"/>
      <c r="BR398" s="25"/>
      <c r="BS398" s="25"/>
      <c r="BT398" s="25"/>
      <c r="BU398" s="25"/>
      <c r="BV398" s="25"/>
      <c r="BW398" s="25"/>
      <c r="BX398" s="25"/>
      <c r="BY398" s="25"/>
      <c r="BZ398" s="25"/>
      <c r="CA398" s="25"/>
      <c r="CB398" s="25"/>
      <c r="CC398" s="25"/>
      <c r="CD398" s="25"/>
      <c r="CE398" s="25"/>
      <c r="CF398" s="25"/>
      <c r="CG398" s="25"/>
      <c r="CH398" s="25"/>
      <c r="CI398" s="25"/>
      <c r="CJ398" s="25"/>
      <c r="CK398" s="25"/>
      <c r="CU398" s="10" t="str">
        <f>'Hotel Database'!$EJ405</f>
        <v/>
      </c>
      <c r="CW398" s="10" t="str">
        <f>'Hotel Database'!$EN405</f>
        <v/>
      </c>
      <c r="CY398" s="8">
        <v>388</v>
      </c>
      <c r="DA398" s="10" t="str">
        <f>IFERROR(INDEX('Hotel Database'!$ED$11:$ED$510, MATCH($CY398, 'Hotel Database'!$EB$11:$EB$510, 0)), "")</f>
        <v>388. Guarda Golf Hotel &amp; Residences</v>
      </c>
      <c r="DC398" s="10" t="str">
        <f>IF(IFERROR(INDEX('Hotel Database'!$AD$11:$AD$510, MATCH($CY398, 'Hotel Database'!$EB$11:$EB$510, 0)), "")="", "", IFERROR(INDEX('Hotel Database'!$AD$11:$AD$510, MATCH($CY398, 'Hotel Database'!$EB$11:$EB$510, 0)), ""))</f>
        <v>www.lhw.com/guarda</v>
      </c>
      <c r="DE398" s="10" t="str">
        <f t="shared" si="21"/>
        <v>https://lhw.com/guarda</v>
      </c>
    </row>
    <row r="399" spans="1:109" x14ac:dyDescent="0.35">
      <c r="A399" s="2"/>
      <c r="B399" s="101" t="str">
        <f>IF(IFERROR(INDEX('Hotel Database'!$B$11:$B$510, MATCH($CY399, 'Hotel Database'!$EB$11:$EB$510, 0)), "")="", "", IFERROR(INDEX('Hotel Database'!$B$11:$B$510, MATCH($CY399, 'Hotel Database'!$EB$11:$EB$510, 0)), ""))</f>
        <v>Switzerland</v>
      </c>
      <c r="C399" s="102"/>
      <c r="D399" s="102"/>
      <c r="E399" s="102"/>
      <c r="F399" s="102"/>
      <c r="G399" s="102"/>
      <c r="H399" s="102"/>
      <c r="I399" s="102" t="str">
        <f>IF(IFERROR(INDEX('Hotel Database'!$C$11:$C$510, MATCH($CY399, 'Hotel Database'!$EB$11:$EB$510, 0)), "")="", "", IFERROR(INDEX('Hotel Database'!$C$11:$C$510, MATCH($CY399, 'Hotel Database'!$EB$11:$EB$510, 0)), ""))</f>
        <v>Lugano</v>
      </c>
      <c r="J399" s="102"/>
      <c r="K399" s="102"/>
      <c r="L399" s="102"/>
      <c r="M399" s="102"/>
      <c r="N399" s="102"/>
      <c r="O399" s="102"/>
      <c r="P399" s="102" t="str">
        <f>IF(IFERROR(INDEX('Hotel Database'!$D$11:$D$510, MATCH($CY399, 'Hotel Database'!$EB$11:$EB$510, 0)), "")="", "", IFERROR(INDEX('Hotel Database'!$D$11:$D$510, MATCH($CY399, 'Hotel Database'!$EB$11:$EB$510, 0)), ""))</f>
        <v>Hotel Splendide Royal</v>
      </c>
      <c r="Q399" s="102"/>
      <c r="R399" s="102"/>
      <c r="S399" s="102"/>
      <c r="T399" s="102"/>
      <c r="U399" s="102"/>
      <c r="V399" s="102"/>
      <c r="W399" s="102"/>
      <c r="X399" s="102"/>
      <c r="Y399" s="102"/>
      <c r="Z399" s="102" t="str">
        <f>IF(IFERROR(INDEX('Hotel Database'!$I$11:$I$510, MATCH($CY399, 'Hotel Database'!$EB$11:$EB$510, 0)), "")="", "", IFERROR(INDEX('Hotel Database'!$I$11:$I$510, MATCH($CY399, 'Hotel Database'!$EB$11:$EB$510, 0)), ""))</f>
        <v/>
      </c>
      <c r="AA399" s="102"/>
      <c r="AB399" s="102"/>
      <c r="AC399" s="102"/>
      <c r="AD399" s="103">
        <f>IF(IFERROR(INDEX('Hotel Database'!$E$11:$E$510, MATCH($CY399, 'Hotel Database'!$EB$11:$EB$510, 0)), "")="", "", IFERROR(INDEX('Hotel Database'!$E$11:$E$510, MATCH($CY399, 'Hotel Database'!$EB$11:$EB$510, 0)), ""))</f>
        <v>93</v>
      </c>
      <c r="AE399" s="103"/>
      <c r="AF399" s="103"/>
      <c r="AG399" s="103"/>
      <c r="AH399" s="103">
        <f>IF(IFERROR(INDEX('Hotel Database'!$H$11:$H$510, MATCH($CY399, 'Hotel Database'!$EB$11:$EB$510, 0)), "")="", "", IFERROR(INDEX('Hotel Database'!$H$11:$H$510, MATCH($CY399, 'Hotel Database'!$EB$11:$EB$510, 0)), ""))</f>
        <v>3</v>
      </c>
      <c r="AI399" s="103"/>
      <c r="AJ399" s="103"/>
      <c r="AK399" s="103"/>
      <c r="AL399" s="103">
        <f>IF(IFERROR(INDEX('Hotel Database'!$K$11:$K$510, MATCH($CY399, 'Hotel Database'!$EB$11:$EB$510, 0)), "")="", "", IFERROR(INDEX('Hotel Database'!$K$11:$K$510, MATCH($CY399, 'Hotel Database'!$EB$11:$EB$510, 0)), ""))</f>
        <v>250</v>
      </c>
      <c r="AM399" s="103"/>
      <c r="AN399" s="103"/>
      <c r="AO399" s="103"/>
      <c r="AP399" s="103">
        <f>IF(IFERROR(INDEX('Hotel Database'!$Q$11:$Q$510, MATCH($CY399, 'Hotel Database'!$EB$11:$EB$510, 0)), "")="", "", IFERROR(INDEX('Hotel Database'!$Q$11:$Q$510, MATCH($CY399, 'Hotel Database'!$EB$11:$EB$510, 0)), ""))</f>
        <v>90</v>
      </c>
      <c r="AQ399" s="103"/>
      <c r="AR399" s="103"/>
      <c r="AS399" s="103"/>
      <c r="AT399" s="104" t="str">
        <f t="shared" si="20"/>
        <v>https://lhw.com/splendideroyal</v>
      </c>
      <c r="AU399" s="104"/>
      <c r="AV399" s="104"/>
      <c r="AW399" s="104"/>
      <c r="AX399" s="104"/>
      <c r="AY399" s="104"/>
      <c r="AZ399" s="104"/>
      <c r="BA399" s="104"/>
      <c r="BB399" s="104"/>
      <c r="BC399" s="104"/>
      <c r="BD399" s="104"/>
      <c r="BE399" s="104"/>
      <c r="BF399" s="104"/>
      <c r="BG399" s="104"/>
      <c r="BH399" s="104"/>
      <c r="BI399" s="104"/>
      <c r="BJ399" s="104"/>
      <c r="BK399" s="104"/>
      <c r="BL399" s="105"/>
      <c r="BM399" s="2"/>
      <c r="BN399" s="25"/>
      <c r="BO399" s="25"/>
      <c r="BP399" s="25"/>
      <c r="BQ399" s="25"/>
      <c r="BR399" s="25"/>
      <c r="BS399" s="25"/>
      <c r="BT399" s="25"/>
      <c r="BU399" s="25"/>
      <c r="BV399" s="25"/>
      <c r="BW399" s="25"/>
      <c r="BX399" s="25"/>
      <c r="BY399" s="25"/>
      <c r="BZ399" s="25"/>
      <c r="CA399" s="25"/>
      <c r="CB399" s="25"/>
      <c r="CC399" s="25"/>
      <c r="CD399" s="25"/>
      <c r="CE399" s="25"/>
      <c r="CF399" s="25"/>
      <c r="CG399" s="25"/>
      <c r="CH399" s="25"/>
      <c r="CI399" s="25"/>
      <c r="CJ399" s="25"/>
      <c r="CK399" s="25"/>
      <c r="CU399" s="10" t="str">
        <f>'Hotel Database'!$EJ406</f>
        <v/>
      </c>
      <c r="CW399" s="10" t="str">
        <f>'Hotel Database'!$EN406</f>
        <v/>
      </c>
      <c r="CY399" s="8">
        <v>389</v>
      </c>
      <c r="DA399" s="10" t="str">
        <f>IFERROR(INDEX('Hotel Database'!$ED$11:$ED$510, MATCH($CY399, 'Hotel Database'!$EB$11:$EB$510, 0)), "")</f>
        <v>389. Hotel Splendide Royal</v>
      </c>
      <c r="DC399" s="10" t="str">
        <f>IF(IFERROR(INDEX('Hotel Database'!$AD$11:$AD$510, MATCH($CY399, 'Hotel Database'!$EB$11:$EB$510, 0)), "")="", "", IFERROR(INDEX('Hotel Database'!$AD$11:$AD$510, MATCH($CY399, 'Hotel Database'!$EB$11:$EB$510, 0)), ""))</f>
        <v>www.lhw.com/splendideroyal</v>
      </c>
      <c r="DE399" s="10" t="str">
        <f t="shared" si="21"/>
        <v>https://lhw.com/splendideroyal</v>
      </c>
    </row>
    <row r="400" spans="1:109" x14ac:dyDescent="0.35">
      <c r="A400" s="2"/>
      <c r="B400" s="101" t="str">
        <f>IF(IFERROR(INDEX('Hotel Database'!$B$11:$B$510, MATCH($CY400, 'Hotel Database'!$EB$11:$EB$510, 0)), "")="", "", IFERROR(INDEX('Hotel Database'!$B$11:$B$510, MATCH($CY400, 'Hotel Database'!$EB$11:$EB$510, 0)), ""))</f>
        <v>Switzerland</v>
      </c>
      <c r="C400" s="102"/>
      <c r="D400" s="102"/>
      <c r="E400" s="102"/>
      <c r="F400" s="102"/>
      <c r="G400" s="102"/>
      <c r="H400" s="102"/>
      <c r="I400" s="102" t="str">
        <f>IF(IFERROR(INDEX('Hotel Database'!$C$11:$C$510, MATCH($CY400, 'Hotel Database'!$EB$11:$EB$510, 0)), "")="", "", IFERROR(INDEX('Hotel Database'!$C$11:$C$510, MATCH($CY400, 'Hotel Database'!$EB$11:$EB$510, 0)), ""))</f>
        <v>St. Moritz</v>
      </c>
      <c r="J400" s="102"/>
      <c r="K400" s="102"/>
      <c r="L400" s="102"/>
      <c r="M400" s="102"/>
      <c r="N400" s="102"/>
      <c r="O400" s="102"/>
      <c r="P400" s="102" t="str">
        <f>IF(IFERROR(INDEX('Hotel Database'!$D$11:$D$510, MATCH($CY400, 'Hotel Database'!$EB$11:$EB$510, 0)), "")="", "", IFERROR(INDEX('Hotel Database'!$D$11:$D$510, MATCH($CY400, 'Hotel Database'!$EB$11:$EB$510, 0)), ""))</f>
        <v>Kulm Hotel St. Moritz</v>
      </c>
      <c r="Q400" s="102"/>
      <c r="R400" s="102"/>
      <c r="S400" s="102"/>
      <c r="T400" s="102"/>
      <c r="U400" s="102"/>
      <c r="V400" s="102"/>
      <c r="W400" s="102"/>
      <c r="X400" s="102"/>
      <c r="Y400" s="102"/>
      <c r="Z400" s="102" t="str">
        <f>IF(IFERROR(INDEX('Hotel Database'!$I$11:$I$510, MATCH($CY400, 'Hotel Database'!$EB$11:$EB$510, 0)), "")="", "", IFERROR(INDEX('Hotel Database'!$I$11:$I$510, MATCH($CY400, 'Hotel Database'!$EB$11:$EB$510, 0)), ""))</f>
        <v/>
      </c>
      <c r="AA400" s="102"/>
      <c r="AB400" s="102"/>
      <c r="AC400" s="102"/>
      <c r="AD400" s="103">
        <f>IF(IFERROR(INDEX('Hotel Database'!$E$11:$E$510, MATCH($CY400, 'Hotel Database'!$EB$11:$EB$510, 0)), "")="", "", IFERROR(INDEX('Hotel Database'!$E$11:$E$510, MATCH($CY400, 'Hotel Database'!$EB$11:$EB$510, 0)), ""))</f>
        <v>164</v>
      </c>
      <c r="AE400" s="103"/>
      <c r="AF400" s="103"/>
      <c r="AG400" s="103"/>
      <c r="AH400" s="103">
        <f>IF(IFERROR(INDEX('Hotel Database'!$H$11:$H$510, MATCH($CY400, 'Hotel Database'!$EB$11:$EB$510, 0)), "")="", "", IFERROR(INDEX('Hotel Database'!$H$11:$H$510, MATCH($CY400, 'Hotel Database'!$EB$11:$EB$510, 0)), ""))</f>
        <v>9</v>
      </c>
      <c r="AI400" s="103"/>
      <c r="AJ400" s="103"/>
      <c r="AK400" s="103"/>
      <c r="AL400" s="103">
        <f>IF(IFERROR(INDEX('Hotel Database'!$K$11:$K$510, MATCH($CY400, 'Hotel Database'!$EB$11:$EB$510, 0)), "")="", "", IFERROR(INDEX('Hotel Database'!$K$11:$K$510, MATCH($CY400, 'Hotel Database'!$EB$11:$EB$510, 0)), ""))</f>
        <v>164</v>
      </c>
      <c r="AM400" s="103"/>
      <c r="AN400" s="103"/>
      <c r="AO400" s="103"/>
      <c r="AP400" s="103">
        <f>IF(IFERROR(INDEX('Hotel Database'!$Q$11:$Q$510, MATCH($CY400, 'Hotel Database'!$EB$11:$EB$510, 0)), "")="", "", IFERROR(INDEX('Hotel Database'!$Q$11:$Q$510, MATCH($CY400, 'Hotel Database'!$EB$11:$EB$510, 0)), ""))</f>
        <v>420</v>
      </c>
      <c r="AQ400" s="103"/>
      <c r="AR400" s="103"/>
      <c r="AS400" s="103"/>
      <c r="AT400" s="104" t="str">
        <f t="shared" si="20"/>
        <v>https://lhw.com/kulm</v>
      </c>
      <c r="AU400" s="104"/>
      <c r="AV400" s="104"/>
      <c r="AW400" s="104"/>
      <c r="AX400" s="104"/>
      <c r="AY400" s="104"/>
      <c r="AZ400" s="104"/>
      <c r="BA400" s="104"/>
      <c r="BB400" s="104"/>
      <c r="BC400" s="104"/>
      <c r="BD400" s="104"/>
      <c r="BE400" s="104"/>
      <c r="BF400" s="104"/>
      <c r="BG400" s="104"/>
      <c r="BH400" s="104"/>
      <c r="BI400" s="104"/>
      <c r="BJ400" s="104"/>
      <c r="BK400" s="104"/>
      <c r="BL400" s="105"/>
      <c r="BM400" s="2"/>
      <c r="BN400" s="25"/>
      <c r="BO400" s="25"/>
      <c r="BP400" s="25"/>
      <c r="BQ400" s="25"/>
      <c r="BR400" s="25"/>
      <c r="BS400" s="25"/>
      <c r="BT400" s="25"/>
      <c r="BU400" s="25"/>
      <c r="BV400" s="25"/>
      <c r="BW400" s="25"/>
      <c r="BX400" s="25"/>
      <c r="BY400" s="25"/>
      <c r="BZ400" s="25"/>
      <c r="CA400" s="25"/>
      <c r="CB400" s="25"/>
      <c r="CC400" s="25"/>
      <c r="CD400" s="25"/>
      <c r="CE400" s="25"/>
      <c r="CF400" s="25"/>
      <c r="CG400" s="25"/>
      <c r="CH400" s="25"/>
      <c r="CI400" s="25"/>
      <c r="CJ400" s="25"/>
      <c r="CK400" s="25"/>
      <c r="CU400" s="10" t="str">
        <f>'Hotel Database'!$EJ407</f>
        <v/>
      </c>
      <c r="CW400" s="10" t="str">
        <f>'Hotel Database'!$EN407</f>
        <v/>
      </c>
      <c r="CY400" s="8">
        <v>390</v>
      </c>
      <c r="DA400" s="10" t="str">
        <f>IFERROR(INDEX('Hotel Database'!$ED$11:$ED$510, MATCH($CY400, 'Hotel Database'!$EB$11:$EB$510, 0)), "")</f>
        <v>390. Kulm Hotel St. Moritz</v>
      </c>
      <c r="DC400" s="10" t="str">
        <f>IF(IFERROR(INDEX('Hotel Database'!$AD$11:$AD$510, MATCH($CY400, 'Hotel Database'!$EB$11:$EB$510, 0)), "")="", "", IFERROR(INDEX('Hotel Database'!$AD$11:$AD$510, MATCH($CY400, 'Hotel Database'!$EB$11:$EB$510, 0)), ""))</f>
        <v>www.lhw.com/kulm</v>
      </c>
      <c r="DE400" s="10" t="str">
        <f t="shared" si="21"/>
        <v>https://lhw.com/kulm</v>
      </c>
    </row>
    <row r="401" spans="1:109" x14ac:dyDescent="0.35">
      <c r="A401" s="2"/>
      <c r="B401" s="101" t="str">
        <f>IF(IFERROR(INDEX('Hotel Database'!$B$11:$B$510, MATCH($CY401, 'Hotel Database'!$EB$11:$EB$510, 0)), "")="", "", IFERROR(INDEX('Hotel Database'!$B$11:$B$510, MATCH($CY401, 'Hotel Database'!$EB$11:$EB$510, 0)), ""))</f>
        <v>Switzerland</v>
      </c>
      <c r="C401" s="102"/>
      <c r="D401" s="102"/>
      <c r="E401" s="102"/>
      <c r="F401" s="102"/>
      <c r="G401" s="102"/>
      <c r="H401" s="102"/>
      <c r="I401" s="102" t="str">
        <f>IF(IFERROR(INDEX('Hotel Database'!$C$11:$C$510, MATCH($CY401, 'Hotel Database'!$EB$11:$EB$510, 0)), "")="", "", IFERROR(INDEX('Hotel Database'!$C$11:$C$510, MATCH($CY401, 'Hotel Database'!$EB$11:$EB$510, 0)), ""))</f>
        <v>Bellevue</v>
      </c>
      <c r="J401" s="102"/>
      <c r="K401" s="102"/>
      <c r="L401" s="102"/>
      <c r="M401" s="102"/>
      <c r="N401" s="102"/>
      <c r="O401" s="102"/>
      <c r="P401" s="102" t="str">
        <f>IF(IFERROR(INDEX('Hotel Database'!$D$11:$D$510, MATCH($CY401, 'Hotel Database'!$EB$11:$EB$510, 0)), "")="", "", IFERROR(INDEX('Hotel Database'!$D$11:$D$510, MATCH($CY401, 'Hotel Database'!$EB$11:$EB$510, 0)), ""))</f>
        <v>La Réserve Genève Hotel, Spa and Villa</v>
      </c>
      <c r="Q401" s="102"/>
      <c r="R401" s="102"/>
      <c r="S401" s="102"/>
      <c r="T401" s="102"/>
      <c r="U401" s="102"/>
      <c r="V401" s="102"/>
      <c r="W401" s="102"/>
      <c r="X401" s="102"/>
      <c r="Y401" s="102"/>
      <c r="Z401" s="102" t="str">
        <f>IF(IFERROR(INDEX('Hotel Database'!$I$11:$I$510, MATCH($CY401, 'Hotel Database'!$EB$11:$EB$510, 0)), "")="", "", IFERROR(INDEX('Hotel Database'!$I$11:$I$510, MATCH($CY401, 'Hotel Database'!$EB$11:$EB$510, 0)), ""))</f>
        <v/>
      </c>
      <c r="AA401" s="102"/>
      <c r="AB401" s="102"/>
      <c r="AC401" s="102"/>
      <c r="AD401" s="103">
        <f>IF(IFERROR(INDEX('Hotel Database'!$E$11:$E$510, MATCH($CY401, 'Hotel Database'!$EB$11:$EB$510, 0)), "")="", "", IFERROR(INDEX('Hotel Database'!$E$11:$E$510, MATCH($CY401, 'Hotel Database'!$EB$11:$EB$510, 0)), ""))</f>
        <v>103</v>
      </c>
      <c r="AE401" s="103"/>
      <c r="AF401" s="103"/>
      <c r="AG401" s="103"/>
      <c r="AH401" s="103">
        <f>IF(IFERROR(INDEX('Hotel Database'!$H$11:$H$510, MATCH($CY401, 'Hotel Database'!$EB$11:$EB$510, 0)), "")="", "", IFERROR(INDEX('Hotel Database'!$H$11:$H$510, MATCH($CY401, 'Hotel Database'!$EB$11:$EB$510, 0)), ""))</f>
        <v>3</v>
      </c>
      <c r="AI401" s="103"/>
      <c r="AJ401" s="103"/>
      <c r="AK401" s="103"/>
      <c r="AL401" s="103">
        <f>IF(IFERROR(INDEX('Hotel Database'!$K$11:$K$510, MATCH($CY401, 'Hotel Database'!$EB$11:$EB$510, 0)), "")="", "", IFERROR(INDEX('Hotel Database'!$K$11:$K$510, MATCH($CY401, 'Hotel Database'!$EB$11:$EB$510, 0)), ""))</f>
        <v>160</v>
      </c>
      <c r="AM401" s="103"/>
      <c r="AN401" s="103"/>
      <c r="AO401" s="103"/>
      <c r="AP401" s="103">
        <f>IF(IFERROR(INDEX('Hotel Database'!$Q$11:$Q$510, MATCH($CY401, 'Hotel Database'!$EB$11:$EB$510, 0)), "")="", "", IFERROR(INDEX('Hotel Database'!$Q$11:$Q$510, MATCH($CY401, 'Hotel Database'!$EB$11:$EB$510, 0)), ""))</f>
        <v>110</v>
      </c>
      <c r="AQ401" s="103"/>
      <c r="AR401" s="103"/>
      <c r="AS401" s="103"/>
      <c r="AT401" s="104" t="str">
        <f t="shared" si="20"/>
        <v>https://lhw.com/reservegeneve</v>
      </c>
      <c r="AU401" s="104"/>
      <c r="AV401" s="104"/>
      <c r="AW401" s="104"/>
      <c r="AX401" s="104"/>
      <c r="AY401" s="104"/>
      <c r="AZ401" s="104"/>
      <c r="BA401" s="104"/>
      <c r="BB401" s="104"/>
      <c r="BC401" s="104"/>
      <c r="BD401" s="104"/>
      <c r="BE401" s="104"/>
      <c r="BF401" s="104"/>
      <c r="BG401" s="104"/>
      <c r="BH401" s="104"/>
      <c r="BI401" s="104"/>
      <c r="BJ401" s="104"/>
      <c r="BK401" s="104"/>
      <c r="BL401" s="105"/>
      <c r="BM401" s="2"/>
      <c r="BN401" s="25"/>
      <c r="BO401" s="25"/>
      <c r="BP401" s="25"/>
      <c r="BQ401" s="25"/>
      <c r="BR401" s="25"/>
      <c r="BS401" s="25"/>
      <c r="BT401" s="25"/>
      <c r="BU401" s="25"/>
      <c r="BV401" s="25"/>
      <c r="BW401" s="25"/>
      <c r="BX401" s="25"/>
      <c r="BY401" s="25"/>
      <c r="BZ401" s="25"/>
      <c r="CA401" s="25"/>
      <c r="CB401" s="25"/>
      <c r="CC401" s="25"/>
      <c r="CD401" s="25"/>
      <c r="CE401" s="25"/>
      <c r="CF401" s="25"/>
      <c r="CG401" s="25"/>
      <c r="CH401" s="25"/>
      <c r="CI401" s="25"/>
      <c r="CJ401" s="25"/>
      <c r="CK401" s="25"/>
      <c r="CU401" s="10" t="str">
        <f>'Hotel Database'!$EJ408</f>
        <v/>
      </c>
      <c r="CW401" s="10" t="str">
        <f>'Hotel Database'!$EN408</f>
        <v/>
      </c>
      <c r="CY401" s="8">
        <v>391</v>
      </c>
      <c r="DA401" s="10" t="str">
        <f>IFERROR(INDEX('Hotel Database'!$ED$11:$ED$510, MATCH($CY401, 'Hotel Database'!$EB$11:$EB$510, 0)), "")</f>
        <v>391. La Réserve Genève Hotel, Spa and Villa</v>
      </c>
      <c r="DC401" s="10" t="str">
        <f>IF(IFERROR(INDEX('Hotel Database'!$AD$11:$AD$510, MATCH($CY401, 'Hotel Database'!$EB$11:$EB$510, 0)), "")="", "", IFERROR(INDEX('Hotel Database'!$AD$11:$AD$510, MATCH($CY401, 'Hotel Database'!$EB$11:$EB$510, 0)), ""))</f>
        <v>www.lhw.com/reservegeneve</v>
      </c>
      <c r="DE401" s="10" t="str">
        <f t="shared" si="21"/>
        <v>https://lhw.com/reservegeneve</v>
      </c>
    </row>
    <row r="402" spans="1:109" x14ac:dyDescent="0.35">
      <c r="A402" s="2"/>
      <c r="B402" s="101" t="str">
        <f>IF(IFERROR(INDEX('Hotel Database'!$B$11:$B$510, MATCH($CY402, 'Hotel Database'!$EB$11:$EB$510, 0)), "")="", "", IFERROR(INDEX('Hotel Database'!$B$11:$B$510, MATCH($CY402, 'Hotel Database'!$EB$11:$EB$510, 0)), ""))</f>
        <v>Switzerland</v>
      </c>
      <c r="C402" s="102"/>
      <c r="D402" s="102"/>
      <c r="E402" s="102"/>
      <c r="F402" s="102"/>
      <c r="G402" s="102"/>
      <c r="H402" s="102"/>
      <c r="I402" s="102" t="str">
        <f>IF(IFERROR(INDEX('Hotel Database'!$C$11:$C$510, MATCH($CY402, 'Hotel Database'!$EB$11:$EB$510, 0)), "")="", "", IFERROR(INDEX('Hotel Database'!$C$11:$C$510, MATCH($CY402, 'Hotel Database'!$EB$11:$EB$510, 0)), ""))</f>
        <v>Lausanne</v>
      </c>
      <c r="J402" s="102"/>
      <c r="K402" s="102"/>
      <c r="L402" s="102"/>
      <c r="M402" s="102"/>
      <c r="N402" s="102"/>
      <c r="O402" s="102"/>
      <c r="P402" s="102" t="str">
        <f>IF(IFERROR(INDEX('Hotel Database'!$D$11:$D$510, MATCH($CY402, 'Hotel Database'!$EB$11:$EB$510, 0)), "")="", "", IFERROR(INDEX('Hotel Database'!$D$11:$D$510, MATCH($CY402, 'Hotel Database'!$EB$11:$EB$510, 0)), ""))</f>
        <v>Lausanne Palace</v>
      </c>
      <c r="Q402" s="102"/>
      <c r="R402" s="102"/>
      <c r="S402" s="102"/>
      <c r="T402" s="102"/>
      <c r="U402" s="102"/>
      <c r="V402" s="102"/>
      <c r="W402" s="102"/>
      <c r="X402" s="102"/>
      <c r="Y402" s="102"/>
      <c r="Z402" s="102" t="str">
        <f>IF(IFERROR(INDEX('Hotel Database'!$I$11:$I$510, MATCH($CY402, 'Hotel Database'!$EB$11:$EB$510, 0)), "")="", "", IFERROR(INDEX('Hotel Database'!$I$11:$I$510, MATCH($CY402, 'Hotel Database'!$EB$11:$EB$510, 0)), ""))</f>
        <v/>
      </c>
      <c r="AA402" s="102"/>
      <c r="AB402" s="102"/>
      <c r="AC402" s="102"/>
      <c r="AD402" s="103">
        <f>IF(IFERROR(INDEX('Hotel Database'!$E$11:$E$510, MATCH($CY402, 'Hotel Database'!$EB$11:$EB$510, 0)), "")="", "", IFERROR(INDEX('Hotel Database'!$E$11:$E$510, MATCH($CY402, 'Hotel Database'!$EB$11:$EB$510, 0)), ""))</f>
        <v>139</v>
      </c>
      <c r="AE402" s="103"/>
      <c r="AF402" s="103"/>
      <c r="AG402" s="103"/>
      <c r="AH402" s="103">
        <f>IF(IFERROR(INDEX('Hotel Database'!$H$11:$H$510, MATCH($CY402, 'Hotel Database'!$EB$11:$EB$510, 0)), "")="", "", IFERROR(INDEX('Hotel Database'!$H$11:$H$510, MATCH($CY402, 'Hotel Database'!$EB$11:$EB$510, 0)), ""))</f>
        <v>14</v>
      </c>
      <c r="AI402" s="103"/>
      <c r="AJ402" s="103"/>
      <c r="AK402" s="103"/>
      <c r="AL402" s="103">
        <f>IF(IFERROR(INDEX('Hotel Database'!$K$11:$K$510, MATCH($CY402, 'Hotel Database'!$EB$11:$EB$510, 0)), "")="", "", IFERROR(INDEX('Hotel Database'!$K$11:$K$510, MATCH($CY402, 'Hotel Database'!$EB$11:$EB$510, 0)), ""))</f>
        <v>14</v>
      </c>
      <c r="AM402" s="103"/>
      <c r="AN402" s="103"/>
      <c r="AO402" s="103"/>
      <c r="AP402" s="103">
        <f>IF(IFERROR(INDEX('Hotel Database'!$Q$11:$Q$510, MATCH($CY402, 'Hotel Database'!$EB$11:$EB$510, 0)), "")="", "", IFERROR(INDEX('Hotel Database'!$Q$11:$Q$510, MATCH($CY402, 'Hotel Database'!$EB$11:$EB$510, 0)), ""))</f>
        <v>200</v>
      </c>
      <c r="AQ402" s="103"/>
      <c r="AR402" s="103"/>
      <c r="AS402" s="103"/>
      <c r="AT402" s="104" t="str">
        <f t="shared" si="20"/>
        <v>https://lhw.com/lausannepalace</v>
      </c>
      <c r="AU402" s="104"/>
      <c r="AV402" s="104"/>
      <c r="AW402" s="104"/>
      <c r="AX402" s="104"/>
      <c r="AY402" s="104"/>
      <c r="AZ402" s="104"/>
      <c r="BA402" s="104"/>
      <c r="BB402" s="104"/>
      <c r="BC402" s="104"/>
      <c r="BD402" s="104"/>
      <c r="BE402" s="104"/>
      <c r="BF402" s="104"/>
      <c r="BG402" s="104"/>
      <c r="BH402" s="104"/>
      <c r="BI402" s="104"/>
      <c r="BJ402" s="104"/>
      <c r="BK402" s="104"/>
      <c r="BL402" s="105"/>
      <c r="BM402" s="2"/>
      <c r="BN402" s="25"/>
      <c r="BO402" s="25"/>
      <c r="BP402" s="25"/>
      <c r="BQ402" s="25"/>
      <c r="BR402" s="25"/>
      <c r="BS402" s="25"/>
      <c r="BT402" s="25"/>
      <c r="BU402" s="25"/>
      <c r="BV402" s="25"/>
      <c r="BW402" s="25"/>
      <c r="BX402" s="25"/>
      <c r="BY402" s="25"/>
      <c r="BZ402" s="25"/>
      <c r="CA402" s="25"/>
      <c r="CB402" s="25"/>
      <c r="CC402" s="25"/>
      <c r="CD402" s="25"/>
      <c r="CE402" s="25"/>
      <c r="CF402" s="25"/>
      <c r="CG402" s="25"/>
      <c r="CH402" s="25"/>
      <c r="CI402" s="25"/>
      <c r="CJ402" s="25"/>
      <c r="CK402" s="25"/>
      <c r="CU402" s="10" t="str">
        <f>'Hotel Database'!$EJ409</f>
        <v/>
      </c>
      <c r="CW402" s="10" t="str">
        <f>'Hotel Database'!$EN409</f>
        <v/>
      </c>
      <c r="CY402" s="8">
        <v>392</v>
      </c>
      <c r="DA402" s="10" t="str">
        <f>IFERROR(INDEX('Hotel Database'!$ED$11:$ED$510, MATCH($CY402, 'Hotel Database'!$EB$11:$EB$510, 0)), "")</f>
        <v>392. Lausanne Palace</v>
      </c>
      <c r="DC402" s="10" t="str">
        <f>IF(IFERROR(INDEX('Hotel Database'!$AD$11:$AD$510, MATCH($CY402, 'Hotel Database'!$EB$11:$EB$510, 0)), "")="", "", IFERROR(INDEX('Hotel Database'!$AD$11:$AD$510, MATCH($CY402, 'Hotel Database'!$EB$11:$EB$510, 0)), ""))</f>
        <v>www.lhw.com/lausannepalace</v>
      </c>
      <c r="DE402" s="10" t="str">
        <f t="shared" si="21"/>
        <v>https://lhw.com/lausannepalace</v>
      </c>
    </row>
    <row r="403" spans="1:109" x14ac:dyDescent="0.35">
      <c r="A403" s="2"/>
      <c r="B403" s="101" t="str">
        <f>IF(IFERROR(INDEX('Hotel Database'!$B$11:$B$510, MATCH($CY403, 'Hotel Database'!$EB$11:$EB$510, 0)), "")="", "", IFERROR(INDEX('Hotel Database'!$B$11:$B$510, MATCH($CY403, 'Hotel Database'!$EB$11:$EB$510, 0)), ""))</f>
        <v>Switzerland</v>
      </c>
      <c r="C403" s="102"/>
      <c r="D403" s="102"/>
      <c r="E403" s="102"/>
      <c r="F403" s="102"/>
      <c r="G403" s="102"/>
      <c r="H403" s="102"/>
      <c r="I403" s="102" t="str">
        <f>IF(IFERROR(INDEX('Hotel Database'!$C$11:$C$510, MATCH($CY403, 'Hotel Database'!$EB$11:$EB$510, 0)), "")="", "", IFERROR(INDEX('Hotel Database'!$C$11:$C$510, MATCH($CY403, 'Hotel Database'!$EB$11:$EB$510, 0)), ""))</f>
        <v>Le Mont-Pelerin</v>
      </c>
      <c r="J403" s="102"/>
      <c r="K403" s="102"/>
      <c r="L403" s="102"/>
      <c r="M403" s="102"/>
      <c r="N403" s="102"/>
      <c r="O403" s="102"/>
      <c r="P403" s="102" t="str">
        <f>IF(IFERROR(INDEX('Hotel Database'!$D$11:$D$510, MATCH($CY403, 'Hotel Database'!$EB$11:$EB$510, 0)), "")="", "", IFERROR(INDEX('Hotel Database'!$D$11:$D$510, MATCH($CY403, 'Hotel Database'!$EB$11:$EB$510, 0)), ""))</f>
        <v>Le Mirador Resort and Spa</v>
      </c>
      <c r="Q403" s="102"/>
      <c r="R403" s="102"/>
      <c r="S403" s="102"/>
      <c r="T403" s="102"/>
      <c r="U403" s="102"/>
      <c r="V403" s="102"/>
      <c r="W403" s="102"/>
      <c r="X403" s="102"/>
      <c r="Y403" s="102"/>
      <c r="Z403" s="102" t="str">
        <f>IF(IFERROR(INDEX('Hotel Database'!$I$11:$I$510, MATCH($CY403, 'Hotel Database'!$EB$11:$EB$510, 0)), "")="", "", IFERROR(INDEX('Hotel Database'!$I$11:$I$510, MATCH($CY403, 'Hotel Database'!$EB$11:$EB$510, 0)), ""))</f>
        <v/>
      </c>
      <c r="AA403" s="102"/>
      <c r="AB403" s="102"/>
      <c r="AC403" s="102"/>
      <c r="AD403" s="103">
        <f>IF(IFERROR(INDEX('Hotel Database'!$E$11:$E$510, MATCH($CY403, 'Hotel Database'!$EB$11:$EB$510, 0)), "")="", "", IFERROR(INDEX('Hotel Database'!$E$11:$E$510, MATCH($CY403, 'Hotel Database'!$EB$11:$EB$510, 0)), ""))</f>
        <v>62</v>
      </c>
      <c r="AE403" s="103"/>
      <c r="AF403" s="103"/>
      <c r="AG403" s="103"/>
      <c r="AH403" s="103">
        <f>IF(IFERROR(INDEX('Hotel Database'!$H$11:$H$510, MATCH($CY403, 'Hotel Database'!$EB$11:$EB$510, 0)), "")="", "", IFERROR(INDEX('Hotel Database'!$H$11:$H$510, MATCH($CY403, 'Hotel Database'!$EB$11:$EB$510, 0)), ""))</f>
        <v>11</v>
      </c>
      <c r="AI403" s="103"/>
      <c r="AJ403" s="103"/>
      <c r="AK403" s="103"/>
      <c r="AL403" s="103">
        <f>IF(IFERROR(INDEX('Hotel Database'!$K$11:$K$510, MATCH($CY403, 'Hotel Database'!$EB$11:$EB$510, 0)), "")="", "", IFERROR(INDEX('Hotel Database'!$K$11:$K$510, MATCH($CY403, 'Hotel Database'!$EB$11:$EB$510, 0)), ""))</f>
        <v>130</v>
      </c>
      <c r="AM403" s="103"/>
      <c r="AN403" s="103"/>
      <c r="AO403" s="103"/>
      <c r="AP403" s="103">
        <f>IF(IFERROR(INDEX('Hotel Database'!$Q$11:$Q$510, MATCH($CY403, 'Hotel Database'!$EB$11:$EB$510, 0)), "")="", "", IFERROR(INDEX('Hotel Database'!$Q$11:$Q$510, MATCH($CY403, 'Hotel Database'!$EB$11:$EB$510, 0)), ""))</f>
        <v>150</v>
      </c>
      <c r="AQ403" s="103"/>
      <c r="AR403" s="103"/>
      <c r="AS403" s="103"/>
      <c r="AT403" s="104" t="str">
        <f t="shared" si="20"/>
        <v>https://lhw.com/lemirador</v>
      </c>
      <c r="AU403" s="104"/>
      <c r="AV403" s="104"/>
      <c r="AW403" s="104"/>
      <c r="AX403" s="104"/>
      <c r="AY403" s="104"/>
      <c r="AZ403" s="104"/>
      <c r="BA403" s="104"/>
      <c r="BB403" s="104"/>
      <c r="BC403" s="104"/>
      <c r="BD403" s="104"/>
      <c r="BE403" s="104"/>
      <c r="BF403" s="104"/>
      <c r="BG403" s="104"/>
      <c r="BH403" s="104"/>
      <c r="BI403" s="104"/>
      <c r="BJ403" s="104"/>
      <c r="BK403" s="104"/>
      <c r="BL403" s="105"/>
      <c r="BM403" s="2"/>
      <c r="BN403" s="25"/>
      <c r="BO403" s="25"/>
      <c r="BP403" s="25"/>
      <c r="BQ403" s="25"/>
      <c r="BR403" s="25"/>
      <c r="BS403" s="25"/>
      <c r="BT403" s="25"/>
      <c r="BU403" s="25"/>
      <c r="BV403" s="25"/>
      <c r="BW403" s="25"/>
      <c r="BX403" s="25"/>
      <c r="BY403" s="25"/>
      <c r="BZ403" s="25"/>
      <c r="CA403" s="25"/>
      <c r="CB403" s="25"/>
      <c r="CC403" s="25"/>
      <c r="CD403" s="25"/>
      <c r="CE403" s="25"/>
      <c r="CF403" s="25"/>
      <c r="CG403" s="25"/>
      <c r="CH403" s="25"/>
      <c r="CI403" s="25"/>
      <c r="CJ403" s="25"/>
      <c r="CK403" s="25"/>
      <c r="CU403" s="10" t="str">
        <f>'Hotel Database'!$EJ410</f>
        <v/>
      </c>
      <c r="CW403" s="10" t="str">
        <f>'Hotel Database'!$EN410</f>
        <v/>
      </c>
      <c r="CY403" s="8">
        <v>393</v>
      </c>
      <c r="DA403" s="10" t="str">
        <f>IFERROR(INDEX('Hotel Database'!$ED$11:$ED$510, MATCH($CY403, 'Hotel Database'!$EB$11:$EB$510, 0)), "")</f>
        <v>393. Le Mirador Resort and Spa</v>
      </c>
      <c r="DC403" s="10" t="str">
        <f>IF(IFERROR(INDEX('Hotel Database'!$AD$11:$AD$510, MATCH($CY403, 'Hotel Database'!$EB$11:$EB$510, 0)), "")="", "", IFERROR(INDEX('Hotel Database'!$AD$11:$AD$510, MATCH($CY403, 'Hotel Database'!$EB$11:$EB$510, 0)), ""))</f>
        <v>www.lhw.com/lemirador</v>
      </c>
      <c r="DE403" s="10" t="str">
        <f t="shared" si="21"/>
        <v>https://lhw.com/lemirador</v>
      </c>
    </row>
    <row r="404" spans="1:109" x14ac:dyDescent="0.35">
      <c r="A404" s="2"/>
      <c r="B404" s="101" t="str">
        <f>IF(IFERROR(INDEX('Hotel Database'!$B$11:$B$510, MATCH($CY404, 'Hotel Database'!$EB$11:$EB$510, 0)), "")="", "", IFERROR(INDEX('Hotel Database'!$B$11:$B$510, MATCH($CY404, 'Hotel Database'!$EB$11:$EB$510, 0)), ""))</f>
        <v>Switzerland</v>
      </c>
      <c r="C404" s="102"/>
      <c r="D404" s="102"/>
      <c r="E404" s="102"/>
      <c r="F404" s="102"/>
      <c r="G404" s="102"/>
      <c r="H404" s="102"/>
      <c r="I404" s="102" t="str">
        <f>IF(IFERROR(INDEX('Hotel Database'!$C$11:$C$510, MATCH($CY404, 'Hotel Database'!$EB$11:$EB$510, 0)), "")="", "", IFERROR(INDEX('Hotel Database'!$C$11:$C$510, MATCH($CY404, 'Hotel Database'!$EB$11:$EB$510, 0)), ""))</f>
        <v>Crans Montana</v>
      </c>
      <c r="J404" s="102"/>
      <c r="K404" s="102"/>
      <c r="L404" s="102"/>
      <c r="M404" s="102"/>
      <c r="N404" s="102"/>
      <c r="O404" s="102"/>
      <c r="P404" s="102" t="str">
        <f>IF(IFERROR(INDEX('Hotel Database'!$D$11:$D$510, MATCH($CY404, 'Hotel Database'!$EB$11:$EB$510, 0)), "")="", "", IFERROR(INDEX('Hotel Database'!$D$11:$D$510, MATCH($CY404, 'Hotel Database'!$EB$11:$EB$510, 0)), ""))</f>
        <v>LeCrans</v>
      </c>
      <c r="Q404" s="102"/>
      <c r="R404" s="102"/>
      <c r="S404" s="102"/>
      <c r="T404" s="102"/>
      <c r="U404" s="102"/>
      <c r="V404" s="102"/>
      <c r="W404" s="102"/>
      <c r="X404" s="102"/>
      <c r="Y404" s="102"/>
      <c r="Z404" s="102" t="str">
        <f>IF(IFERROR(INDEX('Hotel Database'!$I$11:$I$510, MATCH($CY404, 'Hotel Database'!$EB$11:$EB$510, 0)), "")="", "", IFERROR(INDEX('Hotel Database'!$I$11:$I$510, MATCH($CY404, 'Hotel Database'!$EB$11:$EB$510, 0)), ""))</f>
        <v/>
      </c>
      <c r="AA404" s="102"/>
      <c r="AB404" s="102"/>
      <c r="AC404" s="102"/>
      <c r="AD404" s="103">
        <f>IF(IFERROR(INDEX('Hotel Database'!$E$11:$E$510, MATCH($CY404, 'Hotel Database'!$EB$11:$EB$510, 0)), "")="", "", IFERROR(INDEX('Hotel Database'!$E$11:$E$510, MATCH($CY404, 'Hotel Database'!$EB$11:$EB$510, 0)), ""))</f>
        <v>16</v>
      </c>
      <c r="AE404" s="103"/>
      <c r="AF404" s="103"/>
      <c r="AG404" s="103"/>
      <c r="AH404" s="103">
        <f>IF(IFERROR(INDEX('Hotel Database'!$H$11:$H$510, MATCH($CY404, 'Hotel Database'!$EB$11:$EB$510, 0)), "")="", "", IFERROR(INDEX('Hotel Database'!$H$11:$H$510, MATCH($CY404, 'Hotel Database'!$EB$11:$EB$510, 0)), ""))</f>
        <v>1</v>
      </c>
      <c r="AI404" s="103"/>
      <c r="AJ404" s="103"/>
      <c r="AK404" s="103"/>
      <c r="AL404" s="103">
        <f>IF(IFERROR(INDEX('Hotel Database'!$K$11:$K$510, MATCH($CY404, 'Hotel Database'!$EB$11:$EB$510, 0)), "")="", "", IFERROR(INDEX('Hotel Database'!$K$11:$K$510, MATCH($CY404, 'Hotel Database'!$EB$11:$EB$510, 0)), ""))</f>
        <v>60</v>
      </c>
      <c r="AM404" s="103"/>
      <c r="AN404" s="103"/>
      <c r="AO404" s="103"/>
      <c r="AP404" s="103">
        <f>IF(IFERROR(INDEX('Hotel Database'!$Q$11:$Q$510, MATCH($CY404, 'Hotel Database'!$EB$11:$EB$510, 0)), "")="", "", IFERROR(INDEX('Hotel Database'!$Q$11:$Q$510, MATCH($CY404, 'Hotel Database'!$EB$11:$EB$510, 0)), ""))</f>
        <v>40</v>
      </c>
      <c r="AQ404" s="103"/>
      <c r="AR404" s="103"/>
      <c r="AS404" s="103"/>
      <c r="AT404" s="104" t="str">
        <f t="shared" si="20"/>
        <v>https://lhw.com/lecrans</v>
      </c>
      <c r="AU404" s="104"/>
      <c r="AV404" s="104"/>
      <c r="AW404" s="104"/>
      <c r="AX404" s="104"/>
      <c r="AY404" s="104"/>
      <c r="AZ404" s="104"/>
      <c r="BA404" s="104"/>
      <c r="BB404" s="104"/>
      <c r="BC404" s="104"/>
      <c r="BD404" s="104"/>
      <c r="BE404" s="104"/>
      <c r="BF404" s="104"/>
      <c r="BG404" s="104"/>
      <c r="BH404" s="104"/>
      <c r="BI404" s="104"/>
      <c r="BJ404" s="104"/>
      <c r="BK404" s="104"/>
      <c r="BL404" s="105"/>
      <c r="BM404" s="2"/>
      <c r="BN404" s="25"/>
      <c r="BO404" s="25"/>
      <c r="BP404" s="25"/>
      <c r="BQ404" s="25"/>
      <c r="BR404" s="25"/>
      <c r="BS404" s="25"/>
      <c r="BT404" s="25"/>
      <c r="BU404" s="25"/>
      <c r="BV404" s="25"/>
      <c r="BW404" s="25"/>
      <c r="BX404" s="25"/>
      <c r="BY404" s="25"/>
      <c r="BZ404" s="25"/>
      <c r="CA404" s="25"/>
      <c r="CB404" s="25"/>
      <c r="CC404" s="25"/>
      <c r="CD404" s="25"/>
      <c r="CE404" s="25"/>
      <c r="CF404" s="25"/>
      <c r="CG404" s="25"/>
      <c r="CH404" s="25"/>
      <c r="CI404" s="25"/>
      <c r="CJ404" s="25"/>
      <c r="CK404" s="25"/>
      <c r="CU404" s="10" t="str">
        <f>'Hotel Database'!$EJ411</f>
        <v/>
      </c>
      <c r="CW404" s="10" t="str">
        <f>'Hotel Database'!$EN411</f>
        <v/>
      </c>
      <c r="CY404" s="8">
        <v>394</v>
      </c>
      <c r="DA404" s="10" t="str">
        <f>IFERROR(INDEX('Hotel Database'!$ED$11:$ED$510, MATCH($CY404, 'Hotel Database'!$EB$11:$EB$510, 0)), "")</f>
        <v>394. LeCrans</v>
      </c>
      <c r="DC404" s="10" t="str">
        <f>IF(IFERROR(INDEX('Hotel Database'!$AD$11:$AD$510, MATCH($CY404, 'Hotel Database'!$EB$11:$EB$510, 0)), "")="", "", IFERROR(INDEX('Hotel Database'!$AD$11:$AD$510, MATCH($CY404, 'Hotel Database'!$EB$11:$EB$510, 0)), ""))</f>
        <v>www.lhw.com/lecrans</v>
      </c>
      <c r="DE404" s="10" t="str">
        <f t="shared" si="21"/>
        <v>https://lhw.com/lecrans</v>
      </c>
    </row>
    <row r="405" spans="1:109" x14ac:dyDescent="0.35">
      <c r="A405" s="2"/>
      <c r="B405" s="101" t="str">
        <f>IF(IFERROR(INDEX('Hotel Database'!$B$11:$B$510, MATCH($CY405, 'Hotel Database'!$EB$11:$EB$510, 0)), "")="", "", IFERROR(INDEX('Hotel Database'!$B$11:$B$510, MATCH($CY405, 'Hotel Database'!$EB$11:$EB$510, 0)), ""))</f>
        <v>Switzerland</v>
      </c>
      <c r="C405" s="102"/>
      <c r="D405" s="102"/>
      <c r="E405" s="102"/>
      <c r="F405" s="102"/>
      <c r="G405" s="102"/>
      <c r="H405" s="102"/>
      <c r="I405" s="102" t="str">
        <f>IF(IFERROR(INDEX('Hotel Database'!$C$11:$C$510, MATCH($CY405, 'Hotel Database'!$EB$11:$EB$510, 0)), "")="", "", IFERROR(INDEX('Hotel Database'!$C$11:$C$510, MATCH($CY405, 'Hotel Database'!$EB$11:$EB$510, 0)), ""))</f>
        <v>Zermatt</v>
      </c>
      <c r="J405" s="102"/>
      <c r="K405" s="102"/>
      <c r="L405" s="102"/>
      <c r="M405" s="102"/>
      <c r="N405" s="102"/>
      <c r="O405" s="102"/>
      <c r="P405" s="102" t="str">
        <f>IF(IFERROR(INDEX('Hotel Database'!$D$11:$D$510, MATCH($CY405, 'Hotel Database'!$EB$11:$EB$510, 0)), "")="", "", IFERROR(INDEX('Hotel Database'!$D$11:$D$510, MATCH($CY405, 'Hotel Database'!$EB$11:$EB$510, 0)), ""))</f>
        <v>Mont Cervin Palace</v>
      </c>
      <c r="Q405" s="102"/>
      <c r="R405" s="102"/>
      <c r="S405" s="102"/>
      <c r="T405" s="102"/>
      <c r="U405" s="102"/>
      <c r="V405" s="102"/>
      <c r="W405" s="102"/>
      <c r="X405" s="102"/>
      <c r="Y405" s="102"/>
      <c r="Z405" s="102" t="str">
        <f>IF(IFERROR(INDEX('Hotel Database'!$I$11:$I$510, MATCH($CY405, 'Hotel Database'!$EB$11:$EB$510, 0)), "")="", "", IFERROR(INDEX('Hotel Database'!$I$11:$I$510, MATCH($CY405, 'Hotel Database'!$EB$11:$EB$510, 0)), ""))</f>
        <v/>
      </c>
      <c r="AA405" s="102"/>
      <c r="AB405" s="102"/>
      <c r="AC405" s="102"/>
      <c r="AD405" s="103">
        <f>IF(IFERROR(INDEX('Hotel Database'!$E$11:$E$510, MATCH($CY405, 'Hotel Database'!$EB$11:$EB$510, 0)), "")="", "", IFERROR(INDEX('Hotel Database'!$E$11:$E$510, MATCH($CY405, 'Hotel Database'!$EB$11:$EB$510, 0)), ""))</f>
        <v>150</v>
      </c>
      <c r="AE405" s="103"/>
      <c r="AF405" s="103"/>
      <c r="AG405" s="103"/>
      <c r="AH405" s="103">
        <f>IF(IFERROR(INDEX('Hotel Database'!$H$11:$H$510, MATCH($CY405, 'Hotel Database'!$EB$11:$EB$510, 0)), "")="", "", IFERROR(INDEX('Hotel Database'!$H$11:$H$510, MATCH($CY405, 'Hotel Database'!$EB$11:$EB$510, 0)), ""))</f>
        <v>5</v>
      </c>
      <c r="AI405" s="103"/>
      <c r="AJ405" s="103"/>
      <c r="AK405" s="103"/>
      <c r="AL405" s="103">
        <f>IF(IFERROR(INDEX('Hotel Database'!$K$11:$K$510, MATCH($CY405, 'Hotel Database'!$EB$11:$EB$510, 0)), "")="", "", IFERROR(INDEX('Hotel Database'!$K$11:$K$510, MATCH($CY405, 'Hotel Database'!$EB$11:$EB$510, 0)), ""))</f>
        <v>150</v>
      </c>
      <c r="AM405" s="103"/>
      <c r="AN405" s="103"/>
      <c r="AO405" s="103"/>
      <c r="AP405" s="103">
        <f>IF(IFERROR(INDEX('Hotel Database'!$Q$11:$Q$510, MATCH($CY405, 'Hotel Database'!$EB$11:$EB$510, 0)), "")="", "", IFERROR(INDEX('Hotel Database'!$Q$11:$Q$510, MATCH($CY405, 'Hotel Database'!$EB$11:$EB$510, 0)), ""))</f>
        <v>240</v>
      </c>
      <c r="AQ405" s="103"/>
      <c r="AR405" s="103"/>
      <c r="AS405" s="103"/>
      <c r="AT405" s="104" t="str">
        <f t="shared" si="20"/>
        <v>https://lhw.com/montcervin</v>
      </c>
      <c r="AU405" s="104"/>
      <c r="AV405" s="104"/>
      <c r="AW405" s="104"/>
      <c r="AX405" s="104"/>
      <c r="AY405" s="104"/>
      <c r="AZ405" s="104"/>
      <c r="BA405" s="104"/>
      <c r="BB405" s="104"/>
      <c r="BC405" s="104"/>
      <c r="BD405" s="104"/>
      <c r="BE405" s="104"/>
      <c r="BF405" s="104"/>
      <c r="BG405" s="104"/>
      <c r="BH405" s="104"/>
      <c r="BI405" s="104"/>
      <c r="BJ405" s="104"/>
      <c r="BK405" s="104"/>
      <c r="BL405" s="105"/>
      <c r="BM405" s="2"/>
      <c r="BN405" s="25"/>
      <c r="BO405" s="25"/>
      <c r="BP405" s="25"/>
      <c r="BQ405" s="25"/>
      <c r="BR405" s="25"/>
      <c r="BS405" s="25"/>
      <c r="BT405" s="25"/>
      <c r="BU405" s="25"/>
      <c r="BV405" s="25"/>
      <c r="BW405" s="25"/>
      <c r="BX405" s="25"/>
      <c r="BY405" s="25"/>
      <c r="BZ405" s="25"/>
      <c r="CA405" s="25"/>
      <c r="CB405" s="25"/>
      <c r="CC405" s="25"/>
      <c r="CD405" s="25"/>
      <c r="CE405" s="25"/>
      <c r="CF405" s="25"/>
      <c r="CG405" s="25"/>
      <c r="CH405" s="25"/>
      <c r="CI405" s="25"/>
      <c r="CJ405" s="25"/>
      <c r="CK405" s="25"/>
      <c r="CU405" s="10" t="str">
        <f>'Hotel Database'!$EJ412</f>
        <v/>
      </c>
      <c r="CW405" s="10" t="str">
        <f>'Hotel Database'!$EN412</f>
        <v/>
      </c>
      <c r="CY405" s="8">
        <v>395</v>
      </c>
      <c r="DA405" s="10" t="str">
        <f>IFERROR(INDEX('Hotel Database'!$ED$11:$ED$510, MATCH($CY405, 'Hotel Database'!$EB$11:$EB$510, 0)), "")</f>
        <v>395. Mont Cervin Palace</v>
      </c>
      <c r="DC405" s="10" t="str">
        <f>IF(IFERROR(INDEX('Hotel Database'!$AD$11:$AD$510, MATCH($CY405, 'Hotel Database'!$EB$11:$EB$510, 0)), "")="", "", IFERROR(INDEX('Hotel Database'!$AD$11:$AD$510, MATCH($CY405, 'Hotel Database'!$EB$11:$EB$510, 0)), ""))</f>
        <v>www.lhw.com/montcervin</v>
      </c>
      <c r="DE405" s="10" t="str">
        <f t="shared" si="21"/>
        <v>https://lhw.com/montcervin</v>
      </c>
    </row>
    <row r="406" spans="1:109" x14ac:dyDescent="0.35">
      <c r="A406" s="2"/>
      <c r="B406" s="101" t="str">
        <f>IF(IFERROR(INDEX('Hotel Database'!$B$11:$B$510, MATCH($CY406, 'Hotel Database'!$EB$11:$EB$510, 0)), "")="", "", IFERROR(INDEX('Hotel Database'!$B$11:$B$510, MATCH($CY406, 'Hotel Database'!$EB$11:$EB$510, 0)), ""))</f>
        <v>Switzerland</v>
      </c>
      <c r="C406" s="102"/>
      <c r="D406" s="102"/>
      <c r="E406" s="102"/>
      <c r="F406" s="102"/>
      <c r="G406" s="102"/>
      <c r="H406" s="102"/>
      <c r="I406" s="102" t="str">
        <f>IF(IFERROR(INDEX('Hotel Database'!$C$11:$C$510, MATCH($CY406, 'Hotel Database'!$EB$11:$EB$510, 0)), "")="", "", IFERROR(INDEX('Hotel Database'!$C$11:$C$510, MATCH($CY406, 'Hotel Database'!$EB$11:$EB$510, 0)), ""))</f>
        <v>Zermatt</v>
      </c>
      <c r="J406" s="102"/>
      <c r="K406" s="102"/>
      <c r="L406" s="102"/>
      <c r="M406" s="102"/>
      <c r="N406" s="102"/>
      <c r="O406" s="102"/>
      <c r="P406" s="102" t="str">
        <f>IF(IFERROR(INDEX('Hotel Database'!$D$11:$D$510, MATCH($CY406, 'Hotel Database'!$EB$11:$EB$510, 0)), "")="", "", IFERROR(INDEX('Hotel Database'!$D$11:$D$510, MATCH($CY406, 'Hotel Database'!$EB$11:$EB$510, 0)), ""))</f>
        <v>Riffelalp Resort 2222m</v>
      </c>
      <c r="Q406" s="102"/>
      <c r="R406" s="102"/>
      <c r="S406" s="102"/>
      <c r="T406" s="102"/>
      <c r="U406" s="102"/>
      <c r="V406" s="102"/>
      <c r="W406" s="102"/>
      <c r="X406" s="102"/>
      <c r="Y406" s="102"/>
      <c r="Z406" s="102" t="str">
        <f>IF(IFERROR(INDEX('Hotel Database'!$I$11:$I$510, MATCH($CY406, 'Hotel Database'!$EB$11:$EB$510, 0)), "")="", "", IFERROR(INDEX('Hotel Database'!$I$11:$I$510, MATCH($CY406, 'Hotel Database'!$EB$11:$EB$510, 0)), ""))</f>
        <v/>
      </c>
      <c r="AA406" s="102"/>
      <c r="AB406" s="102"/>
      <c r="AC406" s="102"/>
      <c r="AD406" s="103">
        <f>IF(IFERROR(INDEX('Hotel Database'!$E$11:$E$510, MATCH($CY406, 'Hotel Database'!$EB$11:$EB$510, 0)), "")="", "", IFERROR(INDEX('Hotel Database'!$E$11:$E$510, MATCH($CY406, 'Hotel Database'!$EB$11:$EB$510, 0)), ""))</f>
        <v>70</v>
      </c>
      <c r="AE406" s="103"/>
      <c r="AF406" s="103"/>
      <c r="AG406" s="103"/>
      <c r="AH406" s="103">
        <f>IF(IFERROR(INDEX('Hotel Database'!$H$11:$H$510, MATCH($CY406, 'Hotel Database'!$EB$11:$EB$510, 0)), "")="", "", IFERROR(INDEX('Hotel Database'!$H$11:$H$510, MATCH($CY406, 'Hotel Database'!$EB$11:$EB$510, 0)), ""))</f>
        <v>3</v>
      </c>
      <c r="AI406" s="103"/>
      <c r="AJ406" s="103"/>
      <c r="AK406" s="103"/>
      <c r="AL406" s="103">
        <f>IF(IFERROR(INDEX('Hotel Database'!$K$11:$K$510, MATCH($CY406, 'Hotel Database'!$EB$11:$EB$510, 0)), "")="", "", IFERROR(INDEX('Hotel Database'!$K$11:$K$510, MATCH($CY406, 'Hotel Database'!$EB$11:$EB$510, 0)), ""))</f>
        <v>60</v>
      </c>
      <c r="AM406" s="103"/>
      <c r="AN406" s="103"/>
      <c r="AO406" s="103"/>
      <c r="AP406" s="103">
        <f>IF(IFERROR(INDEX('Hotel Database'!$Q$11:$Q$510, MATCH($CY406, 'Hotel Database'!$EB$11:$EB$510, 0)), "")="", "", IFERROR(INDEX('Hotel Database'!$Q$11:$Q$510, MATCH($CY406, 'Hotel Database'!$EB$11:$EB$510, 0)), ""))</f>
        <v>120</v>
      </c>
      <c r="AQ406" s="103"/>
      <c r="AR406" s="103"/>
      <c r="AS406" s="103"/>
      <c r="AT406" s="104" t="str">
        <f t="shared" si="20"/>
        <v>https://lhw.com/riffelalp</v>
      </c>
      <c r="AU406" s="104"/>
      <c r="AV406" s="104"/>
      <c r="AW406" s="104"/>
      <c r="AX406" s="104"/>
      <c r="AY406" s="104"/>
      <c r="AZ406" s="104"/>
      <c r="BA406" s="104"/>
      <c r="BB406" s="104"/>
      <c r="BC406" s="104"/>
      <c r="BD406" s="104"/>
      <c r="BE406" s="104"/>
      <c r="BF406" s="104"/>
      <c r="BG406" s="104"/>
      <c r="BH406" s="104"/>
      <c r="BI406" s="104"/>
      <c r="BJ406" s="104"/>
      <c r="BK406" s="104"/>
      <c r="BL406" s="105"/>
      <c r="BM406" s="2"/>
      <c r="BN406" s="25"/>
      <c r="BO406" s="25"/>
      <c r="BP406" s="25"/>
      <c r="BQ406" s="25"/>
      <c r="BR406" s="25"/>
      <c r="BS406" s="25"/>
      <c r="BT406" s="25"/>
      <c r="BU406" s="25"/>
      <c r="BV406" s="25"/>
      <c r="BW406" s="25"/>
      <c r="BX406" s="25"/>
      <c r="BY406" s="25"/>
      <c r="BZ406" s="25"/>
      <c r="CA406" s="25"/>
      <c r="CB406" s="25"/>
      <c r="CC406" s="25"/>
      <c r="CD406" s="25"/>
      <c r="CE406" s="25"/>
      <c r="CF406" s="25"/>
      <c r="CG406" s="25"/>
      <c r="CH406" s="25"/>
      <c r="CI406" s="25"/>
      <c r="CJ406" s="25"/>
      <c r="CK406" s="25"/>
      <c r="CU406" s="10" t="str">
        <f>'Hotel Database'!$EJ413</f>
        <v/>
      </c>
      <c r="CW406" s="10" t="str">
        <f>'Hotel Database'!$EN413</f>
        <v/>
      </c>
      <c r="CY406" s="8">
        <v>396</v>
      </c>
      <c r="DA406" s="10" t="str">
        <f>IFERROR(INDEX('Hotel Database'!$ED$11:$ED$510, MATCH($CY406, 'Hotel Database'!$EB$11:$EB$510, 0)), "")</f>
        <v>396. Riffelalp Resort 2222m</v>
      </c>
      <c r="DC406" s="10" t="str">
        <f>IF(IFERROR(INDEX('Hotel Database'!$AD$11:$AD$510, MATCH($CY406, 'Hotel Database'!$EB$11:$EB$510, 0)), "")="", "", IFERROR(INDEX('Hotel Database'!$AD$11:$AD$510, MATCH($CY406, 'Hotel Database'!$EB$11:$EB$510, 0)), ""))</f>
        <v>www.lhw.com/riffelalp</v>
      </c>
      <c r="DE406" s="10" t="str">
        <f t="shared" si="21"/>
        <v>https://lhw.com/riffelalp</v>
      </c>
    </row>
    <row r="407" spans="1:109" x14ac:dyDescent="0.35">
      <c r="A407" s="2"/>
      <c r="B407" s="101" t="str">
        <f>IF(IFERROR(INDEX('Hotel Database'!$B$11:$B$510, MATCH($CY407, 'Hotel Database'!$EB$11:$EB$510, 0)), "")="", "", IFERROR(INDEX('Hotel Database'!$B$11:$B$510, MATCH($CY407, 'Hotel Database'!$EB$11:$EB$510, 0)), ""))</f>
        <v>Switzerland</v>
      </c>
      <c r="C407" s="102"/>
      <c r="D407" s="102"/>
      <c r="E407" s="102"/>
      <c r="F407" s="102"/>
      <c r="G407" s="102"/>
      <c r="H407" s="102"/>
      <c r="I407" s="102" t="str">
        <f>IF(IFERROR(INDEX('Hotel Database'!$C$11:$C$510, MATCH($CY407, 'Hotel Database'!$EB$11:$EB$510, 0)), "")="", "", IFERROR(INDEX('Hotel Database'!$C$11:$C$510, MATCH($CY407, 'Hotel Database'!$EB$11:$EB$510, 0)), ""))</f>
        <v>Bern</v>
      </c>
      <c r="J407" s="102"/>
      <c r="K407" s="102"/>
      <c r="L407" s="102"/>
      <c r="M407" s="102"/>
      <c r="N407" s="102"/>
      <c r="O407" s="102"/>
      <c r="P407" s="102" t="str">
        <f>IF(IFERROR(INDEX('Hotel Database'!$D$11:$D$510, MATCH($CY407, 'Hotel Database'!$EB$11:$EB$510, 0)), "")="", "", IFERROR(INDEX('Hotel Database'!$D$11:$D$510, MATCH($CY407, 'Hotel Database'!$EB$11:$EB$510, 0)), ""))</f>
        <v>Hotel Schweizerhof Bern &amp; Spa</v>
      </c>
      <c r="Q407" s="102"/>
      <c r="R407" s="102"/>
      <c r="S407" s="102"/>
      <c r="T407" s="102"/>
      <c r="U407" s="102"/>
      <c r="V407" s="102"/>
      <c r="W407" s="102"/>
      <c r="X407" s="102"/>
      <c r="Y407" s="102"/>
      <c r="Z407" s="102" t="str">
        <f>IF(IFERROR(INDEX('Hotel Database'!$I$11:$I$510, MATCH($CY407, 'Hotel Database'!$EB$11:$EB$510, 0)), "")="", "", IFERROR(INDEX('Hotel Database'!$I$11:$I$510, MATCH($CY407, 'Hotel Database'!$EB$11:$EB$510, 0)), ""))</f>
        <v/>
      </c>
      <c r="AA407" s="102"/>
      <c r="AB407" s="102"/>
      <c r="AC407" s="102"/>
      <c r="AD407" s="103">
        <f>IF(IFERROR(INDEX('Hotel Database'!$E$11:$E$510, MATCH($CY407, 'Hotel Database'!$EB$11:$EB$510, 0)), "")="", "", IFERROR(INDEX('Hotel Database'!$E$11:$E$510, MATCH($CY407, 'Hotel Database'!$EB$11:$EB$510, 0)), ""))</f>
        <v>99</v>
      </c>
      <c r="AE407" s="103"/>
      <c r="AF407" s="103"/>
      <c r="AG407" s="103"/>
      <c r="AH407" s="103">
        <f>IF(IFERROR(INDEX('Hotel Database'!$H$11:$H$510, MATCH($CY407, 'Hotel Database'!$EB$11:$EB$510, 0)), "")="", "", IFERROR(INDEX('Hotel Database'!$H$11:$H$510, MATCH($CY407, 'Hotel Database'!$EB$11:$EB$510, 0)), ""))</f>
        <v>11</v>
      </c>
      <c r="AI407" s="103"/>
      <c r="AJ407" s="103"/>
      <c r="AK407" s="103"/>
      <c r="AL407" s="103">
        <f>IF(IFERROR(INDEX('Hotel Database'!$K$11:$K$510, MATCH($CY407, 'Hotel Database'!$EB$11:$EB$510, 0)), "")="", "", IFERROR(INDEX('Hotel Database'!$K$11:$K$510, MATCH($CY407, 'Hotel Database'!$EB$11:$EB$510, 0)), ""))</f>
        <v>450</v>
      </c>
      <c r="AM407" s="103"/>
      <c r="AN407" s="103"/>
      <c r="AO407" s="103"/>
      <c r="AP407" s="103">
        <f>IF(IFERROR(INDEX('Hotel Database'!$Q$11:$Q$510, MATCH($CY407, 'Hotel Database'!$EB$11:$EB$510, 0)), "")="", "", IFERROR(INDEX('Hotel Database'!$Q$11:$Q$510, MATCH($CY407, 'Hotel Database'!$EB$11:$EB$510, 0)), ""))</f>
        <v>190</v>
      </c>
      <c r="AQ407" s="103"/>
      <c r="AR407" s="103"/>
      <c r="AS407" s="103"/>
      <c r="AT407" s="104" t="str">
        <f t="shared" si="20"/>
        <v>https://lhw.com/schweizerhofbern</v>
      </c>
      <c r="AU407" s="104"/>
      <c r="AV407" s="104"/>
      <c r="AW407" s="104"/>
      <c r="AX407" s="104"/>
      <c r="AY407" s="104"/>
      <c r="AZ407" s="104"/>
      <c r="BA407" s="104"/>
      <c r="BB407" s="104"/>
      <c r="BC407" s="104"/>
      <c r="BD407" s="104"/>
      <c r="BE407" s="104"/>
      <c r="BF407" s="104"/>
      <c r="BG407" s="104"/>
      <c r="BH407" s="104"/>
      <c r="BI407" s="104"/>
      <c r="BJ407" s="104"/>
      <c r="BK407" s="104"/>
      <c r="BL407" s="105"/>
      <c r="BM407" s="2"/>
      <c r="BN407" s="25"/>
      <c r="BO407" s="25"/>
      <c r="BP407" s="25"/>
      <c r="BQ407" s="25"/>
      <c r="BR407" s="25"/>
      <c r="BS407" s="25"/>
      <c r="BT407" s="25"/>
      <c r="BU407" s="25"/>
      <c r="BV407" s="25"/>
      <c r="BW407" s="25"/>
      <c r="BX407" s="25"/>
      <c r="BY407" s="25"/>
      <c r="BZ407" s="25"/>
      <c r="CA407" s="25"/>
      <c r="CB407" s="25"/>
      <c r="CC407" s="25"/>
      <c r="CD407" s="25"/>
      <c r="CE407" s="25"/>
      <c r="CF407" s="25"/>
      <c r="CG407" s="25"/>
      <c r="CH407" s="25"/>
      <c r="CI407" s="25"/>
      <c r="CJ407" s="25"/>
      <c r="CK407" s="25"/>
      <c r="CU407" s="10" t="str">
        <f>'Hotel Database'!$EJ414</f>
        <v/>
      </c>
      <c r="CW407" s="10" t="str">
        <f>'Hotel Database'!$EN414</f>
        <v/>
      </c>
      <c r="CY407" s="8">
        <v>397</v>
      </c>
      <c r="DA407" s="10" t="str">
        <f>IFERROR(INDEX('Hotel Database'!$ED$11:$ED$510, MATCH($CY407, 'Hotel Database'!$EB$11:$EB$510, 0)), "")</f>
        <v>397. Hotel Schweizerhof Bern &amp; Spa</v>
      </c>
      <c r="DC407" s="10" t="str">
        <f>IF(IFERROR(INDEX('Hotel Database'!$AD$11:$AD$510, MATCH($CY407, 'Hotel Database'!$EB$11:$EB$510, 0)), "")="", "", IFERROR(INDEX('Hotel Database'!$AD$11:$AD$510, MATCH($CY407, 'Hotel Database'!$EB$11:$EB$510, 0)), ""))</f>
        <v>www.lhw.com/schweizerhofbern</v>
      </c>
      <c r="DE407" s="10" t="str">
        <f t="shared" si="21"/>
        <v>https://lhw.com/schweizerhofbern</v>
      </c>
    </row>
    <row r="408" spans="1:109" x14ac:dyDescent="0.35">
      <c r="A408" s="2"/>
      <c r="B408" s="101" t="str">
        <f>IF(IFERROR(INDEX('Hotel Database'!$B$11:$B$510, MATCH($CY408, 'Hotel Database'!$EB$11:$EB$510, 0)), "")="", "", IFERROR(INDEX('Hotel Database'!$B$11:$B$510, MATCH($CY408, 'Hotel Database'!$EB$11:$EB$510, 0)), ""))</f>
        <v>Switzerland</v>
      </c>
      <c r="C408" s="102"/>
      <c r="D408" s="102"/>
      <c r="E408" s="102"/>
      <c r="F408" s="102"/>
      <c r="G408" s="102"/>
      <c r="H408" s="102"/>
      <c r="I408" s="102" t="str">
        <f>IF(IFERROR(INDEX('Hotel Database'!$C$11:$C$510, MATCH($CY408, 'Hotel Database'!$EB$11:$EB$510, 0)), "")="", "", IFERROR(INDEX('Hotel Database'!$C$11:$C$510, MATCH($CY408, 'Hotel Database'!$EB$11:$EB$510, 0)), ""))</f>
        <v>St. Moritz</v>
      </c>
      <c r="J408" s="102"/>
      <c r="K408" s="102"/>
      <c r="L408" s="102"/>
      <c r="M408" s="102"/>
      <c r="N408" s="102"/>
      <c r="O408" s="102"/>
      <c r="P408" s="102" t="str">
        <f>IF(IFERROR(INDEX('Hotel Database'!$D$11:$D$510, MATCH($CY408, 'Hotel Database'!$EB$11:$EB$510, 0)), "")="", "", IFERROR(INDEX('Hotel Database'!$D$11:$D$510, MATCH($CY408, 'Hotel Database'!$EB$11:$EB$510, 0)), ""))</f>
        <v>Suvretta House</v>
      </c>
      <c r="Q408" s="102"/>
      <c r="R408" s="102"/>
      <c r="S408" s="102"/>
      <c r="T408" s="102"/>
      <c r="U408" s="102"/>
      <c r="V408" s="102"/>
      <c r="W408" s="102"/>
      <c r="X408" s="102"/>
      <c r="Y408" s="102"/>
      <c r="Z408" s="102" t="str">
        <f>IF(IFERROR(INDEX('Hotel Database'!$I$11:$I$510, MATCH($CY408, 'Hotel Database'!$EB$11:$EB$510, 0)), "")="", "", IFERROR(INDEX('Hotel Database'!$I$11:$I$510, MATCH($CY408, 'Hotel Database'!$EB$11:$EB$510, 0)), ""))</f>
        <v/>
      </c>
      <c r="AA408" s="102"/>
      <c r="AB408" s="102"/>
      <c r="AC408" s="102"/>
      <c r="AD408" s="103">
        <f>IF(IFERROR(INDEX('Hotel Database'!$E$11:$E$510, MATCH($CY408, 'Hotel Database'!$EB$11:$EB$510, 0)), "")="", "", IFERROR(INDEX('Hotel Database'!$E$11:$E$510, MATCH($CY408, 'Hotel Database'!$EB$11:$EB$510, 0)), ""))</f>
        <v>176</v>
      </c>
      <c r="AE408" s="103"/>
      <c r="AF408" s="103"/>
      <c r="AG408" s="103"/>
      <c r="AH408" s="103">
        <f>IF(IFERROR(INDEX('Hotel Database'!$H$11:$H$510, MATCH($CY408, 'Hotel Database'!$EB$11:$EB$510, 0)), "")="", "", IFERROR(INDEX('Hotel Database'!$H$11:$H$510, MATCH($CY408, 'Hotel Database'!$EB$11:$EB$510, 0)), ""))</f>
        <v>9</v>
      </c>
      <c r="AI408" s="103"/>
      <c r="AJ408" s="103"/>
      <c r="AK408" s="103"/>
      <c r="AL408" s="103">
        <f>IF(IFERROR(INDEX('Hotel Database'!$K$11:$K$510, MATCH($CY408, 'Hotel Database'!$EB$11:$EB$510, 0)), "")="", "", IFERROR(INDEX('Hotel Database'!$K$11:$K$510, MATCH($CY408, 'Hotel Database'!$EB$11:$EB$510, 0)), ""))</f>
        <v>181</v>
      </c>
      <c r="AM408" s="103"/>
      <c r="AN408" s="103"/>
      <c r="AO408" s="103"/>
      <c r="AP408" s="103">
        <f>IF(IFERROR(INDEX('Hotel Database'!$Q$11:$Q$510, MATCH($CY408, 'Hotel Database'!$EB$11:$EB$510, 0)), "")="", "", IFERROR(INDEX('Hotel Database'!$Q$11:$Q$510, MATCH($CY408, 'Hotel Database'!$EB$11:$EB$510, 0)), ""))</f>
        <v>220</v>
      </c>
      <c r="AQ408" s="103"/>
      <c r="AR408" s="103"/>
      <c r="AS408" s="103"/>
      <c r="AT408" s="104" t="str">
        <f t="shared" si="20"/>
        <v>https://lhw.com/suvretta</v>
      </c>
      <c r="AU408" s="104"/>
      <c r="AV408" s="104"/>
      <c r="AW408" s="104"/>
      <c r="AX408" s="104"/>
      <c r="AY408" s="104"/>
      <c r="AZ408" s="104"/>
      <c r="BA408" s="104"/>
      <c r="BB408" s="104"/>
      <c r="BC408" s="104"/>
      <c r="BD408" s="104"/>
      <c r="BE408" s="104"/>
      <c r="BF408" s="104"/>
      <c r="BG408" s="104"/>
      <c r="BH408" s="104"/>
      <c r="BI408" s="104"/>
      <c r="BJ408" s="104"/>
      <c r="BK408" s="104"/>
      <c r="BL408" s="105"/>
      <c r="BM408" s="2"/>
      <c r="BN408" s="25"/>
      <c r="BO408" s="25"/>
      <c r="BP408" s="25"/>
      <c r="BQ408" s="25"/>
      <c r="BR408" s="25"/>
      <c r="BS408" s="25"/>
      <c r="BT408" s="25"/>
      <c r="BU408" s="25"/>
      <c r="BV408" s="25"/>
      <c r="BW408" s="25"/>
      <c r="BX408" s="25"/>
      <c r="BY408" s="25"/>
      <c r="BZ408" s="25"/>
      <c r="CA408" s="25"/>
      <c r="CB408" s="25"/>
      <c r="CC408" s="25"/>
      <c r="CD408" s="25"/>
      <c r="CE408" s="25"/>
      <c r="CF408" s="25"/>
      <c r="CG408" s="25"/>
      <c r="CH408" s="25"/>
      <c r="CI408" s="25"/>
      <c r="CJ408" s="25"/>
      <c r="CK408" s="25"/>
      <c r="CU408" s="10" t="str">
        <f>'Hotel Database'!$EJ415</f>
        <v/>
      </c>
      <c r="CW408" s="10" t="str">
        <f>'Hotel Database'!$EN415</f>
        <v/>
      </c>
      <c r="CY408" s="8">
        <v>398</v>
      </c>
      <c r="DA408" s="10" t="str">
        <f>IFERROR(INDEX('Hotel Database'!$ED$11:$ED$510, MATCH($CY408, 'Hotel Database'!$EB$11:$EB$510, 0)), "")</f>
        <v>398. Suvretta House</v>
      </c>
      <c r="DC408" s="10" t="str">
        <f>IF(IFERROR(INDEX('Hotel Database'!$AD$11:$AD$510, MATCH($CY408, 'Hotel Database'!$EB$11:$EB$510, 0)), "")="", "", IFERROR(INDEX('Hotel Database'!$AD$11:$AD$510, MATCH($CY408, 'Hotel Database'!$EB$11:$EB$510, 0)), ""))</f>
        <v>www.lhw.com/suvretta</v>
      </c>
      <c r="DE408" s="10" t="str">
        <f t="shared" si="21"/>
        <v>https://lhw.com/suvretta</v>
      </c>
    </row>
    <row r="409" spans="1:109" x14ac:dyDescent="0.35">
      <c r="A409" s="2"/>
      <c r="B409" s="101" t="str">
        <f>IF(IFERROR(INDEX('Hotel Database'!$B$11:$B$510, MATCH($CY409, 'Hotel Database'!$EB$11:$EB$510, 0)), "")="", "", IFERROR(INDEX('Hotel Database'!$B$11:$B$510, MATCH($CY409, 'Hotel Database'!$EB$11:$EB$510, 0)), ""))</f>
        <v>Switzerland</v>
      </c>
      <c r="C409" s="102"/>
      <c r="D409" s="102"/>
      <c r="E409" s="102"/>
      <c r="F409" s="102"/>
      <c r="G409" s="102"/>
      <c r="H409" s="102"/>
      <c r="I409" s="102" t="str">
        <f>IF(IFERROR(INDEX('Hotel Database'!$C$11:$C$510, MATCH($CY409, 'Hotel Database'!$EB$11:$EB$510, 0)), "")="", "", IFERROR(INDEX('Hotel Database'!$C$11:$C$510, MATCH($CY409, 'Hotel Database'!$EB$11:$EB$510, 0)), ""))</f>
        <v>Zurich</v>
      </c>
      <c r="J409" s="102"/>
      <c r="K409" s="102"/>
      <c r="L409" s="102"/>
      <c r="M409" s="102"/>
      <c r="N409" s="102"/>
      <c r="O409" s="102"/>
      <c r="P409" s="102" t="str">
        <f>IF(IFERROR(INDEX('Hotel Database'!$D$11:$D$510, MATCH($CY409, 'Hotel Database'!$EB$11:$EB$510, 0)), "")="", "", IFERROR(INDEX('Hotel Database'!$D$11:$D$510, MATCH($CY409, 'Hotel Database'!$EB$11:$EB$510, 0)), ""))</f>
        <v>The Dolder Grand</v>
      </c>
      <c r="Q409" s="102"/>
      <c r="R409" s="102"/>
      <c r="S409" s="102"/>
      <c r="T409" s="102"/>
      <c r="U409" s="102"/>
      <c r="V409" s="102"/>
      <c r="W409" s="102"/>
      <c r="X409" s="102"/>
      <c r="Y409" s="102"/>
      <c r="Z409" s="102" t="str">
        <f>IF(IFERROR(INDEX('Hotel Database'!$I$11:$I$510, MATCH($CY409, 'Hotel Database'!$EB$11:$EB$510, 0)), "")="", "", IFERROR(INDEX('Hotel Database'!$I$11:$I$510, MATCH($CY409, 'Hotel Database'!$EB$11:$EB$510, 0)), ""))</f>
        <v/>
      </c>
      <c r="AA409" s="102"/>
      <c r="AB409" s="102"/>
      <c r="AC409" s="102"/>
      <c r="AD409" s="103">
        <f>IF(IFERROR(INDEX('Hotel Database'!$E$11:$E$510, MATCH($CY409, 'Hotel Database'!$EB$11:$EB$510, 0)), "")="", "", IFERROR(INDEX('Hotel Database'!$E$11:$E$510, MATCH($CY409, 'Hotel Database'!$EB$11:$EB$510, 0)), ""))</f>
        <v>175</v>
      </c>
      <c r="AE409" s="103"/>
      <c r="AF409" s="103"/>
      <c r="AG409" s="103"/>
      <c r="AH409" s="103">
        <f>IF(IFERROR(INDEX('Hotel Database'!$H$11:$H$510, MATCH($CY409, 'Hotel Database'!$EB$11:$EB$510, 0)), "")="", "", IFERROR(INDEX('Hotel Database'!$H$11:$H$510, MATCH($CY409, 'Hotel Database'!$EB$11:$EB$510, 0)), ""))</f>
        <v>15</v>
      </c>
      <c r="AI409" s="103"/>
      <c r="AJ409" s="103"/>
      <c r="AK409" s="103"/>
      <c r="AL409" s="103">
        <f>IF(IFERROR(INDEX('Hotel Database'!$K$11:$K$510, MATCH($CY409, 'Hotel Database'!$EB$11:$EB$510, 0)), "")="", "", IFERROR(INDEX('Hotel Database'!$K$11:$K$510, MATCH($CY409, 'Hotel Database'!$EB$11:$EB$510, 0)), ""))</f>
        <v>900</v>
      </c>
      <c r="AM409" s="103"/>
      <c r="AN409" s="103"/>
      <c r="AO409" s="103"/>
      <c r="AP409" s="103">
        <f>IF(IFERROR(INDEX('Hotel Database'!$Q$11:$Q$510, MATCH($CY409, 'Hotel Database'!$EB$11:$EB$510, 0)), "")="", "", IFERROR(INDEX('Hotel Database'!$Q$11:$Q$510, MATCH($CY409, 'Hotel Database'!$EB$11:$EB$510, 0)), ""))</f>
        <v>400</v>
      </c>
      <c r="AQ409" s="103"/>
      <c r="AR409" s="103"/>
      <c r="AS409" s="103"/>
      <c r="AT409" s="104" t="str">
        <f t="shared" si="20"/>
        <v>https://lhw.com/doldergrand</v>
      </c>
      <c r="AU409" s="104"/>
      <c r="AV409" s="104"/>
      <c r="AW409" s="104"/>
      <c r="AX409" s="104"/>
      <c r="AY409" s="104"/>
      <c r="AZ409" s="104"/>
      <c r="BA409" s="104"/>
      <c r="BB409" s="104"/>
      <c r="BC409" s="104"/>
      <c r="BD409" s="104"/>
      <c r="BE409" s="104"/>
      <c r="BF409" s="104"/>
      <c r="BG409" s="104"/>
      <c r="BH409" s="104"/>
      <c r="BI409" s="104"/>
      <c r="BJ409" s="104"/>
      <c r="BK409" s="104"/>
      <c r="BL409" s="105"/>
      <c r="BM409" s="2"/>
      <c r="BN409" s="25"/>
      <c r="BO409" s="25"/>
      <c r="BP409" s="25"/>
      <c r="BQ409" s="25"/>
      <c r="BR409" s="25"/>
      <c r="BS409" s="25"/>
      <c r="BT409" s="25"/>
      <c r="BU409" s="25"/>
      <c r="BV409" s="25"/>
      <c r="BW409" s="25"/>
      <c r="BX409" s="25"/>
      <c r="BY409" s="25"/>
      <c r="BZ409" s="25"/>
      <c r="CA409" s="25"/>
      <c r="CB409" s="25"/>
      <c r="CC409" s="25"/>
      <c r="CD409" s="25"/>
      <c r="CE409" s="25"/>
      <c r="CF409" s="25"/>
      <c r="CG409" s="25"/>
      <c r="CH409" s="25"/>
      <c r="CI409" s="25"/>
      <c r="CJ409" s="25"/>
      <c r="CK409" s="25"/>
      <c r="CU409" s="10" t="str">
        <f>'Hotel Database'!$EJ416</f>
        <v/>
      </c>
      <c r="CW409" s="10" t="str">
        <f>'Hotel Database'!$EN416</f>
        <v/>
      </c>
      <c r="CY409" s="8">
        <v>399</v>
      </c>
      <c r="DA409" s="10" t="str">
        <f>IFERROR(INDEX('Hotel Database'!$ED$11:$ED$510, MATCH($CY409, 'Hotel Database'!$EB$11:$EB$510, 0)), "")</f>
        <v>399. The Dolder Grand</v>
      </c>
      <c r="DC409" s="10" t="str">
        <f>IF(IFERROR(INDEX('Hotel Database'!$AD$11:$AD$510, MATCH($CY409, 'Hotel Database'!$EB$11:$EB$510, 0)), "")="", "", IFERROR(INDEX('Hotel Database'!$AD$11:$AD$510, MATCH($CY409, 'Hotel Database'!$EB$11:$EB$510, 0)), ""))</f>
        <v>www.lhw.com/doldergrand</v>
      </c>
      <c r="DE409" s="10" t="str">
        <f t="shared" si="21"/>
        <v>https://lhw.com/doldergrand</v>
      </c>
    </row>
    <row r="410" spans="1:109" x14ac:dyDescent="0.35">
      <c r="A410" s="2"/>
      <c r="B410" s="101" t="str">
        <f>IF(IFERROR(INDEX('Hotel Database'!$B$11:$B$510, MATCH($CY410, 'Hotel Database'!$EB$11:$EB$510, 0)), "")="", "", IFERROR(INDEX('Hotel Database'!$B$11:$B$510, MATCH($CY410, 'Hotel Database'!$EB$11:$EB$510, 0)), ""))</f>
        <v>Switzerland</v>
      </c>
      <c r="C410" s="102"/>
      <c r="D410" s="102"/>
      <c r="E410" s="102"/>
      <c r="F410" s="102"/>
      <c r="G410" s="102"/>
      <c r="H410" s="102"/>
      <c r="I410" s="102" t="str">
        <f>IF(IFERROR(INDEX('Hotel Database'!$C$11:$C$510, MATCH($CY410, 'Hotel Database'!$EB$11:$EB$510, 0)), "")="", "", IFERROR(INDEX('Hotel Database'!$C$11:$C$510, MATCH($CY410, 'Hotel Database'!$EB$11:$EB$510, 0)), ""))</f>
        <v>Arosa</v>
      </c>
      <c r="J410" s="102"/>
      <c r="K410" s="102"/>
      <c r="L410" s="102"/>
      <c r="M410" s="102"/>
      <c r="N410" s="102"/>
      <c r="O410" s="102"/>
      <c r="P410" s="102" t="str">
        <f>IF(IFERROR(INDEX('Hotel Database'!$D$11:$D$510, MATCH($CY410, 'Hotel Database'!$EB$11:$EB$510, 0)), "")="", "", IFERROR(INDEX('Hotel Database'!$D$11:$D$510, MATCH($CY410, 'Hotel Database'!$EB$11:$EB$510, 0)), ""))</f>
        <v>Tschuggen Grand Hotel, Arosa</v>
      </c>
      <c r="Q410" s="102"/>
      <c r="R410" s="102"/>
      <c r="S410" s="102"/>
      <c r="T410" s="102"/>
      <c r="U410" s="102"/>
      <c r="V410" s="102"/>
      <c r="W410" s="102"/>
      <c r="X410" s="102"/>
      <c r="Y410" s="102"/>
      <c r="Z410" s="102" t="str">
        <f>IF(IFERROR(INDEX('Hotel Database'!$I$11:$I$510, MATCH($CY410, 'Hotel Database'!$EB$11:$EB$510, 0)), "")="", "", IFERROR(INDEX('Hotel Database'!$I$11:$I$510, MATCH($CY410, 'Hotel Database'!$EB$11:$EB$510, 0)), ""))</f>
        <v/>
      </c>
      <c r="AA410" s="102"/>
      <c r="AB410" s="102"/>
      <c r="AC410" s="102"/>
      <c r="AD410" s="103">
        <f>IF(IFERROR(INDEX('Hotel Database'!$E$11:$E$510, MATCH($CY410, 'Hotel Database'!$EB$11:$EB$510, 0)), "")="", "", IFERROR(INDEX('Hotel Database'!$E$11:$E$510, MATCH($CY410, 'Hotel Database'!$EB$11:$EB$510, 0)), ""))</f>
        <v>128</v>
      </c>
      <c r="AE410" s="103"/>
      <c r="AF410" s="103"/>
      <c r="AG410" s="103"/>
      <c r="AH410" s="103">
        <f>IF(IFERROR(INDEX('Hotel Database'!$H$11:$H$510, MATCH($CY410, 'Hotel Database'!$EB$11:$EB$510, 0)), "")="", "", IFERROR(INDEX('Hotel Database'!$H$11:$H$510, MATCH($CY410, 'Hotel Database'!$EB$11:$EB$510, 0)), ""))</f>
        <v>3</v>
      </c>
      <c r="AI410" s="103"/>
      <c r="AJ410" s="103"/>
      <c r="AK410" s="103"/>
      <c r="AL410" s="103">
        <f>IF(IFERROR(INDEX('Hotel Database'!$K$11:$K$510, MATCH($CY410, 'Hotel Database'!$EB$11:$EB$510, 0)), "")="", "", IFERROR(INDEX('Hotel Database'!$K$11:$K$510, MATCH($CY410, 'Hotel Database'!$EB$11:$EB$510, 0)), ""))</f>
        <v>128</v>
      </c>
      <c r="AM410" s="103"/>
      <c r="AN410" s="103"/>
      <c r="AO410" s="103"/>
      <c r="AP410" s="103">
        <f>IF(IFERROR(INDEX('Hotel Database'!$Q$11:$Q$510, MATCH($CY410, 'Hotel Database'!$EB$11:$EB$510, 0)), "")="", "", IFERROR(INDEX('Hotel Database'!$Q$11:$Q$510, MATCH($CY410, 'Hotel Database'!$EB$11:$EB$510, 0)), ""))</f>
        <v>24</v>
      </c>
      <c r="AQ410" s="103"/>
      <c r="AR410" s="103"/>
      <c r="AS410" s="103"/>
      <c r="AT410" s="104" t="str">
        <f t="shared" si="20"/>
        <v>https://lhw.com/tschuggen</v>
      </c>
      <c r="AU410" s="104"/>
      <c r="AV410" s="104"/>
      <c r="AW410" s="104"/>
      <c r="AX410" s="104"/>
      <c r="AY410" s="104"/>
      <c r="AZ410" s="104"/>
      <c r="BA410" s="104"/>
      <c r="BB410" s="104"/>
      <c r="BC410" s="104"/>
      <c r="BD410" s="104"/>
      <c r="BE410" s="104"/>
      <c r="BF410" s="104"/>
      <c r="BG410" s="104"/>
      <c r="BH410" s="104"/>
      <c r="BI410" s="104"/>
      <c r="BJ410" s="104"/>
      <c r="BK410" s="104"/>
      <c r="BL410" s="105"/>
      <c r="BM410" s="2"/>
      <c r="BN410" s="25"/>
      <c r="BO410" s="25"/>
      <c r="BP410" s="25"/>
      <c r="BQ410" s="25"/>
      <c r="BR410" s="25"/>
      <c r="BS410" s="25"/>
      <c r="BT410" s="25"/>
      <c r="BU410" s="25"/>
      <c r="BV410" s="25"/>
      <c r="BW410" s="25"/>
      <c r="BX410" s="25"/>
      <c r="BY410" s="25"/>
      <c r="BZ410" s="25"/>
      <c r="CA410" s="25"/>
      <c r="CB410" s="25"/>
      <c r="CC410" s="25"/>
      <c r="CD410" s="25"/>
      <c r="CE410" s="25"/>
      <c r="CF410" s="25"/>
      <c r="CG410" s="25"/>
      <c r="CH410" s="25"/>
      <c r="CI410" s="25"/>
      <c r="CJ410" s="25"/>
      <c r="CK410" s="25"/>
      <c r="CU410" s="10" t="str">
        <f>'Hotel Database'!$EJ417</f>
        <v/>
      </c>
      <c r="CW410" s="10" t="str">
        <f>'Hotel Database'!$EN417</f>
        <v/>
      </c>
      <c r="CY410" s="8">
        <v>400</v>
      </c>
      <c r="DA410" s="10" t="str">
        <f>IFERROR(INDEX('Hotel Database'!$ED$11:$ED$510, MATCH($CY410, 'Hotel Database'!$EB$11:$EB$510, 0)), "")</f>
        <v>400. Tschuggen Grand Hotel, Arosa</v>
      </c>
      <c r="DC410" s="10" t="str">
        <f>IF(IFERROR(INDEX('Hotel Database'!$AD$11:$AD$510, MATCH($CY410, 'Hotel Database'!$EB$11:$EB$510, 0)), "")="", "", IFERROR(INDEX('Hotel Database'!$AD$11:$AD$510, MATCH($CY410, 'Hotel Database'!$EB$11:$EB$510, 0)), ""))</f>
        <v>www.lhw.com/tschuggen</v>
      </c>
      <c r="DE410" s="10" t="str">
        <f t="shared" si="21"/>
        <v>https://lhw.com/tschuggen</v>
      </c>
    </row>
    <row r="411" spans="1:109" x14ac:dyDescent="0.35">
      <c r="A411" s="2"/>
      <c r="B411" s="101" t="str">
        <f>IF(IFERROR(INDEX('Hotel Database'!$B$11:$B$510, MATCH($CY411, 'Hotel Database'!$EB$11:$EB$510, 0)), "")="", "", IFERROR(INDEX('Hotel Database'!$B$11:$B$510, MATCH($CY411, 'Hotel Database'!$EB$11:$EB$510, 0)), ""))</f>
        <v>Switzerland</v>
      </c>
      <c r="C411" s="102"/>
      <c r="D411" s="102"/>
      <c r="E411" s="102"/>
      <c r="F411" s="102"/>
      <c r="G411" s="102"/>
      <c r="H411" s="102"/>
      <c r="I411" s="102" t="str">
        <f>IF(IFERROR(INDEX('Hotel Database'!$C$11:$C$510, MATCH($CY411, 'Hotel Database'!$EB$11:$EB$510, 0)), "")="", "", IFERROR(INDEX('Hotel Database'!$C$11:$C$510, MATCH($CY411, 'Hotel Database'!$EB$11:$EB$510, 0)), ""))</f>
        <v>Interlaken</v>
      </c>
      <c r="J411" s="102"/>
      <c r="K411" s="102"/>
      <c r="L411" s="102"/>
      <c r="M411" s="102"/>
      <c r="N411" s="102"/>
      <c r="O411" s="102"/>
      <c r="P411" s="102" t="str">
        <f>IF(IFERROR(INDEX('Hotel Database'!$D$11:$D$510, MATCH($CY411, 'Hotel Database'!$EB$11:$EB$510, 0)), "")="", "", IFERROR(INDEX('Hotel Database'!$D$11:$D$510, MATCH($CY411, 'Hotel Database'!$EB$11:$EB$510, 0)), ""))</f>
        <v>Victoria Jungfrau Grand Hotel &amp; Spa</v>
      </c>
      <c r="Q411" s="102"/>
      <c r="R411" s="102"/>
      <c r="S411" s="102"/>
      <c r="T411" s="102"/>
      <c r="U411" s="102"/>
      <c r="V411" s="102"/>
      <c r="W411" s="102"/>
      <c r="X411" s="102"/>
      <c r="Y411" s="102"/>
      <c r="Z411" s="102" t="str">
        <f>IF(IFERROR(INDEX('Hotel Database'!$I$11:$I$510, MATCH($CY411, 'Hotel Database'!$EB$11:$EB$510, 0)), "")="", "", IFERROR(INDEX('Hotel Database'!$I$11:$I$510, MATCH($CY411, 'Hotel Database'!$EB$11:$EB$510, 0)), ""))</f>
        <v/>
      </c>
      <c r="AA411" s="102"/>
      <c r="AB411" s="102"/>
      <c r="AC411" s="102"/>
      <c r="AD411" s="103">
        <f>IF(IFERROR(INDEX('Hotel Database'!$E$11:$E$510, MATCH($CY411, 'Hotel Database'!$EB$11:$EB$510, 0)), "")="", "", IFERROR(INDEX('Hotel Database'!$E$11:$E$510, MATCH($CY411, 'Hotel Database'!$EB$11:$EB$510, 0)), ""))</f>
        <v>216</v>
      </c>
      <c r="AE411" s="103"/>
      <c r="AF411" s="103"/>
      <c r="AG411" s="103"/>
      <c r="AH411" s="103">
        <f>IF(IFERROR(INDEX('Hotel Database'!$H$11:$H$510, MATCH($CY411, 'Hotel Database'!$EB$11:$EB$510, 0)), "")="", "", IFERROR(INDEX('Hotel Database'!$H$11:$H$510, MATCH($CY411, 'Hotel Database'!$EB$11:$EB$510, 0)), ""))</f>
        <v>20</v>
      </c>
      <c r="AI411" s="103"/>
      <c r="AJ411" s="103"/>
      <c r="AK411" s="103"/>
      <c r="AL411" s="103">
        <f>IF(IFERROR(INDEX('Hotel Database'!$K$11:$K$510, MATCH($CY411, 'Hotel Database'!$EB$11:$EB$510, 0)), "")="", "", IFERROR(INDEX('Hotel Database'!$K$11:$K$510, MATCH($CY411, 'Hotel Database'!$EB$11:$EB$510, 0)), ""))</f>
        <v>400</v>
      </c>
      <c r="AM411" s="103"/>
      <c r="AN411" s="103"/>
      <c r="AO411" s="103"/>
      <c r="AP411" s="103">
        <f>IF(IFERROR(INDEX('Hotel Database'!$Q$11:$Q$510, MATCH($CY411, 'Hotel Database'!$EB$11:$EB$510, 0)), "")="", "", IFERROR(INDEX('Hotel Database'!$Q$11:$Q$510, MATCH($CY411, 'Hotel Database'!$EB$11:$EB$510, 0)), ""))</f>
        <v>350</v>
      </c>
      <c r="AQ411" s="103"/>
      <c r="AR411" s="103"/>
      <c r="AS411" s="103"/>
      <c r="AT411" s="104" t="str">
        <f t="shared" si="20"/>
        <v>https://lhw.com/vjgrandhot</v>
      </c>
      <c r="AU411" s="104"/>
      <c r="AV411" s="104"/>
      <c r="AW411" s="104"/>
      <c r="AX411" s="104"/>
      <c r="AY411" s="104"/>
      <c r="AZ411" s="104"/>
      <c r="BA411" s="104"/>
      <c r="BB411" s="104"/>
      <c r="BC411" s="104"/>
      <c r="BD411" s="104"/>
      <c r="BE411" s="104"/>
      <c r="BF411" s="104"/>
      <c r="BG411" s="104"/>
      <c r="BH411" s="104"/>
      <c r="BI411" s="104"/>
      <c r="BJ411" s="104"/>
      <c r="BK411" s="104"/>
      <c r="BL411" s="105"/>
      <c r="BM411" s="2"/>
      <c r="BN411" s="25"/>
      <c r="BO411" s="25"/>
      <c r="BP411" s="25"/>
      <c r="BQ411" s="25"/>
      <c r="BR411" s="25"/>
      <c r="BS411" s="25"/>
      <c r="BT411" s="25"/>
      <c r="BU411" s="25"/>
      <c r="BV411" s="25"/>
      <c r="BW411" s="25"/>
      <c r="BX411" s="25"/>
      <c r="BY411" s="25"/>
      <c r="BZ411" s="25"/>
      <c r="CA411" s="25"/>
      <c r="CB411" s="25"/>
      <c r="CC411" s="25"/>
      <c r="CD411" s="25"/>
      <c r="CE411" s="25"/>
      <c r="CF411" s="25"/>
      <c r="CG411" s="25"/>
      <c r="CH411" s="25"/>
      <c r="CI411" s="25"/>
      <c r="CJ411" s="25"/>
      <c r="CK411" s="25"/>
      <c r="CU411" s="10" t="str">
        <f>'Hotel Database'!$EJ418</f>
        <v/>
      </c>
      <c r="CW411" s="10" t="str">
        <f>'Hotel Database'!$EN418</f>
        <v/>
      </c>
      <c r="CY411" s="8">
        <v>401</v>
      </c>
      <c r="DA411" s="10" t="str">
        <f>IFERROR(INDEX('Hotel Database'!$ED$11:$ED$510, MATCH($CY411, 'Hotel Database'!$EB$11:$EB$510, 0)), "")</f>
        <v>401. Victoria Jungfrau Grand Hotel &amp; Spa</v>
      </c>
      <c r="DC411" s="10" t="str">
        <f>IF(IFERROR(INDEX('Hotel Database'!$AD$11:$AD$510, MATCH($CY411, 'Hotel Database'!$EB$11:$EB$510, 0)), "")="", "", IFERROR(INDEX('Hotel Database'!$AD$11:$AD$510, MATCH($CY411, 'Hotel Database'!$EB$11:$EB$510, 0)), ""))</f>
        <v>www.lhw.com/vjgrandhot</v>
      </c>
      <c r="DE411" s="10" t="str">
        <f t="shared" si="21"/>
        <v>https://lhw.com/vjgrandhot</v>
      </c>
    </row>
    <row r="412" spans="1:109" x14ac:dyDescent="0.35">
      <c r="A412" s="2"/>
      <c r="B412" s="101" t="str">
        <f>IF(IFERROR(INDEX('Hotel Database'!$B$11:$B$510, MATCH($CY412, 'Hotel Database'!$EB$11:$EB$510, 0)), "")="", "", IFERROR(INDEX('Hotel Database'!$B$11:$B$510, MATCH($CY412, 'Hotel Database'!$EB$11:$EB$510, 0)), ""))</f>
        <v>Switzerland</v>
      </c>
      <c r="C412" s="102"/>
      <c r="D412" s="102"/>
      <c r="E412" s="102"/>
      <c r="F412" s="102"/>
      <c r="G412" s="102"/>
      <c r="H412" s="102"/>
      <c r="I412" s="102" t="str">
        <f>IF(IFERROR(INDEX('Hotel Database'!$C$11:$C$510, MATCH($CY412, 'Hotel Database'!$EB$11:$EB$510, 0)), "")="", "", IFERROR(INDEX('Hotel Database'!$C$11:$C$510, MATCH($CY412, 'Hotel Database'!$EB$11:$EB$510, 0)), ""))</f>
        <v>Zurich</v>
      </c>
      <c r="J412" s="102"/>
      <c r="K412" s="102"/>
      <c r="L412" s="102"/>
      <c r="M412" s="102"/>
      <c r="N412" s="102"/>
      <c r="O412" s="102"/>
      <c r="P412" s="102" t="str">
        <f>IF(IFERROR(INDEX('Hotel Database'!$D$11:$D$510, MATCH($CY412, 'Hotel Database'!$EB$11:$EB$510, 0)), "")="", "", IFERROR(INDEX('Hotel Database'!$D$11:$D$510, MATCH($CY412, 'Hotel Database'!$EB$11:$EB$510, 0)), ""))</f>
        <v>Widder Hotel</v>
      </c>
      <c r="Q412" s="102"/>
      <c r="R412" s="102"/>
      <c r="S412" s="102"/>
      <c r="T412" s="102"/>
      <c r="U412" s="102"/>
      <c r="V412" s="102"/>
      <c r="W412" s="102"/>
      <c r="X412" s="102"/>
      <c r="Y412" s="102"/>
      <c r="Z412" s="102" t="str">
        <f>IF(IFERROR(INDEX('Hotel Database'!$I$11:$I$510, MATCH($CY412, 'Hotel Database'!$EB$11:$EB$510, 0)), "")="", "", IFERROR(INDEX('Hotel Database'!$I$11:$I$510, MATCH($CY412, 'Hotel Database'!$EB$11:$EB$510, 0)), ""))</f>
        <v/>
      </c>
      <c r="AA412" s="102"/>
      <c r="AB412" s="102"/>
      <c r="AC412" s="102"/>
      <c r="AD412" s="103">
        <f>IF(IFERROR(INDEX('Hotel Database'!$E$11:$E$510, MATCH($CY412, 'Hotel Database'!$EB$11:$EB$510, 0)), "")="", "", IFERROR(INDEX('Hotel Database'!$E$11:$E$510, MATCH($CY412, 'Hotel Database'!$EB$11:$EB$510, 0)), ""))</f>
        <v>49</v>
      </c>
      <c r="AE412" s="103"/>
      <c r="AF412" s="103"/>
      <c r="AG412" s="103"/>
      <c r="AH412" s="103">
        <f>IF(IFERROR(INDEX('Hotel Database'!$H$11:$H$510, MATCH($CY412, 'Hotel Database'!$EB$11:$EB$510, 0)), "")="", "", IFERROR(INDEX('Hotel Database'!$H$11:$H$510, MATCH($CY412, 'Hotel Database'!$EB$11:$EB$510, 0)), ""))</f>
        <v>8</v>
      </c>
      <c r="AI412" s="103"/>
      <c r="AJ412" s="103"/>
      <c r="AK412" s="103"/>
      <c r="AL412" s="103">
        <f>IF(IFERROR(INDEX('Hotel Database'!$K$11:$K$510, MATCH($CY412, 'Hotel Database'!$EB$11:$EB$510, 0)), "")="", "", IFERROR(INDEX('Hotel Database'!$K$11:$K$510, MATCH($CY412, 'Hotel Database'!$EB$11:$EB$510, 0)), ""))</f>
        <v>160</v>
      </c>
      <c r="AM412" s="103"/>
      <c r="AN412" s="103"/>
      <c r="AO412" s="103"/>
      <c r="AP412" s="103">
        <f>IF(IFERROR(INDEX('Hotel Database'!$Q$11:$Q$510, MATCH($CY412, 'Hotel Database'!$EB$11:$EB$510, 0)), "")="", "", IFERROR(INDEX('Hotel Database'!$Q$11:$Q$510, MATCH($CY412, 'Hotel Database'!$EB$11:$EB$510, 0)), ""))</f>
        <v>160</v>
      </c>
      <c r="AQ412" s="103"/>
      <c r="AR412" s="103"/>
      <c r="AS412" s="103"/>
      <c r="AT412" s="104" t="str">
        <f t="shared" si="20"/>
        <v>https://lhw.com/widder</v>
      </c>
      <c r="AU412" s="104"/>
      <c r="AV412" s="104"/>
      <c r="AW412" s="104"/>
      <c r="AX412" s="104"/>
      <c r="AY412" s="104"/>
      <c r="AZ412" s="104"/>
      <c r="BA412" s="104"/>
      <c r="BB412" s="104"/>
      <c r="BC412" s="104"/>
      <c r="BD412" s="104"/>
      <c r="BE412" s="104"/>
      <c r="BF412" s="104"/>
      <c r="BG412" s="104"/>
      <c r="BH412" s="104"/>
      <c r="BI412" s="104"/>
      <c r="BJ412" s="104"/>
      <c r="BK412" s="104"/>
      <c r="BL412" s="105"/>
      <c r="BM412" s="2"/>
      <c r="BN412" s="25"/>
      <c r="BO412" s="25"/>
      <c r="BP412" s="25"/>
      <c r="BQ412" s="25"/>
      <c r="BR412" s="25"/>
      <c r="BS412" s="25"/>
      <c r="BT412" s="25"/>
      <c r="BU412" s="25"/>
      <c r="BV412" s="25"/>
      <c r="BW412" s="25"/>
      <c r="BX412" s="25"/>
      <c r="BY412" s="25"/>
      <c r="BZ412" s="25"/>
      <c r="CA412" s="25"/>
      <c r="CB412" s="25"/>
      <c r="CC412" s="25"/>
      <c r="CD412" s="25"/>
      <c r="CE412" s="25"/>
      <c r="CF412" s="25"/>
      <c r="CG412" s="25"/>
      <c r="CH412" s="25"/>
      <c r="CI412" s="25"/>
      <c r="CJ412" s="25"/>
      <c r="CK412" s="25"/>
      <c r="CU412" s="10" t="str">
        <f>'Hotel Database'!$EJ419</f>
        <v/>
      </c>
      <c r="CW412" s="10" t="str">
        <f>'Hotel Database'!$EN419</f>
        <v/>
      </c>
      <c r="CY412" s="8">
        <v>402</v>
      </c>
      <c r="DA412" s="10" t="str">
        <f>IFERROR(INDEX('Hotel Database'!$ED$11:$ED$510, MATCH($CY412, 'Hotel Database'!$EB$11:$EB$510, 0)), "")</f>
        <v>402. Widder Hotel</v>
      </c>
      <c r="DC412" s="10" t="str">
        <f>IF(IFERROR(INDEX('Hotel Database'!$AD$11:$AD$510, MATCH($CY412, 'Hotel Database'!$EB$11:$EB$510, 0)), "")="", "", IFERROR(INDEX('Hotel Database'!$AD$11:$AD$510, MATCH($CY412, 'Hotel Database'!$EB$11:$EB$510, 0)), ""))</f>
        <v>www.lhw.com/widder</v>
      </c>
      <c r="DE412" s="10" t="str">
        <f t="shared" si="21"/>
        <v>https://lhw.com/widder</v>
      </c>
    </row>
    <row r="413" spans="1:109" x14ac:dyDescent="0.35">
      <c r="A413" s="2"/>
      <c r="B413" s="101" t="str">
        <f>IF(IFERROR(INDEX('Hotel Database'!$B$11:$B$510, MATCH($CY413, 'Hotel Database'!$EB$11:$EB$510, 0)), "")="", "", IFERROR(INDEX('Hotel Database'!$B$11:$B$510, MATCH($CY413, 'Hotel Database'!$EB$11:$EB$510, 0)), ""))</f>
        <v>Switzerland</v>
      </c>
      <c r="C413" s="102"/>
      <c r="D413" s="102"/>
      <c r="E413" s="102"/>
      <c r="F413" s="102"/>
      <c r="G413" s="102"/>
      <c r="H413" s="102"/>
      <c r="I413" s="102" t="str">
        <f>IF(IFERROR(INDEX('Hotel Database'!$C$11:$C$510, MATCH($CY413, 'Hotel Database'!$EB$11:$EB$510, 0)), "")="", "", IFERROR(INDEX('Hotel Database'!$C$11:$C$510, MATCH($CY413, 'Hotel Database'!$EB$11:$EB$510, 0)), ""))</f>
        <v>Vitznau</v>
      </c>
      <c r="J413" s="102"/>
      <c r="K413" s="102"/>
      <c r="L413" s="102"/>
      <c r="M413" s="102"/>
      <c r="N413" s="102"/>
      <c r="O413" s="102"/>
      <c r="P413" s="102" t="str">
        <f>IF(IFERROR(INDEX('Hotel Database'!$D$11:$D$510, MATCH($CY413, 'Hotel Database'!$EB$11:$EB$510, 0)), "")="", "", IFERROR(INDEX('Hotel Database'!$D$11:$D$510, MATCH($CY413, 'Hotel Database'!$EB$11:$EB$510, 0)), ""))</f>
        <v>Park Hotel Vitznau</v>
      </c>
      <c r="Q413" s="102"/>
      <c r="R413" s="102"/>
      <c r="S413" s="102"/>
      <c r="T413" s="102"/>
      <c r="U413" s="102"/>
      <c r="V413" s="102"/>
      <c r="W413" s="102"/>
      <c r="X413" s="102"/>
      <c r="Y413" s="102"/>
      <c r="Z413" s="102" t="str">
        <f>IF(IFERROR(INDEX('Hotel Database'!$I$11:$I$510, MATCH($CY413, 'Hotel Database'!$EB$11:$EB$510, 0)), "")="", "", IFERROR(INDEX('Hotel Database'!$I$11:$I$510, MATCH($CY413, 'Hotel Database'!$EB$11:$EB$510, 0)), ""))</f>
        <v/>
      </c>
      <c r="AA413" s="102"/>
      <c r="AB413" s="102"/>
      <c r="AC413" s="102"/>
      <c r="AD413" s="103">
        <f>IF(IFERROR(INDEX('Hotel Database'!$E$11:$E$510, MATCH($CY413, 'Hotel Database'!$EB$11:$EB$510, 0)), "")="", "", IFERROR(INDEX('Hotel Database'!$E$11:$E$510, MATCH($CY413, 'Hotel Database'!$EB$11:$EB$510, 0)), ""))</f>
        <v>48</v>
      </c>
      <c r="AE413" s="103"/>
      <c r="AF413" s="103"/>
      <c r="AG413" s="103"/>
      <c r="AH413" s="103">
        <f>IF(IFERROR(INDEX('Hotel Database'!$H$11:$H$510, MATCH($CY413, 'Hotel Database'!$EB$11:$EB$510, 0)), "")="", "", IFERROR(INDEX('Hotel Database'!$H$11:$H$510, MATCH($CY413, 'Hotel Database'!$EB$11:$EB$510, 0)), ""))</f>
        <v>8</v>
      </c>
      <c r="AI413" s="103"/>
      <c r="AJ413" s="103"/>
      <c r="AK413" s="103"/>
      <c r="AL413" s="103">
        <f>IF(IFERROR(INDEX('Hotel Database'!$K$11:$K$510, MATCH($CY413, 'Hotel Database'!$EB$11:$EB$510, 0)), "")="", "", IFERROR(INDEX('Hotel Database'!$K$11:$K$510, MATCH($CY413, 'Hotel Database'!$EB$11:$EB$510, 0)), ""))</f>
        <v>47</v>
      </c>
      <c r="AM413" s="103"/>
      <c r="AN413" s="103"/>
      <c r="AO413" s="103"/>
      <c r="AP413" s="103">
        <f>IF(IFERROR(INDEX('Hotel Database'!$Q$11:$Q$510, MATCH($CY413, 'Hotel Database'!$EB$11:$EB$510, 0)), "")="", "", IFERROR(INDEX('Hotel Database'!$Q$11:$Q$510, MATCH($CY413, 'Hotel Database'!$EB$11:$EB$510, 0)), ""))</f>
        <v>140</v>
      </c>
      <c r="AQ413" s="103"/>
      <c r="AR413" s="103"/>
      <c r="AS413" s="103"/>
      <c r="AT413" s="104" t="str">
        <f t="shared" si="20"/>
        <v>https://lhw.com/parkvitznau</v>
      </c>
      <c r="AU413" s="104"/>
      <c r="AV413" s="104"/>
      <c r="AW413" s="104"/>
      <c r="AX413" s="104"/>
      <c r="AY413" s="104"/>
      <c r="AZ413" s="104"/>
      <c r="BA413" s="104"/>
      <c r="BB413" s="104"/>
      <c r="BC413" s="104"/>
      <c r="BD413" s="104"/>
      <c r="BE413" s="104"/>
      <c r="BF413" s="104"/>
      <c r="BG413" s="104"/>
      <c r="BH413" s="104"/>
      <c r="BI413" s="104"/>
      <c r="BJ413" s="104"/>
      <c r="BK413" s="104"/>
      <c r="BL413" s="105"/>
      <c r="BM413" s="2"/>
      <c r="BN413" s="25"/>
      <c r="BO413" s="25"/>
      <c r="BP413" s="25"/>
      <c r="BQ413" s="25"/>
      <c r="BR413" s="25"/>
      <c r="BS413" s="25"/>
      <c r="BT413" s="25"/>
      <c r="BU413" s="25"/>
      <c r="BV413" s="25"/>
      <c r="BW413" s="25"/>
      <c r="BX413" s="25"/>
      <c r="BY413" s="25"/>
      <c r="BZ413" s="25"/>
      <c r="CA413" s="25"/>
      <c r="CB413" s="25"/>
      <c r="CC413" s="25"/>
      <c r="CD413" s="25"/>
      <c r="CE413" s="25"/>
      <c r="CF413" s="25"/>
      <c r="CG413" s="25"/>
      <c r="CH413" s="25"/>
      <c r="CI413" s="25"/>
      <c r="CJ413" s="25"/>
      <c r="CK413" s="25"/>
      <c r="CU413" s="10" t="str">
        <f>'Hotel Database'!$EJ420</f>
        <v/>
      </c>
      <c r="CW413" s="10" t="str">
        <f>'Hotel Database'!$EN420</f>
        <v/>
      </c>
      <c r="CY413" s="8">
        <v>403</v>
      </c>
      <c r="DA413" s="10" t="str">
        <f>IFERROR(INDEX('Hotel Database'!$ED$11:$ED$510, MATCH($CY413, 'Hotel Database'!$EB$11:$EB$510, 0)), "")</f>
        <v>403. Park Hotel Vitznau</v>
      </c>
      <c r="DC413" s="10" t="str">
        <f>IF(IFERROR(INDEX('Hotel Database'!$AD$11:$AD$510, MATCH($CY413, 'Hotel Database'!$EB$11:$EB$510, 0)), "")="", "", IFERROR(INDEX('Hotel Database'!$AD$11:$AD$510, MATCH($CY413, 'Hotel Database'!$EB$11:$EB$510, 0)), ""))</f>
        <v>www.lhw.com/parkvitznau</v>
      </c>
      <c r="DE413" s="10" t="str">
        <f t="shared" si="21"/>
        <v>https://lhw.com/parkvitznau</v>
      </c>
    </row>
    <row r="414" spans="1:109" x14ac:dyDescent="0.35">
      <c r="A414" s="2"/>
      <c r="B414" s="101" t="str">
        <f>IF(IFERROR(INDEX('Hotel Database'!$B$11:$B$510, MATCH($CY414, 'Hotel Database'!$EB$11:$EB$510, 0)), "")="", "", IFERROR(INDEX('Hotel Database'!$B$11:$B$510, MATCH($CY414, 'Hotel Database'!$EB$11:$EB$510, 0)), ""))</f>
        <v>Switzerland</v>
      </c>
      <c r="C414" s="102"/>
      <c r="D414" s="102"/>
      <c r="E414" s="102"/>
      <c r="F414" s="102"/>
      <c r="G414" s="102"/>
      <c r="H414" s="102"/>
      <c r="I414" s="102" t="str">
        <f>IF(IFERROR(INDEX('Hotel Database'!$C$11:$C$510, MATCH($CY414, 'Hotel Database'!$EB$11:$EB$510, 0)), "")="", "", IFERROR(INDEX('Hotel Database'!$C$11:$C$510, MATCH($CY414, 'Hotel Database'!$EB$11:$EB$510, 0)), ""))</f>
        <v>Lausanne</v>
      </c>
      <c r="J414" s="102"/>
      <c r="K414" s="102"/>
      <c r="L414" s="102"/>
      <c r="M414" s="102"/>
      <c r="N414" s="102"/>
      <c r="O414" s="102"/>
      <c r="P414" s="102" t="str">
        <f>IF(IFERROR(INDEX('Hotel Database'!$D$11:$D$510, MATCH($CY414, 'Hotel Database'!$EB$11:$EB$510, 0)), "")="", "", IFERROR(INDEX('Hotel Database'!$D$11:$D$510, MATCH($CY414, 'Hotel Database'!$EB$11:$EB$510, 0)), ""))</f>
        <v>Royal Savoy Hotel &amp; Spa Lausanne</v>
      </c>
      <c r="Q414" s="102"/>
      <c r="R414" s="102"/>
      <c r="S414" s="102"/>
      <c r="T414" s="102"/>
      <c r="U414" s="102"/>
      <c r="V414" s="102"/>
      <c r="W414" s="102"/>
      <c r="X414" s="102"/>
      <c r="Y414" s="102"/>
      <c r="Z414" s="102" t="str">
        <f>IF(IFERROR(INDEX('Hotel Database'!$I$11:$I$510, MATCH($CY414, 'Hotel Database'!$EB$11:$EB$510, 0)), "")="", "", IFERROR(INDEX('Hotel Database'!$I$11:$I$510, MATCH($CY414, 'Hotel Database'!$EB$11:$EB$510, 0)), ""))</f>
        <v/>
      </c>
      <c r="AA414" s="102"/>
      <c r="AB414" s="102"/>
      <c r="AC414" s="102"/>
      <c r="AD414" s="103">
        <f>IF(IFERROR(INDEX('Hotel Database'!$E$11:$E$510, MATCH($CY414, 'Hotel Database'!$EB$11:$EB$510, 0)), "")="", "", IFERROR(INDEX('Hotel Database'!$E$11:$E$510, MATCH($CY414, 'Hotel Database'!$EB$11:$EB$510, 0)), ""))</f>
        <v>196</v>
      </c>
      <c r="AE414" s="103"/>
      <c r="AF414" s="103"/>
      <c r="AG414" s="103"/>
      <c r="AH414" s="103">
        <f>IF(IFERROR(INDEX('Hotel Database'!$H$11:$H$510, MATCH($CY414, 'Hotel Database'!$EB$11:$EB$510, 0)), "")="", "", IFERROR(INDEX('Hotel Database'!$H$11:$H$510, MATCH($CY414, 'Hotel Database'!$EB$11:$EB$510, 0)), ""))</f>
        <v>0</v>
      </c>
      <c r="AI414" s="103"/>
      <c r="AJ414" s="103"/>
      <c r="AK414" s="103"/>
      <c r="AL414" s="103" t="str">
        <f>IF(IFERROR(INDEX('Hotel Database'!$K$11:$K$510, MATCH($CY414, 'Hotel Database'!$EB$11:$EB$510, 0)), "")="", "", IFERROR(INDEX('Hotel Database'!$K$11:$K$510, MATCH($CY414, 'Hotel Database'!$EB$11:$EB$510, 0)), ""))</f>
        <v/>
      </c>
      <c r="AM414" s="103"/>
      <c r="AN414" s="103"/>
      <c r="AO414" s="103"/>
      <c r="AP414" s="103" t="str">
        <f>IF(IFERROR(INDEX('Hotel Database'!$Q$11:$Q$510, MATCH($CY414, 'Hotel Database'!$EB$11:$EB$510, 0)), "")="", "", IFERROR(INDEX('Hotel Database'!$Q$11:$Q$510, MATCH($CY414, 'Hotel Database'!$EB$11:$EB$510, 0)), ""))</f>
        <v/>
      </c>
      <c r="AQ414" s="103"/>
      <c r="AR414" s="103"/>
      <c r="AS414" s="103"/>
      <c r="AT414" s="104" t="str">
        <f t="shared" si="20"/>
        <v>https://lhw.com/royalsavoyhotel</v>
      </c>
      <c r="AU414" s="104"/>
      <c r="AV414" s="104"/>
      <c r="AW414" s="104"/>
      <c r="AX414" s="104"/>
      <c r="AY414" s="104"/>
      <c r="AZ414" s="104"/>
      <c r="BA414" s="104"/>
      <c r="BB414" s="104"/>
      <c r="BC414" s="104"/>
      <c r="BD414" s="104"/>
      <c r="BE414" s="104"/>
      <c r="BF414" s="104"/>
      <c r="BG414" s="104"/>
      <c r="BH414" s="104"/>
      <c r="BI414" s="104"/>
      <c r="BJ414" s="104"/>
      <c r="BK414" s="104"/>
      <c r="BL414" s="105"/>
      <c r="BM414" s="2"/>
      <c r="BN414" s="25"/>
      <c r="BO414" s="25"/>
      <c r="BP414" s="25"/>
      <c r="BQ414" s="25"/>
      <c r="BR414" s="25"/>
      <c r="BS414" s="25"/>
      <c r="BT414" s="25"/>
      <c r="BU414" s="25"/>
      <c r="BV414" s="25"/>
      <c r="BW414" s="25"/>
      <c r="BX414" s="25"/>
      <c r="BY414" s="25"/>
      <c r="BZ414" s="25"/>
      <c r="CA414" s="25"/>
      <c r="CB414" s="25"/>
      <c r="CC414" s="25"/>
      <c r="CD414" s="25"/>
      <c r="CE414" s="25"/>
      <c r="CF414" s="25"/>
      <c r="CG414" s="25"/>
      <c r="CH414" s="25"/>
      <c r="CI414" s="25"/>
      <c r="CJ414" s="25"/>
      <c r="CK414" s="25"/>
      <c r="CU414" s="10" t="str">
        <f>'Hotel Database'!$EJ421</f>
        <v/>
      </c>
      <c r="CW414" s="10" t="str">
        <f>'Hotel Database'!$EN421</f>
        <v/>
      </c>
      <c r="CY414" s="8">
        <v>404</v>
      </c>
      <c r="DA414" s="10" t="str">
        <f>IFERROR(INDEX('Hotel Database'!$ED$11:$ED$510, MATCH($CY414, 'Hotel Database'!$EB$11:$EB$510, 0)), "")</f>
        <v>404. Royal Savoy Hotel &amp; Spa Lausanne</v>
      </c>
      <c r="DC414" s="10" t="str">
        <f>IF(IFERROR(INDEX('Hotel Database'!$AD$11:$AD$510, MATCH($CY414, 'Hotel Database'!$EB$11:$EB$510, 0)), "")="", "", IFERROR(INDEX('Hotel Database'!$AD$11:$AD$510, MATCH($CY414, 'Hotel Database'!$EB$11:$EB$510, 0)), ""))</f>
        <v>www.lhw.com/royalsavoyhotel</v>
      </c>
      <c r="DE414" s="10" t="str">
        <f t="shared" si="21"/>
        <v>https://lhw.com/royalsavoyhotel</v>
      </c>
    </row>
    <row r="415" spans="1:109" x14ac:dyDescent="0.35">
      <c r="A415" s="2"/>
      <c r="B415" s="101" t="str">
        <f>IF(IFERROR(INDEX('Hotel Database'!$B$11:$B$510, MATCH($CY415, 'Hotel Database'!$EB$11:$EB$510, 0)), "")="", "", IFERROR(INDEX('Hotel Database'!$B$11:$B$510, MATCH($CY415, 'Hotel Database'!$EB$11:$EB$510, 0)), ""))</f>
        <v>Switzerland</v>
      </c>
      <c r="C415" s="102"/>
      <c r="D415" s="102"/>
      <c r="E415" s="102"/>
      <c r="F415" s="102"/>
      <c r="G415" s="102"/>
      <c r="H415" s="102"/>
      <c r="I415" s="102" t="str">
        <f>IF(IFERROR(INDEX('Hotel Database'!$C$11:$C$510, MATCH($CY415, 'Hotel Database'!$EB$11:$EB$510, 0)), "")="", "", IFERROR(INDEX('Hotel Database'!$C$11:$C$510, MATCH($CY415, 'Hotel Database'!$EB$11:$EB$510, 0)), ""))</f>
        <v>Andermatt</v>
      </c>
      <c r="J415" s="102"/>
      <c r="K415" s="102"/>
      <c r="L415" s="102"/>
      <c r="M415" s="102"/>
      <c r="N415" s="102"/>
      <c r="O415" s="102"/>
      <c r="P415" s="102" t="str">
        <f>IF(IFERROR(INDEX('Hotel Database'!$D$11:$D$510, MATCH($CY415, 'Hotel Database'!$EB$11:$EB$510, 0)), "")="", "", IFERROR(INDEX('Hotel Database'!$D$11:$D$510, MATCH($CY415, 'Hotel Database'!$EB$11:$EB$510, 0)), ""))</f>
        <v>The Chedi Andermatt</v>
      </c>
      <c r="Q415" s="102"/>
      <c r="R415" s="102"/>
      <c r="S415" s="102"/>
      <c r="T415" s="102"/>
      <c r="U415" s="102"/>
      <c r="V415" s="102"/>
      <c r="W415" s="102"/>
      <c r="X415" s="102"/>
      <c r="Y415" s="102"/>
      <c r="Z415" s="102" t="str">
        <f>IF(IFERROR(INDEX('Hotel Database'!$I$11:$I$510, MATCH($CY415, 'Hotel Database'!$EB$11:$EB$510, 0)), "")="", "", IFERROR(INDEX('Hotel Database'!$I$11:$I$510, MATCH($CY415, 'Hotel Database'!$EB$11:$EB$510, 0)), ""))</f>
        <v/>
      </c>
      <c r="AA415" s="102"/>
      <c r="AB415" s="102"/>
      <c r="AC415" s="102"/>
      <c r="AD415" s="103">
        <f>IF(IFERROR(INDEX('Hotel Database'!$E$11:$E$510, MATCH($CY415, 'Hotel Database'!$EB$11:$EB$510, 0)), "")="", "", IFERROR(INDEX('Hotel Database'!$E$11:$E$510, MATCH($CY415, 'Hotel Database'!$EB$11:$EB$510, 0)), ""))</f>
        <v>123</v>
      </c>
      <c r="AE415" s="103"/>
      <c r="AF415" s="103"/>
      <c r="AG415" s="103"/>
      <c r="AH415" s="103">
        <f>IF(IFERROR(INDEX('Hotel Database'!$H$11:$H$510, MATCH($CY415, 'Hotel Database'!$EB$11:$EB$510, 0)), "")="", "", IFERROR(INDEX('Hotel Database'!$H$11:$H$510, MATCH($CY415, 'Hotel Database'!$EB$11:$EB$510, 0)), ""))</f>
        <v>15</v>
      </c>
      <c r="AI415" s="103"/>
      <c r="AJ415" s="103"/>
      <c r="AK415" s="103"/>
      <c r="AL415" s="103">
        <f>IF(IFERROR(INDEX('Hotel Database'!$K$11:$K$510, MATCH($CY415, 'Hotel Database'!$EB$11:$EB$510, 0)), "")="", "", IFERROR(INDEX('Hotel Database'!$K$11:$K$510, MATCH($CY415, 'Hotel Database'!$EB$11:$EB$510, 0)), ""))</f>
        <v>123</v>
      </c>
      <c r="AM415" s="103"/>
      <c r="AN415" s="103"/>
      <c r="AO415" s="103"/>
      <c r="AP415" s="103">
        <f>IF(IFERROR(INDEX('Hotel Database'!$Q$11:$Q$510, MATCH($CY415, 'Hotel Database'!$EB$11:$EB$510, 0)), "")="", "", IFERROR(INDEX('Hotel Database'!$Q$11:$Q$510, MATCH($CY415, 'Hotel Database'!$EB$11:$EB$510, 0)), ""))</f>
        <v>180</v>
      </c>
      <c r="AQ415" s="103"/>
      <c r="AR415" s="103"/>
      <c r="AS415" s="103"/>
      <c r="AT415" s="104" t="str">
        <f t="shared" si="20"/>
        <v>https://lhw.com/chediandermatt</v>
      </c>
      <c r="AU415" s="104"/>
      <c r="AV415" s="104"/>
      <c r="AW415" s="104"/>
      <c r="AX415" s="104"/>
      <c r="AY415" s="104"/>
      <c r="AZ415" s="104"/>
      <c r="BA415" s="104"/>
      <c r="BB415" s="104"/>
      <c r="BC415" s="104"/>
      <c r="BD415" s="104"/>
      <c r="BE415" s="104"/>
      <c r="BF415" s="104"/>
      <c r="BG415" s="104"/>
      <c r="BH415" s="104"/>
      <c r="BI415" s="104"/>
      <c r="BJ415" s="104"/>
      <c r="BK415" s="104"/>
      <c r="BL415" s="105"/>
      <c r="BM415" s="2"/>
      <c r="BN415" s="25"/>
      <c r="BO415" s="25"/>
      <c r="BP415" s="25"/>
      <c r="BQ415" s="25"/>
      <c r="BR415" s="25"/>
      <c r="BS415" s="25"/>
      <c r="BT415" s="25"/>
      <c r="BU415" s="25"/>
      <c r="BV415" s="25"/>
      <c r="BW415" s="25"/>
      <c r="BX415" s="25"/>
      <c r="BY415" s="25"/>
      <c r="BZ415" s="25"/>
      <c r="CA415" s="25"/>
      <c r="CB415" s="25"/>
      <c r="CC415" s="25"/>
      <c r="CD415" s="25"/>
      <c r="CE415" s="25"/>
      <c r="CF415" s="25"/>
      <c r="CG415" s="25"/>
      <c r="CH415" s="25"/>
      <c r="CI415" s="25"/>
      <c r="CJ415" s="25"/>
      <c r="CK415" s="25"/>
      <c r="CU415" s="10" t="str">
        <f>'Hotel Database'!$EJ422</f>
        <v/>
      </c>
      <c r="CW415" s="10" t="str">
        <f>'Hotel Database'!$EN422</f>
        <v/>
      </c>
      <c r="CY415" s="8">
        <v>405</v>
      </c>
      <c r="DA415" s="10" t="str">
        <f>IFERROR(INDEX('Hotel Database'!$ED$11:$ED$510, MATCH($CY415, 'Hotel Database'!$EB$11:$EB$510, 0)), "")</f>
        <v>405. The Chedi Andermatt</v>
      </c>
      <c r="DC415" s="10" t="str">
        <f>IF(IFERROR(INDEX('Hotel Database'!$AD$11:$AD$510, MATCH($CY415, 'Hotel Database'!$EB$11:$EB$510, 0)), "")="", "", IFERROR(INDEX('Hotel Database'!$AD$11:$AD$510, MATCH($CY415, 'Hotel Database'!$EB$11:$EB$510, 0)), ""))</f>
        <v>www.lhw.com/chediandermatt</v>
      </c>
      <c r="DE415" s="10" t="str">
        <f t="shared" si="21"/>
        <v>https://lhw.com/chediandermatt</v>
      </c>
    </row>
    <row r="416" spans="1:109" x14ac:dyDescent="0.35">
      <c r="A416" s="2"/>
      <c r="B416" s="101" t="str">
        <f>IF(IFERROR(INDEX('Hotel Database'!$B$11:$B$510, MATCH($CY416, 'Hotel Database'!$EB$11:$EB$510, 0)), "")="", "", IFERROR(INDEX('Hotel Database'!$B$11:$B$510, MATCH($CY416, 'Hotel Database'!$EB$11:$EB$510, 0)), ""))</f>
        <v>Switzerland</v>
      </c>
      <c r="C416" s="102"/>
      <c r="D416" s="102"/>
      <c r="E416" s="102"/>
      <c r="F416" s="102"/>
      <c r="G416" s="102"/>
      <c r="H416" s="102"/>
      <c r="I416" s="102" t="str">
        <f>IF(IFERROR(INDEX('Hotel Database'!$C$11:$C$510, MATCH($CY416, 'Hotel Database'!$EB$11:$EB$510, 0)), "")="", "", IFERROR(INDEX('Hotel Database'!$C$11:$C$510, MATCH($CY416, 'Hotel Database'!$EB$11:$EB$510, 0)), ""))</f>
        <v>Ascona</v>
      </c>
      <c r="J416" s="102"/>
      <c r="K416" s="102"/>
      <c r="L416" s="102"/>
      <c r="M416" s="102"/>
      <c r="N416" s="102"/>
      <c r="O416" s="102"/>
      <c r="P416" s="102" t="str">
        <f>IF(IFERROR(INDEX('Hotel Database'!$D$11:$D$510, MATCH($CY416, 'Hotel Database'!$EB$11:$EB$510, 0)), "")="", "", IFERROR(INDEX('Hotel Database'!$D$11:$D$510, MATCH($CY416, 'Hotel Database'!$EB$11:$EB$510, 0)), ""))</f>
        <v>Castello del Sole Beach Resort &amp; Spa</v>
      </c>
      <c r="Q416" s="102"/>
      <c r="R416" s="102"/>
      <c r="S416" s="102"/>
      <c r="T416" s="102"/>
      <c r="U416" s="102"/>
      <c r="V416" s="102"/>
      <c r="W416" s="102"/>
      <c r="X416" s="102"/>
      <c r="Y416" s="102"/>
      <c r="Z416" s="102" t="str">
        <f>IF(IFERROR(INDEX('Hotel Database'!$I$11:$I$510, MATCH($CY416, 'Hotel Database'!$EB$11:$EB$510, 0)), "")="", "", IFERROR(INDEX('Hotel Database'!$I$11:$I$510, MATCH($CY416, 'Hotel Database'!$EB$11:$EB$510, 0)), ""))</f>
        <v/>
      </c>
      <c r="AA416" s="102"/>
      <c r="AB416" s="102"/>
      <c r="AC416" s="102"/>
      <c r="AD416" s="103">
        <f>IF(IFERROR(INDEX('Hotel Database'!$E$11:$E$510, MATCH($CY416, 'Hotel Database'!$EB$11:$EB$510, 0)), "")="", "", IFERROR(INDEX('Hotel Database'!$E$11:$E$510, MATCH($CY416, 'Hotel Database'!$EB$11:$EB$510, 0)), ""))</f>
        <v>79</v>
      </c>
      <c r="AE416" s="103"/>
      <c r="AF416" s="103"/>
      <c r="AG416" s="103"/>
      <c r="AH416" s="103">
        <f>IF(IFERROR(INDEX('Hotel Database'!$H$11:$H$510, MATCH($CY416, 'Hotel Database'!$EB$11:$EB$510, 0)), "")="", "", IFERROR(INDEX('Hotel Database'!$H$11:$H$510, MATCH($CY416, 'Hotel Database'!$EB$11:$EB$510, 0)), ""))</f>
        <v>0</v>
      </c>
      <c r="AI416" s="103"/>
      <c r="AJ416" s="103"/>
      <c r="AK416" s="103"/>
      <c r="AL416" s="103" t="str">
        <f>IF(IFERROR(INDEX('Hotel Database'!$K$11:$K$510, MATCH($CY416, 'Hotel Database'!$EB$11:$EB$510, 0)), "")="", "", IFERROR(INDEX('Hotel Database'!$K$11:$K$510, MATCH($CY416, 'Hotel Database'!$EB$11:$EB$510, 0)), ""))</f>
        <v/>
      </c>
      <c r="AM416" s="103"/>
      <c r="AN416" s="103"/>
      <c r="AO416" s="103"/>
      <c r="AP416" s="103" t="str">
        <f>IF(IFERROR(INDEX('Hotel Database'!$Q$11:$Q$510, MATCH($CY416, 'Hotel Database'!$EB$11:$EB$510, 0)), "")="", "", IFERROR(INDEX('Hotel Database'!$Q$11:$Q$510, MATCH($CY416, 'Hotel Database'!$EB$11:$EB$510, 0)), ""))</f>
        <v/>
      </c>
      <c r="AQ416" s="103"/>
      <c r="AR416" s="103"/>
      <c r="AS416" s="103"/>
      <c r="AT416" s="104" t="str">
        <f t="shared" si="20"/>
        <v>https://lhw.com/castellodelsole</v>
      </c>
      <c r="AU416" s="104"/>
      <c r="AV416" s="104"/>
      <c r="AW416" s="104"/>
      <c r="AX416" s="104"/>
      <c r="AY416" s="104"/>
      <c r="AZ416" s="104"/>
      <c r="BA416" s="104"/>
      <c r="BB416" s="104"/>
      <c r="BC416" s="104"/>
      <c r="BD416" s="104"/>
      <c r="BE416" s="104"/>
      <c r="BF416" s="104"/>
      <c r="BG416" s="104"/>
      <c r="BH416" s="104"/>
      <c r="BI416" s="104"/>
      <c r="BJ416" s="104"/>
      <c r="BK416" s="104"/>
      <c r="BL416" s="105"/>
      <c r="BM416" s="2"/>
      <c r="BN416" s="25"/>
      <c r="BO416" s="25"/>
      <c r="BP416" s="25"/>
      <c r="BQ416" s="25"/>
      <c r="BR416" s="25"/>
      <c r="BS416" s="25"/>
      <c r="BT416" s="25"/>
      <c r="BU416" s="25"/>
      <c r="BV416" s="25"/>
      <c r="BW416" s="25"/>
      <c r="BX416" s="25"/>
      <c r="BY416" s="25"/>
      <c r="BZ416" s="25"/>
      <c r="CA416" s="25"/>
      <c r="CB416" s="25"/>
      <c r="CC416" s="25"/>
      <c r="CD416" s="25"/>
      <c r="CE416" s="25"/>
      <c r="CF416" s="25"/>
      <c r="CG416" s="25"/>
      <c r="CH416" s="25"/>
      <c r="CI416" s="25"/>
      <c r="CJ416" s="25"/>
      <c r="CK416" s="25"/>
      <c r="CU416" s="10" t="str">
        <f>'Hotel Database'!$EJ423</f>
        <v/>
      </c>
      <c r="CW416" s="10" t="str">
        <f>'Hotel Database'!$EN423</f>
        <v/>
      </c>
      <c r="CY416" s="8">
        <v>406</v>
      </c>
      <c r="DA416" s="10" t="str">
        <f>IFERROR(INDEX('Hotel Database'!$ED$11:$ED$510, MATCH($CY416, 'Hotel Database'!$EB$11:$EB$510, 0)), "")</f>
        <v>406. Castello del Sole Beach Resort &amp; Spa</v>
      </c>
      <c r="DC416" s="10" t="str">
        <f>IF(IFERROR(INDEX('Hotel Database'!$AD$11:$AD$510, MATCH($CY416, 'Hotel Database'!$EB$11:$EB$510, 0)), "")="", "", IFERROR(INDEX('Hotel Database'!$AD$11:$AD$510, MATCH($CY416, 'Hotel Database'!$EB$11:$EB$510, 0)), ""))</f>
        <v>www.lhw.com/castellodelsole</v>
      </c>
      <c r="DE416" s="10" t="str">
        <f t="shared" si="21"/>
        <v>https://lhw.com/castellodelsole</v>
      </c>
    </row>
    <row r="417" spans="1:109" x14ac:dyDescent="0.35">
      <c r="A417" s="2"/>
      <c r="B417" s="101" t="str">
        <f>IF(IFERROR(INDEX('Hotel Database'!$B$11:$B$510, MATCH($CY417, 'Hotel Database'!$EB$11:$EB$510, 0)), "")="", "", IFERROR(INDEX('Hotel Database'!$B$11:$B$510, MATCH($CY417, 'Hotel Database'!$EB$11:$EB$510, 0)), ""))</f>
        <v>Switzerland</v>
      </c>
      <c r="C417" s="102"/>
      <c r="D417" s="102"/>
      <c r="E417" s="102"/>
      <c r="F417" s="102"/>
      <c r="G417" s="102"/>
      <c r="H417" s="102"/>
      <c r="I417" s="102" t="str">
        <f>IF(IFERROR(INDEX('Hotel Database'!$C$11:$C$510, MATCH($CY417, 'Hotel Database'!$EB$11:$EB$510, 0)), "")="", "", IFERROR(INDEX('Hotel Database'!$C$11:$C$510, MATCH($CY417, 'Hotel Database'!$EB$11:$EB$510, 0)), ""))</f>
        <v>Villars sur Ollon</v>
      </c>
      <c r="J417" s="102"/>
      <c r="K417" s="102"/>
      <c r="L417" s="102"/>
      <c r="M417" s="102"/>
      <c r="N417" s="102"/>
      <c r="O417" s="102"/>
      <c r="P417" s="102" t="str">
        <f>IF(IFERROR(INDEX('Hotel Database'!$D$11:$D$510, MATCH($CY417, 'Hotel Database'!$EB$11:$EB$510, 0)), "")="", "", IFERROR(INDEX('Hotel Database'!$D$11:$D$510, MATCH($CY417, 'Hotel Database'!$EB$11:$EB$510, 0)), ""))</f>
        <v>Villars Palace</v>
      </c>
      <c r="Q417" s="102"/>
      <c r="R417" s="102"/>
      <c r="S417" s="102"/>
      <c r="T417" s="102"/>
      <c r="U417" s="102"/>
      <c r="V417" s="102"/>
      <c r="W417" s="102"/>
      <c r="X417" s="102"/>
      <c r="Y417" s="102"/>
      <c r="Z417" s="102" t="str">
        <f>IF(IFERROR(INDEX('Hotel Database'!$I$11:$I$510, MATCH($CY417, 'Hotel Database'!$EB$11:$EB$510, 0)), "")="", "", IFERROR(INDEX('Hotel Database'!$I$11:$I$510, MATCH($CY417, 'Hotel Database'!$EB$11:$EB$510, 0)), ""))</f>
        <v/>
      </c>
      <c r="AA417" s="102"/>
      <c r="AB417" s="102"/>
      <c r="AC417" s="102"/>
      <c r="AD417" s="103">
        <f>IF(IFERROR(INDEX('Hotel Database'!$E$11:$E$510, MATCH($CY417, 'Hotel Database'!$EB$11:$EB$510, 0)), "")="", "", IFERROR(INDEX('Hotel Database'!$E$11:$E$510, MATCH($CY417, 'Hotel Database'!$EB$11:$EB$510, 0)), ""))</f>
        <v>109</v>
      </c>
      <c r="AE417" s="103"/>
      <c r="AF417" s="103"/>
      <c r="AG417" s="103"/>
      <c r="AH417" s="103">
        <f>IF(IFERROR(INDEX('Hotel Database'!$H$11:$H$510, MATCH($CY417, 'Hotel Database'!$EB$11:$EB$510, 0)), "")="", "", IFERROR(INDEX('Hotel Database'!$H$11:$H$510, MATCH($CY417, 'Hotel Database'!$EB$11:$EB$510, 0)), ""))</f>
        <v>7</v>
      </c>
      <c r="AI417" s="103"/>
      <c r="AJ417" s="103"/>
      <c r="AK417" s="103"/>
      <c r="AL417" s="103">
        <f>IF(IFERROR(INDEX('Hotel Database'!$K$11:$K$510, MATCH($CY417, 'Hotel Database'!$EB$11:$EB$510, 0)), "")="", "", IFERROR(INDEX('Hotel Database'!$K$11:$K$510, MATCH($CY417, 'Hotel Database'!$EB$11:$EB$510, 0)), ""))</f>
        <v>105</v>
      </c>
      <c r="AM417" s="103"/>
      <c r="AN417" s="103"/>
      <c r="AO417" s="103"/>
      <c r="AP417" s="103">
        <f>IF(IFERROR(INDEX('Hotel Database'!$Q$11:$Q$510, MATCH($CY417, 'Hotel Database'!$EB$11:$EB$510, 0)), "")="", "", IFERROR(INDEX('Hotel Database'!$Q$11:$Q$510, MATCH($CY417, 'Hotel Database'!$EB$11:$EB$510, 0)), ""))</f>
        <v>250</v>
      </c>
      <c r="AQ417" s="103"/>
      <c r="AR417" s="103"/>
      <c r="AS417" s="103"/>
      <c r="AT417" s="104" t="str">
        <f t="shared" si="20"/>
        <v>https://lhw.com/villarspalace</v>
      </c>
      <c r="AU417" s="104"/>
      <c r="AV417" s="104"/>
      <c r="AW417" s="104"/>
      <c r="AX417" s="104"/>
      <c r="AY417" s="104"/>
      <c r="AZ417" s="104"/>
      <c r="BA417" s="104"/>
      <c r="BB417" s="104"/>
      <c r="BC417" s="104"/>
      <c r="BD417" s="104"/>
      <c r="BE417" s="104"/>
      <c r="BF417" s="104"/>
      <c r="BG417" s="104"/>
      <c r="BH417" s="104"/>
      <c r="BI417" s="104"/>
      <c r="BJ417" s="104"/>
      <c r="BK417" s="104"/>
      <c r="BL417" s="105"/>
      <c r="BM417" s="2"/>
      <c r="BN417" s="25"/>
      <c r="BO417" s="25"/>
      <c r="BP417" s="25"/>
      <c r="BQ417" s="25"/>
      <c r="BR417" s="25"/>
      <c r="BS417" s="25"/>
      <c r="BT417" s="25"/>
      <c r="BU417" s="25"/>
      <c r="BV417" s="25"/>
      <c r="BW417" s="25"/>
      <c r="BX417" s="25"/>
      <c r="BY417" s="25"/>
      <c r="BZ417" s="25"/>
      <c r="CA417" s="25"/>
      <c r="CB417" s="25"/>
      <c r="CC417" s="25"/>
      <c r="CD417" s="25"/>
      <c r="CE417" s="25"/>
      <c r="CF417" s="25"/>
      <c r="CG417" s="25"/>
      <c r="CH417" s="25"/>
      <c r="CI417" s="25"/>
      <c r="CJ417" s="25"/>
      <c r="CK417" s="25"/>
      <c r="CU417" s="10" t="str">
        <f>'Hotel Database'!$EJ424</f>
        <v/>
      </c>
      <c r="CW417" s="10" t="str">
        <f>'Hotel Database'!$EN424</f>
        <v/>
      </c>
      <c r="CY417" s="8">
        <v>407</v>
      </c>
      <c r="DA417" s="10" t="str">
        <f>IFERROR(INDEX('Hotel Database'!$ED$11:$ED$510, MATCH($CY417, 'Hotel Database'!$EB$11:$EB$510, 0)), "")</f>
        <v>407. Villars Palace</v>
      </c>
      <c r="DC417" s="10" t="str">
        <f>IF(IFERROR(INDEX('Hotel Database'!$AD$11:$AD$510, MATCH($CY417, 'Hotel Database'!$EB$11:$EB$510, 0)), "")="", "", IFERROR(INDEX('Hotel Database'!$AD$11:$AD$510, MATCH($CY417, 'Hotel Database'!$EB$11:$EB$510, 0)), ""))</f>
        <v>www.lhw.com/villarspalace</v>
      </c>
      <c r="DE417" s="10" t="str">
        <f t="shared" si="21"/>
        <v>https://lhw.com/villarspalace</v>
      </c>
    </row>
    <row r="418" spans="1:109" x14ac:dyDescent="0.35">
      <c r="A418" s="2"/>
      <c r="B418" s="101" t="str">
        <f>IF(IFERROR(INDEX('Hotel Database'!$B$11:$B$510, MATCH($CY418, 'Hotel Database'!$EB$11:$EB$510, 0)), "")="", "", IFERROR(INDEX('Hotel Database'!$B$11:$B$510, MATCH($CY418, 'Hotel Database'!$EB$11:$EB$510, 0)), ""))</f>
        <v>Switzerland</v>
      </c>
      <c r="C418" s="102"/>
      <c r="D418" s="102"/>
      <c r="E418" s="102"/>
      <c r="F418" s="102"/>
      <c r="G418" s="102"/>
      <c r="H418" s="102"/>
      <c r="I418" s="102" t="str">
        <f>IF(IFERROR(INDEX('Hotel Database'!$C$11:$C$510, MATCH($CY418, 'Hotel Database'!$EB$11:$EB$510, 0)), "")="", "", IFERROR(INDEX('Hotel Database'!$C$11:$C$510, MATCH($CY418, 'Hotel Database'!$EB$11:$EB$510, 0)), ""))</f>
        <v>Appenzell</v>
      </c>
      <c r="J418" s="102"/>
      <c r="K418" s="102"/>
      <c r="L418" s="102"/>
      <c r="M418" s="102"/>
      <c r="N418" s="102"/>
      <c r="O418" s="102"/>
      <c r="P418" s="102" t="str">
        <f>IF(IFERROR(INDEX('Hotel Database'!$D$11:$D$510, MATCH($CY418, 'Hotel Database'!$EB$11:$EB$510, 0)), "")="", "", IFERROR(INDEX('Hotel Database'!$D$11:$D$510, MATCH($CY418, 'Hotel Database'!$EB$11:$EB$510, 0)), ""))</f>
        <v>Huus Quell by Appenzeller Huus</v>
      </c>
      <c r="Q418" s="102"/>
      <c r="R418" s="102"/>
      <c r="S418" s="102"/>
      <c r="T418" s="102"/>
      <c r="U418" s="102"/>
      <c r="V418" s="102"/>
      <c r="W418" s="102"/>
      <c r="X418" s="102"/>
      <c r="Y418" s="102"/>
      <c r="Z418" s="102" t="str">
        <f>IF(IFERROR(INDEX('Hotel Database'!$I$11:$I$510, MATCH($CY418, 'Hotel Database'!$EB$11:$EB$510, 0)), "")="", "", IFERROR(INDEX('Hotel Database'!$I$11:$I$510, MATCH($CY418, 'Hotel Database'!$EB$11:$EB$510, 0)), ""))</f>
        <v/>
      </c>
      <c r="AA418" s="102"/>
      <c r="AB418" s="102"/>
      <c r="AC418" s="102"/>
      <c r="AD418" s="103">
        <f>IF(IFERROR(INDEX('Hotel Database'!$E$11:$E$510, MATCH($CY418, 'Hotel Database'!$EB$11:$EB$510, 0)), "")="", "", IFERROR(INDEX('Hotel Database'!$E$11:$E$510, MATCH($CY418, 'Hotel Database'!$EB$11:$EB$510, 0)), ""))</f>
        <v>73</v>
      </c>
      <c r="AE418" s="103"/>
      <c r="AF418" s="103"/>
      <c r="AG418" s="103"/>
      <c r="AH418" s="103">
        <f>IF(IFERROR(INDEX('Hotel Database'!$H$11:$H$510, MATCH($CY418, 'Hotel Database'!$EB$11:$EB$510, 0)), "")="", "", IFERROR(INDEX('Hotel Database'!$H$11:$H$510, MATCH($CY418, 'Hotel Database'!$EB$11:$EB$510, 0)), ""))</f>
        <v>0</v>
      </c>
      <c r="AI418" s="103"/>
      <c r="AJ418" s="103"/>
      <c r="AK418" s="103"/>
      <c r="AL418" s="103" t="str">
        <f>IF(IFERROR(INDEX('Hotel Database'!$K$11:$K$510, MATCH($CY418, 'Hotel Database'!$EB$11:$EB$510, 0)), "")="", "", IFERROR(INDEX('Hotel Database'!$K$11:$K$510, MATCH($CY418, 'Hotel Database'!$EB$11:$EB$510, 0)), ""))</f>
        <v/>
      </c>
      <c r="AM418" s="103"/>
      <c r="AN418" s="103"/>
      <c r="AO418" s="103"/>
      <c r="AP418" s="103" t="str">
        <f>IF(IFERROR(INDEX('Hotel Database'!$Q$11:$Q$510, MATCH($CY418, 'Hotel Database'!$EB$11:$EB$510, 0)), "")="", "", IFERROR(INDEX('Hotel Database'!$Q$11:$Q$510, MATCH($CY418, 'Hotel Database'!$EB$11:$EB$510, 0)), ""))</f>
        <v/>
      </c>
      <c r="AQ418" s="103"/>
      <c r="AR418" s="103"/>
      <c r="AS418" s="103"/>
      <c r="AT418" s="104" t="str">
        <f t="shared" si="20"/>
        <v>https://lhw.com/huusquell</v>
      </c>
      <c r="AU418" s="104"/>
      <c r="AV418" s="104"/>
      <c r="AW418" s="104"/>
      <c r="AX418" s="104"/>
      <c r="AY418" s="104"/>
      <c r="AZ418" s="104"/>
      <c r="BA418" s="104"/>
      <c r="BB418" s="104"/>
      <c r="BC418" s="104"/>
      <c r="BD418" s="104"/>
      <c r="BE418" s="104"/>
      <c r="BF418" s="104"/>
      <c r="BG418" s="104"/>
      <c r="BH418" s="104"/>
      <c r="BI418" s="104"/>
      <c r="BJ418" s="104"/>
      <c r="BK418" s="104"/>
      <c r="BL418" s="105"/>
      <c r="BM418" s="2"/>
      <c r="BN418" s="25"/>
      <c r="BO418" s="25"/>
      <c r="BP418" s="25"/>
      <c r="BQ418" s="25"/>
      <c r="BR418" s="25"/>
      <c r="BS418" s="25"/>
      <c r="BT418" s="25"/>
      <c r="BU418" s="25"/>
      <c r="BV418" s="25"/>
      <c r="BW418" s="25"/>
      <c r="BX418" s="25"/>
      <c r="BY418" s="25"/>
      <c r="BZ418" s="25"/>
      <c r="CA418" s="25"/>
      <c r="CB418" s="25"/>
      <c r="CC418" s="25"/>
      <c r="CD418" s="25"/>
      <c r="CE418" s="25"/>
      <c r="CF418" s="25"/>
      <c r="CG418" s="25"/>
      <c r="CH418" s="25"/>
      <c r="CI418" s="25"/>
      <c r="CJ418" s="25"/>
      <c r="CK418" s="25"/>
      <c r="CU418" s="10" t="str">
        <f>'Hotel Database'!$EJ425</f>
        <v/>
      </c>
      <c r="CW418" s="10" t="str">
        <f>'Hotel Database'!$EN425</f>
        <v/>
      </c>
      <c r="CY418" s="8">
        <v>408</v>
      </c>
      <c r="DA418" s="10" t="str">
        <f>IFERROR(INDEX('Hotel Database'!$ED$11:$ED$510, MATCH($CY418, 'Hotel Database'!$EB$11:$EB$510, 0)), "")</f>
        <v>408. Huus Quell by Appenzeller Huus</v>
      </c>
      <c r="DC418" s="10" t="str">
        <f>IF(IFERROR(INDEX('Hotel Database'!$AD$11:$AD$510, MATCH($CY418, 'Hotel Database'!$EB$11:$EB$510, 0)), "")="", "", IFERROR(INDEX('Hotel Database'!$AD$11:$AD$510, MATCH($CY418, 'Hotel Database'!$EB$11:$EB$510, 0)), ""))</f>
        <v>www.lhw.com/huusquell</v>
      </c>
      <c r="DE418" s="10" t="str">
        <f t="shared" si="21"/>
        <v>https://lhw.com/huusquell</v>
      </c>
    </row>
    <row r="419" spans="1:109" x14ac:dyDescent="0.35">
      <c r="A419" s="2"/>
      <c r="B419" s="101" t="str">
        <f>IF(IFERROR(INDEX('Hotel Database'!$B$11:$B$510, MATCH($CY419, 'Hotel Database'!$EB$11:$EB$510, 0)), "")="", "", IFERROR(INDEX('Hotel Database'!$B$11:$B$510, MATCH($CY419, 'Hotel Database'!$EB$11:$EB$510, 0)), ""))</f>
        <v>Tanzania, United Republic of</v>
      </c>
      <c r="C419" s="102"/>
      <c r="D419" s="102"/>
      <c r="E419" s="102"/>
      <c r="F419" s="102"/>
      <c r="G419" s="102"/>
      <c r="H419" s="102"/>
      <c r="I419" s="102" t="str">
        <f>IF(IFERROR(INDEX('Hotel Database'!$C$11:$C$510, MATCH($CY419, 'Hotel Database'!$EB$11:$EB$510, 0)), "")="", "", IFERROR(INDEX('Hotel Database'!$C$11:$C$510, MATCH($CY419, 'Hotel Database'!$EB$11:$EB$510, 0)), ""))</f>
        <v>District of Mafia Island</v>
      </c>
      <c r="J419" s="102"/>
      <c r="K419" s="102"/>
      <c r="L419" s="102"/>
      <c r="M419" s="102"/>
      <c r="N419" s="102"/>
      <c r="O419" s="102"/>
      <c r="P419" s="102" t="str">
        <f>IF(IFERROR(INDEX('Hotel Database'!$D$11:$D$510, MATCH($CY419, 'Hotel Database'!$EB$11:$EB$510, 0)), "")="", "", IFERROR(INDEX('Hotel Database'!$D$11:$D$510, MATCH($CY419, 'Hotel Database'!$EB$11:$EB$510, 0)), ""))</f>
        <v>Thanda Island</v>
      </c>
      <c r="Q419" s="102"/>
      <c r="R419" s="102"/>
      <c r="S419" s="102"/>
      <c r="T419" s="102"/>
      <c r="U419" s="102"/>
      <c r="V419" s="102"/>
      <c r="W419" s="102"/>
      <c r="X419" s="102"/>
      <c r="Y419" s="102"/>
      <c r="Z419" s="102" t="str">
        <f>IF(IFERROR(INDEX('Hotel Database'!$I$11:$I$510, MATCH($CY419, 'Hotel Database'!$EB$11:$EB$510, 0)), "")="", "", IFERROR(INDEX('Hotel Database'!$I$11:$I$510, MATCH($CY419, 'Hotel Database'!$EB$11:$EB$510, 0)), ""))</f>
        <v/>
      </c>
      <c r="AA419" s="102"/>
      <c r="AB419" s="102"/>
      <c r="AC419" s="102"/>
      <c r="AD419" s="103">
        <f>IF(IFERROR(INDEX('Hotel Database'!$E$11:$E$510, MATCH($CY419, 'Hotel Database'!$EB$11:$EB$510, 0)), "")="", "", IFERROR(INDEX('Hotel Database'!$E$11:$E$510, MATCH($CY419, 'Hotel Database'!$EB$11:$EB$510, 0)), ""))</f>
        <v>1</v>
      </c>
      <c r="AE419" s="103"/>
      <c r="AF419" s="103"/>
      <c r="AG419" s="103"/>
      <c r="AH419" s="103">
        <f>IF(IFERROR(INDEX('Hotel Database'!$H$11:$H$510, MATCH($CY419, 'Hotel Database'!$EB$11:$EB$510, 0)), "")="", "", IFERROR(INDEX('Hotel Database'!$H$11:$H$510, MATCH($CY419, 'Hotel Database'!$EB$11:$EB$510, 0)), ""))</f>
        <v>0</v>
      </c>
      <c r="AI419" s="103"/>
      <c r="AJ419" s="103"/>
      <c r="AK419" s="103"/>
      <c r="AL419" s="103" t="str">
        <f>IF(IFERROR(INDEX('Hotel Database'!$K$11:$K$510, MATCH($CY419, 'Hotel Database'!$EB$11:$EB$510, 0)), "")="", "", IFERROR(INDEX('Hotel Database'!$K$11:$K$510, MATCH($CY419, 'Hotel Database'!$EB$11:$EB$510, 0)), ""))</f>
        <v/>
      </c>
      <c r="AM419" s="103"/>
      <c r="AN419" s="103"/>
      <c r="AO419" s="103"/>
      <c r="AP419" s="103" t="str">
        <f>IF(IFERROR(INDEX('Hotel Database'!$Q$11:$Q$510, MATCH($CY419, 'Hotel Database'!$EB$11:$EB$510, 0)), "")="", "", IFERROR(INDEX('Hotel Database'!$Q$11:$Q$510, MATCH($CY419, 'Hotel Database'!$EB$11:$EB$510, 0)), ""))</f>
        <v/>
      </c>
      <c r="AQ419" s="103"/>
      <c r="AR419" s="103"/>
      <c r="AS419" s="103"/>
      <c r="AT419" s="104" t="str">
        <f t="shared" si="20"/>
        <v>https://lhw.com/thandaisland</v>
      </c>
      <c r="AU419" s="104"/>
      <c r="AV419" s="104"/>
      <c r="AW419" s="104"/>
      <c r="AX419" s="104"/>
      <c r="AY419" s="104"/>
      <c r="AZ419" s="104"/>
      <c r="BA419" s="104"/>
      <c r="BB419" s="104"/>
      <c r="BC419" s="104"/>
      <c r="BD419" s="104"/>
      <c r="BE419" s="104"/>
      <c r="BF419" s="104"/>
      <c r="BG419" s="104"/>
      <c r="BH419" s="104"/>
      <c r="BI419" s="104"/>
      <c r="BJ419" s="104"/>
      <c r="BK419" s="104"/>
      <c r="BL419" s="105"/>
      <c r="BM419" s="2"/>
      <c r="BN419" s="25"/>
      <c r="BO419" s="25"/>
      <c r="BP419" s="25"/>
      <c r="BQ419" s="25"/>
      <c r="BR419" s="25"/>
      <c r="BS419" s="25"/>
      <c r="BT419" s="25"/>
      <c r="BU419" s="25"/>
      <c r="BV419" s="25"/>
      <c r="BW419" s="25"/>
      <c r="BX419" s="25"/>
      <c r="BY419" s="25"/>
      <c r="BZ419" s="25"/>
      <c r="CA419" s="25"/>
      <c r="CB419" s="25"/>
      <c r="CC419" s="25"/>
      <c r="CD419" s="25"/>
      <c r="CE419" s="25"/>
      <c r="CF419" s="25"/>
      <c r="CG419" s="25"/>
      <c r="CH419" s="25"/>
      <c r="CI419" s="25"/>
      <c r="CJ419" s="25"/>
      <c r="CK419" s="25"/>
      <c r="CU419" s="10" t="str">
        <f>'Hotel Database'!$EJ426</f>
        <v/>
      </c>
      <c r="CW419" s="10" t="str">
        <f>'Hotel Database'!$EN426</f>
        <v/>
      </c>
      <c r="CY419" s="8">
        <v>409</v>
      </c>
      <c r="DA419" s="10" t="str">
        <f>IFERROR(INDEX('Hotel Database'!$ED$11:$ED$510, MATCH($CY419, 'Hotel Database'!$EB$11:$EB$510, 0)), "")</f>
        <v>409. Thanda Island</v>
      </c>
      <c r="DC419" s="10" t="str">
        <f>IF(IFERROR(INDEX('Hotel Database'!$AD$11:$AD$510, MATCH($CY419, 'Hotel Database'!$EB$11:$EB$510, 0)), "")="", "", IFERROR(INDEX('Hotel Database'!$AD$11:$AD$510, MATCH($CY419, 'Hotel Database'!$EB$11:$EB$510, 0)), ""))</f>
        <v>www.lhw.com/thandaisland</v>
      </c>
      <c r="DE419" s="10" t="str">
        <f t="shared" si="21"/>
        <v>https://lhw.com/thandaisland</v>
      </c>
    </row>
    <row r="420" spans="1:109" x14ac:dyDescent="0.35">
      <c r="A420" s="2"/>
      <c r="B420" s="101" t="str">
        <f>IF(IFERROR(INDEX('Hotel Database'!$B$11:$B$510, MATCH($CY420, 'Hotel Database'!$EB$11:$EB$510, 0)), "")="", "", IFERROR(INDEX('Hotel Database'!$B$11:$B$510, MATCH($CY420, 'Hotel Database'!$EB$11:$EB$510, 0)), ""))</f>
        <v>Tanzania, United Republic of</v>
      </c>
      <c r="C420" s="102"/>
      <c r="D420" s="102"/>
      <c r="E420" s="102"/>
      <c r="F420" s="102"/>
      <c r="G420" s="102"/>
      <c r="H420" s="102"/>
      <c r="I420" s="102" t="str">
        <f>IF(IFERROR(INDEX('Hotel Database'!$C$11:$C$510, MATCH($CY420, 'Hotel Database'!$EB$11:$EB$510, 0)), "")="", "", IFERROR(INDEX('Hotel Database'!$C$11:$C$510, MATCH($CY420, 'Hotel Database'!$EB$11:$EB$510, 0)), ""))</f>
        <v>NgoroNgoro Conservation Area</v>
      </c>
      <c r="J420" s="102"/>
      <c r="K420" s="102"/>
      <c r="L420" s="102"/>
      <c r="M420" s="102"/>
      <c r="N420" s="102"/>
      <c r="O420" s="102"/>
      <c r="P420" s="102" t="str">
        <f>IF(IFERROR(INDEX('Hotel Database'!$D$11:$D$510, MATCH($CY420, 'Hotel Database'!$EB$11:$EB$510, 0)), "")="", "", IFERROR(INDEX('Hotel Database'!$D$11:$D$510, MATCH($CY420, 'Hotel Database'!$EB$11:$EB$510, 0)), ""))</f>
        <v>NgoroNgoro Lodge, Member of Melia Collection</v>
      </c>
      <c r="Q420" s="102"/>
      <c r="R420" s="102"/>
      <c r="S420" s="102"/>
      <c r="T420" s="102"/>
      <c r="U420" s="102"/>
      <c r="V420" s="102"/>
      <c r="W420" s="102"/>
      <c r="X420" s="102"/>
      <c r="Y420" s="102"/>
      <c r="Z420" s="102" t="str">
        <f>IF(IFERROR(INDEX('Hotel Database'!$I$11:$I$510, MATCH($CY420, 'Hotel Database'!$EB$11:$EB$510, 0)), "")="", "", IFERROR(INDEX('Hotel Database'!$I$11:$I$510, MATCH($CY420, 'Hotel Database'!$EB$11:$EB$510, 0)), ""))</f>
        <v/>
      </c>
      <c r="AA420" s="102"/>
      <c r="AB420" s="102"/>
      <c r="AC420" s="102"/>
      <c r="AD420" s="103">
        <f>IF(IFERROR(INDEX('Hotel Database'!$E$11:$E$510, MATCH($CY420, 'Hotel Database'!$EB$11:$EB$510, 0)), "")="", "", IFERROR(INDEX('Hotel Database'!$E$11:$E$510, MATCH($CY420, 'Hotel Database'!$EB$11:$EB$510, 0)), ""))</f>
        <v>60</v>
      </c>
      <c r="AE420" s="103"/>
      <c r="AF420" s="103"/>
      <c r="AG420" s="103"/>
      <c r="AH420" s="103">
        <f>IF(IFERROR(INDEX('Hotel Database'!$H$11:$H$510, MATCH($CY420, 'Hotel Database'!$EB$11:$EB$510, 0)), "")="", "", IFERROR(INDEX('Hotel Database'!$H$11:$H$510, MATCH($CY420, 'Hotel Database'!$EB$11:$EB$510, 0)), ""))</f>
        <v>0</v>
      </c>
      <c r="AI420" s="103"/>
      <c r="AJ420" s="103"/>
      <c r="AK420" s="103"/>
      <c r="AL420" s="103" t="str">
        <f>IF(IFERROR(INDEX('Hotel Database'!$K$11:$K$510, MATCH($CY420, 'Hotel Database'!$EB$11:$EB$510, 0)), "")="", "", IFERROR(INDEX('Hotel Database'!$K$11:$K$510, MATCH($CY420, 'Hotel Database'!$EB$11:$EB$510, 0)), ""))</f>
        <v/>
      </c>
      <c r="AM420" s="103"/>
      <c r="AN420" s="103"/>
      <c r="AO420" s="103"/>
      <c r="AP420" s="103" t="str">
        <f>IF(IFERROR(INDEX('Hotel Database'!$Q$11:$Q$510, MATCH($CY420, 'Hotel Database'!$EB$11:$EB$510, 0)), "")="", "", IFERROR(INDEX('Hotel Database'!$Q$11:$Q$510, MATCH($CY420, 'Hotel Database'!$EB$11:$EB$510, 0)), ""))</f>
        <v/>
      </c>
      <c r="AQ420" s="103"/>
      <c r="AR420" s="103"/>
      <c r="AS420" s="103"/>
      <c r="AT420" s="104" t="str">
        <f t="shared" si="20"/>
        <v>https://lhw.com/ngorongorolodge</v>
      </c>
      <c r="AU420" s="104"/>
      <c r="AV420" s="104"/>
      <c r="AW420" s="104"/>
      <c r="AX420" s="104"/>
      <c r="AY420" s="104"/>
      <c r="AZ420" s="104"/>
      <c r="BA420" s="104"/>
      <c r="BB420" s="104"/>
      <c r="BC420" s="104"/>
      <c r="BD420" s="104"/>
      <c r="BE420" s="104"/>
      <c r="BF420" s="104"/>
      <c r="BG420" s="104"/>
      <c r="BH420" s="104"/>
      <c r="BI420" s="104"/>
      <c r="BJ420" s="104"/>
      <c r="BK420" s="104"/>
      <c r="BL420" s="105"/>
      <c r="BM420" s="2"/>
      <c r="BN420" s="25"/>
      <c r="BO420" s="25"/>
      <c r="BP420" s="25"/>
      <c r="BQ420" s="25"/>
      <c r="BR420" s="25"/>
      <c r="BS420" s="25"/>
      <c r="BT420" s="25"/>
      <c r="BU420" s="25"/>
      <c r="BV420" s="25"/>
      <c r="BW420" s="25"/>
      <c r="BX420" s="25"/>
      <c r="BY420" s="25"/>
      <c r="BZ420" s="25"/>
      <c r="CA420" s="25"/>
      <c r="CB420" s="25"/>
      <c r="CC420" s="25"/>
      <c r="CD420" s="25"/>
      <c r="CE420" s="25"/>
      <c r="CF420" s="25"/>
      <c r="CG420" s="25"/>
      <c r="CH420" s="25"/>
      <c r="CI420" s="25"/>
      <c r="CJ420" s="25"/>
      <c r="CK420" s="25"/>
      <c r="CU420" s="10" t="str">
        <f>'Hotel Database'!$EJ427</f>
        <v/>
      </c>
      <c r="CW420" s="10" t="str">
        <f>'Hotel Database'!$EN427</f>
        <v/>
      </c>
      <c r="CY420" s="8">
        <v>410</v>
      </c>
      <c r="DA420" s="10" t="str">
        <f>IFERROR(INDEX('Hotel Database'!$ED$11:$ED$510, MATCH($CY420, 'Hotel Database'!$EB$11:$EB$510, 0)), "")</f>
        <v>410. NgoroNgoro Lodge, Member of Melia Collection</v>
      </c>
      <c r="DC420" s="10" t="str">
        <f>IF(IFERROR(INDEX('Hotel Database'!$AD$11:$AD$510, MATCH($CY420, 'Hotel Database'!$EB$11:$EB$510, 0)), "")="", "", IFERROR(INDEX('Hotel Database'!$AD$11:$AD$510, MATCH($CY420, 'Hotel Database'!$EB$11:$EB$510, 0)), ""))</f>
        <v>www.lhw.com/ngorongorolodge</v>
      </c>
      <c r="DE420" s="10" t="str">
        <f t="shared" si="21"/>
        <v>https://lhw.com/ngorongorolodge</v>
      </c>
    </row>
    <row r="421" spans="1:109" x14ac:dyDescent="0.35">
      <c r="A421" s="2"/>
      <c r="B421" s="101" t="str">
        <f>IF(IFERROR(INDEX('Hotel Database'!$B$11:$B$510, MATCH($CY421, 'Hotel Database'!$EB$11:$EB$510, 0)), "")="", "", IFERROR(INDEX('Hotel Database'!$B$11:$B$510, MATCH($CY421, 'Hotel Database'!$EB$11:$EB$510, 0)), ""))</f>
        <v>Thailand</v>
      </c>
      <c r="C421" s="102"/>
      <c r="D421" s="102"/>
      <c r="E421" s="102"/>
      <c r="F421" s="102"/>
      <c r="G421" s="102"/>
      <c r="H421" s="102"/>
      <c r="I421" s="102" t="str">
        <f>IF(IFERROR(INDEX('Hotel Database'!$C$11:$C$510, MATCH($CY421, 'Hotel Database'!$EB$11:$EB$510, 0)), "")="", "", IFERROR(INDEX('Hotel Database'!$C$11:$C$510, MATCH($CY421, 'Hotel Database'!$EB$11:$EB$510, 0)), ""))</f>
        <v>Bangkok</v>
      </c>
      <c r="J421" s="102"/>
      <c r="K421" s="102"/>
      <c r="L421" s="102"/>
      <c r="M421" s="102"/>
      <c r="N421" s="102"/>
      <c r="O421" s="102"/>
      <c r="P421" s="102" t="str">
        <f>IF(IFERROR(INDEX('Hotel Database'!$D$11:$D$510, MATCH($CY421, 'Hotel Database'!$EB$11:$EB$510, 0)), "")="", "", IFERROR(INDEX('Hotel Database'!$D$11:$D$510, MATCH($CY421, 'Hotel Database'!$EB$11:$EB$510, 0)), ""))</f>
        <v>Capella Bangkok</v>
      </c>
      <c r="Q421" s="102"/>
      <c r="R421" s="102"/>
      <c r="S421" s="102"/>
      <c r="T421" s="102"/>
      <c r="U421" s="102"/>
      <c r="V421" s="102"/>
      <c r="W421" s="102"/>
      <c r="X421" s="102"/>
      <c r="Y421" s="102"/>
      <c r="Z421" s="102" t="str">
        <f>IF(IFERROR(INDEX('Hotel Database'!$I$11:$I$510, MATCH($CY421, 'Hotel Database'!$EB$11:$EB$510, 0)), "")="", "", IFERROR(INDEX('Hotel Database'!$I$11:$I$510, MATCH($CY421, 'Hotel Database'!$EB$11:$EB$510, 0)), ""))</f>
        <v/>
      </c>
      <c r="AA421" s="102"/>
      <c r="AB421" s="102"/>
      <c r="AC421" s="102"/>
      <c r="AD421" s="103">
        <f>IF(IFERROR(INDEX('Hotel Database'!$E$11:$E$510, MATCH($CY421, 'Hotel Database'!$EB$11:$EB$510, 0)), "")="", "", IFERROR(INDEX('Hotel Database'!$E$11:$E$510, MATCH($CY421, 'Hotel Database'!$EB$11:$EB$510, 0)), ""))</f>
        <v>101</v>
      </c>
      <c r="AE421" s="103"/>
      <c r="AF421" s="103"/>
      <c r="AG421" s="103"/>
      <c r="AH421" s="103">
        <f>IF(IFERROR(INDEX('Hotel Database'!$H$11:$H$510, MATCH($CY421, 'Hotel Database'!$EB$11:$EB$510, 0)), "")="", "", IFERROR(INDEX('Hotel Database'!$H$11:$H$510, MATCH($CY421, 'Hotel Database'!$EB$11:$EB$510, 0)), ""))</f>
        <v>5</v>
      </c>
      <c r="AI421" s="103"/>
      <c r="AJ421" s="103"/>
      <c r="AK421" s="103"/>
      <c r="AL421" s="103" t="str">
        <f>IF(IFERROR(INDEX('Hotel Database'!$K$11:$K$510, MATCH($CY421, 'Hotel Database'!$EB$11:$EB$510, 0)), "")="", "", IFERROR(INDEX('Hotel Database'!$K$11:$K$510, MATCH($CY421, 'Hotel Database'!$EB$11:$EB$510, 0)), ""))</f>
        <v/>
      </c>
      <c r="AM421" s="103"/>
      <c r="AN421" s="103"/>
      <c r="AO421" s="103"/>
      <c r="AP421" s="103">
        <f>IF(IFERROR(INDEX('Hotel Database'!$Q$11:$Q$510, MATCH($CY421, 'Hotel Database'!$EB$11:$EB$510, 0)), "")="", "", IFERROR(INDEX('Hotel Database'!$Q$11:$Q$510, MATCH($CY421, 'Hotel Database'!$EB$11:$EB$510, 0)), ""))</f>
        <v>420</v>
      </c>
      <c r="AQ421" s="103"/>
      <c r="AR421" s="103"/>
      <c r="AS421" s="103"/>
      <c r="AT421" s="104" t="str">
        <f t="shared" si="20"/>
        <v>https://lhw.com/capellabangkok</v>
      </c>
      <c r="AU421" s="104"/>
      <c r="AV421" s="104"/>
      <c r="AW421" s="104"/>
      <c r="AX421" s="104"/>
      <c r="AY421" s="104"/>
      <c r="AZ421" s="104"/>
      <c r="BA421" s="104"/>
      <c r="BB421" s="104"/>
      <c r="BC421" s="104"/>
      <c r="BD421" s="104"/>
      <c r="BE421" s="104"/>
      <c r="BF421" s="104"/>
      <c r="BG421" s="104"/>
      <c r="BH421" s="104"/>
      <c r="BI421" s="104"/>
      <c r="BJ421" s="104"/>
      <c r="BK421" s="104"/>
      <c r="BL421" s="105"/>
      <c r="BM421" s="2"/>
      <c r="BN421" s="25"/>
      <c r="BO421" s="25"/>
      <c r="BP421" s="25"/>
      <c r="BQ421" s="25"/>
      <c r="BR421" s="25"/>
      <c r="BS421" s="25"/>
      <c r="BT421" s="25"/>
      <c r="BU421" s="25"/>
      <c r="BV421" s="25"/>
      <c r="BW421" s="25"/>
      <c r="BX421" s="25"/>
      <c r="BY421" s="25"/>
      <c r="BZ421" s="25"/>
      <c r="CA421" s="25"/>
      <c r="CB421" s="25"/>
      <c r="CC421" s="25"/>
      <c r="CD421" s="25"/>
      <c r="CE421" s="25"/>
      <c r="CF421" s="25"/>
      <c r="CG421" s="25"/>
      <c r="CH421" s="25"/>
      <c r="CI421" s="25"/>
      <c r="CJ421" s="25"/>
      <c r="CK421" s="25"/>
      <c r="CU421" s="10" t="str">
        <f>'Hotel Database'!$EJ428</f>
        <v/>
      </c>
      <c r="CW421" s="10" t="str">
        <f>'Hotel Database'!$EN428</f>
        <v/>
      </c>
      <c r="CY421" s="8">
        <v>411</v>
      </c>
      <c r="DA421" s="10" t="str">
        <f>IFERROR(INDEX('Hotel Database'!$ED$11:$ED$510, MATCH($CY421, 'Hotel Database'!$EB$11:$EB$510, 0)), "")</f>
        <v>411. Capella Bangkok</v>
      </c>
      <c r="DC421" s="10" t="str">
        <f>IF(IFERROR(INDEX('Hotel Database'!$AD$11:$AD$510, MATCH($CY421, 'Hotel Database'!$EB$11:$EB$510, 0)), "")="", "", IFERROR(INDEX('Hotel Database'!$AD$11:$AD$510, MATCH($CY421, 'Hotel Database'!$EB$11:$EB$510, 0)), ""))</f>
        <v>www.lhw.com/capellabangkok</v>
      </c>
      <c r="DE421" s="10" t="str">
        <f t="shared" si="21"/>
        <v>https://lhw.com/capellabangkok</v>
      </c>
    </row>
    <row r="422" spans="1:109" x14ac:dyDescent="0.35">
      <c r="A422" s="2"/>
      <c r="B422" s="101" t="str">
        <f>IF(IFERROR(INDEX('Hotel Database'!$B$11:$B$510, MATCH($CY422, 'Hotel Database'!$EB$11:$EB$510, 0)), "")="", "", IFERROR(INDEX('Hotel Database'!$B$11:$B$510, MATCH($CY422, 'Hotel Database'!$EB$11:$EB$510, 0)), ""))</f>
        <v>Thailand</v>
      </c>
      <c r="C422" s="102"/>
      <c r="D422" s="102"/>
      <c r="E422" s="102"/>
      <c r="F422" s="102"/>
      <c r="G422" s="102"/>
      <c r="H422" s="102"/>
      <c r="I422" s="102" t="str">
        <f>IF(IFERROR(INDEX('Hotel Database'!$C$11:$C$510, MATCH($CY422, 'Hotel Database'!$EB$11:$EB$510, 0)), "")="", "", IFERROR(INDEX('Hotel Database'!$C$11:$C$510, MATCH($CY422, 'Hotel Database'!$EB$11:$EB$510, 0)), ""))</f>
        <v>Chiang Mai</v>
      </c>
      <c r="J422" s="102"/>
      <c r="K422" s="102"/>
      <c r="L422" s="102"/>
      <c r="M422" s="102"/>
      <c r="N422" s="102"/>
      <c r="O422" s="102"/>
      <c r="P422" s="102" t="str">
        <f>IF(IFERROR(INDEX('Hotel Database'!$D$11:$D$510, MATCH($CY422, 'Hotel Database'!$EB$11:$EB$510, 0)), "")="", "", IFERROR(INDEX('Hotel Database'!$D$11:$D$510, MATCH($CY422, 'Hotel Database'!$EB$11:$EB$510, 0)), ""))</f>
        <v>Raya Heritage</v>
      </c>
      <c r="Q422" s="102"/>
      <c r="R422" s="102"/>
      <c r="S422" s="102"/>
      <c r="T422" s="102"/>
      <c r="U422" s="102"/>
      <c r="V422" s="102"/>
      <c r="W422" s="102"/>
      <c r="X422" s="102"/>
      <c r="Y422" s="102"/>
      <c r="Z422" s="102" t="str">
        <f>IF(IFERROR(INDEX('Hotel Database'!$I$11:$I$510, MATCH($CY422, 'Hotel Database'!$EB$11:$EB$510, 0)), "")="", "", IFERROR(INDEX('Hotel Database'!$I$11:$I$510, MATCH($CY422, 'Hotel Database'!$EB$11:$EB$510, 0)), ""))</f>
        <v/>
      </c>
      <c r="AA422" s="102"/>
      <c r="AB422" s="102"/>
      <c r="AC422" s="102"/>
      <c r="AD422" s="103">
        <f>IF(IFERROR(INDEX('Hotel Database'!$E$11:$E$510, MATCH($CY422, 'Hotel Database'!$EB$11:$EB$510, 0)), "")="", "", IFERROR(INDEX('Hotel Database'!$E$11:$E$510, MATCH($CY422, 'Hotel Database'!$EB$11:$EB$510, 0)), ""))</f>
        <v>38</v>
      </c>
      <c r="AE422" s="103"/>
      <c r="AF422" s="103"/>
      <c r="AG422" s="103"/>
      <c r="AH422" s="103">
        <f>IF(IFERROR(INDEX('Hotel Database'!$H$11:$H$510, MATCH($CY422, 'Hotel Database'!$EB$11:$EB$510, 0)), "")="", "", IFERROR(INDEX('Hotel Database'!$H$11:$H$510, MATCH($CY422, 'Hotel Database'!$EB$11:$EB$510, 0)), ""))</f>
        <v>0</v>
      </c>
      <c r="AI422" s="103"/>
      <c r="AJ422" s="103"/>
      <c r="AK422" s="103"/>
      <c r="AL422" s="103" t="str">
        <f>IF(IFERROR(INDEX('Hotel Database'!$K$11:$K$510, MATCH($CY422, 'Hotel Database'!$EB$11:$EB$510, 0)), "")="", "", IFERROR(INDEX('Hotel Database'!$K$11:$K$510, MATCH($CY422, 'Hotel Database'!$EB$11:$EB$510, 0)), ""))</f>
        <v/>
      </c>
      <c r="AM422" s="103"/>
      <c r="AN422" s="103"/>
      <c r="AO422" s="103"/>
      <c r="AP422" s="103" t="str">
        <f>IF(IFERROR(INDEX('Hotel Database'!$Q$11:$Q$510, MATCH($CY422, 'Hotel Database'!$EB$11:$EB$510, 0)), "")="", "", IFERROR(INDEX('Hotel Database'!$Q$11:$Q$510, MATCH($CY422, 'Hotel Database'!$EB$11:$EB$510, 0)), ""))</f>
        <v/>
      </c>
      <c r="AQ422" s="103"/>
      <c r="AR422" s="103"/>
      <c r="AS422" s="103"/>
      <c r="AT422" s="104" t="str">
        <f t="shared" si="20"/>
        <v>https://lhw.com/rayaheritage</v>
      </c>
      <c r="AU422" s="104"/>
      <c r="AV422" s="104"/>
      <c r="AW422" s="104"/>
      <c r="AX422" s="104"/>
      <c r="AY422" s="104"/>
      <c r="AZ422" s="104"/>
      <c r="BA422" s="104"/>
      <c r="BB422" s="104"/>
      <c r="BC422" s="104"/>
      <c r="BD422" s="104"/>
      <c r="BE422" s="104"/>
      <c r="BF422" s="104"/>
      <c r="BG422" s="104"/>
      <c r="BH422" s="104"/>
      <c r="BI422" s="104"/>
      <c r="BJ422" s="104"/>
      <c r="BK422" s="104"/>
      <c r="BL422" s="105"/>
      <c r="BM422" s="2"/>
      <c r="BN422" s="25"/>
      <c r="BO422" s="25"/>
      <c r="BP422" s="25"/>
      <c r="BQ422" s="25"/>
      <c r="BR422" s="25"/>
      <c r="BS422" s="25"/>
      <c r="BT422" s="25"/>
      <c r="BU422" s="25"/>
      <c r="BV422" s="25"/>
      <c r="BW422" s="25"/>
      <c r="BX422" s="25"/>
      <c r="BY422" s="25"/>
      <c r="BZ422" s="25"/>
      <c r="CA422" s="25"/>
      <c r="CB422" s="25"/>
      <c r="CC422" s="25"/>
      <c r="CD422" s="25"/>
      <c r="CE422" s="25"/>
      <c r="CF422" s="25"/>
      <c r="CG422" s="25"/>
      <c r="CH422" s="25"/>
      <c r="CI422" s="25"/>
      <c r="CJ422" s="25"/>
      <c r="CK422" s="25"/>
      <c r="CU422" s="10" t="str">
        <f>'Hotel Database'!$EJ429</f>
        <v/>
      </c>
      <c r="CW422" s="10" t="str">
        <f>'Hotel Database'!$EN429</f>
        <v/>
      </c>
      <c r="CY422" s="8">
        <v>412</v>
      </c>
      <c r="DA422" s="10" t="str">
        <f>IFERROR(INDEX('Hotel Database'!$ED$11:$ED$510, MATCH($CY422, 'Hotel Database'!$EB$11:$EB$510, 0)), "")</f>
        <v>412. Raya Heritage</v>
      </c>
      <c r="DC422" s="10" t="str">
        <f>IF(IFERROR(INDEX('Hotel Database'!$AD$11:$AD$510, MATCH($CY422, 'Hotel Database'!$EB$11:$EB$510, 0)), "")="", "", IFERROR(INDEX('Hotel Database'!$AD$11:$AD$510, MATCH($CY422, 'Hotel Database'!$EB$11:$EB$510, 0)), ""))</f>
        <v>www.lhw.com/rayaheritage</v>
      </c>
      <c r="DE422" s="10" t="str">
        <f t="shared" si="21"/>
        <v>https://lhw.com/rayaheritage</v>
      </c>
    </row>
    <row r="423" spans="1:109" x14ac:dyDescent="0.35">
      <c r="A423" s="2"/>
      <c r="B423" s="101" t="str">
        <f>IF(IFERROR(INDEX('Hotel Database'!$B$11:$B$510, MATCH($CY423, 'Hotel Database'!$EB$11:$EB$510, 0)), "")="", "", IFERROR(INDEX('Hotel Database'!$B$11:$B$510, MATCH($CY423, 'Hotel Database'!$EB$11:$EB$510, 0)), ""))</f>
        <v>Thailand</v>
      </c>
      <c r="C423" s="102"/>
      <c r="D423" s="102"/>
      <c r="E423" s="102"/>
      <c r="F423" s="102"/>
      <c r="G423" s="102"/>
      <c r="H423" s="102"/>
      <c r="I423" s="102" t="str">
        <f>IF(IFERROR(INDEX('Hotel Database'!$C$11:$C$510, MATCH($CY423, 'Hotel Database'!$EB$11:$EB$510, 0)), "")="", "", IFERROR(INDEX('Hotel Database'!$C$11:$C$510, MATCH($CY423, 'Hotel Database'!$EB$11:$EB$510, 0)), ""))</f>
        <v>Krabi</v>
      </c>
      <c r="J423" s="102"/>
      <c r="K423" s="102"/>
      <c r="L423" s="102"/>
      <c r="M423" s="102"/>
      <c r="N423" s="102"/>
      <c r="O423" s="102"/>
      <c r="P423" s="102" t="str">
        <f>IF(IFERROR(INDEX('Hotel Database'!$D$11:$D$510, MATCH($CY423, 'Hotel Database'!$EB$11:$EB$510, 0)), "")="", "", IFERROR(INDEX('Hotel Database'!$D$11:$D$510, MATCH($CY423, 'Hotel Database'!$EB$11:$EB$510, 0)), ""))</f>
        <v>Rayavadee</v>
      </c>
      <c r="Q423" s="102"/>
      <c r="R423" s="102"/>
      <c r="S423" s="102"/>
      <c r="T423" s="102"/>
      <c r="U423" s="102"/>
      <c r="V423" s="102"/>
      <c r="W423" s="102"/>
      <c r="X423" s="102"/>
      <c r="Y423" s="102"/>
      <c r="Z423" s="102" t="str">
        <f>IF(IFERROR(INDEX('Hotel Database'!$I$11:$I$510, MATCH($CY423, 'Hotel Database'!$EB$11:$EB$510, 0)), "")="", "", IFERROR(INDEX('Hotel Database'!$I$11:$I$510, MATCH($CY423, 'Hotel Database'!$EB$11:$EB$510, 0)), ""))</f>
        <v/>
      </c>
      <c r="AA423" s="102"/>
      <c r="AB423" s="102"/>
      <c r="AC423" s="102"/>
      <c r="AD423" s="103">
        <f>IF(IFERROR(INDEX('Hotel Database'!$E$11:$E$510, MATCH($CY423, 'Hotel Database'!$EB$11:$EB$510, 0)), "")="", "", IFERROR(INDEX('Hotel Database'!$E$11:$E$510, MATCH($CY423, 'Hotel Database'!$EB$11:$EB$510, 0)), ""))</f>
        <v>102</v>
      </c>
      <c r="AE423" s="103"/>
      <c r="AF423" s="103"/>
      <c r="AG423" s="103"/>
      <c r="AH423" s="103">
        <f>IF(IFERROR(INDEX('Hotel Database'!$H$11:$H$510, MATCH($CY423, 'Hotel Database'!$EB$11:$EB$510, 0)), "")="", "", IFERROR(INDEX('Hotel Database'!$H$11:$H$510, MATCH($CY423, 'Hotel Database'!$EB$11:$EB$510, 0)), ""))</f>
        <v>2</v>
      </c>
      <c r="AI423" s="103"/>
      <c r="AJ423" s="103"/>
      <c r="AK423" s="103"/>
      <c r="AL423" s="103">
        <f>IF(IFERROR(INDEX('Hotel Database'!$K$11:$K$510, MATCH($CY423, 'Hotel Database'!$EB$11:$EB$510, 0)), "")="", "", IFERROR(INDEX('Hotel Database'!$K$11:$K$510, MATCH($CY423, 'Hotel Database'!$EB$11:$EB$510, 0)), ""))</f>
        <v>70</v>
      </c>
      <c r="AM423" s="103"/>
      <c r="AN423" s="103"/>
      <c r="AO423" s="103"/>
      <c r="AP423" s="103" t="str">
        <f>IF(IFERROR(INDEX('Hotel Database'!$Q$11:$Q$510, MATCH($CY423, 'Hotel Database'!$EB$11:$EB$510, 0)), "")="", "", IFERROR(INDEX('Hotel Database'!$Q$11:$Q$510, MATCH($CY423, 'Hotel Database'!$EB$11:$EB$510, 0)), ""))</f>
        <v/>
      </c>
      <c r="AQ423" s="103"/>
      <c r="AR423" s="103"/>
      <c r="AS423" s="103"/>
      <c r="AT423" s="104" t="str">
        <f t="shared" si="20"/>
        <v>https://lhw.com/rayavadee</v>
      </c>
      <c r="AU423" s="104"/>
      <c r="AV423" s="104"/>
      <c r="AW423" s="104"/>
      <c r="AX423" s="104"/>
      <c r="AY423" s="104"/>
      <c r="AZ423" s="104"/>
      <c r="BA423" s="104"/>
      <c r="BB423" s="104"/>
      <c r="BC423" s="104"/>
      <c r="BD423" s="104"/>
      <c r="BE423" s="104"/>
      <c r="BF423" s="104"/>
      <c r="BG423" s="104"/>
      <c r="BH423" s="104"/>
      <c r="BI423" s="104"/>
      <c r="BJ423" s="104"/>
      <c r="BK423" s="104"/>
      <c r="BL423" s="105"/>
      <c r="BM423" s="2"/>
      <c r="BN423" s="25"/>
      <c r="BO423" s="25"/>
      <c r="BP423" s="25"/>
      <c r="BQ423" s="25"/>
      <c r="BR423" s="25"/>
      <c r="BS423" s="25"/>
      <c r="BT423" s="25"/>
      <c r="BU423" s="25"/>
      <c r="BV423" s="25"/>
      <c r="BW423" s="25"/>
      <c r="BX423" s="25"/>
      <c r="BY423" s="25"/>
      <c r="BZ423" s="25"/>
      <c r="CA423" s="25"/>
      <c r="CB423" s="25"/>
      <c r="CC423" s="25"/>
      <c r="CD423" s="25"/>
      <c r="CE423" s="25"/>
      <c r="CF423" s="25"/>
      <c r="CG423" s="25"/>
      <c r="CH423" s="25"/>
      <c r="CI423" s="25"/>
      <c r="CJ423" s="25"/>
      <c r="CK423" s="25"/>
      <c r="CU423" s="10" t="str">
        <f>'Hotel Database'!$EJ430</f>
        <v/>
      </c>
      <c r="CW423" s="10" t="str">
        <f>'Hotel Database'!$EN430</f>
        <v/>
      </c>
      <c r="CY423" s="8">
        <v>413</v>
      </c>
      <c r="DA423" s="10" t="str">
        <f>IFERROR(INDEX('Hotel Database'!$ED$11:$ED$510, MATCH($CY423, 'Hotel Database'!$EB$11:$EB$510, 0)), "")</f>
        <v>413. Rayavadee</v>
      </c>
      <c r="DC423" s="10" t="str">
        <f>IF(IFERROR(INDEX('Hotel Database'!$AD$11:$AD$510, MATCH($CY423, 'Hotel Database'!$EB$11:$EB$510, 0)), "")="", "", IFERROR(INDEX('Hotel Database'!$AD$11:$AD$510, MATCH($CY423, 'Hotel Database'!$EB$11:$EB$510, 0)), ""))</f>
        <v>www.lhw.com/rayavadee</v>
      </c>
      <c r="DE423" s="10" t="str">
        <f t="shared" si="21"/>
        <v>https://lhw.com/rayavadee</v>
      </c>
    </row>
    <row r="424" spans="1:109" x14ac:dyDescent="0.35">
      <c r="A424" s="2"/>
      <c r="B424" s="101" t="str">
        <f>IF(IFERROR(INDEX('Hotel Database'!$B$11:$B$510, MATCH($CY424, 'Hotel Database'!$EB$11:$EB$510, 0)), "")="", "", IFERROR(INDEX('Hotel Database'!$B$11:$B$510, MATCH($CY424, 'Hotel Database'!$EB$11:$EB$510, 0)), ""))</f>
        <v>Thailand</v>
      </c>
      <c r="C424" s="102"/>
      <c r="D424" s="102"/>
      <c r="E424" s="102"/>
      <c r="F424" s="102"/>
      <c r="G424" s="102"/>
      <c r="H424" s="102"/>
      <c r="I424" s="102" t="str">
        <f>IF(IFERROR(INDEX('Hotel Database'!$C$11:$C$510, MATCH($CY424, 'Hotel Database'!$EB$11:$EB$510, 0)), "")="", "", IFERROR(INDEX('Hotel Database'!$C$11:$C$510, MATCH($CY424, 'Hotel Database'!$EB$11:$EB$510, 0)), ""))</f>
        <v>Phuket</v>
      </c>
      <c r="J424" s="102"/>
      <c r="K424" s="102"/>
      <c r="L424" s="102"/>
      <c r="M424" s="102"/>
      <c r="N424" s="102"/>
      <c r="O424" s="102"/>
      <c r="P424" s="102" t="str">
        <f>IF(IFERROR(INDEX('Hotel Database'!$D$11:$D$510, MATCH($CY424, 'Hotel Database'!$EB$11:$EB$510, 0)), "")="", "", IFERROR(INDEX('Hotel Database'!$D$11:$D$510, MATCH($CY424, 'Hotel Database'!$EB$11:$EB$510, 0)), ""))</f>
        <v>The Nai Harn</v>
      </c>
      <c r="Q424" s="102"/>
      <c r="R424" s="102"/>
      <c r="S424" s="102"/>
      <c r="T424" s="102"/>
      <c r="U424" s="102"/>
      <c r="V424" s="102"/>
      <c r="W424" s="102"/>
      <c r="X424" s="102"/>
      <c r="Y424" s="102"/>
      <c r="Z424" s="102" t="str">
        <f>IF(IFERROR(INDEX('Hotel Database'!$I$11:$I$510, MATCH($CY424, 'Hotel Database'!$EB$11:$EB$510, 0)), "")="", "", IFERROR(INDEX('Hotel Database'!$I$11:$I$510, MATCH($CY424, 'Hotel Database'!$EB$11:$EB$510, 0)), ""))</f>
        <v/>
      </c>
      <c r="AA424" s="102"/>
      <c r="AB424" s="102"/>
      <c r="AC424" s="102"/>
      <c r="AD424" s="103">
        <f>IF(IFERROR(INDEX('Hotel Database'!$E$11:$E$510, MATCH($CY424, 'Hotel Database'!$EB$11:$EB$510, 0)), "")="", "", IFERROR(INDEX('Hotel Database'!$E$11:$E$510, MATCH($CY424, 'Hotel Database'!$EB$11:$EB$510, 0)), ""))</f>
        <v>120</v>
      </c>
      <c r="AE424" s="103"/>
      <c r="AF424" s="103"/>
      <c r="AG424" s="103"/>
      <c r="AH424" s="103">
        <f>IF(IFERROR(INDEX('Hotel Database'!$H$11:$H$510, MATCH($CY424, 'Hotel Database'!$EB$11:$EB$510, 0)), "")="", "", IFERROR(INDEX('Hotel Database'!$H$11:$H$510, MATCH($CY424, 'Hotel Database'!$EB$11:$EB$510, 0)), ""))</f>
        <v>2</v>
      </c>
      <c r="AI424" s="103"/>
      <c r="AJ424" s="103"/>
      <c r="AK424" s="103"/>
      <c r="AL424" s="103">
        <f>IF(IFERROR(INDEX('Hotel Database'!$K$11:$K$510, MATCH($CY424, 'Hotel Database'!$EB$11:$EB$510, 0)), "")="", "", IFERROR(INDEX('Hotel Database'!$K$11:$K$510, MATCH($CY424, 'Hotel Database'!$EB$11:$EB$510, 0)), ""))</f>
        <v>60</v>
      </c>
      <c r="AM424" s="103"/>
      <c r="AN424" s="103"/>
      <c r="AO424" s="103"/>
      <c r="AP424" s="103" t="str">
        <f>IF(IFERROR(INDEX('Hotel Database'!$Q$11:$Q$510, MATCH($CY424, 'Hotel Database'!$EB$11:$EB$510, 0)), "")="", "", IFERROR(INDEX('Hotel Database'!$Q$11:$Q$510, MATCH($CY424, 'Hotel Database'!$EB$11:$EB$510, 0)), ""))</f>
        <v/>
      </c>
      <c r="AQ424" s="103"/>
      <c r="AR424" s="103"/>
      <c r="AS424" s="103"/>
      <c r="AT424" s="104" t="str">
        <f t="shared" si="20"/>
        <v>https://lhw.com/naiharnphuket</v>
      </c>
      <c r="AU424" s="104"/>
      <c r="AV424" s="104"/>
      <c r="AW424" s="104"/>
      <c r="AX424" s="104"/>
      <c r="AY424" s="104"/>
      <c r="AZ424" s="104"/>
      <c r="BA424" s="104"/>
      <c r="BB424" s="104"/>
      <c r="BC424" s="104"/>
      <c r="BD424" s="104"/>
      <c r="BE424" s="104"/>
      <c r="BF424" s="104"/>
      <c r="BG424" s="104"/>
      <c r="BH424" s="104"/>
      <c r="BI424" s="104"/>
      <c r="BJ424" s="104"/>
      <c r="BK424" s="104"/>
      <c r="BL424" s="105"/>
      <c r="BM424" s="2"/>
      <c r="BN424" s="25"/>
      <c r="BO424" s="25"/>
      <c r="BP424" s="25"/>
      <c r="BQ424" s="25"/>
      <c r="BR424" s="25"/>
      <c r="BS424" s="25"/>
      <c r="BT424" s="25"/>
      <c r="BU424" s="25"/>
      <c r="BV424" s="25"/>
      <c r="BW424" s="25"/>
      <c r="BX424" s="25"/>
      <c r="BY424" s="25"/>
      <c r="BZ424" s="25"/>
      <c r="CA424" s="25"/>
      <c r="CB424" s="25"/>
      <c r="CC424" s="25"/>
      <c r="CD424" s="25"/>
      <c r="CE424" s="25"/>
      <c r="CF424" s="25"/>
      <c r="CG424" s="25"/>
      <c r="CH424" s="25"/>
      <c r="CI424" s="25"/>
      <c r="CJ424" s="25"/>
      <c r="CK424" s="25"/>
      <c r="CU424" s="10" t="str">
        <f>'Hotel Database'!$EJ431</f>
        <v/>
      </c>
      <c r="CW424" s="10" t="str">
        <f>'Hotel Database'!$EN431</f>
        <v/>
      </c>
      <c r="CY424" s="8">
        <v>414</v>
      </c>
      <c r="DA424" s="10" t="str">
        <f>IFERROR(INDEX('Hotel Database'!$ED$11:$ED$510, MATCH($CY424, 'Hotel Database'!$EB$11:$EB$510, 0)), "")</f>
        <v>414. The Nai Harn</v>
      </c>
      <c r="DC424" s="10" t="str">
        <f>IF(IFERROR(INDEX('Hotel Database'!$AD$11:$AD$510, MATCH($CY424, 'Hotel Database'!$EB$11:$EB$510, 0)), "")="", "", IFERROR(INDEX('Hotel Database'!$AD$11:$AD$510, MATCH($CY424, 'Hotel Database'!$EB$11:$EB$510, 0)), ""))</f>
        <v>www.lhw.com/naiharnphuket</v>
      </c>
      <c r="DE424" s="10" t="str">
        <f t="shared" si="21"/>
        <v>https://lhw.com/naiharnphuket</v>
      </c>
    </row>
    <row r="425" spans="1:109" x14ac:dyDescent="0.35">
      <c r="A425" s="2"/>
      <c r="B425" s="101" t="str">
        <f>IF(IFERROR(INDEX('Hotel Database'!$B$11:$B$510, MATCH($CY425, 'Hotel Database'!$EB$11:$EB$510, 0)), "")="", "", IFERROR(INDEX('Hotel Database'!$B$11:$B$510, MATCH($CY425, 'Hotel Database'!$EB$11:$EB$510, 0)), ""))</f>
        <v>Thailand</v>
      </c>
      <c r="C425" s="102"/>
      <c r="D425" s="102"/>
      <c r="E425" s="102"/>
      <c r="F425" s="102"/>
      <c r="G425" s="102"/>
      <c r="H425" s="102"/>
      <c r="I425" s="102" t="str">
        <f>IF(IFERROR(INDEX('Hotel Database'!$C$11:$C$510, MATCH($CY425, 'Hotel Database'!$EB$11:$EB$510, 0)), "")="", "", IFERROR(INDEX('Hotel Database'!$C$11:$C$510, MATCH($CY425, 'Hotel Database'!$EB$11:$EB$510, 0)), ""))</f>
        <v>Chiang Mai</v>
      </c>
      <c r="J425" s="102"/>
      <c r="K425" s="102"/>
      <c r="L425" s="102"/>
      <c r="M425" s="102"/>
      <c r="N425" s="102"/>
      <c r="O425" s="102"/>
      <c r="P425" s="102" t="str">
        <f>IF(IFERROR(INDEX('Hotel Database'!$D$11:$D$510, MATCH($CY425, 'Hotel Database'!$EB$11:$EB$510, 0)), "")="", "", IFERROR(INDEX('Hotel Database'!$D$11:$D$510, MATCH($CY425, 'Hotel Database'!$EB$11:$EB$510, 0)), ""))</f>
        <v>Aleenta Retreat Chiang Mai</v>
      </c>
      <c r="Q425" s="102"/>
      <c r="R425" s="102"/>
      <c r="S425" s="102"/>
      <c r="T425" s="102"/>
      <c r="U425" s="102"/>
      <c r="V425" s="102"/>
      <c r="W425" s="102"/>
      <c r="X425" s="102"/>
      <c r="Y425" s="102"/>
      <c r="Z425" s="102" t="str">
        <f>IF(IFERROR(INDEX('Hotel Database'!$I$11:$I$510, MATCH($CY425, 'Hotel Database'!$EB$11:$EB$510, 0)), "")="", "", IFERROR(INDEX('Hotel Database'!$I$11:$I$510, MATCH($CY425, 'Hotel Database'!$EB$11:$EB$510, 0)), ""))</f>
        <v/>
      </c>
      <c r="AA425" s="102"/>
      <c r="AB425" s="102"/>
      <c r="AC425" s="102"/>
      <c r="AD425" s="103">
        <f>IF(IFERROR(INDEX('Hotel Database'!$E$11:$E$510, MATCH($CY425, 'Hotel Database'!$EB$11:$EB$510, 0)), "")="", "", IFERROR(INDEX('Hotel Database'!$E$11:$E$510, MATCH($CY425, 'Hotel Database'!$EB$11:$EB$510, 0)), ""))</f>
        <v>44</v>
      </c>
      <c r="AE425" s="103"/>
      <c r="AF425" s="103"/>
      <c r="AG425" s="103"/>
      <c r="AH425" s="103">
        <f>IF(IFERROR(INDEX('Hotel Database'!$H$11:$H$510, MATCH($CY425, 'Hotel Database'!$EB$11:$EB$510, 0)), "")="", "", IFERROR(INDEX('Hotel Database'!$H$11:$H$510, MATCH($CY425, 'Hotel Database'!$EB$11:$EB$510, 0)), ""))</f>
        <v>2</v>
      </c>
      <c r="AI425" s="103"/>
      <c r="AJ425" s="103"/>
      <c r="AK425" s="103"/>
      <c r="AL425" s="103">
        <f>IF(IFERROR(INDEX('Hotel Database'!$K$11:$K$510, MATCH($CY425, 'Hotel Database'!$EB$11:$EB$510, 0)), "")="", "", IFERROR(INDEX('Hotel Database'!$K$11:$K$510, MATCH($CY425, 'Hotel Database'!$EB$11:$EB$510, 0)), ""))</f>
        <v>35</v>
      </c>
      <c r="AM425" s="103"/>
      <c r="AN425" s="103"/>
      <c r="AO425" s="103"/>
      <c r="AP425" s="103">
        <f>IF(IFERROR(INDEX('Hotel Database'!$Q$11:$Q$510, MATCH($CY425, 'Hotel Database'!$EB$11:$EB$510, 0)), "")="", "", IFERROR(INDEX('Hotel Database'!$Q$11:$Q$510, MATCH($CY425, 'Hotel Database'!$EB$11:$EB$510, 0)), ""))</f>
        <v>30</v>
      </c>
      <c r="AQ425" s="103"/>
      <c r="AR425" s="103"/>
      <c r="AS425" s="103"/>
      <c r="AT425" s="104" t="str">
        <f t="shared" si="20"/>
        <v>https://lhw.com/aleentaretreat</v>
      </c>
      <c r="AU425" s="104"/>
      <c r="AV425" s="104"/>
      <c r="AW425" s="104"/>
      <c r="AX425" s="104"/>
      <c r="AY425" s="104"/>
      <c r="AZ425" s="104"/>
      <c r="BA425" s="104"/>
      <c r="BB425" s="104"/>
      <c r="BC425" s="104"/>
      <c r="BD425" s="104"/>
      <c r="BE425" s="104"/>
      <c r="BF425" s="104"/>
      <c r="BG425" s="104"/>
      <c r="BH425" s="104"/>
      <c r="BI425" s="104"/>
      <c r="BJ425" s="104"/>
      <c r="BK425" s="104"/>
      <c r="BL425" s="105"/>
      <c r="BM425" s="2"/>
      <c r="BN425" s="25"/>
      <c r="BO425" s="25"/>
      <c r="BP425" s="25"/>
      <c r="BQ425" s="25"/>
      <c r="BR425" s="25"/>
      <c r="BS425" s="25"/>
      <c r="BT425" s="25"/>
      <c r="BU425" s="25"/>
      <c r="BV425" s="25"/>
      <c r="BW425" s="25"/>
      <c r="BX425" s="25"/>
      <c r="BY425" s="25"/>
      <c r="BZ425" s="25"/>
      <c r="CA425" s="25"/>
      <c r="CB425" s="25"/>
      <c r="CC425" s="25"/>
      <c r="CD425" s="25"/>
      <c r="CE425" s="25"/>
      <c r="CF425" s="25"/>
      <c r="CG425" s="25"/>
      <c r="CH425" s="25"/>
      <c r="CI425" s="25"/>
      <c r="CJ425" s="25"/>
      <c r="CK425" s="25"/>
      <c r="CU425" s="10" t="str">
        <f>'Hotel Database'!$EJ432</f>
        <v/>
      </c>
      <c r="CW425" s="10" t="str">
        <f>'Hotel Database'!$EN432</f>
        <v/>
      </c>
      <c r="CY425" s="8">
        <v>415</v>
      </c>
      <c r="DA425" s="10" t="str">
        <f>IFERROR(INDEX('Hotel Database'!$ED$11:$ED$510, MATCH($CY425, 'Hotel Database'!$EB$11:$EB$510, 0)), "")</f>
        <v>415. Aleenta Retreat Chiang Mai</v>
      </c>
      <c r="DC425" s="10" t="str">
        <f>IF(IFERROR(INDEX('Hotel Database'!$AD$11:$AD$510, MATCH($CY425, 'Hotel Database'!$EB$11:$EB$510, 0)), "")="", "", IFERROR(INDEX('Hotel Database'!$AD$11:$AD$510, MATCH($CY425, 'Hotel Database'!$EB$11:$EB$510, 0)), ""))</f>
        <v>www.lhw.com/aleentaretreat</v>
      </c>
      <c r="DE425" s="10" t="str">
        <f t="shared" si="21"/>
        <v>https://lhw.com/aleentaretreat</v>
      </c>
    </row>
    <row r="426" spans="1:109" x14ac:dyDescent="0.35">
      <c r="A426" s="2"/>
      <c r="B426" s="101" t="str">
        <f>IF(IFERROR(INDEX('Hotel Database'!$B$11:$B$510, MATCH($CY426, 'Hotel Database'!$EB$11:$EB$510, 0)), "")="", "", IFERROR(INDEX('Hotel Database'!$B$11:$B$510, MATCH($CY426, 'Hotel Database'!$EB$11:$EB$510, 0)), ""))</f>
        <v>Thailand</v>
      </c>
      <c r="C426" s="102"/>
      <c r="D426" s="102"/>
      <c r="E426" s="102"/>
      <c r="F426" s="102"/>
      <c r="G426" s="102"/>
      <c r="H426" s="102"/>
      <c r="I426" s="102" t="str">
        <f>IF(IFERROR(INDEX('Hotel Database'!$C$11:$C$510, MATCH($CY426, 'Hotel Database'!$EB$11:$EB$510, 0)), "")="", "", IFERROR(INDEX('Hotel Database'!$C$11:$C$510, MATCH($CY426, 'Hotel Database'!$EB$11:$EB$510, 0)), ""))</f>
        <v>Bangkok</v>
      </c>
      <c r="J426" s="102"/>
      <c r="K426" s="102"/>
      <c r="L426" s="102"/>
      <c r="M426" s="102"/>
      <c r="N426" s="102"/>
      <c r="O426" s="102"/>
      <c r="P426" s="102" t="str">
        <f>IF(IFERROR(INDEX('Hotel Database'!$D$11:$D$510, MATCH($CY426, 'Hotel Database'!$EB$11:$EB$510, 0)), "")="", "", IFERROR(INDEX('Hotel Database'!$D$11:$D$510, MATCH($CY426, 'Hotel Database'!$EB$11:$EB$510, 0)), ""))</f>
        <v>The Okura Prestige Bangkok</v>
      </c>
      <c r="Q426" s="102"/>
      <c r="R426" s="102"/>
      <c r="S426" s="102"/>
      <c r="T426" s="102"/>
      <c r="U426" s="102"/>
      <c r="V426" s="102"/>
      <c r="W426" s="102"/>
      <c r="X426" s="102"/>
      <c r="Y426" s="102"/>
      <c r="Z426" s="102" t="str">
        <f>IF(IFERROR(INDEX('Hotel Database'!$I$11:$I$510, MATCH($CY426, 'Hotel Database'!$EB$11:$EB$510, 0)), "")="", "", IFERROR(INDEX('Hotel Database'!$I$11:$I$510, MATCH($CY426, 'Hotel Database'!$EB$11:$EB$510, 0)), ""))</f>
        <v/>
      </c>
      <c r="AA426" s="102"/>
      <c r="AB426" s="102"/>
      <c r="AC426" s="102"/>
      <c r="AD426" s="103">
        <f>IF(IFERROR(INDEX('Hotel Database'!$E$11:$E$510, MATCH($CY426, 'Hotel Database'!$EB$11:$EB$510, 0)), "")="", "", IFERROR(INDEX('Hotel Database'!$E$11:$E$510, MATCH($CY426, 'Hotel Database'!$EB$11:$EB$510, 0)), ""))</f>
        <v>240</v>
      </c>
      <c r="AE426" s="103"/>
      <c r="AF426" s="103"/>
      <c r="AG426" s="103"/>
      <c r="AH426" s="103">
        <f>IF(IFERROR(INDEX('Hotel Database'!$H$11:$H$510, MATCH($CY426, 'Hotel Database'!$EB$11:$EB$510, 0)), "")="", "", IFERROR(INDEX('Hotel Database'!$H$11:$H$510, MATCH($CY426, 'Hotel Database'!$EB$11:$EB$510, 0)), ""))</f>
        <v>5</v>
      </c>
      <c r="AI426" s="103"/>
      <c r="AJ426" s="103"/>
      <c r="AK426" s="103"/>
      <c r="AL426" s="103">
        <f>IF(IFERROR(INDEX('Hotel Database'!$K$11:$K$510, MATCH($CY426, 'Hotel Database'!$EB$11:$EB$510, 0)), "")="", "", IFERROR(INDEX('Hotel Database'!$K$11:$K$510, MATCH($CY426, 'Hotel Database'!$EB$11:$EB$510, 0)), ""))</f>
        <v>350</v>
      </c>
      <c r="AM426" s="103"/>
      <c r="AN426" s="103"/>
      <c r="AO426" s="103"/>
      <c r="AP426" s="103">
        <f>IF(IFERROR(INDEX('Hotel Database'!$Q$11:$Q$510, MATCH($CY426, 'Hotel Database'!$EB$11:$EB$510, 0)), "")="", "", IFERROR(INDEX('Hotel Database'!$Q$11:$Q$510, MATCH($CY426, 'Hotel Database'!$EB$11:$EB$510, 0)), ""))</f>
        <v>200</v>
      </c>
      <c r="AQ426" s="103"/>
      <c r="AR426" s="103"/>
      <c r="AS426" s="103"/>
      <c r="AT426" s="104" t="str">
        <f t="shared" si="20"/>
        <v>https://lhw.com/okuraprestigebkk</v>
      </c>
      <c r="AU426" s="104"/>
      <c r="AV426" s="104"/>
      <c r="AW426" s="104"/>
      <c r="AX426" s="104"/>
      <c r="AY426" s="104"/>
      <c r="AZ426" s="104"/>
      <c r="BA426" s="104"/>
      <c r="BB426" s="104"/>
      <c r="BC426" s="104"/>
      <c r="BD426" s="104"/>
      <c r="BE426" s="104"/>
      <c r="BF426" s="104"/>
      <c r="BG426" s="104"/>
      <c r="BH426" s="104"/>
      <c r="BI426" s="104"/>
      <c r="BJ426" s="104"/>
      <c r="BK426" s="104"/>
      <c r="BL426" s="105"/>
      <c r="BM426" s="2"/>
      <c r="BN426" s="25"/>
      <c r="BO426" s="25"/>
      <c r="BP426" s="25"/>
      <c r="BQ426" s="25"/>
      <c r="BR426" s="25"/>
      <c r="BS426" s="25"/>
      <c r="BT426" s="25"/>
      <c r="BU426" s="25"/>
      <c r="BV426" s="25"/>
      <c r="BW426" s="25"/>
      <c r="BX426" s="25"/>
      <c r="BY426" s="25"/>
      <c r="BZ426" s="25"/>
      <c r="CA426" s="25"/>
      <c r="CB426" s="25"/>
      <c r="CC426" s="25"/>
      <c r="CD426" s="25"/>
      <c r="CE426" s="25"/>
      <c r="CF426" s="25"/>
      <c r="CG426" s="25"/>
      <c r="CH426" s="25"/>
      <c r="CI426" s="25"/>
      <c r="CJ426" s="25"/>
      <c r="CK426" s="25"/>
      <c r="CU426" s="10" t="str">
        <f>'Hotel Database'!$EJ433</f>
        <v/>
      </c>
      <c r="CW426" s="10" t="str">
        <f>'Hotel Database'!$EN433</f>
        <v/>
      </c>
      <c r="CY426" s="8">
        <v>416</v>
      </c>
      <c r="DA426" s="10" t="str">
        <f>IFERROR(INDEX('Hotel Database'!$ED$11:$ED$510, MATCH($CY426, 'Hotel Database'!$EB$11:$EB$510, 0)), "")</f>
        <v>416. The Okura Prestige Bangkok</v>
      </c>
      <c r="DC426" s="10" t="str">
        <f>IF(IFERROR(INDEX('Hotel Database'!$AD$11:$AD$510, MATCH($CY426, 'Hotel Database'!$EB$11:$EB$510, 0)), "")="", "", IFERROR(INDEX('Hotel Database'!$AD$11:$AD$510, MATCH($CY426, 'Hotel Database'!$EB$11:$EB$510, 0)), ""))</f>
        <v>www.lhw.com/okuraprestigebkk</v>
      </c>
      <c r="DE426" s="10" t="str">
        <f t="shared" si="21"/>
        <v>https://lhw.com/okuraprestigebkk</v>
      </c>
    </row>
    <row r="427" spans="1:109" x14ac:dyDescent="0.35">
      <c r="A427" s="2"/>
      <c r="B427" s="101" t="str">
        <f>IF(IFERROR(INDEX('Hotel Database'!$B$11:$B$510, MATCH($CY427, 'Hotel Database'!$EB$11:$EB$510, 0)), "")="", "", IFERROR(INDEX('Hotel Database'!$B$11:$B$510, MATCH($CY427, 'Hotel Database'!$EB$11:$EB$510, 0)), ""))</f>
        <v>Thailand</v>
      </c>
      <c r="C427" s="102"/>
      <c r="D427" s="102"/>
      <c r="E427" s="102"/>
      <c r="F427" s="102"/>
      <c r="G427" s="102"/>
      <c r="H427" s="102"/>
      <c r="I427" s="102" t="str">
        <f>IF(IFERROR(INDEX('Hotel Database'!$C$11:$C$510, MATCH($CY427, 'Hotel Database'!$EB$11:$EB$510, 0)), "")="", "", IFERROR(INDEX('Hotel Database'!$C$11:$C$510, MATCH($CY427, 'Hotel Database'!$EB$11:$EB$510, 0)), ""))</f>
        <v>Takua Thung District</v>
      </c>
      <c r="J427" s="102"/>
      <c r="K427" s="102"/>
      <c r="L427" s="102"/>
      <c r="M427" s="102"/>
      <c r="N427" s="102"/>
      <c r="O427" s="102"/>
      <c r="P427" s="102" t="str">
        <f>IF(IFERROR(INDEX('Hotel Database'!$D$11:$D$510, MATCH($CY427, 'Hotel Database'!$EB$11:$EB$510, 0)), "")="", "", IFERROR(INDEX('Hotel Database'!$D$11:$D$510, MATCH($CY427, 'Hotel Database'!$EB$11:$EB$510, 0)), ""))</f>
        <v>Aleenta Phuket - Phang Nga Resort and Spa</v>
      </c>
      <c r="Q427" s="102"/>
      <c r="R427" s="102"/>
      <c r="S427" s="102"/>
      <c r="T427" s="102"/>
      <c r="U427" s="102"/>
      <c r="V427" s="102"/>
      <c r="W427" s="102"/>
      <c r="X427" s="102"/>
      <c r="Y427" s="102"/>
      <c r="Z427" s="102" t="str">
        <f>IF(IFERROR(INDEX('Hotel Database'!$I$11:$I$510, MATCH($CY427, 'Hotel Database'!$EB$11:$EB$510, 0)), "")="", "", IFERROR(INDEX('Hotel Database'!$I$11:$I$510, MATCH($CY427, 'Hotel Database'!$EB$11:$EB$510, 0)), ""))</f>
        <v/>
      </c>
      <c r="AA427" s="102"/>
      <c r="AB427" s="102"/>
      <c r="AC427" s="102"/>
      <c r="AD427" s="103">
        <f>IF(IFERROR(INDEX('Hotel Database'!$E$11:$E$510, MATCH($CY427, 'Hotel Database'!$EB$11:$EB$510, 0)), "")="", "", IFERROR(INDEX('Hotel Database'!$E$11:$E$510, MATCH($CY427, 'Hotel Database'!$EB$11:$EB$510, 0)), ""))</f>
        <v>65</v>
      </c>
      <c r="AE427" s="103"/>
      <c r="AF427" s="103"/>
      <c r="AG427" s="103"/>
      <c r="AH427" s="103">
        <f>IF(IFERROR(INDEX('Hotel Database'!$H$11:$H$510, MATCH($CY427, 'Hotel Database'!$EB$11:$EB$510, 0)), "")="", "", IFERROR(INDEX('Hotel Database'!$H$11:$H$510, MATCH($CY427, 'Hotel Database'!$EB$11:$EB$510, 0)), ""))</f>
        <v>1</v>
      </c>
      <c r="AI427" s="103"/>
      <c r="AJ427" s="103"/>
      <c r="AK427" s="103"/>
      <c r="AL427" s="103">
        <f>IF(IFERROR(INDEX('Hotel Database'!$K$11:$K$510, MATCH($CY427, 'Hotel Database'!$EB$11:$EB$510, 0)), "")="", "", IFERROR(INDEX('Hotel Database'!$K$11:$K$510, MATCH($CY427, 'Hotel Database'!$EB$11:$EB$510, 0)), ""))</f>
        <v>1</v>
      </c>
      <c r="AM427" s="103"/>
      <c r="AN427" s="103"/>
      <c r="AO427" s="103"/>
      <c r="AP427" s="103">
        <f>IF(IFERROR(INDEX('Hotel Database'!$Q$11:$Q$510, MATCH($CY427, 'Hotel Database'!$EB$11:$EB$510, 0)), "")="", "", IFERROR(INDEX('Hotel Database'!$Q$11:$Q$510, MATCH($CY427, 'Hotel Database'!$EB$11:$EB$510, 0)), ""))</f>
        <v>40</v>
      </c>
      <c r="AQ427" s="103"/>
      <c r="AR427" s="103"/>
      <c r="AS427" s="103"/>
      <c r="AT427" s="104" t="str">
        <f t="shared" si="20"/>
        <v>https://lhw.com/aleentaphuket</v>
      </c>
      <c r="AU427" s="104"/>
      <c r="AV427" s="104"/>
      <c r="AW427" s="104"/>
      <c r="AX427" s="104"/>
      <c r="AY427" s="104"/>
      <c r="AZ427" s="104"/>
      <c r="BA427" s="104"/>
      <c r="BB427" s="104"/>
      <c r="BC427" s="104"/>
      <c r="BD427" s="104"/>
      <c r="BE427" s="104"/>
      <c r="BF427" s="104"/>
      <c r="BG427" s="104"/>
      <c r="BH427" s="104"/>
      <c r="BI427" s="104"/>
      <c r="BJ427" s="104"/>
      <c r="BK427" s="104"/>
      <c r="BL427" s="105"/>
      <c r="BM427" s="2"/>
      <c r="BN427" s="25"/>
      <c r="BO427" s="25"/>
      <c r="BP427" s="25"/>
      <c r="BQ427" s="25"/>
      <c r="BR427" s="25"/>
      <c r="BS427" s="25"/>
      <c r="BT427" s="25"/>
      <c r="BU427" s="25"/>
      <c r="BV427" s="25"/>
      <c r="BW427" s="25"/>
      <c r="BX427" s="25"/>
      <c r="BY427" s="25"/>
      <c r="BZ427" s="25"/>
      <c r="CA427" s="25"/>
      <c r="CB427" s="25"/>
      <c r="CC427" s="25"/>
      <c r="CD427" s="25"/>
      <c r="CE427" s="25"/>
      <c r="CF427" s="25"/>
      <c r="CG427" s="25"/>
      <c r="CH427" s="25"/>
      <c r="CI427" s="25"/>
      <c r="CJ427" s="25"/>
      <c r="CK427" s="25"/>
      <c r="CU427" s="10" t="str">
        <f>'Hotel Database'!$EJ434</f>
        <v/>
      </c>
      <c r="CW427" s="10" t="str">
        <f>'Hotel Database'!$EN434</f>
        <v/>
      </c>
      <c r="CY427" s="8">
        <v>417</v>
      </c>
      <c r="DA427" s="10" t="str">
        <f>IFERROR(INDEX('Hotel Database'!$ED$11:$ED$510, MATCH($CY427, 'Hotel Database'!$EB$11:$EB$510, 0)), "")</f>
        <v>417. Aleenta Phuket - Phang Nga Resort and Spa</v>
      </c>
      <c r="DC427" s="10" t="str">
        <f>IF(IFERROR(INDEX('Hotel Database'!$AD$11:$AD$510, MATCH($CY427, 'Hotel Database'!$EB$11:$EB$510, 0)), "")="", "", IFERROR(INDEX('Hotel Database'!$AD$11:$AD$510, MATCH($CY427, 'Hotel Database'!$EB$11:$EB$510, 0)), ""))</f>
        <v>www.lhw.com/aleentaphuket</v>
      </c>
      <c r="DE427" s="10" t="str">
        <f t="shared" si="21"/>
        <v>https://lhw.com/aleentaphuket</v>
      </c>
    </row>
    <row r="428" spans="1:109" x14ac:dyDescent="0.35">
      <c r="A428" s="2"/>
      <c r="B428" s="101" t="str">
        <f>IF(IFERROR(INDEX('Hotel Database'!$B$11:$B$510, MATCH($CY428, 'Hotel Database'!$EB$11:$EB$510, 0)), "")="", "", IFERROR(INDEX('Hotel Database'!$B$11:$B$510, MATCH($CY428, 'Hotel Database'!$EB$11:$EB$510, 0)), ""))</f>
        <v>Thailand</v>
      </c>
      <c r="C428" s="102"/>
      <c r="D428" s="102"/>
      <c r="E428" s="102"/>
      <c r="F428" s="102"/>
      <c r="G428" s="102"/>
      <c r="H428" s="102"/>
      <c r="I428" s="102" t="str">
        <f>IF(IFERROR(INDEX('Hotel Database'!$C$11:$C$510, MATCH($CY428, 'Hotel Database'!$EB$11:$EB$510, 0)), "")="", "", IFERROR(INDEX('Hotel Database'!$C$11:$C$510, MATCH($CY428, 'Hotel Database'!$EB$11:$EB$510, 0)), ""))</f>
        <v>Phuket</v>
      </c>
      <c r="J428" s="102"/>
      <c r="K428" s="102"/>
      <c r="L428" s="102"/>
      <c r="M428" s="102"/>
      <c r="N428" s="102"/>
      <c r="O428" s="102"/>
      <c r="P428" s="102" t="str">
        <f>IF(IFERROR(INDEX('Hotel Database'!$D$11:$D$510, MATCH($CY428, 'Hotel Database'!$EB$11:$EB$510, 0)), "")="", "", IFERROR(INDEX('Hotel Database'!$D$11:$D$510, MATCH($CY428, 'Hotel Database'!$EB$11:$EB$510, 0)), ""))</f>
        <v>Treville Phuket</v>
      </c>
      <c r="Q428" s="102"/>
      <c r="R428" s="102"/>
      <c r="S428" s="102"/>
      <c r="T428" s="102"/>
      <c r="U428" s="102"/>
      <c r="V428" s="102"/>
      <c r="W428" s="102"/>
      <c r="X428" s="102"/>
      <c r="Y428" s="102"/>
      <c r="Z428" s="102" t="str">
        <f>IF(IFERROR(INDEX('Hotel Database'!$I$11:$I$510, MATCH($CY428, 'Hotel Database'!$EB$11:$EB$510, 0)), "")="", "", IFERROR(INDEX('Hotel Database'!$I$11:$I$510, MATCH($CY428, 'Hotel Database'!$EB$11:$EB$510, 0)), ""))</f>
        <v/>
      </c>
      <c r="AA428" s="102"/>
      <c r="AB428" s="102"/>
      <c r="AC428" s="102"/>
      <c r="AD428" s="103">
        <f>IF(IFERROR(INDEX('Hotel Database'!$E$11:$E$510, MATCH($CY428, 'Hotel Database'!$EB$11:$EB$510, 0)), "")="", "", IFERROR(INDEX('Hotel Database'!$E$11:$E$510, MATCH($CY428, 'Hotel Database'!$EB$11:$EB$510, 0)), ""))</f>
        <v>20</v>
      </c>
      <c r="AE428" s="103"/>
      <c r="AF428" s="103"/>
      <c r="AG428" s="103"/>
      <c r="AH428" s="103">
        <f>IF(IFERROR(INDEX('Hotel Database'!$H$11:$H$510, MATCH($CY428, 'Hotel Database'!$EB$11:$EB$510, 0)), "")="", "", IFERROR(INDEX('Hotel Database'!$H$11:$H$510, MATCH($CY428, 'Hotel Database'!$EB$11:$EB$510, 0)), ""))</f>
        <v>0</v>
      </c>
      <c r="AI428" s="103"/>
      <c r="AJ428" s="103"/>
      <c r="AK428" s="103"/>
      <c r="AL428" s="103" t="str">
        <f>IF(IFERROR(INDEX('Hotel Database'!$K$11:$K$510, MATCH($CY428, 'Hotel Database'!$EB$11:$EB$510, 0)), "")="", "", IFERROR(INDEX('Hotel Database'!$K$11:$K$510, MATCH($CY428, 'Hotel Database'!$EB$11:$EB$510, 0)), ""))</f>
        <v/>
      </c>
      <c r="AM428" s="103"/>
      <c r="AN428" s="103"/>
      <c r="AO428" s="103"/>
      <c r="AP428" s="103" t="str">
        <f>IF(IFERROR(INDEX('Hotel Database'!$Q$11:$Q$510, MATCH($CY428, 'Hotel Database'!$EB$11:$EB$510, 0)), "")="", "", IFERROR(INDEX('Hotel Database'!$Q$11:$Q$510, MATCH($CY428, 'Hotel Database'!$EB$11:$EB$510, 0)), ""))</f>
        <v/>
      </c>
      <c r="AQ428" s="103"/>
      <c r="AR428" s="103"/>
      <c r="AS428" s="103"/>
      <c r="AT428" s="104" t="str">
        <f t="shared" si="20"/>
        <v/>
      </c>
      <c r="AU428" s="104"/>
      <c r="AV428" s="104"/>
      <c r="AW428" s="104"/>
      <c r="AX428" s="104"/>
      <c r="AY428" s="104"/>
      <c r="AZ428" s="104"/>
      <c r="BA428" s="104"/>
      <c r="BB428" s="104"/>
      <c r="BC428" s="104"/>
      <c r="BD428" s="104"/>
      <c r="BE428" s="104"/>
      <c r="BF428" s="104"/>
      <c r="BG428" s="104"/>
      <c r="BH428" s="104"/>
      <c r="BI428" s="104"/>
      <c r="BJ428" s="104"/>
      <c r="BK428" s="104"/>
      <c r="BL428" s="105"/>
      <c r="BM428" s="2"/>
      <c r="BN428" s="25"/>
      <c r="BO428" s="25"/>
      <c r="BP428" s="25"/>
      <c r="BQ428" s="25"/>
      <c r="BR428" s="25"/>
      <c r="BS428" s="25"/>
      <c r="BT428" s="25"/>
      <c r="BU428" s="25"/>
      <c r="BV428" s="25"/>
      <c r="BW428" s="25"/>
      <c r="BX428" s="25"/>
      <c r="BY428" s="25"/>
      <c r="BZ428" s="25"/>
      <c r="CA428" s="25"/>
      <c r="CB428" s="25"/>
      <c r="CC428" s="25"/>
      <c r="CD428" s="25"/>
      <c r="CE428" s="25"/>
      <c r="CF428" s="25"/>
      <c r="CG428" s="25"/>
      <c r="CH428" s="25"/>
      <c r="CI428" s="25"/>
      <c r="CJ428" s="25"/>
      <c r="CK428" s="25"/>
      <c r="CU428" s="10" t="str">
        <f>'Hotel Database'!$EJ435</f>
        <v/>
      </c>
      <c r="CW428" s="10" t="str">
        <f>'Hotel Database'!$EN435</f>
        <v/>
      </c>
      <c r="CY428" s="8">
        <v>418</v>
      </c>
      <c r="DA428" s="10" t="str">
        <f>IFERROR(INDEX('Hotel Database'!$ED$11:$ED$510, MATCH($CY428, 'Hotel Database'!$EB$11:$EB$510, 0)), "")</f>
        <v>418. Treville Phuket</v>
      </c>
      <c r="DC428" s="10" t="str">
        <f>IF(IFERROR(INDEX('Hotel Database'!$AD$11:$AD$510, MATCH($CY428, 'Hotel Database'!$EB$11:$EB$510, 0)), "")="", "", IFERROR(INDEX('Hotel Database'!$AD$11:$AD$510, MATCH($CY428, 'Hotel Database'!$EB$11:$EB$510, 0)), ""))</f>
        <v/>
      </c>
      <c r="DE428" s="10" t="str">
        <f t="shared" si="21"/>
        <v/>
      </c>
    </row>
    <row r="429" spans="1:109" x14ac:dyDescent="0.35">
      <c r="A429" s="2"/>
      <c r="B429" s="101" t="str">
        <f>IF(IFERROR(INDEX('Hotel Database'!$B$11:$B$510, MATCH($CY429, 'Hotel Database'!$EB$11:$EB$510, 0)), "")="", "", IFERROR(INDEX('Hotel Database'!$B$11:$B$510, MATCH($CY429, 'Hotel Database'!$EB$11:$EB$510, 0)), ""))</f>
        <v>Tunisia</v>
      </c>
      <c r="C429" s="102"/>
      <c r="D429" s="102"/>
      <c r="E429" s="102"/>
      <c r="F429" s="102"/>
      <c r="G429" s="102"/>
      <c r="H429" s="102"/>
      <c r="I429" s="102" t="str">
        <f>IF(IFERROR(INDEX('Hotel Database'!$C$11:$C$510, MATCH($CY429, 'Hotel Database'!$EB$11:$EB$510, 0)), "")="", "", IFERROR(INDEX('Hotel Database'!$C$11:$C$510, MATCH($CY429, 'Hotel Database'!$EB$11:$EB$510, 0)), ""))</f>
        <v>Hammamet</v>
      </c>
      <c r="J429" s="102"/>
      <c r="K429" s="102"/>
      <c r="L429" s="102"/>
      <c r="M429" s="102"/>
      <c r="N429" s="102"/>
      <c r="O429" s="102"/>
      <c r="P429" s="102" t="str">
        <f>IF(IFERROR(INDEX('Hotel Database'!$D$11:$D$510, MATCH($CY429, 'Hotel Database'!$EB$11:$EB$510, 0)), "")="", "", IFERROR(INDEX('Hotel Database'!$D$11:$D$510, MATCH($CY429, 'Hotel Database'!$EB$11:$EB$510, 0)), ""))</f>
        <v>La Badira</v>
      </c>
      <c r="Q429" s="102"/>
      <c r="R429" s="102"/>
      <c r="S429" s="102"/>
      <c r="T429" s="102"/>
      <c r="U429" s="102"/>
      <c r="V429" s="102"/>
      <c r="W429" s="102"/>
      <c r="X429" s="102"/>
      <c r="Y429" s="102"/>
      <c r="Z429" s="102" t="str">
        <f>IF(IFERROR(INDEX('Hotel Database'!$I$11:$I$510, MATCH($CY429, 'Hotel Database'!$EB$11:$EB$510, 0)), "")="", "", IFERROR(INDEX('Hotel Database'!$I$11:$I$510, MATCH($CY429, 'Hotel Database'!$EB$11:$EB$510, 0)), ""))</f>
        <v/>
      </c>
      <c r="AA429" s="102"/>
      <c r="AB429" s="102"/>
      <c r="AC429" s="102"/>
      <c r="AD429" s="103">
        <f>IF(IFERROR(INDEX('Hotel Database'!$E$11:$E$510, MATCH($CY429, 'Hotel Database'!$EB$11:$EB$510, 0)), "")="", "", IFERROR(INDEX('Hotel Database'!$E$11:$E$510, MATCH($CY429, 'Hotel Database'!$EB$11:$EB$510, 0)), ""))</f>
        <v>130</v>
      </c>
      <c r="AE429" s="103"/>
      <c r="AF429" s="103"/>
      <c r="AG429" s="103"/>
      <c r="AH429" s="103">
        <f>IF(IFERROR(INDEX('Hotel Database'!$H$11:$H$510, MATCH($CY429, 'Hotel Database'!$EB$11:$EB$510, 0)), "")="", "", IFERROR(INDEX('Hotel Database'!$H$11:$H$510, MATCH($CY429, 'Hotel Database'!$EB$11:$EB$510, 0)), ""))</f>
        <v>5</v>
      </c>
      <c r="AI429" s="103"/>
      <c r="AJ429" s="103"/>
      <c r="AK429" s="103"/>
      <c r="AL429" s="103">
        <f>IF(IFERROR(INDEX('Hotel Database'!$K$11:$K$510, MATCH($CY429, 'Hotel Database'!$EB$11:$EB$510, 0)), "")="", "", IFERROR(INDEX('Hotel Database'!$K$11:$K$510, MATCH($CY429, 'Hotel Database'!$EB$11:$EB$510, 0)), ""))</f>
        <v>300</v>
      </c>
      <c r="AM429" s="103"/>
      <c r="AN429" s="103"/>
      <c r="AO429" s="103"/>
      <c r="AP429" s="103">
        <f>IF(IFERROR(INDEX('Hotel Database'!$Q$11:$Q$510, MATCH($CY429, 'Hotel Database'!$EB$11:$EB$510, 0)), "")="", "", IFERROR(INDEX('Hotel Database'!$Q$11:$Q$510, MATCH($CY429, 'Hotel Database'!$EB$11:$EB$510, 0)), ""))</f>
        <v>120</v>
      </c>
      <c r="AQ429" s="103"/>
      <c r="AR429" s="103"/>
      <c r="AS429" s="103"/>
      <c r="AT429" s="104" t="str">
        <f t="shared" si="20"/>
        <v>https://lhw.com/labadira</v>
      </c>
      <c r="AU429" s="104"/>
      <c r="AV429" s="104"/>
      <c r="AW429" s="104"/>
      <c r="AX429" s="104"/>
      <c r="AY429" s="104"/>
      <c r="AZ429" s="104"/>
      <c r="BA429" s="104"/>
      <c r="BB429" s="104"/>
      <c r="BC429" s="104"/>
      <c r="BD429" s="104"/>
      <c r="BE429" s="104"/>
      <c r="BF429" s="104"/>
      <c r="BG429" s="104"/>
      <c r="BH429" s="104"/>
      <c r="BI429" s="104"/>
      <c r="BJ429" s="104"/>
      <c r="BK429" s="104"/>
      <c r="BL429" s="105"/>
      <c r="BM429" s="2"/>
      <c r="BN429" s="25"/>
      <c r="BO429" s="25"/>
      <c r="BP429" s="25"/>
      <c r="BQ429" s="25"/>
      <c r="BR429" s="25"/>
      <c r="BS429" s="25"/>
      <c r="BT429" s="25"/>
      <c r="BU429" s="25"/>
      <c r="BV429" s="25"/>
      <c r="BW429" s="25"/>
      <c r="BX429" s="25"/>
      <c r="BY429" s="25"/>
      <c r="BZ429" s="25"/>
      <c r="CA429" s="25"/>
      <c r="CB429" s="25"/>
      <c r="CC429" s="25"/>
      <c r="CD429" s="25"/>
      <c r="CE429" s="25"/>
      <c r="CF429" s="25"/>
      <c r="CG429" s="25"/>
      <c r="CH429" s="25"/>
      <c r="CI429" s="25"/>
      <c r="CJ429" s="25"/>
      <c r="CK429" s="25"/>
      <c r="CU429" s="10" t="str">
        <f>'Hotel Database'!$EJ436</f>
        <v/>
      </c>
      <c r="CW429" s="10" t="str">
        <f>'Hotel Database'!$EN436</f>
        <v/>
      </c>
      <c r="CY429" s="8">
        <v>419</v>
      </c>
      <c r="DA429" s="10" t="str">
        <f>IFERROR(INDEX('Hotel Database'!$ED$11:$ED$510, MATCH($CY429, 'Hotel Database'!$EB$11:$EB$510, 0)), "")</f>
        <v>419. La Badira</v>
      </c>
      <c r="DC429" s="10" t="str">
        <f>IF(IFERROR(INDEX('Hotel Database'!$AD$11:$AD$510, MATCH($CY429, 'Hotel Database'!$EB$11:$EB$510, 0)), "")="", "", IFERROR(INDEX('Hotel Database'!$AD$11:$AD$510, MATCH($CY429, 'Hotel Database'!$EB$11:$EB$510, 0)), ""))</f>
        <v>www.lhw.com/labadira</v>
      </c>
      <c r="DE429" s="10" t="str">
        <f t="shared" si="21"/>
        <v>https://lhw.com/labadira</v>
      </c>
    </row>
    <row r="430" spans="1:109" x14ac:dyDescent="0.35">
      <c r="A430" s="2"/>
      <c r="B430" s="101" t="str">
        <f>IF(IFERROR(INDEX('Hotel Database'!$B$11:$B$510, MATCH($CY430, 'Hotel Database'!$EB$11:$EB$510, 0)), "")="", "", IFERROR(INDEX('Hotel Database'!$B$11:$B$510, MATCH($CY430, 'Hotel Database'!$EB$11:$EB$510, 0)), ""))</f>
        <v>Türkiye</v>
      </c>
      <c r="C430" s="102"/>
      <c r="D430" s="102"/>
      <c r="E430" s="102"/>
      <c r="F430" s="102"/>
      <c r="G430" s="102"/>
      <c r="H430" s="102"/>
      <c r="I430" s="102" t="str">
        <f>IF(IFERROR(INDEX('Hotel Database'!$C$11:$C$510, MATCH($CY430, 'Hotel Database'!$EB$11:$EB$510, 0)), "")="", "", IFERROR(INDEX('Hotel Database'!$C$11:$C$510, MATCH($CY430, 'Hotel Database'!$EB$11:$EB$510, 0)), ""))</f>
        <v>Bodrum</v>
      </c>
      <c r="J430" s="102"/>
      <c r="K430" s="102"/>
      <c r="L430" s="102"/>
      <c r="M430" s="102"/>
      <c r="N430" s="102"/>
      <c r="O430" s="102"/>
      <c r="P430" s="102" t="str">
        <f>IF(IFERROR(INDEX('Hotel Database'!$D$11:$D$510, MATCH($CY430, 'Hotel Database'!$EB$11:$EB$510, 0)), "")="", "", IFERROR(INDEX('Hotel Database'!$D$11:$D$510, MATCH($CY430, 'Hotel Database'!$EB$11:$EB$510, 0)), ""))</f>
        <v>Bodrum Loft</v>
      </c>
      <c r="Q430" s="102"/>
      <c r="R430" s="102"/>
      <c r="S430" s="102"/>
      <c r="T430" s="102"/>
      <c r="U430" s="102"/>
      <c r="V430" s="102"/>
      <c r="W430" s="102"/>
      <c r="X430" s="102"/>
      <c r="Y430" s="102"/>
      <c r="Z430" s="102" t="str">
        <f>IF(IFERROR(INDEX('Hotel Database'!$I$11:$I$510, MATCH($CY430, 'Hotel Database'!$EB$11:$EB$510, 0)), "")="", "", IFERROR(INDEX('Hotel Database'!$I$11:$I$510, MATCH($CY430, 'Hotel Database'!$EB$11:$EB$510, 0)), ""))</f>
        <v/>
      </c>
      <c r="AA430" s="102"/>
      <c r="AB430" s="102"/>
      <c r="AC430" s="102"/>
      <c r="AD430" s="103">
        <f>IF(IFERROR(INDEX('Hotel Database'!$E$11:$E$510, MATCH($CY430, 'Hotel Database'!$EB$11:$EB$510, 0)), "")="", "", IFERROR(INDEX('Hotel Database'!$E$11:$E$510, MATCH($CY430, 'Hotel Database'!$EB$11:$EB$510, 0)), ""))</f>
        <v>33</v>
      </c>
      <c r="AE430" s="103"/>
      <c r="AF430" s="103"/>
      <c r="AG430" s="103"/>
      <c r="AH430" s="103" t="str">
        <f>IF(IFERROR(INDEX('Hotel Database'!$H$11:$H$510, MATCH($CY430, 'Hotel Database'!$EB$11:$EB$510, 0)), "")="", "", IFERROR(INDEX('Hotel Database'!$H$11:$H$510, MATCH($CY430, 'Hotel Database'!$EB$11:$EB$510, 0)), ""))</f>
        <v/>
      </c>
      <c r="AI430" s="103"/>
      <c r="AJ430" s="103"/>
      <c r="AK430" s="103"/>
      <c r="AL430" s="103" t="str">
        <f>IF(IFERROR(INDEX('Hotel Database'!$K$11:$K$510, MATCH($CY430, 'Hotel Database'!$EB$11:$EB$510, 0)), "")="", "", IFERROR(INDEX('Hotel Database'!$K$11:$K$510, MATCH($CY430, 'Hotel Database'!$EB$11:$EB$510, 0)), ""))</f>
        <v/>
      </c>
      <c r="AM430" s="103"/>
      <c r="AN430" s="103"/>
      <c r="AO430" s="103"/>
      <c r="AP430" s="103" t="str">
        <f>IF(IFERROR(INDEX('Hotel Database'!$Q$11:$Q$510, MATCH($CY430, 'Hotel Database'!$EB$11:$EB$510, 0)), "")="", "", IFERROR(INDEX('Hotel Database'!$Q$11:$Q$510, MATCH($CY430, 'Hotel Database'!$EB$11:$EB$510, 0)), ""))</f>
        <v/>
      </c>
      <c r="AQ430" s="103"/>
      <c r="AR430" s="103"/>
      <c r="AS430" s="103"/>
      <c r="AT430" s="104" t="str">
        <f t="shared" si="20"/>
        <v>https://lhw.com/bodrumloft</v>
      </c>
      <c r="AU430" s="104"/>
      <c r="AV430" s="104"/>
      <c r="AW430" s="104"/>
      <c r="AX430" s="104"/>
      <c r="AY430" s="104"/>
      <c r="AZ430" s="104"/>
      <c r="BA430" s="104"/>
      <c r="BB430" s="104"/>
      <c r="BC430" s="104"/>
      <c r="BD430" s="104"/>
      <c r="BE430" s="104"/>
      <c r="BF430" s="104"/>
      <c r="BG430" s="104"/>
      <c r="BH430" s="104"/>
      <c r="BI430" s="104"/>
      <c r="BJ430" s="104"/>
      <c r="BK430" s="104"/>
      <c r="BL430" s="105"/>
      <c r="BM430" s="2"/>
      <c r="BN430" s="25"/>
      <c r="BO430" s="25"/>
      <c r="BP430" s="25"/>
      <c r="BQ430" s="25"/>
      <c r="BR430" s="25"/>
      <c r="BS430" s="25"/>
      <c r="BT430" s="25"/>
      <c r="BU430" s="25"/>
      <c r="BV430" s="25"/>
      <c r="BW430" s="25"/>
      <c r="BX430" s="25"/>
      <c r="BY430" s="25"/>
      <c r="BZ430" s="25"/>
      <c r="CA430" s="25"/>
      <c r="CB430" s="25"/>
      <c r="CC430" s="25"/>
      <c r="CD430" s="25"/>
      <c r="CE430" s="25"/>
      <c r="CF430" s="25"/>
      <c r="CG430" s="25"/>
      <c r="CH430" s="25"/>
      <c r="CI430" s="25"/>
      <c r="CJ430" s="25"/>
      <c r="CK430" s="25"/>
      <c r="CU430" s="10" t="str">
        <f>'Hotel Database'!$EJ437</f>
        <v/>
      </c>
      <c r="CW430" s="10" t="str">
        <f>'Hotel Database'!$EN437</f>
        <v/>
      </c>
      <c r="CY430" s="8">
        <v>420</v>
      </c>
      <c r="DA430" s="10" t="str">
        <f>IFERROR(INDEX('Hotel Database'!$ED$11:$ED$510, MATCH($CY430, 'Hotel Database'!$EB$11:$EB$510, 0)), "")</f>
        <v>420. Bodrum Loft</v>
      </c>
      <c r="DC430" s="10" t="str">
        <f>IF(IFERROR(INDEX('Hotel Database'!$AD$11:$AD$510, MATCH($CY430, 'Hotel Database'!$EB$11:$EB$510, 0)), "")="", "", IFERROR(INDEX('Hotel Database'!$AD$11:$AD$510, MATCH($CY430, 'Hotel Database'!$EB$11:$EB$510, 0)), ""))</f>
        <v>www.lhw.com/bodrumloft</v>
      </c>
      <c r="DE430" s="10" t="str">
        <f t="shared" si="21"/>
        <v>https://lhw.com/bodrumloft</v>
      </c>
    </row>
    <row r="431" spans="1:109" x14ac:dyDescent="0.35">
      <c r="A431" s="2"/>
      <c r="B431" s="101" t="str">
        <f>IF(IFERROR(INDEX('Hotel Database'!$B$11:$B$510, MATCH($CY431, 'Hotel Database'!$EB$11:$EB$510, 0)), "")="", "", IFERROR(INDEX('Hotel Database'!$B$11:$B$510, MATCH($CY431, 'Hotel Database'!$EB$11:$EB$510, 0)), ""))</f>
        <v>Türkiye</v>
      </c>
      <c r="C431" s="102"/>
      <c r="D431" s="102"/>
      <c r="E431" s="102"/>
      <c r="F431" s="102"/>
      <c r="G431" s="102"/>
      <c r="H431" s="102"/>
      <c r="I431" s="102" t="str">
        <f>IF(IFERROR(INDEX('Hotel Database'!$C$11:$C$510, MATCH($CY431, 'Hotel Database'!$EB$11:$EB$510, 0)), "")="", "", IFERROR(INDEX('Hotel Database'!$C$11:$C$510, MATCH($CY431, 'Hotel Database'!$EB$11:$EB$510, 0)), ""))</f>
        <v>Istanbul</v>
      </c>
      <c r="J431" s="102"/>
      <c r="K431" s="102"/>
      <c r="L431" s="102"/>
      <c r="M431" s="102"/>
      <c r="N431" s="102"/>
      <c r="O431" s="102"/>
      <c r="P431" s="102" t="str">
        <f>IF(IFERROR(INDEX('Hotel Database'!$D$11:$D$510, MATCH($CY431, 'Hotel Database'!$EB$11:$EB$510, 0)), "")="", "", IFERROR(INDEX('Hotel Database'!$D$11:$D$510, MATCH($CY431, 'Hotel Database'!$EB$11:$EB$510, 0)), ""))</f>
        <v>Çirağan Palace Hotel Kempinski</v>
      </c>
      <c r="Q431" s="102"/>
      <c r="R431" s="102"/>
      <c r="S431" s="102"/>
      <c r="T431" s="102"/>
      <c r="U431" s="102"/>
      <c r="V431" s="102"/>
      <c r="W431" s="102"/>
      <c r="X431" s="102"/>
      <c r="Y431" s="102"/>
      <c r="Z431" s="102" t="str">
        <f>IF(IFERROR(INDEX('Hotel Database'!$I$11:$I$510, MATCH($CY431, 'Hotel Database'!$EB$11:$EB$510, 0)), "")="", "", IFERROR(INDEX('Hotel Database'!$I$11:$I$510, MATCH($CY431, 'Hotel Database'!$EB$11:$EB$510, 0)), ""))</f>
        <v/>
      </c>
      <c r="AA431" s="102"/>
      <c r="AB431" s="102"/>
      <c r="AC431" s="102"/>
      <c r="AD431" s="103">
        <f>IF(IFERROR(INDEX('Hotel Database'!$E$11:$E$510, MATCH($CY431, 'Hotel Database'!$EB$11:$EB$510, 0)), "")="", "", IFERROR(INDEX('Hotel Database'!$E$11:$E$510, MATCH($CY431, 'Hotel Database'!$EB$11:$EB$510, 0)), ""))</f>
        <v>317</v>
      </c>
      <c r="AE431" s="103"/>
      <c r="AF431" s="103"/>
      <c r="AG431" s="103"/>
      <c r="AH431" s="103">
        <f>IF(IFERROR(INDEX('Hotel Database'!$H$11:$H$510, MATCH($CY431, 'Hotel Database'!$EB$11:$EB$510, 0)), "")="", "", IFERROR(INDEX('Hotel Database'!$H$11:$H$510, MATCH($CY431, 'Hotel Database'!$EB$11:$EB$510, 0)), ""))</f>
        <v>19</v>
      </c>
      <c r="AI431" s="103"/>
      <c r="AJ431" s="103"/>
      <c r="AK431" s="103"/>
      <c r="AL431" s="103">
        <f>IF(IFERROR(INDEX('Hotel Database'!$K$11:$K$510, MATCH($CY431, 'Hotel Database'!$EB$11:$EB$510, 0)), "")="", "", IFERROR(INDEX('Hotel Database'!$K$11:$K$510, MATCH($CY431, 'Hotel Database'!$EB$11:$EB$510, 0)), ""))</f>
        <v>150</v>
      </c>
      <c r="AM431" s="103"/>
      <c r="AN431" s="103"/>
      <c r="AO431" s="103"/>
      <c r="AP431" s="103">
        <f>IF(IFERROR(INDEX('Hotel Database'!$Q$11:$Q$510, MATCH($CY431, 'Hotel Database'!$EB$11:$EB$510, 0)), "")="", "", IFERROR(INDEX('Hotel Database'!$Q$11:$Q$510, MATCH($CY431, 'Hotel Database'!$EB$11:$EB$510, 0)), ""))</f>
        <v>850</v>
      </c>
      <c r="AQ431" s="103"/>
      <c r="AR431" s="103"/>
      <c r="AS431" s="103"/>
      <c r="AT431" s="104" t="str">
        <f t="shared" si="20"/>
        <v>https://lhw.com/ciraganpalace</v>
      </c>
      <c r="AU431" s="104"/>
      <c r="AV431" s="104"/>
      <c r="AW431" s="104"/>
      <c r="AX431" s="104"/>
      <c r="AY431" s="104"/>
      <c r="AZ431" s="104"/>
      <c r="BA431" s="104"/>
      <c r="BB431" s="104"/>
      <c r="BC431" s="104"/>
      <c r="BD431" s="104"/>
      <c r="BE431" s="104"/>
      <c r="BF431" s="104"/>
      <c r="BG431" s="104"/>
      <c r="BH431" s="104"/>
      <c r="BI431" s="104"/>
      <c r="BJ431" s="104"/>
      <c r="BK431" s="104"/>
      <c r="BL431" s="105"/>
      <c r="BM431" s="2"/>
      <c r="BN431" s="25"/>
      <c r="BO431" s="25"/>
      <c r="BP431" s="25"/>
      <c r="BQ431" s="25"/>
      <c r="BR431" s="25"/>
      <c r="BS431" s="25"/>
      <c r="BT431" s="25"/>
      <c r="BU431" s="25"/>
      <c r="BV431" s="25"/>
      <c r="BW431" s="25"/>
      <c r="BX431" s="25"/>
      <c r="BY431" s="25"/>
      <c r="BZ431" s="25"/>
      <c r="CA431" s="25"/>
      <c r="CB431" s="25"/>
      <c r="CC431" s="25"/>
      <c r="CD431" s="25"/>
      <c r="CE431" s="25"/>
      <c r="CF431" s="25"/>
      <c r="CG431" s="25"/>
      <c r="CH431" s="25"/>
      <c r="CI431" s="25"/>
      <c r="CJ431" s="25"/>
      <c r="CK431" s="25"/>
      <c r="CU431" s="10" t="str">
        <f>'Hotel Database'!$EJ438</f>
        <v/>
      </c>
      <c r="CW431" s="10" t="str">
        <f>'Hotel Database'!$EN438</f>
        <v/>
      </c>
      <c r="CY431" s="8">
        <v>421</v>
      </c>
      <c r="DA431" s="10" t="str">
        <f>IFERROR(INDEX('Hotel Database'!$ED$11:$ED$510, MATCH($CY431, 'Hotel Database'!$EB$11:$EB$510, 0)), "")</f>
        <v>421. Çirağan Palace Hotel Kempinski</v>
      </c>
      <c r="DC431" s="10" t="str">
        <f>IF(IFERROR(INDEX('Hotel Database'!$AD$11:$AD$510, MATCH($CY431, 'Hotel Database'!$EB$11:$EB$510, 0)), "")="", "", IFERROR(INDEX('Hotel Database'!$AD$11:$AD$510, MATCH($CY431, 'Hotel Database'!$EB$11:$EB$510, 0)), ""))</f>
        <v>www.lhw.com/ciraganpalace</v>
      </c>
      <c r="DE431" s="10" t="str">
        <f t="shared" si="21"/>
        <v>https://lhw.com/ciraganpalace</v>
      </c>
    </row>
    <row r="432" spans="1:109" x14ac:dyDescent="0.35">
      <c r="A432" s="2"/>
      <c r="B432" s="101" t="str">
        <f>IF(IFERROR(INDEX('Hotel Database'!$B$11:$B$510, MATCH($CY432, 'Hotel Database'!$EB$11:$EB$510, 0)), "")="", "", IFERROR(INDEX('Hotel Database'!$B$11:$B$510, MATCH($CY432, 'Hotel Database'!$EB$11:$EB$510, 0)), ""))</f>
        <v>Türkiye</v>
      </c>
      <c r="C432" s="102"/>
      <c r="D432" s="102"/>
      <c r="E432" s="102"/>
      <c r="F432" s="102"/>
      <c r="G432" s="102"/>
      <c r="H432" s="102"/>
      <c r="I432" s="102" t="str">
        <f>IF(IFERROR(INDEX('Hotel Database'!$C$11:$C$510, MATCH($CY432, 'Hotel Database'!$EB$11:$EB$510, 0)), "")="", "", IFERROR(INDEX('Hotel Database'!$C$11:$C$510, MATCH($CY432, 'Hotel Database'!$EB$11:$EB$510, 0)), ""))</f>
        <v>Kemer, Antalya</v>
      </c>
      <c r="J432" s="102"/>
      <c r="K432" s="102"/>
      <c r="L432" s="102"/>
      <c r="M432" s="102"/>
      <c r="N432" s="102"/>
      <c r="O432" s="102"/>
      <c r="P432" s="102" t="str">
        <f>IF(IFERROR(INDEX('Hotel Database'!$D$11:$D$510, MATCH($CY432, 'Hotel Database'!$EB$11:$EB$510, 0)), "")="", "", IFERROR(INDEX('Hotel Database'!$D$11:$D$510, MATCH($CY432, 'Hotel Database'!$EB$11:$EB$510, 0)), ""))</f>
        <v>Maxx Royal Kemer Resort</v>
      </c>
      <c r="Q432" s="102"/>
      <c r="R432" s="102"/>
      <c r="S432" s="102"/>
      <c r="T432" s="102"/>
      <c r="U432" s="102"/>
      <c r="V432" s="102"/>
      <c r="W432" s="102"/>
      <c r="X432" s="102"/>
      <c r="Y432" s="102"/>
      <c r="Z432" s="102" t="str">
        <f>IF(IFERROR(INDEX('Hotel Database'!$I$11:$I$510, MATCH($CY432, 'Hotel Database'!$EB$11:$EB$510, 0)), "")="", "", IFERROR(INDEX('Hotel Database'!$I$11:$I$510, MATCH($CY432, 'Hotel Database'!$EB$11:$EB$510, 0)), ""))</f>
        <v/>
      </c>
      <c r="AA432" s="102"/>
      <c r="AB432" s="102"/>
      <c r="AC432" s="102"/>
      <c r="AD432" s="103">
        <f>IF(IFERROR(INDEX('Hotel Database'!$E$11:$E$510, MATCH($CY432, 'Hotel Database'!$EB$11:$EB$510, 0)), "")="", "", IFERROR(INDEX('Hotel Database'!$E$11:$E$510, MATCH($CY432, 'Hotel Database'!$EB$11:$EB$510, 0)), ""))</f>
        <v>291</v>
      </c>
      <c r="AE432" s="103"/>
      <c r="AF432" s="103"/>
      <c r="AG432" s="103"/>
      <c r="AH432" s="103" t="str">
        <f>IF(IFERROR(INDEX('Hotel Database'!$H$11:$H$510, MATCH($CY432, 'Hotel Database'!$EB$11:$EB$510, 0)), "")="", "", IFERROR(INDEX('Hotel Database'!$H$11:$H$510, MATCH($CY432, 'Hotel Database'!$EB$11:$EB$510, 0)), ""))</f>
        <v/>
      </c>
      <c r="AI432" s="103"/>
      <c r="AJ432" s="103"/>
      <c r="AK432" s="103"/>
      <c r="AL432" s="103" t="str">
        <f>IF(IFERROR(INDEX('Hotel Database'!$K$11:$K$510, MATCH($CY432, 'Hotel Database'!$EB$11:$EB$510, 0)), "")="", "", IFERROR(INDEX('Hotel Database'!$K$11:$K$510, MATCH($CY432, 'Hotel Database'!$EB$11:$EB$510, 0)), ""))</f>
        <v/>
      </c>
      <c r="AM432" s="103"/>
      <c r="AN432" s="103"/>
      <c r="AO432" s="103"/>
      <c r="AP432" s="103" t="str">
        <f>IF(IFERROR(INDEX('Hotel Database'!$Q$11:$Q$510, MATCH($CY432, 'Hotel Database'!$EB$11:$EB$510, 0)), "")="", "", IFERROR(INDEX('Hotel Database'!$Q$11:$Q$510, MATCH($CY432, 'Hotel Database'!$EB$11:$EB$510, 0)), ""))</f>
        <v/>
      </c>
      <c r="AQ432" s="103"/>
      <c r="AR432" s="103"/>
      <c r="AS432" s="103"/>
      <c r="AT432" s="104" t="str">
        <f t="shared" si="20"/>
        <v>https://lhw.com/maxxroyalkemerresort</v>
      </c>
      <c r="AU432" s="104"/>
      <c r="AV432" s="104"/>
      <c r="AW432" s="104"/>
      <c r="AX432" s="104"/>
      <c r="AY432" s="104"/>
      <c r="AZ432" s="104"/>
      <c r="BA432" s="104"/>
      <c r="BB432" s="104"/>
      <c r="BC432" s="104"/>
      <c r="BD432" s="104"/>
      <c r="BE432" s="104"/>
      <c r="BF432" s="104"/>
      <c r="BG432" s="104"/>
      <c r="BH432" s="104"/>
      <c r="BI432" s="104"/>
      <c r="BJ432" s="104"/>
      <c r="BK432" s="104"/>
      <c r="BL432" s="105"/>
      <c r="BM432" s="2"/>
      <c r="BN432" s="25"/>
      <c r="BO432" s="25"/>
      <c r="BP432" s="25"/>
      <c r="BQ432" s="25"/>
      <c r="BR432" s="25"/>
      <c r="BS432" s="25"/>
      <c r="BT432" s="25"/>
      <c r="BU432" s="25"/>
      <c r="BV432" s="25"/>
      <c r="BW432" s="25"/>
      <c r="BX432" s="25"/>
      <c r="BY432" s="25"/>
      <c r="BZ432" s="25"/>
      <c r="CA432" s="25"/>
      <c r="CB432" s="25"/>
      <c r="CC432" s="25"/>
      <c r="CD432" s="25"/>
      <c r="CE432" s="25"/>
      <c r="CF432" s="25"/>
      <c r="CG432" s="25"/>
      <c r="CH432" s="25"/>
      <c r="CI432" s="25"/>
      <c r="CJ432" s="25"/>
      <c r="CK432" s="25"/>
      <c r="CU432" s="10" t="str">
        <f>'Hotel Database'!$EJ439</f>
        <v/>
      </c>
      <c r="CW432" s="10" t="str">
        <f>'Hotel Database'!$EN439</f>
        <v/>
      </c>
      <c r="CY432" s="8">
        <v>422</v>
      </c>
      <c r="DA432" s="10" t="str">
        <f>IFERROR(INDEX('Hotel Database'!$ED$11:$ED$510, MATCH($CY432, 'Hotel Database'!$EB$11:$EB$510, 0)), "")</f>
        <v>422. Maxx Royal Kemer Resort</v>
      </c>
      <c r="DC432" s="10" t="str">
        <f>IF(IFERROR(INDEX('Hotel Database'!$AD$11:$AD$510, MATCH($CY432, 'Hotel Database'!$EB$11:$EB$510, 0)), "")="", "", IFERROR(INDEX('Hotel Database'!$AD$11:$AD$510, MATCH($CY432, 'Hotel Database'!$EB$11:$EB$510, 0)), ""))</f>
        <v>www.lhw.com/maxxroyalkemerresort</v>
      </c>
      <c r="DE432" s="10" t="str">
        <f t="shared" si="21"/>
        <v>https://lhw.com/maxxroyalkemerresort</v>
      </c>
    </row>
    <row r="433" spans="1:109" x14ac:dyDescent="0.35">
      <c r="A433" s="2"/>
      <c r="B433" s="101" t="str">
        <f>IF(IFERROR(INDEX('Hotel Database'!$B$11:$B$510, MATCH($CY433, 'Hotel Database'!$EB$11:$EB$510, 0)), "")="", "", IFERROR(INDEX('Hotel Database'!$B$11:$B$510, MATCH($CY433, 'Hotel Database'!$EB$11:$EB$510, 0)), ""))</f>
        <v>Türkiye</v>
      </c>
      <c r="C433" s="102"/>
      <c r="D433" s="102"/>
      <c r="E433" s="102"/>
      <c r="F433" s="102"/>
      <c r="G433" s="102"/>
      <c r="H433" s="102"/>
      <c r="I433" s="102" t="str">
        <f>IF(IFERROR(INDEX('Hotel Database'!$C$11:$C$510, MATCH($CY433, 'Hotel Database'!$EB$11:$EB$510, 0)), "")="", "", IFERROR(INDEX('Hotel Database'!$C$11:$C$510, MATCH($CY433, 'Hotel Database'!$EB$11:$EB$510, 0)), ""))</f>
        <v>Serik, Belek</v>
      </c>
      <c r="J433" s="102"/>
      <c r="K433" s="102"/>
      <c r="L433" s="102"/>
      <c r="M433" s="102"/>
      <c r="N433" s="102"/>
      <c r="O433" s="102"/>
      <c r="P433" s="102" t="str">
        <f>IF(IFERROR(INDEX('Hotel Database'!$D$11:$D$510, MATCH($CY433, 'Hotel Database'!$EB$11:$EB$510, 0)), "")="", "", IFERROR(INDEX('Hotel Database'!$D$11:$D$510, MATCH($CY433, 'Hotel Database'!$EB$11:$EB$510, 0)), ""))</f>
        <v>The Montgomerie Golf Club by Maxx Royal Resorts</v>
      </c>
      <c r="Q433" s="102"/>
      <c r="R433" s="102"/>
      <c r="S433" s="102"/>
      <c r="T433" s="102"/>
      <c r="U433" s="102"/>
      <c r="V433" s="102"/>
      <c r="W433" s="102"/>
      <c r="X433" s="102"/>
      <c r="Y433" s="102"/>
      <c r="Z433" s="102" t="str">
        <f>IF(IFERROR(INDEX('Hotel Database'!$I$11:$I$510, MATCH($CY433, 'Hotel Database'!$EB$11:$EB$510, 0)), "")="", "", IFERROR(INDEX('Hotel Database'!$I$11:$I$510, MATCH($CY433, 'Hotel Database'!$EB$11:$EB$510, 0)), ""))</f>
        <v/>
      </c>
      <c r="AA433" s="102"/>
      <c r="AB433" s="102"/>
      <c r="AC433" s="102"/>
      <c r="AD433" s="103">
        <f>IF(IFERROR(INDEX('Hotel Database'!$E$11:$E$510, MATCH($CY433, 'Hotel Database'!$EB$11:$EB$510, 0)), "")="", "", IFERROR(INDEX('Hotel Database'!$E$11:$E$510, MATCH($CY433, 'Hotel Database'!$EB$11:$EB$510, 0)), ""))</f>
        <v>26</v>
      </c>
      <c r="AE433" s="103"/>
      <c r="AF433" s="103"/>
      <c r="AG433" s="103"/>
      <c r="AH433" s="103" t="str">
        <f>IF(IFERROR(INDEX('Hotel Database'!$H$11:$H$510, MATCH($CY433, 'Hotel Database'!$EB$11:$EB$510, 0)), "")="", "", IFERROR(INDEX('Hotel Database'!$H$11:$H$510, MATCH($CY433, 'Hotel Database'!$EB$11:$EB$510, 0)), ""))</f>
        <v/>
      </c>
      <c r="AI433" s="103"/>
      <c r="AJ433" s="103"/>
      <c r="AK433" s="103"/>
      <c r="AL433" s="103" t="str">
        <f>IF(IFERROR(INDEX('Hotel Database'!$K$11:$K$510, MATCH($CY433, 'Hotel Database'!$EB$11:$EB$510, 0)), "")="", "", IFERROR(INDEX('Hotel Database'!$K$11:$K$510, MATCH($CY433, 'Hotel Database'!$EB$11:$EB$510, 0)), ""))</f>
        <v/>
      </c>
      <c r="AM433" s="103"/>
      <c r="AN433" s="103"/>
      <c r="AO433" s="103"/>
      <c r="AP433" s="103" t="str">
        <f>IF(IFERROR(INDEX('Hotel Database'!$Q$11:$Q$510, MATCH($CY433, 'Hotel Database'!$EB$11:$EB$510, 0)), "")="", "", IFERROR(INDEX('Hotel Database'!$Q$11:$Q$510, MATCH($CY433, 'Hotel Database'!$EB$11:$EB$510, 0)), ""))</f>
        <v/>
      </c>
      <c r="AQ433" s="103"/>
      <c r="AR433" s="103"/>
      <c r="AS433" s="103"/>
      <c r="AT433" s="104" t="str">
        <f t="shared" si="20"/>
        <v>https://lhw.com/montgomeriegolfclub</v>
      </c>
      <c r="AU433" s="104"/>
      <c r="AV433" s="104"/>
      <c r="AW433" s="104"/>
      <c r="AX433" s="104"/>
      <c r="AY433" s="104"/>
      <c r="AZ433" s="104"/>
      <c r="BA433" s="104"/>
      <c r="BB433" s="104"/>
      <c r="BC433" s="104"/>
      <c r="BD433" s="104"/>
      <c r="BE433" s="104"/>
      <c r="BF433" s="104"/>
      <c r="BG433" s="104"/>
      <c r="BH433" s="104"/>
      <c r="BI433" s="104"/>
      <c r="BJ433" s="104"/>
      <c r="BK433" s="104"/>
      <c r="BL433" s="105"/>
      <c r="BM433" s="2"/>
      <c r="BN433" s="25"/>
      <c r="BO433" s="25"/>
      <c r="BP433" s="25"/>
      <c r="BQ433" s="25"/>
      <c r="BR433" s="25"/>
      <c r="BS433" s="25"/>
      <c r="BT433" s="25"/>
      <c r="BU433" s="25"/>
      <c r="BV433" s="25"/>
      <c r="BW433" s="25"/>
      <c r="BX433" s="25"/>
      <c r="BY433" s="25"/>
      <c r="BZ433" s="25"/>
      <c r="CA433" s="25"/>
      <c r="CB433" s="25"/>
      <c r="CC433" s="25"/>
      <c r="CD433" s="25"/>
      <c r="CE433" s="25"/>
      <c r="CF433" s="25"/>
      <c r="CG433" s="25"/>
      <c r="CH433" s="25"/>
      <c r="CI433" s="25"/>
      <c r="CJ433" s="25"/>
      <c r="CK433" s="25"/>
      <c r="CU433" s="10" t="str">
        <f>'Hotel Database'!$EJ440</f>
        <v/>
      </c>
      <c r="CW433" s="10" t="str">
        <f>'Hotel Database'!$EN440</f>
        <v/>
      </c>
      <c r="CY433" s="8">
        <v>423</v>
      </c>
      <c r="DA433" s="10" t="str">
        <f>IFERROR(INDEX('Hotel Database'!$ED$11:$ED$510, MATCH($CY433, 'Hotel Database'!$EB$11:$EB$510, 0)), "")</f>
        <v>423. The Montgomerie Golf Club by Maxx Royal Resorts</v>
      </c>
      <c r="DC433" s="10" t="str">
        <f>IF(IFERROR(INDEX('Hotel Database'!$AD$11:$AD$510, MATCH($CY433, 'Hotel Database'!$EB$11:$EB$510, 0)), "")="", "", IFERROR(INDEX('Hotel Database'!$AD$11:$AD$510, MATCH($CY433, 'Hotel Database'!$EB$11:$EB$510, 0)), ""))</f>
        <v>www.lhw.com/montgomeriegolfclub</v>
      </c>
      <c r="DE433" s="10" t="str">
        <f t="shared" si="21"/>
        <v>https://lhw.com/montgomeriegolfclub</v>
      </c>
    </row>
    <row r="434" spans="1:109" x14ac:dyDescent="0.35">
      <c r="A434" s="2"/>
      <c r="B434" s="101" t="str">
        <f>IF(IFERROR(INDEX('Hotel Database'!$B$11:$B$510, MATCH($CY434, 'Hotel Database'!$EB$11:$EB$510, 0)), "")="", "", IFERROR(INDEX('Hotel Database'!$B$11:$B$510, MATCH($CY434, 'Hotel Database'!$EB$11:$EB$510, 0)), ""))</f>
        <v>Türkiye</v>
      </c>
      <c r="C434" s="102"/>
      <c r="D434" s="102"/>
      <c r="E434" s="102"/>
      <c r="F434" s="102"/>
      <c r="G434" s="102"/>
      <c r="H434" s="102"/>
      <c r="I434" s="102" t="str">
        <f>IF(IFERROR(INDEX('Hotel Database'!$C$11:$C$510, MATCH($CY434, 'Hotel Database'!$EB$11:$EB$510, 0)), "")="", "", IFERROR(INDEX('Hotel Database'!$C$11:$C$510, MATCH($CY434, 'Hotel Database'!$EB$11:$EB$510, 0)), ""))</f>
        <v>Bodrum</v>
      </c>
      <c r="J434" s="102"/>
      <c r="K434" s="102"/>
      <c r="L434" s="102"/>
      <c r="M434" s="102"/>
      <c r="N434" s="102"/>
      <c r="O434" s="102"/>
      <c r="P434" s="102" t="str">
        <f>IF(IFERROR(INDEX('Hotel Database'!$D$11:$D$510, MATCH($CY434, 'Hotel Database'!$EB$11:$EB$510, 0)), "")="", "", IFERROR(INDEX('Hotel Database'!$D$11:$D$510, MATCH($CY434, 'Hotel Database'!$EB$11:$EB$510, 0)), ""))</f>
        <v>Maxx Royal Bodrum Resort</v>
      </c>
      <c r="Q434" s="102"/>
      <c r="R434" s="102"/>
      <c r="S434" s="102"/>
      <c r="T434" s="102"/>
      <c r="U434" s="102"/>
      <c r="V434" s="102"/>
      <c r="W434" s="102"/>
      <c r="X434" s="102"/>
      <c r="Y434" s="102"/>
      <c r="Z434" s="102" t="str">
        <f>IF(IFERROR(INDEX('Hotel Database'!$I$11:$I$510, MATCH($CY434, 'Hotel Database'!$EB$11:$EB$510, 0)), "")="", "", IFERROR(INDEX('Hotel Database'!$I$11:$I$510, MATCH($CY434, 'Hotel Database'!$EB$11:$EB$510, 0)), ""))</f>
        <v/>
      </c>
      <c r="AA434" s="102"/>
      <c r="AB434" s="102"/>
      <c r="AC434" s="102"/>
      <c r="AD434" s="103">
        <f>IF(IFERROR(INDEX('Hotel Database'!$E$11:$E$510, MATCH($CY434, 'Hotel Database'!$EB$11:$EB$510, 0)), "")="", "", IFERROR(INDEX('Hotel Database'!$E$11:$E$510, MATCH($CY434, 'Hotel Database'!$EB$11:$EB$510, 0)), ""))</f>
        <v>176</v>
      </c>
      <c r="AE434" s="103"/>
      <c r="AF434" s="103"/>
      <c r="AG434" s="103"/>
      <c r="AH434" s="103">
        <f>IF(IFERROR(INDEX('Hotel Database'!$H$11:$H$510, MATCH($CY434, 'Hotel Database'!$EB$11:$EB$510, 0)), "")="", "", IFERROR(INDEX('Hotel Database'!$H$11:$H$510, MATCH($CY434, 'Hotel Database'!$EB$11:$EB$510, 0)), ""))</f>
        <v>0</v>
      </c>
      <c r="AI434" s="103"/>
      <c r="AJ434" s="103"/>
      <c r="AK434" s="103"/>
      <c r="AL434" s="103" t="str">
        <f>IF(IFERROR(INDEX('Hotel Database'!$K$11:$K$510, MATCH($CY434, 'Hotel Database'!$EB$11:$EB$510, 0)), "")="", "", IFERROR(INDEX('Hotel Database'!$K$11:$K$510, MATCH($CY434, 'Hotel Database'!$EB$11:$EB$510, 0)), ""))</f>
        <v/>
      </c>
      <c r="AM434" s="103"/>
      <c r="AN434" s="103"/>
      <c r="AO434" s="103"/>
      <c r="AP434" s="103" t="str">
        <f>IF(IFERROR(INDEX('Hotel Database'!$Q$11:$Q$510, MATCH($CY434, 'Hotel Database'!$EB$11:$EB$510, 0)), "")="", "", IFERROR(INDEX('Hotel Database'!$Q$11:$Q$510, MATCH($CY434, 'Hotel Database'!$EB$11:$EB$510, 0)), ""))</f>
        <v/>
      </c>
      <c r="AQ434" s="103"/>
      <c r="AR434" s="103"/>
      <c r="AS434" s="103"/>
      <c r="AT434" s="104" t="str">
        <f t="shared" si="20"/>
        <v>https://lhw.com/maxxroyalresort</v>
      </c>
      <c r="AU434" s="104"/>
      <c r="AV434" s="104"/>
      <c r="AW434" s="104"/>
      <c r="AX434" s="104"/>
      <c r="AY434" s="104"/>
      <c r="AZ434" s="104"/>
      <c r="BA434" s="104"/>
      <c r="BB434" s="104"/>
      <c r="BC434" s="104"/>
      <c r="BD434" s="104"/>
      <c r="BE434" s="104"/>
      <c r="BF434" s="104"/>
      <c r="BG434" s="104"/>
      <c r="BH434" s="104"/>
      <c r="BI434" s="104"/>
      <c r="BJ434" s="104"/>
      <c r="BK434" s="104"/>
      <c r="BL434" s="105"/>
      <c r="BM434" s="2"/>
      <c r="BN434" s="25"/>
      <c r="BO434" s="25"/>
      <c r="BP434" s="25"/>
      <c r="BQ434" s="25"/>
      <c r="BR434" s="25"/>
      <c r="BS434" s="25"/>
      <c r="BT434" s="25"/>
      <c r="BU434" s="25"/>
      <c r="BV434" s="25"/>
      <c r="BW434" s="25"/>
      <c r="BX434" s="25"/>
      <c r="BY434" s="25"/>
      <c r="BZ434" s="25"/>
      <c r="CA434" s="25"/>
      <c r="CB434" s="25"/>
      <c r="CC434" s="25"/>
      <c r="CD434" s="25"/>
      <c r="CE434" s="25"/>
      <c r="CF434" s="25"/>
      <c r="CG434" s="25"/>
      <c r="CH434" s="25"/>
      <c r="CI434" s="25"/>
      <c r="CJ434" s="25"/>
      <c r="CK434" s="25"/>
      <c r="CU434" s="10" t="str">
        <f>'Hotel Database'!$EJ441</f>
        <v/>
      </c>
      <c r="CW434" s="10" t="str">
        <f>'Hotel Database'!$EN441</f>
        <v/>
      </c>
      <c r="CY434" s="8">
        <v>424</v>
      </c>
      <c r="DA434" s="10" t="str">
        <f>IFERROR(INDEX('Hotel Database'!$ED$11:$ED$510, MATCH($CY434, 'Hotel Database'!$EB$11:$EB$510, 0)), "")</f>
        <v>424. Maxx Royal Bodrum Resort</v>
      </c>
      <c r="DC434" s="10" t="str">
        <f>IF(IFERROR(INDEX('Hotel Database'!$AD$11:$AD$510, MATCH($CY434, 'Hotel Database'!$EB$11:$EB$510, 0)), "")="", "", IFERROR(INDEX('Hotel Database'!$AD$11:$AD$510, MATCH($CY434, 'Hotel Database'!$EB$11:$EB$510, 0)), ""))</f>
        <v>www.lhw.com/maxxroyalresort</v>
      </c>
      <c r="DE434" s="10" t="str">
        <f t="shared" si="21"/>
        <v>https://lhw.com/maxxroyalresort</v>
      </c>
    </row>
    <row r="435" spans="1:109" x14ac:dyDescent="0.35">
      <c r="A435" s="2"/>
      <c r="B435" s="101" t="str">
        <f>IF(IFERROR(INDEX('Hotel Database'!$B$11:$B$510, MATCH($CY435, 'Hotel Database'!$EB$11:$EB$510, 0)), "")="", "", IFERROR(INDEX('Hotel Database'!$B$11:$B$510, MATCH($CY435, 'Hotel Database'!$EB$11:$EB$510, 0)), ""))</f>
        <v>Türkiye</v>
      </c>
      <c r="C435" s="102"/>
      <c r="D435" s="102"/>
      <c r="E435" s="102"/>
      <c r="F435" s="102"/>
      <c r="G435" s="102"/>
      <c r="H435" s="102"/>
      <c r="I435" s="102" t="str">
        <f>IF(IFERROR(INDEX('Hotel Database'!$C$11:$C$510, MATCH($CY435, 'Hotel Database'!$EB$11:$EB$510, 0)), "")="", "", IFERROR(INDEX('Hotel Database'!$C$11:$C$510, MATCH($CY435, 'Hotel Database'!$EB$11:$EB$510, 0)), ""))</f>
        <v>Mugla</v>
      </c>
      <c r="J435" s="102"/>
      <c r="K435" s="102"/>
      <c r="L435" s="102"/>
      <c r="M435" s="102"/>
      <c r="N435" s="102"/>
      <c r="O435" s="102"/>
      <c r="P435" s="102" t="str">
        <f>IF(IFERROR(INDEX('Hotel Database'!$D$11:$D$510, MATCH($CY435, 'Hotel Database'!$EB$11:$EB$510, 0)), "")="", "", IFERROR(INDEX('Hotel Database'!$D$11:$D$510, MATCH($CY435, 'Hotel Database'!$EB$11:$EB$510, 0)), ""))</f>
        <v>D Maris Bay</v>
      </c>
      <c r="Q435" s="102"/>
      <c r="R435" s="102"/>
      <c r="S435" s="102"/>
      <c r="T435" s="102"/>
      <c r="U435" s="102"/>
      <c r="V435" s="102"/>
      <c r="W435" s="102"/>
      <c r="X435" s="102"/>
      <c r="Y435" s="102"/>
      <c r="Z435" s="102" t="str">
        <f>IF(IFERROR(INDEX('Hotel Database'!$I$11:$I$510, MATCH($CY435, 'Hotel Database'!$EB$11:$EB$510, 0)), "")="", "", IFERROR(INDEX('Hotel Database'!$I$11:$I$510, MATCH($CY435, 'Hotel Database'!$EB$11:$EB$510, 0)), ""))</f>
        <v/>
      </c>
      <c r="AA435" s="102"/>
      <c r="AB435" s="102"/>
      <c r="AC435" s="102"/>
      <c r="AD435" s="103">
        <f>IF(IFERROR(INDEX('Hotel Database'!$E$11:$E$510, MATCH($CY435, 'Hotel Database'!$EB$11:$EB$510, 0)), "")="", "", IFERROR(INDEX('Hotel Database'!$E$11:$E$510, MATCH($CY435, 'Hotel Database'!$EB$11:$EB$510, 0)), ""))</f>
        <v>194</v>
      </c>
      <c r="AE435" s="103"/>
      <c r="AF435" s="103"/>
      <c r="AG435" s="103"/>
      <c r="AH435" s="103">
        <f>IF(IFERROR(INDEX('Hotel Database'!$H$11:$H$510, MATCH($CY435, 'Hotel Database'!$EB$11:$EB$510, 0)), "")="", "", IFERROR(INDEX('Hotel Database'!$H$11:$H$510, MATCH($CY435, 'Hotel Database'!$EB$11:$EB$510, 0)), ""))</f>
        <v>2</v>
      </c>
      <c r="AI435" s="103"/>
      <c r="AJ435" s="103"/>
      <c r="AK435" s="103"/>
      <c r="AL435" s="103">
        <f>IF(IFERROR(INDEX('Hotel Database'!$K$11:$K$510, MATCH($CY435, 'Hotel Database'!$EB$11:$EB$510, 0)), "")="", "", IFERROR(INDEX('Hotel Database'!$K$11:$K$510, MATCH($CY435, 'Hotel Database'!$EB$11:$EB$510, 0)), ""))</f>
        <v>80</v>
      </c>
      <c r="AM435" s="103"/>
      <c r="AN435" s="103"/>
      <c r="AO435" s="103"/>
      <c r="AP435" s="103">
        <f>IF(IFERROR(INDEX('Hotel Database'!$Q$11:$Q$510, MATCH($CY435, 'Hotel Database'!$EB$11:$EB$510, 0)), "")="", "", IFERROR(INDEX('Hotel Database'!$Q$11:$Q$510, MATCH($CY435, 'Hotel Database'!$EB$11:$EB$510, 0)), ""))</f>
        <v>60</v>
      </c>
      <c r="AQ435" s="103"/>
      <c r="AR435" s="103"/>
      <c r="AS435" s="103"/>
      <c r="AT435" s="104" t="str">
        <f t="shared" si="20"/>
        <v>https://lhw.com/dmarismugla</v>
      </c>
      <c r="AU435" s="104"/>
      <c r="AV435" s="104"/>
      <c r="AW435" s="104"/>
      <c r="AX435" s="104"/>
      <c r="AY435" s="104"/>
      <c r="AZ435" s="104"/>
      <c r="BA435" s="104"/>
      <c r="BB435" s="104"/>
      <c r="BC435" s="104"/>
      <c r="BD435" s="104"/>
      <c r="BE435" s="104"/>
      <c r="BF435" s="104"/>
      <c r="BG435" s="104"/>
      <c r="BH435" s="104"/>
      <c r="BI435" s="104"/>
      <c r="BJ435" s="104"/>
      <c r="BK435" s="104"/>
      <c r="BL435" s="105"/>
      <c r="BM435" s="2"/>
      <c r="BN435" s="25"/>
      <c r="BO435" s="25"/>
      <c r="BP435" s="25"/>
      <c r="BQ435" s="25"/>
      <c r="BR435" s="25"/>
      <c r="BS435" s="25"/>
      <c r="BT435" s="25"/>
      <c r="BU435" s="25"/>
      <c r="BV435" s="25"/>
      <c r="BW435" s="25"/>
      <c r="BX435" s="25"/>
      <c r="BY435" s="25"/>
      <c r="BZ435" s="25"/>
      <c r="CA435" s="25"/>
      <c r="CB435" s="25"/>
      <c r="CC435" s="25"/>
      <c r="CD435" s="25"/>
      <c r="CE435" s="25"/>
      <c r="CF435" s="25"/>
      <c r="CG435" s="25"/>
      <c r="CH435" s="25"/>
      <c r="CI435" s="25"/>
      <c r="CJ435" s="25"/>
      <c r="CK435" s="25"/>
      <c r="CU435" s="10" t="str">
        <f>'Hotel Database'!$EJ442</f>
        <v/>
      </c>
      <c r="CW435" s="10" t="str">
        <f>'Hotel Database'!$EN442</f>
        <v/>
      </c>
      <c r="CY435" s="8">
        <v>425</v>
      </c>
      <c r="DA435" s="10" t="str">
        <f>IFERROR(INDEX('Hotel Database'!$ED$11:$ED$510, MATCH($CY435, 'Hotel Database'!$EB$11:$EB$510, 0)), "")</f>
        <v>425. D Maris Bay</v>
      </c>
      <c r="DC435" s="10" t="str">
        <f>IF(IFERROR(INDEX('Hotel Database'!$AD$11:$AD$510, MATCH($CY435, 'Hotel Database'!$EB$11:$EB$510, 0)), "")="", "", IFERROR(INDEX('Hotel Database'!$AD$11:$AD$510, MATCH($CY435, 'Hotel Database'!$EB$11:$EB$510, 0)), ""))</f>
        <v>www.lhw.com/dmarismugla</v>
      </c>
      <c r="DE435" s="10" t="str">
        <f t="shared" si="21"/>
        <v>https://lhw.com/dmarismugla</v>
      </c>
    </row>
    <row r="436" spans="1:109" x14ac:dyDescent="0.35">
      <c r="A436" s="2"/>
      <c r="B436" s="101" t="str">
        <f>IF(IFERROR(INDEX('Hotel Database'!$B$11:$B$510, MATCH($CY436, 'Hotel Database'!$EB$11:$EB$510, 0)), "")="", "", IFERROR(INDEX('Hotel Database'!$B$11:$B$510, MATCH($CY436, 'Hotel Database'!$EB$11:$EB$510, 0)), ""))</f>
        <v>Türkiye</v>
      </c>
      <c r="C436" s="102"/>
      <c r="D436" s="102"/>
      <c r="E436" s="102"/>
      <c r="F436" s="102"/>
      <c r="G436" s="102"/>
      <c r="H436" s="102"/>
      <c r="I436" s="102" t="str">
        <f>IF(IFERROR(INDEX('Hotel Database'!$C$11:$C$510, MATCH($CY436, 'Hotel Database'!$EB$11:$EB$510, 0)), "")="", "", IFERROR(INDEX('Hotel Database'!$C$11:$C$510, MATCH($CY436, 'Hotel Database'!$EB$11:$EB$510, 0)), ""))</f>
        <v>Istanbul</v>
      </c>
      <c r="J436" s="102"/>
      <c r="K436" s="102"/>
      <c r="L436" s="102"/>
      <c r="M436" s="102"/>
      <c r="N436" s="102"/>
      <c r="O436" s="102"/>
      <c r="P436" s="102" t="str">
        <f>IF(IFERROR(INDEX('Hotel Database'!$D$11:$D$510, MATCH($CY436, 'Hotel Database'!$EB$11:$EB$510, 0)), "")="", "", IFERROR(INDEX('Hotel Database'!$D$11:$D$510, MATCH($CY436, 'Hotel Database'!$EB$11:$EB$510, 0)), ""))</f>
        <v>Princes' Palace Resort</v>
      </c>
      <c r="Q436" s="102"/>
      <c r="R436" s="102"/>
      <c r="S436" s="102"/>
      <c r="T436" s="102"/>
      <c r="U436" s="102"/>
      <c r="V436" s="102"/>
      <c r="W436" s="102"/>
      <c r="X436" s="102"/>
      <c r="Y436" s="102"/>
      <c r="Z436" s="102" t="str">
        <f>IF(IFERROR(INDEX('Hotel Database'!$I$11:$I$510, MATCH($CY436, 'Hotel Database'!$EB$11:$EB$510, 0)), "")="", "", IFERROR(INDEX('Hotel Database'!$I$11:$I$510, MATCH($CY436, 'Hotel Database'!$EB$11:$EB$510, 0)), ""))</f>
        <v/>
      </c>
      <c r="AA436" s="102"/>
      <c r="AB436" s="102"/>
      <c r="AC436" s="102"/>
      <c r="AD436" s="103">
        <f>IF(IFERROR(INDEX('Hotel Database'!$E$11:$E$510, MATCH($CY436, 'Hotel Database'!$EB$11:$EB$510, 0)), "")="", "", IFERROR(INDEX('Hotel Database'!$E$11:$E$510, MATCH($CY436, 'Hotel Database'!$EB$11:$EB$510, 0)), ""))</f>
        <v>69</v>
      </c>
      <c r="AE436" s="103"/>
      <c r="AF436" s="103"/>
      <c r="AG436" s="103"/>
      <c r="AH436" s="103">
        <f>IF(IFERROR(INDEX('Hotel Database'!$H$11:$H$510, MATCH($CY436, 'Hotel Database'!$EB$11:$EB$510, 0)), "")="", "", IFERROR(INDEX('Hotel Database'!$H$11:$H$510, MATCH($CY436, 'Hotel Database'!$EB$11:$EB$510, 0)), ""))</f>
        <v>1</v>
      </c>
      <c r="AI436" s="103"/>
      <c r="AJ436" s="103"/>
      <c r="AK436" s="103"/>
      <c r="AL436" s="103">
        <f>IF(IFERROR(INDEX('Hotel Database'!$K$11:$K$510, MATCH($CY436, 'Hotel Database'!$EB$11:$EB$510, 0)), "")="", "", IFERROR(INDEX('Hotel Database'!$K$11:$K$510, MATCH($CY436, 'Hotel Database'!$EB$11:$EB$510, 0)), ""))</f>
        <v>73</v>
      </c>
      <c r="AM436" s="103"/>
      <c r="AN436" s="103"/>
      <c r="AO436" s="103"/>
      <c r="AP436" s="103">
        <f>IF(IFERROR(INDEX('Hotel Database'!$Q$11:$Q$510, MATCH($CY436, 'Hotel Database'!$EB$11:$EB$510, 0)), "")="", "", IFERROR(INDEX('Hotel Database'!$Q$11:$Q$510, MATCH($CY436, 'Hotel Database'!$EB$11:$EB$510, 0)), ""))</f>
        <v>200</v>
      </c>
      <c r="AQ436" s="103"/>
      <c r="AR436" s="103"/>
      <c r="AS436" s="103"/>
      <c r="AT436" s="104" t="str">
        <f t="shared" si="20"/>
        <v>https://lhw.com/princespalace</v>
      </c>
      <c r="AU436" s="104"/>
      <c r="AV436" s="104"/>
      <c r="AW436" s="104"/>
      <c r="AX436" s="104"/>
      <c r="AY436" s="104"/>
      <c r="AZ436" s="104"/>
      <c r="BA436" s="104"/>
      <c r="BB436" s="104"/>
      <c r="BC436" s="104"/>
      <c r="BD436" s="104"/>
      <c r="BE436" s="104"/>
      <c r="BF436" s="104"/>
      <c r="BG436" s="104"/>
      <c r="BH436" s="104"/>
      <c r="BI436" s="104"/>
      <c r="BJ436" s="104"/>
      <c r="BK436" s="104"/>
      <c r="BL436" s="105"/>
      <c r="BM436" s="2"/>
      <c r="BN436" s="25"/>
      <c r="BO436" s="25"/>
      <c r="BP436" s="25"/>
      <c r="BQ436" s="25"/>
      <c r="BR436" s="25"/>
      <c r="BS436" s="25"/>
      <c r="BT436" s="25"/>
      <c r="BU436" s="25"/>
      <c r="BV436" s="25"/>
      <c r="BW436" s="25"/>
      <c r="BX436" s="25"/>
      <c r="BY436" s="25"/>
      <c r="BZ436" s="25"/>
      <c r="CA436" s="25"/>
      <c r="CB436" s="25"/>
      <c r="CC436" s="25"/>
      <c r="CD436" s="25"/>
      <c r="CE436" s="25"/>
      <c r="CF436" s="25"/>
      <c r="CG436" s="25"/>
      <c r="CH436" s="25"/>
      <c r="CI436" s="25"/>
      <c r="CJ436" s="25"/>
      <c r="CK436" s="25"/>
      <c r="CU436" s="10" t="str">
        <f>'Hotel Database'!$EJ443</f>
        <v/>
      </c>
      <c r="CW436" s="10" t="str">
        <f>'Hotel Database'!$EN443</f>
        <v/>
      </c>
      <c r="CY436" s="8">
        <v>426</v>
      </c>
      <c r="DA436" s="10" t="str">
        <f>IFERROR(INDEX('Hotel Database'!$ED$11:$ED$510, MATCH($CY436, 'Hotel Database'!$EB$11:$EB$510, 0)), "")</f>
        <v>426. Princes' Palace Resort</v>
      </c>
      <c r="DC436" s="10" t="str">
        <f>IF(IFERROR(INDEX('Hotel Database'!$AD$11:$AD$510, MATCH($CY436, 'Hotel Database'!$EB$11:$EB$510, 0)), "")="", "", IFERROR(INDEX('Hotel Database'!$AD$11:$AD$510, MATCH($CY436, 'Hotel Database'!$EB$11:$EB$510, 0)), ""))</f>
        <v>www.lhw.com/princespalace</v>
      </c>
      <c r="DE436" s="10" t="str">
        <f t="shared" si="21"/>
        <v>https://lhw.com/princespalace</v>
      </c>
    </row>
    <row r="437" spans="1:109" x14ac:dyDescent="0.35">
      <c r="A437" s="2"/>
      <c r="B437" s="101" t="str">
        <f>IF(IFERROR(INDEX('Hotel Database'!$B$11:$B$510, MATCH($CY437, 'Hotel Database'!$EB$11:$EB$510, 0)), "")="", "", IFERROR(INDEX('Hotel Database'!$B$11:$B$510, MATCH($CY437, 'Hotel Database'!$EB$11:$EB$510, 0)), ""))</f>
        <v>Türkiye</v>
      </c>
      <c r="C437" s="102"/>
      <c r="D437" s="102"/>
      <c r="E437" s="102"/>
      <c r="F437" s="102"/>
      <c r="G437" s="102"/>
      <c r="H437" s="102"/>
      <c r="I437" s="102" t="str">
        <f>IF(IFERROR(INDEX('Hotel Database'!$C$11:$C$510, MATCH($CY437, 'Hotel Database'!$EB$11:$EB$510, 0)), "")="", "", IFERROR(INDEX('Hotel Database'!$C$11:$C$510, MATCH($CY437, 'Hotel Database'!$EB$11:$EB$510, 0)), ""))</f>
        <v>Capadoccia</v>
      </c>
      <c r="J437" s="102"/>
      <c r="K437" s="102"/>
      <c r="L437" s="102"/>
      <c r="M437" s="102"/>
      <c r="N437" s="102"/>
      <c r="O437" s="102"/>
      <c r="P437" s="102" t="str">
        <f>IF(IFERROR(INDEX('Hotel Database'!$D$11:$D$510, MATCH($CY437, 'Hotel Database'!$EB$11:$EB$510, 0)), "")="", "", IFERROR(INDEX('Hotel Database'!$D$11:$D$510, MATCH($CY437, 'Hotel Database'!$EB$11:$EB$510, 0)), ""))</f>
        <v>Argos in Cappadocia</v>
      </c>
      <c r="Q437" s="102"/>
      <c r="R437" s="102"/>
      <c r="S437" s="102"/>
      <c r="T437" s="102"/>
      <c r="U437" s="102"/>
      <c r="V437" s="102"/>
      <c r="W437" s="102"/>
      <c r="X437" s="102"/>
      <c r="Y437" s="102"/>
      <c r="Z437" s="102" t="str">
        <f>IF(IFERROR(INDEX('Hotel Database'!$I$11:$I$510, MATCH($CY437, 'Hotel Database'!$EB$11:$EB$510, 0)), "")="", "", IFERROR(INDEX('Hotel Database'!$I$11:$I$510, MATCH($CY437, 'Hotel Database'!$EB$11:$EB$510, 0)), ""))</f>
        <v/>
      </c>
      <c r="AA437" s="102"/>
      <c r="AB437" s="102"/>
      <c r="AC437" s="102"/>
      <c r="AD437" s="103">
        <f>IF(IFERROR(INDEX('Hotel Database'!$E$11:$E$510, MATCH($CY437, 'Hotel Database'!$EB$11:$EB$510, 0)), "")="", "", IFERROR(INDEX('Hotel Database'!$E$11:$E$510, MATCH($CY437, 'Hotel Database'!$EB$11:$EB$510, 0)), ""))</f>
        <v>71</v>
      </c>
      <c r="AE437" s="103"/>
      <c r="AF437" s="103"/>
      <c r="AG437" s="103"/>
      <c r="AH437" s="103">
        <f>IF(IFERROR(INDEX('Hotel Database'!$H$11:$H$510, MATCH($CY437, 'Hotel Database'!$EB$11:$EB$510, 0)), "")="", "", IFERROR(INDEX('Hotel Database'!$H$11:$H$510, MATCH($CY437, 'Hotel Database'!$EB$11:$EB$510, 0)), ""))</f>
        <v>0</v>
      </c>
      <c r="AI437" s="103"/>
      <c r="AJ437" s="103"/>
      <c r="AK437" s="103"/>
      <c r="AL437" s="103" t="str">
        <f>IF(IFERROR(INDEX('Hotel Database'!$K$11:$K$510, MATCH($CY437, 'Hotel Database'!$EB$11:$EB$510, 0)), "")="", "", IFERROR(INDEX('Hotel Database'!$K$11:$K$510, MATCH($CY437, 'Hotel Database'!$EB$11:$EB$510, 0)), ""))</f>
        <v/>
      </c>
      <c r="AM437" s="103"/>
      <c r="AN437" s="103"/>
      <c r="AO437" s="103"/>
      <c r="AP437" s="103" t="str">
        <f>IF(IFERROR(INDEX('Hotel Database'!$Q$11:$Q$510, MATCH($CY437, 'Hotel Database'!$EB$11:$EB$510, 0)), "")="", "", IFERROR(INDEX('Hotel Database'!$Q$11:$Q$510, MATCH($CY437, 'Hotel Database'!$EB$11:$EB$510, 0)), ""))</f>
        <v/>
      </c>
      <c r="AQ437" s="103"/>
      <c r="AR437" s="103"/>
      <c r="AS437" s="103"/>
      <c r="AT437" s="104" t="str">
        <f t="shared" si="20"/>
        <v>https://lhw.com/argoscappadocia</v>
      </c>
      <c r="AU437" s="104"/>
      <c r="AV437" s="104"/>
      <c r="AW437" s="104"/>
      <c r="AX437" s="104"/>
      <c r="AY437" s="104"/>
      <c r="AZ437" s="104"/>
      <c r="BA437" s="104"/>
      <c r="BB437" s="104"/>
      <c r="BC437" s="104"/>
      <c r="BD437" s="104"/>
      <c r="BE437" s="104"/>
      <c r="BF437" s="104"/>
      <c r="BG437" s="104"/>
      <c r="BH437" s="104"/>
      <c r="BI437" s="104"/>
      <c r="BJ437" s="104"/>
      <c r="BK437" s="104"/>
      <c r="BL437" s="105"/>
      <c r="BM437" s="2"/>
      <c r="BN437" s="25"/>
      <c r="BO437" s="25"/>
      <c r="BP437" s="25"/>
      <c r="BQ437" s="25"/>
      <c r="BR437" s="25"/>
      <c r="BS437" s="25"/>
      <c r="BT437" s="25"/>
      <c r="BU437" s="25"/>
      <c r="BV437" s="25"/>
      <c r="BW437" s="25"/>
      <c r="BX437" s="25"/>
      <c r="BY437" s="25"/>
      <c r="BZ437" s="25"/>
      <c r="CA437" s="25"/>
      <c r="CB437" s="25"/>
      <c r="CC437" s="25"/>
      <c r="CD437" s="25"/>
      <c r="CE437" s="25"/>
      <c r="CF437" s="25"/>
      <c r="CG437" s="25"/>
      <c r="CH437" s="25"/>
      <c r="CI437" s="25"/>
      <c r="CJ437" s="25"/>
      <c r="CK437" s="25"/>
      <c r="CU437" s="10" t="str">
        <f>'Hotel Database'!$EJ444</f>
        <v/>
      </c>
      <c r="CW437" s="10" t="str">
        <f>'Hotel Database'!$EN444</f>
        <v/>
      </c>
      <c r="CY437" s="8">
        <v>427</v>
      </c>
      <c r="DA437" s="10" t="str">
        <f>IFERROR(INDEX('Hotel Database'!$ED$11:$ED$510, MATCH($CY437, 'Hotel Database'!$EB$11:$EB$510, 0)), "")</f>
        <v>427. Argos in Cappadocia</v>
      </c>
      <c r="DC437" s="10" t="str">
        <f>IF(IFERROR(INDEX('Hotel Database'!$AD$11:$AD$510, MATCH($CY437, 'Hotel Database'!$EB$11:$EB$510, 0)), "")="", "", IFERROR(INDEX('Hotel Database'!$AD$11:$AD$510, MATCH($CY437, 'Hotel Database'!$EB$11:$EB$510, 0)), ""))</f>
        <v>www.lhw.com/argoscappadocia</v>
      </c>
      <c r="DE437" s="10" t="str">
        <f t="shared" si="21"/>
        <v>https://lhw.com/argoscappadocia</v>
      </c>
    </row>
    <row r="438" spans="1:109" x14ac:dyDescent="0.35">
      <c r="A438" s="2"/>
      <c r="B438" s="101" t="str">
        <f>IF(IFERROR(INDEX('Hotel Database'!$B$11:$B$510, MATCH($CY438, 'Hotel Database'!$EB$11:$EB$510, 0)), "")="", "", IFERROR(INDEX('Hotel Database'!$B$11:$B$510, MATCH($CY438, 'Hotel Database'!$EB$11:$EB$510, 0)), ""))</f>
        <v>Turks and Caicos Islands</v>
      </c>
      <c r="C438" s="102"/>
      <c r="D438" s="102"/>
      <c r="E438" s="102"/>
      <c r="F438" s="102"/>
      <c r="G438" s="102"/>
      <c r="H438" s="102"/>
      <c r="I438" s="102" t="str">
        <f>IF(IFERROR(INDEX('Hotel Database'!$C$11:$C$510, MATCH($CY438, 'Hotel Database'!$EB$11:$EB$510, 0)), "")="", "", IFERROR(INDEX('Hotel Database'!$C$11:$C$510, MATCH($CY438, 'Hotel Database'!$EB$11:$EB$510, 0)), ""))</f>
        <v>Providenciales</v>
      </c>
      <c r="J438" s="102"/>
      <c r="K438" s="102"/>
      <c r="L438" s="102"/>
      <c r="M438" s="102"/>
      <c r="N438" s="102"/>
      <c r="O438" s="102"/>
      <c r="P438" s="102" t="str">
        <f>IF(IFERROR(INDEX('Hotel Database'!$D$11:$D$510, MATCH($CY438, 'Hotel Database'!$EB$11:$EB$510, 0)), "")="", "", IFERROR(INDEX('Hotel Database'!$D$11:$D$510, MATCH($CY438, 'Hotel Database'!$EB$11:$EB$510, 0)), ""))</f>
        <v>Wymara Resort and Villas</v>
      </c>
      <c r="Q438" s="102"/>
      <c r="R438" s="102"/>
      <c r="S438" s="102"/>
      <c r="T438" s="102"/>
      <c r="U438" s="102"/>
      <c r="V438" s="102"/>
      <c r="W438" s="102"/>
      <c r="X438" s="102"/>
      <c r="Y438" s="102"/>
      <c r="Z438" s="102" t="str">
        <f>IF(IFERROR(INDEX('Hotel Database'!$I$11:$I$510, MATCH($CY438, 'Hotel Database'!$EB$11:$EB$510, 0)), "")="", "", IFERROR(INDEX('Hotel Database'!$I$11:$I$510, MATCH($CY438, 'Hotel Database'!$EB$11:$EB$510, 0)), ""))</f>
        <v/>
      </c>
      <c r="AA438" s="102"/>
      <c r="AB438" s="102"/>
      <c r="AC438" s="102"/>
      <c r="AD438" s="103">
        <f>IF(IFERROR(INDEX('Hotel Database'!$E$11:$E$510, MATCH($CY438, 'Hotel Database'!$EB$11:$EB$510, 0)), "")="", "", IFERROR(INDEX('Hotel Database'!$E$11:$E$510, MATCH($CY438, 'Hotel Database'!$EB$11:$EB$510, 0)), ""))</f>
        <v>95</v>
      </c>
      <c r="AE438" s="103"/>
      <c r="AF438" s="103"/>
      <c r="AG438" s="103"/>
      <c r="AH438" s="103">
        <f>IF(IFERROR(INDEX('Hotel Database'!$H$11:$H$510, MATCH($CY438, 'Hotel Database'!$EB$11:$EB$510, 0)), "")="", "", IFERROR(INDEX('Hotel Database'!$H$11:$H$510, MATCH($CY438, 'Hotel Database'!$EB$11:$EB$510, 0)), ""))</f>
        <v>1</v>
      </c>
      <c r="AI438" s="103"/>
      <c r="AJ438" s="103"/>
      <c r="AK438" s="103"/>
      <c r="AL438" s="103">
        <f>IF(IFERROR(INDEX('Hotel Database'!$K$11:$K$510, MATCH($CY438, 'Hotel Database'!$EB$11:$EB$510, 0)), "")="", "", IFERROR(INDEX('Hotel Database'!$K$11:$K$510, MATCH($CY438, 'Hotel Database'!$EB$11:$EB$510, 0)), ""))</f>
        <v>90</v>
      </c>
      <c r="AM438" s="103"/>
      <c r="AN438" s="103"/>
      <c r="AO438" s="103"/>
      <c r="AP438" s="103">
        <f>IF(IFERROR(INDEX('Hotel Database'!$Q$11:$Q$510, MATCH($CY438, 'Hotel Database'!$EB$11:$EB$510, 0)), "")="", "", IFERROR(INDEX('Hotel Database'!$Q$11:$Q$510, MATCH($CY438, 'Hotel Database'!$EB$11:$EB$510, 0)), ""))</f>
        <v>30</v>
      </c>
      <c r="AQ438" s="103"/>
      <c r="AR438" s="103"/>
      <c r="AS438" s="103"/>
      <c r="AT438" s="104" t="str">
        <f t="shared" si="20"/>
        <v>https://lhw.com/wymararesort</v>
      </c>
      <c r="AU438" s="104"/>
      <c r="AV438" s="104"/>
      <c r="AW438" s="104"/>
      <c r="AX438" s="104"/>
      <c r="AY438" s="104"/>
      <c r="AZ438" s="104"/>
      <c r="BA438" s="104"/>
      <c r="BB438" s="104"/>
      <c r="BC438" s="104"/>
      <c r="BD438" s="104"/>
      <c r="BE438" s="104"/>
      <c r="BF438" s="104"/>
      <c r="BG438" s="104"/>
      <c r="BH438" s="104"/>
      <c r="BI438" s="104"/>
      <c r="BJ438" s="104"/>
      <c r="BK438" s="104"/>
      <c r="BL438" s="105"/>
      <c r="BM438" s="2"/>
      <c r="BN438" s="25"/>
      <c r="BO438" s="25"/>
      <c r="BP438" s="25"/>
      <c r="BQ438" s="25"/>
      <c r="BR438" s="25"/>
      <c r="BS438" s="25"/>
      <c r="BT438" s="25"/>
      <c r="BU438" s="25"/>
      <c r="BV438" s="25"/>
      <c r="BW438" s="25"/>
      <c r="BX438" s="25"/>
      <c r="BY438" s="25"/>
      <c r="BZ438" s="25"/>
      <c r="CA438" s="25"/>
      <c r="CB438" s="25"/>
      <c r="CC438" s="25"/>
      <c r="CD438" s="25"/>
      <c r="CE438" s="25"/>
      <c r="CF438" s="25"/>
      <c r="CG438" s="25"/>
      <c r="CH438" s="25"/>
      <c r="CI438" s="25"/>
      <c r="CJ438" s="25"/>
      <c r="CK438" s="25"/>
      <c r="CU438" s="10" t="str">
        <f>'Hotel Database'!$EJ445</f>
        <v/>
      </c>
      <c r="CW438" s="10" t="str">
        <f>'Hotel Database'!$EN445</f>
        <v/>
      </c>
      <c r="CY438" s="8">
        <v>428</v>
      </c>
      <c r="DA438" s="10" t="str">
        <f>IFERROR(INDEX('Hotel Database'!$ED$11:$ED$510, MATCH($CY438, 'Hotel Database'!$EB$11:$EB$510, 0)), "")</f>
        <v>428. Wymara Resort and Villas</v>
      </c>
      <c r="DC438" s="10" t="str">
        <f>IF(IFERROR(INDEX('Hotel Database'!$AD$11:$AD$510, MATCH($CY438, 'Hotel Database'!$EB$11:$EB$510, 0)), "")="", "", IFERROR(INDEX('Hotel Database'!$AD$11:$AD$510, MATCH($CY438, 'Hotel Database'!$EB$11:$EB$510, 0)), ""))</f>
        <v>www.lhw.com/wymararesort</v>
      </c>
      <c r="DE438" s="10" t="str">
        <f t="shared" si="21"/>
        <v>https://lhw.com/wymararesort</v>
      </c>
    </row>
    <row r="439" spans="1:109" x14ac:dyDescent="0.35">
      <c r="A439" s="2"/>
      <c r="B439" s="101" t="str">
        <f>IF(IFERROR(INDEX('Hotel Database'!$B$11:$B$510, MATCH($CY439, 'Hotel Database'!$EB$11:$EB$510, 0)), "")="", "", IFERROR(INDEX('Hotel Database'!$B$11:$B$510, MATCH($CY439, 'Hotel Database'!$EB$11:$EB$510, 0)), ""))</f>
        <v>Turks and Caicos Islands</v>
      </c>
      <c r="C439" s="102"/>
      <c r="D439" s="102"/>
      <c r="E439" s="102"/>
      <c r="F439" s="102"/>
      <c r="G439" s="102"/>
      <c r="H439" s="102"/>
      <c r="I439" s="102" t="str">
        <f>IF(IFERROR(INDEX('Hotel Database'!$C$11:$C$510, MATCH($CY439, 'Hotel Database'!$EB$11:$EB$510, 0)), "")="", "", IFERROR(INDEX('Hotel Database'!$C$11:$C$510, MATCH($CY439, 'Hotel Database'!$EB$11:$EB$510, 0)), ""))</f>
        <v>Providenciales</v>
      </c>
      <c r="J439" s="102"/>
      <c r="K439" s="102"/>
      <c r="L439" s="102"/>
      <c r="M439" s="102"/>
      <c r="N439" s="102"/>
      <c r="O439" s="102"/>
      <c r="P439" s="102" t="str">
        <f>IF(IFERROR(INDEX('Hotel Database'!$D$11:$D$510, MATCH($CY439, 'Hotel Database'!$EB$11:$EB$510, 0)), "")="", "", IFERROR(INDEX('Hotel Database'!$D$11:$D$510, MATCH($CY439, 'Hotel Database'!$EB$11:$EB$510, 0)), ""))</f>
        <v>Rock House Resort</v>
      </c>
      <c r="Q439" s="102"/>
      <c r="R439" s="102"/>
      <c r="S439" s="102"/>
      <c r="T439" s="102"/>
      <c r="U439" s="102"/>
      <c r="V439" s="102"/>
      <c r="W439" s="102"/>
      <c r="X439" s="102"/>
      <c r="Y439" s="102"/>
      <c r="Z439" s="102" t="str">
        <f>IF(IFERROR(INDEX('Hotel Database'!$I$11:$I$510, MATCH($CY439, 'Hotel Database'!$EB$11:$EB$510, 0)), "")="", "", IFERROR(INDEX('Hotel Database'!$I$11:$I$510, MATCH($CY439, 'Hotel Database'!$EB$11:$EB$510, 0)), ""))</f>
        <v/>
      </c>
      <c r="AA439" s="102"/>
      <c r="AB439" s="102"/>
      <c r="AC439" s="102"/>
      <c r="AD439" s="103">
        <f>IF(IFERROR(INDEX('Hotel Database'!$E$11:$E$510, MATCH($CY439, 'Hotel Database'!$EB$11:$EB$510, 0)), "")="", "", IFERROR(INDEX('Hotel Database'!$E$11:$E$510, MATCH($CY439, 'Hotel Database'!$EB$11:$EB$510, 0)), ""))</f>
        <v>46</v>
      </c>
      <c r="AE439" s="103"/>
      <c r="AF439" s="103"/>
      <c r="AG439" s="103"/>
      <c r="AH439" s="103">
        <f>IF(IFERROR(INDEX('Hotel Database'!$H$11:$H$510, MATCH($CY439, 'Hotel Database'!$EB$11:$EB$510, 0)), "")="", "", IFERROR(INDEX('Hotel Database'!$H$11:$H$510, MATCH($CY439, 'Hotel Database'!$EB$11:$EB$510, 0)), ""))</f>
        <v>0</v>
      </c>
      <c r="AI439" s="103"/>
      <c r="AJ439" s="103"/>
      <c r="AK439" s="103"/>
      <c r="AL439" s="103" t="str">
        <f>IF(IFERROR(INDEX('Hotel Database'!$K$11:$K$510, MATCH($CY439, 'Hotel Database'!$EB$11:$EB$510, 0)), "")="", "", IFERROR(INDEX('Hotel Database'!$K$11:$K$510, MATCH($CY439, 'Hotel Database'!$EB$11:$EB$510, 0)), ""))</f>
        <v/>
      </c>
      <c r="AM439" s="103"/>
      <c r="AN439" s="103"/>
      <c r="AO439" s="103"/>
      <c r="AP439" s="103" t="str">
        <f>IF(IFERROR(INDEX('Hotel Database'!$Q$11:$Q$510, MATCH($CY439, 'Hotel Database'!$EB$11:$EB$510, 0)), "")="", "", IFERROR(INDEX('Hotel Database'!$Q$11:$Q$510, MATCH($CY439, 'Hotel Database'!$EB$11:$EB$510, 0)), ""))</f>
        <v/>
      </c>
      <c r="AQ439" s="103"/>
      <c r="AR439" s="103"/>
      <c r="AS439" s="103"/>
      <c r="AT439" s="104" t="str">
        <f t="shared" si="20"/>
        <v>https://lhw.com/therockhouse</v>
      </c>
      <c r="AU439" s="104"/>
      <c r="AV439" s="104"/>
      <c r="AW439" s="104"/>
      <c r="AX439" s="104"/>
      <c r="AY439" s="104"/>
      <c r="AZ439" s="104"/>
      <c r="BA439" s="104"/>
      <c r="BB439" s="104"/>
      <c r="BC439" s="104"/>
      <c r="BD439" s="104"/>
      <c r="BE439" s="104"/>
      <c r="BF439" s="104"/>
      <c r="BG439" s="104"/>
      <c r="BH439" s="104"/>
      <c r="BI439" s="104"/>
      <c r="BJ439" s="104"/>
      <c r="BK439" s="104"/>
      <c r="BL439" s="105"/>
      <c r="BM439" s="2"/>
      <c r="BN439" s="25"/>
      <c r="BO439" s="25"/>
      <c r="BP439" s="25"/>
      <c r="BQ439" s="25"/>
      <c r="BR439" s="25"/>
      <c r="BS439" s="25"/>
      <c r="BT439" s="25"/>
      <c r="BU439" s="25"/>
      <c r="BV439" s="25"/>
      <c r="BW439" s="25"/>
      <c r="BX439" s="25"/>
      <c r="BY439" s="25"/>
      <c r="BZ439" s="25"/>
      <c r="CA439" s="25"/>
      <c r="CB439" s="25"/>
      <c r="CC439" s="25"/>
      <c r="CD439" s="25"/>
      <c r="CE439" s="25"/>
      <c r="CF439" s="25"/>
      <c r="CG439" s="25"/>
      <c r="CH439" s="25"/>
      <c r="CI439" s="25"/>
      <c r="CJ439" s="25"/>
      <c r="CK439" s="25"/>
      <c r="CU439" s="10" t="str">
        <f>'Hotel Database'!$EJ446</f>
        <v/>
      </c>
      <c r="CW439" s="10" t="str">
        <f>'Hotel Database'!$EN446</f>
        <v/>
      </c>
      <c r="CY439" s="8">
        <v>429</v>
      </c>
      <c r="DA439" s="10" t="str">
        <f>IFERROR(INDEX('Hotel Database'!$ED$11:$ED$510, MATCH($CY439, 'Hotel Database'!$EB$11:$EB$510, 0)), "")</f>
        <v>429. Rock House Resort</v>
      </c>
      <c r="DC439" s="10" t="str">
        <f>IF(IFERROR(INDEX('Hotel Database'!$AD$11:$AD$510, MATCH($CY439, 'Hotel Database'!$EB$11:$EB$510, 0)), "")="", "", IFERROR(INDEX('Hotel Database'!$AD$11:$AD$510, MATCH($CY439, 'Hotel Database'!$EB$11:$EB$510, 0)), ""))</f>
        <v>www.lhw.com/therockhouse</v>
      </c>
      <c r="DE439" s="10" t="str">
        <f t="shared" si="21"/>
        <v>https://lhw.com/therockhouse</v>
      </c>
    </row>
    <row r="440" spans="1:109" x14ac:dyDescent="0.35">
      <c r="A440" s="2"/>
      <c r="B440" s="101" t="str">
        <f>IF(IFERROR(INDEX('Hotel Database'!$B$11:$B$510, MATCH($CY440, 'Hotel Database'!$EB$11:$EB$510, 0)), "")="", "", IFERROR(INDEX('Hotel Database'!$B$11:$B$510, MATCH($CY440, 'Hotel Database'!$EB$11:$EB$510, 0)), ""))</f>
        <v>Turks and Caicos Islands</v>
      </c>
      <c r="C440" s="102"/>
      <c r="D440" s="102"/>
      <c r="E440" s="102"/>
      <c r="F440" s="102"/>
      <c r="G440" s="102"/>
      <c r="H440" s="102"/>
      <c r="I440" s="102" t="str">
        <f>IF(IFERROR(INDEX('Hotel Database'!$C$11:$C$510, MATCH($CY440, 'Hotel Database'!$EB$11:$EB$510, 0)), "")="", "", IFERROR(INDEX('Hotel Database'!$C$11:$C$510, MATCH($CY440, 'Hotel Database'!$EB$11:$EB$510, 0)), ""))</f>
        <v>Providenciales</v>
      </c>
      <c r="J440" s="102"/>
      <c r="K440" s="102"/>
      <c r="L440" s="102"/>
      <c r="M440" s="102"/>
      <c r="N440" s="102"/>
      <c r="O440" s="102"/>
      <c r="P440" s="102" t="str">
        <f>IF(IFERROR(INDEX('Hotel Database'!$D$11:$D$510, MATCH($CY440, 'Hotel Database'!$EB$11:$EB$510, 0)), "")="", "", IFERROR(INDEX('Hotel Database'!$D$11:$D$510, MATCH($CY440, 'Hotel Database'!$EB$11:$EB$510, 0)), ""))</f>
        <v>Grace Bay Club</v>
      </c>
      <c r="Q440" s="102"/>
      <c r="R440" s="102"/>
      <c r="S440" s="102"/>
      <c r="T440" s="102"/>
      <c r="U440" s="102"/>
      <c r="V440" s="102"/>
      <c r="W440" s="102"/>
      <c r="X440" s="102"/>
      <c r="Y440" s="102"/>
      <c r="Z440" s="102" t="str">
        <f>IF(IFERROR(INDEX('Hotel Database'!$I$11:$I$510, MATCH($CY440, 'Hotel Database'!$EB$11:$EB$510, 0)), "")="", "", IFERROR(INDEX('Hotel Database'!$I$11:$I$510, MATCH($CY440, 'Hotel Database'!$EB$11:$EB$510, 0)), ""))</f>
        <v/>
      </c>
      <c r="AA440" s="102"/>
      <c r="AB440" s="102"/>
      <c r="AC440" s="102"/>
      <c r="AD440" s="103">
        <f>IF(IFERROR(INDEX('Hotel Database'!$E$11:$E$510, MATCH($CY440, 'Hotel Database'!$EB$11:$EB$510, 0)), "")="", "", IFERROR(INDEX('Hotel Database'!$E$11:$E$510, MATCH($CY440, 'Hotel Database'!$EB$11:$EB$510, 0)), ""))</f>
        <v>92</v>
      </c>
      <c r="AE440" s="103"/>
      <c r="AF440" s="103"/>
      <c r="AG440" s="103"/>
      <c r="AH440" s="103">
        <f>IF(IFERROR(INDEX('Hotel Database'!$H$11:$H$510, MATCH($CY440, 'Hotel Database'!$EB$11:$EB$510, 0)), "")="", "", IFERROR(INDEX('Hotel Database'!$H$11:$H$510, MATCH($CY440, 'Hotel Database'!$EB$11:$EB$510, 0)), ""))</f>
        <v>0</v>
      </c>
      <c r="AI440" s="103"/>
      <c r="AJ440" s="103"/>
      <c r="AK440" s="103"/>
      <c r="AL440" s="103">
        <f>IF(IFERROR(INDEX('Hotel Database'!$K$11:$K$510, MATCH($CY440, 'Hotel Database'!$EB$11:$EB$510, 0)), "")="", "", IFERROR(INDEX('Hotel Database'!$K$11:$K$510, MATCH($CY440, 'Hotel Database'!$EB$11:$EB$510, 0)), ""))</f>
        <v>150</v>
      </c>
      <c r="AM440" s="103"/>
      <c r="AN440" s="103"/>
      <c r="AO440" s="103"/>
      <c r="AP440" s="103">
        <f>IF(IFERROR(INDEX('Hotel Database'!$Q$11:$Q$510, MATCH($CY440, 'Hotel Database'!$EB$11:$EB$510, 0)), "")="", "", IFERROR(INDEX('Hotel Database'!$Q$11:$Q$510, MATCH($CY440, 'Hotel Database'!$EB$11:$EB$510, 0)), ""))</f>
        <v>100</v>
      </c>
      <c r="AQ440" s="103"/>
      <c r="AR440" s="103"/>
      <c r="AS440" s="103"/>
      <c r="AT440" s="104" t="str">
        <f t="shared" si="20"/>
        <v>https://lhw.com/gracebayclub</v>
      </c>
      <c r="AU440" s="104"/>
      <c r="AV440" s="104"/>
      <c r="AW440" s="104"/>
      <c r="AX440" s="104"/>
      <c r="AY440" s="104"/>
      <c r="AZ440" s="104"/>
      <c r="BA440" s="104"/>
      <c r="BB440" s="104"/>
      <c r="BC440" s="104"/>
      <c r="BD440" s="104"/>
      <c r="BE440" s="104"/>
      <c r="BF440" s="104"/>
      <c r="BG440" s="104"/>
      <c r="BH440" s="104"/>
      <c r="BI440" s="104"/>
      <c r="BJ440" s="104"/>
      <c r="BK440" s="104"/>
      <c r="BL440" s="105"/>
      <c r="BM440" s="2"/>
      <c r="BN440" s="25"/>
      <c r="BO440" s="25"/>
      <c r="BP440" s="25"/>
      <c r="BQ440" s="25"/>
      <c r="BR440" s="25"/>
      <c r="BS440" s="25"/>
      <c r="BT440" s="25"/>
      <c r="BU440" s="25"/>
      <c r="BV440" s="25"/>
      <c r="BW440" s="25"/>
      <c r="BX440" s="25"/>
      <c r="BY440" s="25"/>
      <c r="BZ440" s="25"/>
      <c r="CA440" s="25"/>
      <c r="CB440" s="25"/>
      <c r="CC440" s="25"/>
      <c r="CD440" s="25"/>
      <c r="CE440" s="25"/>
      <c r="CF440" s="25"/>
      <c r="CG440" s="25"/>
      <c r="CH440" s="25"/>
      <c r="CI440" s="25"/>
      <c r="CJ440" s="25"/>
      <c r="CK440" s="25"/>
      <c r="CU440" s="10" t="str">
        <f>'Hotel Database'!$EJ447</f>
        <v/>
      </c>
      <c r="CW440" s="10" t="str">
        <f>'Hotel Database'!$EN447</f>
        <v/>
      </c>
      <c r="CY440" s="8">
        <v>430</v>
      </c>
      <c r="DA440" s="10" t="str">
        <f>IFERROR(INDEX('Hotel Database'!$ED$11:$ED$510, MATCH($CY440, 'Hotel Database'!$EB$11:$EB$510, 0)), "")</f>
        <v>430. Grace Bay Club</v>
      </c>
      <c r="DC440" s="10" t="str">
        <f>IF(IFERROR(INDEX('Hotel Database'!$AD$11:$AD$510, MATCH($CY440, 'Hotel Database'!$EB$11:$EB$510, 0)), "")="", "", IFERROR(INDEX('Hotel Database'!$AD$11:$AD$510, MATCH($CY440, 'Hotel Database'!$EB$11:$EB$510, 0)), ""))</f>
        <v>www.lhw.com/gracebayclub</v>
      </c>
      <c r="DE440" s="10" t="str">
        <f t="shared" si="21"/>
        <v>https://lhw.com/gracebayclub</v>
      </c>
    </row>
    <row r="441" spans="1:109" x14ac:dyDescent="0.35">
      <c r="A441" s="2"/>
      <c r="B441" s="101" t="str">
        <f>IF(IFERROR(INDEX('Hotel Database'!$B$11:$B$510, MATCH($CY441, 'Hotel Database'!$EB$11:$EB$510, 0)), "")="", "", IFERROR(INDEX('Hotel Database'!$B$11:$B$510, MATCH($CY441, 'Hotel Database'!$EB$11:$EB$510, 0)), ""))</f>
        <v>Turks and Caicos Islands</v>
      </c>
      <c r="C441" s="102"/>
      <c r="D441" s="102"/>
      <c r="E441" s="102"/>
      <c r="F441" s="102"/>
      <c r="G441" s="102"/>
      <c r="H441" s="102"/>
      <c r="I441" s="102" t="str">
        <f>IF(IFERROR(INDEX('Hotel Database'!$C$11:$C$510, MATCH($CY441, 'Hotel Database'!$EB$11:$EB$510, 0)), "")="", "", IFERROR(INDEX('Hotel Database'!$C$11:$C$510, MATCH($CY441, 'Hotel Database'!$EB$11:$EB$510, 0)), ""))</f>
        <v>Providenciales</v>
      </c>
      <c r="J441" s="102"/>
      <c r="K441" s="102"/>
      <c r="L441" s="102"/>
      <c r="M441" s="102"/>
      <c r="N441" s="102"/>
      <c r="O441" s="102"/>
      <c r="P441" s="102" t="str">
        <f>IF(IFERROR(INDEX('Hotel Database'!$D$11:$D$510, MATCH($CY441, 'Hotel Database'!$EB$11:$EB$510, 0)), "")="", "", IFERROR(INDEX('Hotel Database'!$D$11:$D$510, MATCH($CY441, 'Hotel Database'!$EB$11:$EB$510, 0)), ""))</f>
        <v>The Strand Turks &amp; Caicos</v>
      </c>
      <c r="Q441" s="102"/>
      <c r="R441" s="102"/>
      <c r="S441" s="102"/>
      <c r="T441" s="102"/>
      <c r="U441" s="102"/>
      <c r="V441" s="102"/>
      <c r="W441" s="102"/>
      <c r="X441" s="102"/>
      <c r="Y441" s="102"/>
      <c r="Z441" s="102" t="str">
        <f>IF(IFERROR(INDEX('Hotel Database'!$I$11:$I$510, MATCH($CY441, 'Hotel Database'!$EB$11:$EB$510, 0)), "")="", "", IFERROR(INDEX('Hotel Database'!$I$11:$I$510, MATCH($CY441, 'Hotel Database'!$EB$11:$EB$510, 0)), ""))</f>
        <v/>
      </c>
      <c r="AA441" s="102"/>
      <c r="AB441" s="102"/>
      <c r="AC441" s="102"/>
      <c r="AD441" s="103">
        <f>IF(IFERROR(INDEX('Hotel Database'!$E$11:$E$510, MATCH($CY441, 'Hotel Database'!$EB$11:$EB$510, 0)), "")="", "", IFERROR(INDEX('Hotel Database'!$E$11:$E$510, MATCH($CY441, 'Hotel Database'!$EB$11:$EB$510, 0)), ""))</f>
        <v>39</v>
      </c>
      <c r="AE441" s="103"/>
      <c r="AF441" s="103"/>
      <c r="AG441" s="103"/>
      <c r="AH441" s="103">
        <f>IF(IFERROR(INDEX('Hotel Database'!$H$11:$H$510, MATCH($CY441, 'Hotel Database'!$EB$11:$EB$510, 0)), "")="", "", IFERROR(INDEX('Hotel Database'!$H$11:$H$510, MATCH($CY441, 'Hotel Database'!$EB$11:$EB$510, 0)), ""))</f>
        <v>0</v>
      </c>
      <c r="AI441" s="103"/>
      <c r="AJ441" s="103"/>
      <c r="AK441" s="103"/>
      <c r="AL441" s="103" t="str">
        <f>IF(IFERROR(INDEX('Hotel Database'!$K$11:$K$510, MATCH($CY441, 'Hotel Database'!$EB$11:$EB$510, 0)), "")="", "", IFERROR(INDEX('Hotel Database'!$K$11:$K$510, MATCH($CY441, 'Hotel Database'!$EB$11:$EB$510, 0)), ""))</f>
        <v/>
      </c>
      <c r="AM441" s="103"/>
      <c r="AN441" s="103"/>
      <c r="AO441" s="103"/>
      <c r="AP441" s="103" t="str">
        <f>IF(IFERROR(INDEX('Hotel Database'!$Q$11:$Q$510, MATCH($CY441, 'Hotel Database'!$EB$11:$EB$510, 0)), "")="", "", IFERROR(INDEX('Hotel Database'!$Q$11:$Q$510, MATCH($CY441, 'Hotel Database'!$EB$11:$EB$510, 0)), ""))</f>
        <v/>
      </c>
      <c r="AQ441" s="103"/>
      <c r="AR441" s="103"/>
      <c r="AS441" s="103"/>
      <c r="AT441" s="104" t="str">
        <f t="shared" si="20"/>
        <v>https://lhw.com/thestrand</v>
      </c>
      <c r="AU441" s="104"/>
      <c r="AV441" s="104"/>
      <c r="AW441" s="104"/>
      <c r="AX441" s="104"/>
      <c r="AY441" s="104"/>
      <c r="AZ441" s="104"/>
      <c r="BA441" s="104"/>
      <c r="BB441" s="104"/>
      <c r="BC441" s="104"/>
      <c r="BD441" s="104"/>
      <c r="BE441" s="104"/>
      <c r="BF441" s="104"/>
      <c r="BG441" s="104"/>
      <c r="BH441" s="104"/>
      <c r="BI441" s="104"/>
      <c r="BJ441" s="104"/>
      <c r="BK441" s="104"/>
      <c r="BL441" s="105"/>
      <c r="BM441" s="2"/>
      <c r="BN441" s="25"/>
      <c r="BO441" s="25"/>
      <c r="BP441" s="25"/>
      <c r="BQ441" s="25"/>
      <c r="BR441" s="25"/>
      <c r="BS441" s="25"/>
      <c r="BT441" s="25"/>
      <c r="BU441" s="25"/>
      <c r="BV441" s="25"/>
      <c r="BW441" s="25"/>
      <c r="BX441" s="25"/>
      <c r="BY441" s="25"/>
      <c r="BZ441" s="25"/>
      <c r="CA441" s="25"/>
      <c r="CB441" s="25"/>
      <c r="CC441" s="25"/>
      <c r="CD441" s="25"/>
      <c r="CE441" s="25"/>
      <c r="CF441" s="25"/>
      <c r="CG441" s="25"/>
      <c r="CH441" s="25"/>
      <c r="CI441" s="25"/>
      <c r="CJ441" s="25"/>
      <c r="CK441" s="25"/>
      <c r="CU441" s="10" t="str">
        <f>'Hotel Database'!$EJ448</f>
        <v/>
      </c>
      <c r="CW441" s="10" t="str">
        <f>'Hotel Database'!$EN448</f>
        <v/>
      </c>
      <c r="CY441" s="8">
        <v>431</v>
      </c>
      <c r="DA441" s="10" t="str">
        <f>IFERROR(INDEX('Hotel Database'!$ED$11:$ED$510, MATCH($CY441, 'Hotel Database'!$EB$11:$EB$510, 0)), "")</f>
        <v>431. The Strand Turks &amp; Caicos</v>
      </c>
      <c r="DC441" s="10" t="str">
        <f>IF(IFERROR(INDEX('Hotel Database'!$AD$11:$AD$510, MATCH($CY441, 'Hotel Database'!$EB$11:$EB$510, 0)), "")="", "", IFERROR(INDEX('Hotel Database'!$AD$11:$AD$510, MATCH($CY441, 'Hotel Database'!$EB$11:$EB$510, 0)), ""))</f>
        <v>www.lhw.com/thestrand</v>
      </c>
      <c r="DE441" s="10" t="str">
        <f t="shared" si="21"/>
        <v>https://lhw.com/thestrand</v>
      </c>
    </row>
    <row r="442" spans="1:109" x14ac:dyDescent="0.35">
      <c r="A442" s="2"/>
      <c r="B442" s="101" t="str">
        <f>IF(IFERROR(INDEX('Hotel Database'!$B$11:$B$510, MATCH($CY442, 'Hotel Database'!$EB$11:$EB$510, 0)), "")="", "", IFERROR(INDEX('Hotel Database'!$B$11:$B$510, MATCH($CY442, 'Hotel Database'!$EB$11:$EB$510, 0)), ""))</f>
        <v>Ukraine</v>
      </c>
      <c r="C442" s="102"/>
      <c r="D442" s="102"/>
      <c r="E442" s="102"/>
      <c r="F442" s="102"/>
      <c r="G442" s="102"/>
      <c r="H442" s="102"/>
      <c r="I442" s="102" t="str">
        <f>IF(IFERROR(INDEX('Hotel Database'!$C$11:$C$510, MATCH($CY442, 'Hotel Database'!$EB$11:$EB$510, 0)), "")="", "", IFERROR(INDEX('Hotel Database'!$C$11:$C$510, MATCH($CY442, 'Hotel Database'!$EB$11:$EB$510, 0)), ""))</f>
        <v>Kyiv</v>
      </c>
      <c r="J442" s="102"/>
      <c r="K442" s="102"/>
      <c r="L442" s="102"/>
      <c r="M442" s="102"/>
      <c r="N442" s="102"/>
      <c r="O442" s="102"/>
      <c r="P442" s="102" t="str">
        <f>IF(IFERROR(INDEX('Hotel Database'!$D$11:$D$510, MATCH($CY442, 'Hotel Database'!$EB$11:$EB$510, 0)), "")="", "", IFERROR(INDEX('Hotel Database'!$D$11:$D$510, MATCH($CY442, 'Hotel Database'!$EB$11:$EB$510, 0)), ""))</f>
        <v>Opera Hotel</v>
      </c>
      <c r="Q442" s="102"/>
      <c r="R442" s="102"/>
      <c r="S442" s="102"/>
      <c r="T442" s="102"/>
      <c r="U442" s="102"/>
      <c r="V442" s="102"/>
      <c r="W442" s="102"/>
      <c r="X442" s="102"/>
      <c r="Y442" s="102"/>
      <c r="Z442" s="102" t="str">
        <f>IF(IFERROR(INDEX('Hotel Database'!$I$11:$I$510, MATCH($CY442, 'Hotel Database'!$EB$11:$EB$510, 0)), "")="", "", IFERROR(INDEX('Hotel Database'!$I$11:$I$510, MATCH($CY442, 'Hotel Database'!$EB$11:$EB$510, 0)), ""))</f>
        <v/>
      </c>
      <c r="AA442" s="102"/>
      <c r="AB442" s="102"/>
      <c r="AC442" s="102"/>
      <c r="AD442" s="103">
        <f>IF(IFERROR(INDEX('Hotel Database'!$E$11:$E$510, MATCH($CY442, 'Hotel Database'!$EB$11:$EB$510, 0)), "")="", "", IFERROR(INDEX('Hotel Database'!$E$11:$E$510, MATCH($CY442, 'Hotel Database'!$EB$11:$EB$510, 0)), ""))</f>
        <v>140</v>
      </c>
      <c r="AE442" s="103"/>
      <c r="AF442" s="103"/>
      <c r="AG442" s="103"/>
      <c r="AH442" s="103">
        <f>IF(IFERROR(INDEX('Hotel Database'!$H$11:$H$510, MATCH($CY442, 'Hotel Database'!$EB$11:$EB$510, 0)), "")="", "", IFERROR(INDEX('Hotel Database'!$H$11:$H$510, MATCH($CY442, 'Hotel Database'!$EB$11:$EB$510, 0)), ""))</f>
        <v>1</v>
      </c>
      <c r="AI442" s="103"/>
      <c r="AJ442" s="103"/>
      <c r="AK442" s="103"/>
      <c r="AL442" s="103" t="str">
        <f>IF(IFERROR(INDEX('Hotel Database'!$K$11:$K$510, MATCH($CY442, 'Hotel Database'!$EB$11:$EB$510, 0)), "")="", "", IFERROR(INDEX('Hotel Database'!$K$11:$K$510, MATCH($CY442, 'Hotel Database'!$EB$11:$EB$510, 0)), ""))</f>
        <v/>
      </c>
      <c r="AM442" s="103"/>
      <c r="AN442" s="103"/>
      <c r="AO442" s="103"/>
      <c r="AP442" s="103" t="str">
        <f>IF(IFERROR(INDEX('Hotel Database'!$Q$11:$Q$510, MATCH($CY442, 'Hotel Database'!$EB$11:$EB$510, 0)), "")="", "", IFERROR(INDEX('Hotel Database'!$Q$11:$Q$510, MATCH($CY442, 'Hotel Database'!$EB$11:$EB$510, 0)), ""))</f>
        <v/>
      </c>
      <c r="AQ442" s="103"/>
      <c r="AR442" s="103"/>
      <c r="AS442" s="103"/>
      <c r="AT442" s="104" t="str">
        <f t="shared" si="20"/>
        <v>https://lhw.com/operakiev</v>
      </c>
      <c r="AU442" s="104"/>
      <c r="AV442" s="104"/>
      <c r="AW442" s="104"/>
      <c r="AX442" s="104"/>
      <c r="AY442" s="104"/>
      <c r="AZ442" s="104"/>
      <c r="BA442" s="104"/>
      <c r="BB442" s="104"/>
      <c r="BC442" s="104"/>
      <c r="BD442" s="104"/>
      <c r="BE442" s="104"/>
      <c r="BF442" s="104"/>
      <c r="BG442" s="104"/>
      <c r="BH442" s="104"/>
      <c r="BI442" s="104"/>
      <c r="BJ442" s="104"/>
      <c r="BK442" s="104"/>
      <c r="BL442" s="105"/>
      <c r="BM442" s="2"/>
      <c r="BN442" s="25"/>
      <c r="BO442" s="25"/>
      <c r="BP442" s="25"/>
      <c r="BQ442" s="25"/>
      <c r="BR442" s="25"/>
      <c r="BS442" s="25"/>
      <c r="BT442" s="25"/>
      <c r="BU442" s="25"/>
      <c r="BV442" s="25"/>
      <c r="BW442" s="25"/>
      <c r="BX442" s="25"/>
      <c r="BY442" s="25"/>
      <c r="BZ442" s="25"/>
      <c r="CA442" s="25"/>
      <c r="CB442" s="25"/>
      <c r="CC442" s="25"/>
      <c r="CD442" s="25"/>
      <c r="CE442" s="25"/>
      <c r="CF442" s="25"/>
      <c r="CG442" s="25"/>
      <c r="CH442" s="25"/>
      <c r="CI442" s="25"/>
      <c r="CJ442" s="25"/>
      <c r="CK442" s="25"/>
      <c r="CU442" s="10" t="str">
        <f>'Hotel Database'!$EJ449</f>
        <v/>
      </c>
      <c r="CW442" s="10" t="str">
        <f>'Hotel Database'!$EN449</f>
        <v/>
      </c>
      <c r="CY442" s="8">
        <v>432</v>
      </c>
      <c r="DA442" s="10" t="str">
        <f>IFERROR(INDEX('Hotel Database'!$ED$11:$ED$510, MATCH($CY442, 'Hotel Database'!$EB$11:$EB$510, 0)), "")</f>
        <v>432. Opera Hotel</v>
      </c>
      <c r="DC442" s="10" t="str">
        <f>IF(IFERROR(INDEX('Hotel Database'!$AD$11:$AD$510, MATCH($CY442, 'Hotel Database'!$EB$11:$EB$510, 0)), "")="", "", IFERROR(INDEX('Hotel Database'!$AD$11:$AD$510, MATCH($CY442, 'Hotel Database'!$EB$11:$EB$510, 0)), ""))</f>
        <v>www.lhw.com/operakiev</v>
      </c>
      <c r="DE442" s="10" t="str">
        <f t="shared" si="21"/>
        <v>https://lhw.com/operakiev</v>
      </c>
    </row>
    <row r="443" spans="1:109" x14ac:dyDescent="0.35">
      <c r="A443" s="2"/>
      <c r="B443" s="101" t="str">
        <f>IF(IFERROR(INDEX('Hotel Database'!$B$11:$B$510, MATCH($CY443, 'Hotel Database'!$EB$11:$EB$510, 0)), "")="", "", IFERROR(INDEX('Hotel Database'!$B$11:$B$510, MATCH($CY443, 'Hotel Database'!$EB$11:$EB$510, 0)), ""))</f>
        <v>United Arab Emirates</v>
      </c>
      <c r="C443" s="102"/>
      <c r="D443" s="102"/>
      <c r="E443" s="102"/>
      <c r="F443" s="102"/>
      <c r="G443" s="102"/>
      <c r="H443" s="102"/>
      <c r="I443" s="102" t="str">
        <f>IF(IFERROR(INDEX('Hotel Database'!$C$11:$C$510, MATCH($CY443, 'Hotel Database'!$EB$11:$EB$510, 0)), "")="", "", IFERROR(INDEX('Hotel Database'!$C$11:$C$510, MATCH($CY443, 'Hotel Database'!$EB$11:$EB$510, 0)), ""))</f>
        <v>Dubai</v>
      </c>
      <c r="J443" s="102"/>
      <c r="K443" s="102"/>
      <c r="L443" s="102"/>
      <c r="M443" s="102"/>
      <c r="N443" s="102"/>
      <c r="O443" s="102"/>
      <c r="P443" s="102" t="str">
        <f>IF(IFERROR(INDEX('Hotel Database'!$D$11:$D$510, MATCH($CY443, 'Hotel Database'!$EB$11:$EB$510, 0)), "")="", "", IFERROR(INDEX('Hotel Database'!$D$11:$D$510, MATCH($CY443, 'Hotel Database'!$EB$11:$EB$510, 0)), ""))</f>
        <v>Residence &amp; Spa at One&amp;Only Royal Mirage</v>
      </c>
      <c r="Q443" s="102"/>
      <c r="R443" s="102"/>
      <c r="S443" s="102"/>
      <c r="T443" s="102"/>
      <c r="U443" s="102"/>
      <c r="V443" s="102"/>
      <c r="W443" s="102"/>
      <c r="X443" s="102"/>
      <c r="Y443" s="102"/>
      <c r="Z443" s="102" t="str">
        <f>IF(IFERROR(INDEX('Hotel Database'!$I$11:$I$510, MATCH($CY443, 'Hotel Database'!$EB$11:$EB$510, 0)), "")="", "", IFERROR(INDEX('Hotel Database'!$I$11:$I$510, MATCH($CY443, 'Hotel Database'!$EB$11:$EB$510, 0)), ""))</f>
        <v/>
      </c>
      <c r="AA443" s="102"/>
      <c r="AB443" s="102"/>
      <c r="AC443" s="102"/>
      <c r="AD443" s="103">
        <f>IF(IFERROR(INDEX('Hotel Database'!$E$11:$E$510, MATCH($CY443, 'Hotel Database'!$EB$11:$EB$510, 0)), "")="", "", IFERROR(INDEX('Hotel Database'!$E$11:$E$510, MATCH($CY443, 'Hotel Database'!$EB$11:$EB$510, 0)), ""))</f>
        <v>50</v>
      </c>
      <c r="AE443" s="103"/>
      <c r="AF443" s="103"/>
      <c r="AG443" s="103"/>
      <c r="AH443" s="103">
        <f>IF(IFERROR(INDEX('Hotel Database'!$H$11:$H$510, MATCH($CY443, 'Hotel Database'!$EB$11:$EB$510, 0)), "")="", "", IFERROR(INDEX('Hotel Database'!$H$11:$H$510, MATCH($CY443, 'Hotel Database'!$EB$11:$EB$510, 0)), ""))</f>
        <v>11</v>
      </c>
      <c r="AI443" s="103"/>
      <c r="AJ443" s="103"/>
      <c r="AK443" s="103"/>
      <c r="AL443" s="103">
        <f>IF(IFERROR(INDEX('Hotel Database'!$K$11:$K$510, MATCH($CY443, 'Hotel Database'!$EB$11:$EB$510, 0)), "")="", "", IFERROR(INDEX('Hotel Database'!$K$11:$K$510, MATCH($CY443, 'Hotel Database'!$EB$11:$EB$510, 0)), ""))</f>
        <v>150</v>
      </c>
      <c r="AM443" s="103"/>
      <c r="AN443" s="103"/>
      <c r="AO443" s="103"/>
      <c r="AP443" s="103">
        <f>IF(IFERROR(INDEX('Hotel Database'!$Q$11:$Q$510, MATCH($CY443, 'Hotel Database'!$EB$11:$EB$510, 0)), "")="", "", IFERROR(INDEX('Hotel Database'!$Q$11:$Q$510, MATCH($CY443, 'Hotel Database'!$EB$11:$EB$510, 0)), ""))</f>
        <v>300</v>
      </c>
      <c r="AQ443" s="103"/>
      <c r="AR443" s="103"/>
      <c r="AS443" s="103"/>
      <c r="AT443" s="104" t="str">
        <f t="shared" si="20"/>
        <v>https://lhw.com/royalmiragedubai</v>
      </c>
      <c r="AU443" s="104"/>
      <c r="AV443" s="104"/>
      <c r="AW443" s="104"/>
      <c r="AX443" s="104"/>
      <c r="AY443" s="104"/>
      <c r="AZ443" s="104"/>
      <c r="BA443" s="104"/>
      <c r="BB443" s="104"/>
      <c r="BC443" s="104"/>
      <c r="BD443" s="104"/>
      <c r="BE443" s="104"/>
      <c r="BF443" s="104"/>
      <c r="BG443" s="104"/>
      <c r="BH443" s="104"/>
      <c r="BI443" s="104"/>
      <c r="BJ443" s="104"/>
      <c r="BK443" s="104"/>
      <c r="BL443" s="105"/>
      <c r="BM443" s="2"/>
      <c r="BN443" s="25"/>
      <c r="BO443" s="25"/>
      <c r="BP443" s="25"/>
      <c r="BQ443" s="25"/>
      <c r="BR443" s="25"/>
      <c r="BS443" s="25"/>
      <c r="BT443" s="25"/>
      <c r="BU443" s="25"/>
      <c r="BV443" s="25"/>
      <c r="BW443" s="25"/>
      <c r="BX443" s="25"/>
      <c r="BY443" s="25"/>
      <c r="BZ443" s="25"/>
      <c r="CA443" s="25"/>
      <c r="CB443" s="25"/>
      <c r="CC443" s="25"/>
      <c r="CD443" s="25"/>
      <c r="CE443" s="25"/>
      <c r="CF443" s="25"/>
      <c r="CG443" s="25"/>
      <c r="CH443" s="25"/>
      <c r="CI443" s="25"/>
      <c r="CJ443" s="25"/>
      <c r="CK443" s="25"/>
      <c r="CU443" s="10" t="str">
        <f>'Hotel Database'!$EJ450</f>
        <v/>
      </c>
      <c r="CW443" s="10" t="str">
        <f>'Hotel Database'!$EN450</f>
        <v/>
      </c>
      <c r="CY443" s="8">
        <v>433</v>
      </c>
      <c r="DA443" s="10" t="str">
        <f>IFERROR(INDEX('Hotel Database'!$ED$11:$ED$510, MATCH($CY443, 'Hotel Database'!$EB$11:$EB$510, 0)), "")</f>
        <v>433. Residence &amp; Spa at One&amp;Only Royal Mirage</v>
      </c>
      <c r="DC443" s="10" t="str">
        <f>IF(IFERROR(INDEX('Hotel Database'!$AD$11:$AD$510, MATCH($CY443, 'Hotel Database'!$EB$11:$EB$510, 0)), "")="", "", IFERROR(INDEX('Hotel Database'!$AD$11:$AD$510, MATCH($CY443, 'Hotel Database'!$EB$11:$EB$510, 0)), ""))</f>
        <v>www.lhw.com/royalmiragedubai</v>
      </c>
      <c r="DE443" s="10" t="str">
        <f t="shared" si="21"/>
        <v>https://lhw.com/royalmiragedubai</v>
      </c>
    </row>
    <row r="444" spans="1:109" x14ac:dyDescent="0.35">
      <c r="A444" s="2"/>
      <c r="B444" s="101" t="str">
        <f>IF(IFERROR(INDEX('Hotel Database'!$B$11:$B$510, MATCH($CY444, 'Hotel Database'!$EB$11:$EB$510, 0)), "")="", "", IFERROR(INDEX('Hotel Database'!$B$11:$B$510, MATCH($CY444, 'Hotel Database'!$EB$11:$EB$510, 0)), ""))</f>
        <v>United Arab Emirates</v>
      </c>
      <c r="C444" s="102"/>
      <c r="D444" s="102"/>
      <c r="E444" s="102"/>
      <c r="F444" s="102"/>
      <c r="G444" s="102"/>
      <c r="H444" s="102"/>
      <c r="I444" s="102" t="str">
        <f>IF(IFERROR(INDEX('Hotel Database'!$C$11:$C$510, MATCH($CY444, 'Hotel Database'!$EB$11:$EB$510, 0)), "")="", "", IFERROR(INDEX('Hotel Database'!$C$11:$C$510, MATCH($CY444, 'Hotel Database'!$EB$11:$EB$510, 0)), ""))</f>
        <v>Dubai</v>
      </c>
      <c r="J444" s="102"/>
      <c r="K444" s="102"/>
      <c r="L444" s="102"/>
      <c r="M444" s="102"/>
      <c r="N444" s="102"/>
      <c r="O444" s="102"/>
      <c r="P444" s="102" t="str">
        <f>IF(IFERROR(INDEX('Hotel Database'!$D$11:$D$510, MATCH($CY444, 'Hotel Database'!$EB$11:$EB$510, 0)), "")="", "", IFERROR(INDEX('Hotel Database'!$D$11:$D$510, MATCH($CY444, 'Hotel Database'!$EB$11:$EB$510, 0)), ""))</f>
        <v>The Biltmore Hotel Villas</v>
      </c>
      <c r="Q444" s="102"/>
      <c r="R444" s="102"/>
      <c r="S444" s="102"/>
      <c r="T444" s="102"/>
      <c r="U444" s="102"/>
      <c r="V444" s="102"/>
      <c r="W444" s="102"/>
      <c r="X444" s="102"/>
      <c r="Y444" s="102"/>
      <c r="Z444" s="102" t="str">
        <f>IF(IFERROR(INDEX('Hotel Database'!$I$11:$I$510, MATCH($CY444, 'Hotel Database'!$EB$11:$EB$510, 0)), "")="", "", IFERROR(INDEX('Hotel Database'!$I$11:$I$510, MATCH($CY444, 'Hotel Database'!$EB$11:$EB$510, 0)), ""))</f>
        <v/>
      </c>
      <c r="AA444" s="102"/>
      <c r="AB444" s="102"/>
      <c r="AC444" s="102"/>
      <c r="AD444" s="103">
        <f>IF(IFERROR(INDEX('Hotel Database'!$E$11:$E$510, MATCH($CY444, 'Hotel Database'!$EB$11:$EB$510, 0)), "")="", "", IFERROR(INDEX('Hotel Database'!$E$11:$E$510, MATCH($CY444, 'Hotel Database'!$EB$11:$EB$510, 0)), ""))</f>
        <v>19</v>
      </c>
      <c r="AE444" s="103"/>
      <c r="AF444" s="103"/>
      <c r="AG444" s="103"/>
      <c r="AH444" s="103">
        <f>IF(IFERROR(INDEX('Hotel Database'!$H$11:$H$510, MATCH($CY444, 'Hotel Database'!$EB$11:$EB$510, 0)), "")="", "", IFERROR(INDEX('Hotel Database'!$H$11:$H$510, MATCH($CY444, 'Hotel Database'!$EB$11:$EB$510, 0)), ""))</f>
        <v>0</v>
      </c>
      <c r="AI444" s="103"/>
      <c r="AJ444" s="103"/>
      <c r="AK444" s="103"/>
      <c r="AL444" s="103" t="str">
        <f>IF(IFERROR(INDEX('Hotel Database'!$K$11:$K$510, MATCH($CY444, 'Hotel Database'!$EB$11:$EB$510, 0)), "")="", "", IFERROR(INDEX('Hotel Database'!$K$11:$K$510, MATCH($CY444, 'Hotel Database'!$EB$11:$EB$510, 0)), ""))</f>
        <v/>
      </c>
      <c r="AM444" s="103"/>
      <c r="AN444" s="103"/>
      <c r="AO444" s="103"/>
      <c r="AP444" s="103" t="str">
        <f>IF(IFERROR(INDEX('Hotel Database'!$Q$11:$Q$510, MATCH($CY444, 'Hotel Database'!$EB$11:$EB$510, 0)), "")="", "", IFERROR(INDEX('Hotel Database'!$Q$11:$Q$510, MATCH($CY444, 'Hotel Database'!$EB$11:$EB$510, 0)), ""))</f>
        <v/>
      </c>
      <c r="AQ444" s="103"/>
      <c r="AR444" s="103"/>
      <c r="AS444" s="103"/>
      <c r="AT444" s="104" t="str">
        <f t="shared" si="20"/>
        <v>https://lhw.com/biltmorevillas</v>
      </c>
      <c r="AU444" s="104"/>
      <c r="AV444" s="104"/>
      <c r="AW444" s="104"/>
      <c r="AX444" s="104"/>
      <c r="AY444" s="104"/>
      <c r="AZ444" s="104"/>
      <c r="BA444" s="104"/>
      <c r="BB444" s="104"/>
      <c r="BC444" s="104"/>
      <c r="BD444" s="104"/>
      <c r="BE444" s="104"/>
      <c r="BF444" s="104"/>
      <c r="BG444" s="104"/>
      <c r="BH444" s="104"/>
      <c r="BI444" s="104"/>
      <c r="BJ444" s="104"/>
      <c r="BK444" s="104"/>
      <c r="BL444" s="105"/>
      <c r="BM444" s="2"/>
      <c r="BN444" s="25"/>
      <c r="BO444" s="25"/>
      <c r="BP444" s="25"/>
      <c r="BQ444" s="25"/>
      <c r="BR444" s="25"/>
      <c r="BS444" s="25"/>
      <c r="BT444" s="25"/>
      <c r="BU444" s="25"/>
      <c r="BV444" s="25"/>
      <c r="BW444" s="25"/>
      <c r="BX444" s="25"/>
      <c r="BY444" s="25"/>
      <c r="BZ444" s="25"/>
      <c r="CA444" s="25"/>
      <c r="CB444" s="25"/>
      <c r="CC444" s="25"/>
      <c r="CD444" s="25"/>
      <c r="CE444" s="25"/>
      <c r="CF444" s="25"/>
      <c r="CG444" s="25"/>
      <c r="CH444" s="25"/>
      <c r="CI444" s="25"/>
      <c r="CJ444" s="25"/>
      <c r="CK444" s="25"/>
      <c r="CU444" s="10" t="str">
        <f>'Hotel Database'!$EJ451</f>
        <v/>
      </c>
      <c r="CW444" s="10" t="str">
        <f>'Hotel Database'!$EN451</f>
        <v/>
      </c>
      <c r="CY444" s="8">
        <v>434</v>
      </c>
      <c r="DA444" s="10" t="str">
        <f>IFERROR(INDEX('Hotel Database'!$ED$11:$ED$510, MATCH($CY444, 'Hotel Database'!$EB$11:$EB$510, 0)), "")</f>
        <v>434. The Biltmore Hotel Villas</v>
      </c>
      <c r="DC444" s="10" t="str">
        <f>IF(IFERROR(INDEX('Hotel Database'!$AD$11:$AD$510, MATCH($CY444, 'Hotel Database'!$EB$11:$EB$510, 0)), "")="", "", IFERROR(INDEX('Hotel Database'!$AD$11:$AD$510, MATCH($CY444, 'Hotel Database'!$EB$11:$EB$510, 0)), ""))</f>
        <v>www.lhw.com/biltmorevillas</v>
      </c>
      <c r="DE444" s="10" t="str">
        <f t="shared" si="21"/>
        <v>https://lhw.com/biltmorevillas</v>
      </c>
    </row>
    <row r="445" spans="1:109" x14ac:dyDescent="0.35">
      <c r="A445" s="2"/>
      <c r="B445" s="101" t="str">
        <f>IF(IFERROR(INDEX('Hotel Database'!$B$11:$B$510, MATCH($CY445, 'Hotel Database'!$EB$11:$EB$510, 0)), "")="", "", IFERROR(INDEX('Hotel Database'!$B$11:$B$510, MATCH($CY445, 'Hotel Database'!$EB$11:$EB$510, 0)), ""))</f>
        <v>United Kingdom</v>
      </c>
      <c r="C445" s="102"/>
      <c r="D445" s="102"/>
      <c r="E445" s="102"/>
      <c r="F445" s="102"/>
      <c r="G445" s="102"/>
      <c r="H445" s="102"/>
      <c r="I445" s="102" t="str">
        <f>IF(IFERROR(INDEX('Hotel Database'!$C$11:$C$510, MATCH($CY445, 'Hotel Database'!$EB$11:$EB$510, 0)), "")="", "", IFERROR(INDEX('Hotel Database'!$C$11:$C$510, MATCH($CY445, 'Hotel Database'!$EB$11:$EB$510, 0)), ""))</f>
        <v>Edinburgh</v>
      </c>
      <c r="J445" s="102"/>
      <c r="K445" s="102"/>
      <c r="L445" s="102"/>
      <c r="M445" s="102"/>
      <c r="N445" s="102"/>
      <c r="O445" s="102"/>
      <c r="P445" s="102" t="str">
        <f>IF(IFERROR(INDEX('Hotel Database'!$D$11:$D$510, MATCH($CY445, 'Hotel Database'!$EB$11:$EB$510, 0)), "")="", "", IFERROR(INDEX('Hotel Database'!$D$11:$D$510, MATCH($CY445, 'Hotel Database'!$EB$11:$EB$510, 0)), ""))</f>
        <v>Gleneagles Townhouse</v>
      </c>
      <c r="Q445" s="102"/>
      <c r="R445" s="102"/>
      <c r="S445" s="102"/>
      <c r="T445" s="102"/>
      <c r="U445" s="102"/>
      <c r="V445" s="102"/>
      <c r="W445" s="102"/>
      <c r="X445" s="102"/>
      <c r="Y445" s="102"/>
      <c r="Z445" s="102" t="str">
        <f>IF(IFERROR(INDEX('Hotel Database'!$I$11:$I$510, MATCH($CY445, 'Hotel Database'!$EB$11:$EB$510, 0)), "")="", "", IFERROR(INDEX('Hotel Database'!$I$11:$I$510, MATCH($CY445, 'Hotel Database'!$EB$11:$EB$510, 0)), ""))</f>
        <v/>
      </c>
      <c r="AA445" s="102"/>
      <c r="AB445" s="102"/>
      <c r="AC445" s="102"/>
      <c r="AD445" s="103">
        <f>IF(IFERROR(INDEX('Hotel Database'!$E$11:$E$510, MATCH($CY445, 'Hotel Database'!$EB$11:$EB$510, 0)), "")="", "", IFERROR(INDEX('Hotel Database'!$E$11:$E$510, MATCH($CY445, 'Hotel Database'!$EB$11:$EB$510, 0)), ""))</f>
        <v>33</v>
      </c>
      <c r="AE445" s="103"/>
      <c r="AF445" s="103"/>
      <c r="AG445" s="103"/>
      <c r="AH445" s="103" t="str">
        <f>IF(IFERROR(INDEX('Hotel Database'!$H$11:$H$510, MATCH($CY445, 'Hotel Database'!$EB$11:$EB$510, 0)), "")="", "", IFERROR(INDEX('Hotel Database'!$H$11:$H$510, MATCH($CY445, 'Hotel Database'!$EB$11:$EB$510, 0)), ""))</f>
        <v/>
      </c>
      <c r="AI445" s="103"/>
      <c r="AJ445" s="103"/>
      <c r="AK445" s="103"/>
      <c r="AL445" s="103" t="str">
        <f>IF(IFERROR(INDEX('Hotel Database'!$K$11:$K$510, MATCH($CY445, 'Hotel Database'!$EB$11:$EB$510, 0)), "")="", "", IFERROR(INDEX('Hotel Database'!$K$11:$K$510, MATCH($CY445, 'Hotel Database'!$EB$11:$EB$510, 0)), ""))</f>
        <v/>
      </c>
      <c r="AM445" s="103"/>
      <c r="AN445" s="103"/>
      <c r="AO445" s="103"/>
      <c r="AP445" s="103" t="str">
        <f>IF(IFERROR(INDEX('Hotel Database'!$Q$11:$Q$510, MATCH($CY445, 'Hotel Database'!$EB$11:$EB$510, 0)), "")="", "", IFERROR(INDEX('Hotel Database'!$Q$11:$Q$510, MATCH($CY445, 'Hotel Database'!$EB$11:$EB$510, 0)), ""))</f>
        <v/>
      </c>
      <c r="AQ445" s="103"/>
      <c r="AR445" s="103"/>
      <c r="AS445" s="103"/>
      <c r="AT445" s="104" t="str">
        <f t="shared" si="20"/>
        <v>https://lhw.com/gleneaglestownhouse</v>
      </c>
      <c r="AU445" s="104"/>
      <c r="AV445" s="104"/>
      <c r="AW445" s="104"/>
      <c r="AX445" s="104"/>
      <c r="AY445" s="104"/>
      <c r="AZ445" s="104"/>
      <c r="BA445" s="104"/>
      <c r="BB445" s="104"/>
      <c r="BC445" s="104"/>
      <c r="BD445" s="104"/>
      <c r="BE445" s="104"/>
      <c r="BF445" s="104"/>
      <c r="BG445" s="104"/>
      <c r="BH445" s="104"/>
      <c r="BI445" s="104"/>
      <c r="BJ445" s="104"/>
      <c r="BK445" s="104"/>
      <c r="BL445" s="105"/>
      <c r="BM445" s="2"/>
      <c r="BN445" s="25"/>
      <c r="BO445" s="25"/>
      <c r="BP445" s="25"/>
      <c r="BQ445" s="25"/>
      <c r="BR445" s="25"/>
      <c r="BS445" s="25"/>
      <c r="BT445" s="25"/>
      <c r="BU445" s="25"/>
      <c r="BV445" s="25"/>
      <c r="BW445" s="25"/>
      <c r="BX445" s="25"/>
      <c r="BY445" s="25"/>
      <c r="BZ445" s="25"/>
      <c r="CA445" s="25"/>
      <c r="CB445" s="25"/>
      <c r="CC445" s="25"/>
      <c r="CD445" s="25"/>
      <c r="CE445" s="25"/>
      <c r="CF445" s="25"/>
      <c r="CG445" s="25"/>
      <c r="CH445" s="25"/>
      <c r="CI445" s="25"/>
      <c r="CJ445" s="25"/>
      <c r="CK445" s="25"/>
      <c r="CU445" s="10" t="str">
        <f>'Hotel Database'!$EJ452</f>
        <v/>
      </c>
      <c r="CW445" s="10" t="str">
        <f>'Hotel Database'!$EN452</f>
        <v/>
      </c>
      <c r="CY445" s="8">
        <v>435</v>
      </c>
      <c r="DA445" s="10" t="str">
        <f>IFERROR(INDEX('Hotel Database'!$ED$11:$ED$510, MATCH($CY445, 'Hotel Database'!$EB$11:$EB$510, 0)), "")</f>
        <v>435. Gleneagles Townhouse</v>
      </c>
      <c r="DC445" s="10" t="str">
        <f>IF(IFERROR(INDEX('Hotel Database'!$AD$11:$AD$510, MATCH($CY445, 'Hotel Database'!$EB$11:$EB$510, 0)), "")="", "", IFERROR(INDEX('Hotel Database'!$AD$11:$AD$510, MATCH($CY445, 'Hotel Database'!$EB$11:$EB$510, 0)), ""))</f>
        <v>www.lhw.com/gleneaglestownhouse</v>
      </c>
      <c r="DE445" s="10" t="str">
        <f t="shared" si="21"/>
        <v>https://lhw.com/gleneaglestownhouse</v>
      </c>
    </row>
    <row r="446" spans="1:109" x14ac:dyDescent="0.35">
      <c r="A446" s="2"/>
      <c r="B446" s="101" t="str">
        <f>IF(IFERROR(INDEX('Hotel Database'!$B$11:$B$510, MATCH($CY446, 'Hotel Database'!$EB$11:$EB$510, 0)), "")="", "", IFERROR(INDEX('Hotel Database'!$B$11:$B$510, MATCH($CY446, 'Hotel Database'!$EB$11:$EB$510, 0)), ""))</f>
        <v>United Kingdom</v>
      </c>
      <c r="C446" s="102"/>
      <c r="D446" s="102"/>
      <c r="E446" s="102"/>
      <c r="F446" s="102"/>
      <c r="G446" s="102"/>
      <c r="H446" s="102"/>
      <c r="I446" s="102" t="str">
        <f>IF(IFERROR(INDEX('Hotel Database'!$C$11:$C$510, MATCH($CY446, 'Hotel Database'!$EB$11:$EB$510, 0)), "")="", "", IFERROR(INDEX('Hotel Database'!$C$11:$C$510, MATCH($CY446, 'Hotel Database'!$EB$11:$EB$510, 0)), ""))</f>
        <v>London</v>
      </c>
      <c r="J446" s="102"/>
      <c r="K446" s="102"/>
      <c r="L446" s="102"/>
      <c r="M446" s="102"/>
      <c r="N446" s="102"/>
      <c r="O446" s="102"/>
      <c r="P446" s="102" t="str">
        <f>IF(IFERROR(INDEX('Hotel Database'!$D$11:$D$510, MATCH($CY446, 'Hotel Database'!$EB$11:$EB$510, 0)), "")="", "", IFERROR(INDEX('Hotel Database'!$D$11:$D$510, MATCH($CY446, 'Hotel Database'!$EB$11:$EB$510, 0)), ""))</f>
        <v>The Landmark London</v>
      </c>
      <c r="Q446" s="102"/>
      <c r="R446" s="102"/>
      <c r="S446" s="102"/>
      <c r="T446" s="102"/>
      <c r="U446" s="102"/>
      <c r="V446" s="102"/>
      <c r="W446" s="102"/>
      <c r="X446" s="102"/>
      <c r="Y446" s="102"/>
      <c r="Z446" s="102" t="str">
        <f>IF(IFERROR(INDEX('Hotel Database'!$I$11:$I$510, MATCH($CY446, 'Hotel Database'!$EB$11:$EB$510, 0)), "")="", "", IFERROR(INDEX('Hotel Database'!$I$11:$I$510, MATCH($CY446, 'Hotel Database'!$EB$11:$EB$510, 0)), ""))</f>
        <v/>
      </c>
      <c r="AA446" s="102"/>
      <c r="AB446" s="102"/>
      <c r="AC446" s="102"/>
      <c r="AD446" s="103">
        <f>IF(IFERROR(INDEX('Hotel Database'!$E$11:$E$510, MATCH($CY446, 'Hotel Database'!$EB$11:$EB$510, 0)), "")="", "", IFERROR(INDEX('Hotel Database'!$E$11:$E$510, MATCH($CY446, 'Hotel Database'!$EB$11:$EB$510, 0)), ""))</f>
        <v>300</v>
      </c>
      <c r="AE446" s="103"/>
      <c r="AF446" s="103"/>
      <c r="AG446" s="103"/>
      <c r="AH446" s="103">
        <f>IF(IFERROR(INDEX('Hotel Database'!$H$11:$H$510, MATCH($CY446, 'Hotel Database'!$EB$11:$EB$510, 0)), "")="", "", IFERROR(INDEX('Hotel Database'!$H$11:$H$510, MATCH($CY446, 'Hotel Database'!$EB$11:$EB$510, 0)), ""))</f>
        <v>11</v>
      </c>
      <c r="AI446" s="103"/>
      <c r="AJ446" s="103"/>
      <c r="AK446" s="103"/>
      <c r="AL446" s="103">
        <f>IF(IFERROR(INDEX('Hotel Database'!$K$11:$K$510, MATCH($CY446, 'Hotel Database'!$EB$11:$EB$510, 0)), "")="", "", IFERROR(INDEX('Hotel Database'!$K$11:$K$510, MATCH($CY446, 'Hotel Database'!$EB$11:$EB$510, 0)), ""))</f>
        <v>150</v>
      </c>
      <c r="AM446" s="103"/>
      <c r="AN446" s="103"/>
      <c r="AO446" s="103"/>
      <c r="AP446" s="103">
        <f>IF(IFERROR(INDEX('Hotel Database'!$Q$11:$Q$510, MATCH($CY446, 'Hotel Database'!$EB$11:$EB$510, 0)), "")="", "", IFERROR(INDEX('Hotel Database'!$Q$11:$Q$510, MATCH($CY446, 'Hotel Database'!$EB$11:$EB$510, 0)), ""))</f>
        <v>450</v>
      </c>
      <c r="AQ446" s="103"/>
      <c r="AR446" s="103"/>
      <c r="AS446" s="103"/>
      <c r="AT446" s="104" t="str">
        <f t="shared" si="20"/>
        <v>https://lhw.com/landmarkuk</v>
      </c>
      <c r="AU446" s="104"/>
      <c r="AV446" s="104"/>
      <c r="AW446" s="104"/>
      <c r="AX446" s="104"/>
      <c r="AY446" s="104"/>
      <c r="AZ446" s="104"/>
      <c r="BA446" s="104"/>
      <c r="BB446" s="104"/>
      <c r="BC446" s="104"/>
      <c r="BD446" s="104"/>
      <c r="BE446" s="104"/>
      <c r="BF446" s="104"/>
      <c r="BG446" s="104"/>
      <c r="BH446" s="104"/>
      <c r="BI446" s="104"/>
      <c r="BJ446" s="104"/>
      <c r="BK446" s="104"/>
      <c r="BL446" s="105"/>
      <c r="BM446" s="2"/>
      <c r="BN446" s="25"/>
      <c r="BO446" s="25"/>
      <c r="BP446" s="25"/>
      <c r="BQ446" s="25"/>
      <c r="BR446" s="25"/>
      <c r="BS446" s="25"/>
      <c r="BT446" s="25"/>
      <c r="BU446" s="25"/>
      <c r="BV446" s="25"/>
      <c r="BW446" s="25"/>
      <c r="BX446" s="25"/>
      <c r="BY446" s="25"/>
      <c r="BZ446" s="25"/>
      <c r="CA446" s="25"/>
      <c r="CB446" s="25"/>
      <c r="CC446" s="25"/>
      <c r="CD446" s="25"/>
      <c r="CE446" s="25"/>
      <c r="CF446" s="25"/>
      <c r="CG446" s="25"/>
      <c r="CH446" s="25"/>
      <c r="CI446" s="25"/>
      <c r="CJ446" s="25"/>
      <c r="CK446" s="25"/>
      <c r="CU446" s="10" t="str">
        <f>'Hotel Database'!$EJ453</f>
        <v/>
      </c>
      <c r="CW446" s="10" t="str">
        <f>'Hotel Database'!$EN453</f>
        <v/>
      </c>
      <c r="CY446" s="8">
        <v>436</v>
      </c>
      <c r="DA446" s="10" t="str">
        <f>IFERROR(INDEX('Hotel Database'!$ED$11:$ED$510, MATCH($CY446, 'Hotel Database'!$EB$11:$EB$510, 0)), "")</f>
        <v>436. The Landmark London</v>
      </c>
      <c r="DC446" s="10" t="str">
        <f>IF(IFERROR(INDEX('Hotel Database'!$AD$11:$AD$510, MATCH($CY446, 'Hotel Database'!$EB$11:$EB$510, 0)), "")="", "", IFERROR(INDEX('Hotel Database'!$AD$11:$AD$510, MATCH($CY446, 'Hotel Database'!$EB$11:$EB$510, 0)), ""))</f>
        <v>www.lhw.com/landmarkuk</v>
      </c>
      <c r="DE446" s="10" t="str">
        <f t="shared" si="21"/>
        <v>https://lhw.com/landmarkuk</v>
      </c>
    </row>
    <row r="447" spans="1:109" x14ac:dyDescent="0.35">
      <c r="A447" s="2"/>
      <c r="B447" s="101" t="str">
        <f>IF(IFERROR(INDEX('Hotel Database'!$B$11:$B$510, MATCH($CY447, 'Hotel Database'!$EB$11:$EB$510, 0)), "")="", "", IFERROR(INDEX('Hotel Database'!$B$11:$B$510, MATCH($CY447, 'Hotel Database'!$EB$11:$EB$510, 0)), ""))</f>
        <v>United Kingdom</v>
      </c>
      <c r="C447" s="102"/>
      <c r="D447" s="102"/>
      <c r="E447" s="102"/>
      <c r="F447" s="102"/>
      <c r="G447" s="102"/>
      <c r="H447" s="102"/>
      <c r="I447" s="102" t="str">
        <f>IF(IFERROR(INDEX('Hotel Database'!$C$11:$C$510, MATCH($CY447, 'Hotel Database'!$EB$11:$EB$510, 0)), "")="", "", IFERROR(INDEX('Hotel Database'!$C$11:$C$510, MATCH($CY447, 'Hotel Database'!$EB$11:$EB$510, 0)), ""))</f>
        <v>London</v>
      </c>
      <c r="J447" s="102"/>
      <c r="K447" s="102"/>
      <c r="L447" s="102"/>
      <c r="M447" s="102"/>
      <c r="N447" s="102"/>
      <c r="O447" s="102"/>
      <c r="P447" s="102" t="str">
        <f>IF(IFERROR(INDEX('Hotel Database'!$D$11:$D$510, MATCH($CY447, 'Hotel Database'!$EB$11:$EB$510, 0)), "")="", "", IFERROR(INDEX('Hotel Database'!$D$11:$D$510, MATCH($CY447, 'Hotel Database'!$EB$11:$EB$510, 0)), ""))</f>
        <v>Brown's Hotel, a Rocco Forte Hotel</v>
      </c>
      <c r="Q447" s="102"/>
      <c r="R447" s="102"/>
      <c r="S447" s="102"/>
      <c r="T447" s="102"/>
      <c r="U447" s="102"/>
      <c r="V447" s="102"/>
      <c r="W447" s="102"/>
      <c r="X447" s="102"/>
      <c r="Y447" s="102"/>
      <c r="Z447" s="102" t="str">
        <f>IF(IFERROR(INDEX('Hotel Database'!$I$11:$I$510, MATCH($CY447, 'Hotel Database'!$EB$11:$EB$510, 0)), "")="", "", IFERROR(INDEX('Hotel Database'!$I$11:$I$510, MATCH($CY447, 'Hotel Database'!$EB$11:$EB$510, 0)), ""))</f>
        <v/>
      </c>
      <c r="AA447" s="102"/>
      <c r="AB447" s="102"/>
      <c r="AC447" s="102"/>
      <c r="AD447" s="103">
        <f>IF(IFERROR(INDEX('Hotel Database'!$E$11:$E$510, MATCH($CY447, 'Hotel Database'!$EB$11:$EB$510, 0)), "")="", "", IFERROR(INDEX('Hotel Database'!$E$11:$E$510, MATCH($CY447, 'Hotel Database'!$EB$11:$EB$510, 0)), ""))</f>
        <v>115</v>
      </c>
      <c r="AE447" s="103"/>
      <c r="AF447" s="103"/>
      <c r="AG447" s="103"/>
      <c r="AH447" s="103">
        <f>IF(IFERROR(INDEX('Hotel Database'!$H$11:$H$510, MATCH($CY447, 'Hotel Database'!$EB$11:$EB$510, 0)), "")="", "", IFERROR(INDEX('Hotel Database'!$H$11:$H$510, MATCH($CY447, 'Hotel Database'!$EB$11:$EB$510, 0)), ""))</f>
        <v>6</v>
      </c>
      <c r="AI447" s="103"/>
      <c r="AJ447" s="103"/>
      <c r="AK447" s="103"/>
      <c r="AL447" s="103">
        <f>IF(IFERROR(INDEX('Hotel Database'!$K$11:$K$510, MATCH($CY447, 'Hotel Database'!$EB$11:$EB$510, 0)), "")="", "", IFERROR(INDEX('Hotel Database'!$K$11:$K$510, MATCH($CY447, 'Hotel Database'!$EB$11:$EB$510, 0)), ""))</f>
        <v>40</v>
      </c>
      <c r="AM447" s="103"/>
      <c r="AN447" s="103"/>
      <c r="AO447" s="103"/>
      <c r="AP447" s="103">
        <f>IF(IFERROR(INDEX('Hotel Database'!$Q$11:$Q$510, MATCH($CY447, 'Hotel Database'!$EB$11:$EB$510, 0)), "")="", "", IFERROR(INDEX('Hotel Database'!$Q$11:$Q$510, MATCH($CY447, 'Hotel Database'!$EB$11:$EB$510, 0)), ""))</f>
        <v>72</v>
      </c>
      <c r="AQ447" s="103"/>
      <c r="AR447" s="103"/>
      <c r="AS447" s="103"/>
      <c r="AT447" s="104" t="str">
        <f t="shared" si="20"/>
        <v>https://lhw.com/rfbrownuk</v>
      </c>
      <c r="AU447" s="104"/>
      <c r="AV447" s="104"/>
      <c r="AW447" s="104"/>
      <c r="AX447" s="104"/>
      <c r="AY447" s="104"/>
      <c r="AZ447" s="104"/>
      <c r="BA447" s="104"/>
      <c r="BB447" s="104"/>
      <c r="BC447" s="104"/>
      <c r="BD447" s="104"/>
      <c r="BE447" s="104"/>
      <c r="BF447" s="104"/>
      <c r="BG447" s="104"/>
      <c r="BH447" s="104"/>
      <c r="BI447" s="104"/>
      <c r="BJ447" s="104"/>
      <c r="BK447" s="104"/>
      <c r="BL447" s="105"/>
      <c r="BM447" s="2"/>
      <c r="BN447" s="25"/>
      <c r="BO447" s="25"/>
      <c r="BP447" s="25"/>
      <c r="BQ447" s="25"/>
      <c r="BR447" s="25"/>
      <c r="BS447" s="25"/>
      <c r="BT447" s="25"/>
      <c r="BU447" s="25"/>
      <c r="BV447" s="25"/>
      <c r="BW447" s="25"/>
      <c r="BX447" s="25"/>
      <c r="BY447" s="25"/>
      <c r="BZ447" s="25"/>
      <c r="CA447" s="25"/>
      <c r="CB447" s="25"/>
      <c r="CC447" s="25"/>
      <c r="CD447" s="25"/>
      <c r="CE447" s="25"/>
      <c r="CF447" s="25"/>
      <c r="CG447" s="25"/>
      <c r="CH447" s="25"/>
      <c r="CI447" s="25"/>
      <c r="CJ447" s="25"/>
      <c r="CK447" s="25"/>
      <c r="CU447" s="10" t="str">
        <f>'Hotel Database'!$EJ454</f>
        <v/>
      </c>
      <c r="CW447" s="10" t="str">
        <f>'Hotel Database'!$EN454</f>
        <v/>
      </c>
      <c r="CY447" s="8">
        <v>437</v>
      </c>
      <c r="DA447" s="10" t="str">
        <f>IFERROR(INDEX('Hotel Database'!$ED$11:$ED$510, MATCH($CY447, 'Hotel Database'!$EB$11:$EB$510, 0)), "")</f>
        <v>437. Brown's Hotel, a Rocco Forte Hotel</v>
      </c>
      <c r="DC447" s="10" t="str">
        <f>IF(IFERROR(INDEX('Hotel Database'!$AD$11:$AD$510, MATCH($CY447, 'Hotel Database'!$EB$11:$EB$510, 0)), "")="", "", IFERROR(INDEX('Hotel Database'!$AD$11:$AD$510, MATCH($CY447, 'Hotel Database'!$EB$11:$EB$510, 0)), ""))</f>
        <v>www.lhw.com/rfbrownuk</v>
      </c>
      <c r="DE447" s="10" t="str">
        <f t="shared" si="21"/>
        <v>https://lhw.com/rfbrownuk</v>
      </c>
    </row>
    <row r="448" spans="1:109" x14ac:dyDescent="0.35">
      <c r="A448" s="2"/>
      <c r="B448" s="101" t="str">
        <f>IF(IFERROR(INDEX('Hotel Database'!$B$11:$B$510, MATCH($CY448, 'Hotel Database'!$EB$11:$EB$510, 0)), "")="", "", IFERROR(INDEX('Hotel Database'!$B$11:$B$510, MATCH($CY448, 'Hotel Database'!$EB$11:$EB$510, 0)), ""))</f>
        <v>United Kingdom</v>
      </c>
      <c r="C448" s="102"/>
      <c r="D448" s="102"/>
      <c r="E448" s="102"/>
      <c r="F448" s="102"/>
      <c r="G448" s="102"/>
      <c r="H448" s="102"/>
      <c r="I448" s="102" t="str">
        <f>IF(IFERROR(INDEX('Hotel Database'!$C$11:$C$510, MATCH($CY448, 'Hotel Database'!$EB$11:$EB$510, 0)), "")="", "", IFERROR(INDEX('Hotel Database'!$C$11:$C$510, MATCH($CY448, 'Hotel Database'!$EB$11:$EB$510, 0)), ""))</f>
        <v>Perthshire</v>
      </c>
      <c r="J448" s="102"/>
      <c r="K448" s="102"/>
      <c r="L448" s="102"/>
      <c r="M448" s="102"/>
      <c r="N448" s="102"/>
      <c r="O448" s="102"/>
      <c r="P448" s="102" t="str">
        <f>IF(IFERROR(INDEX('Hotel Database'!$D$11:$D$510, MATCH($CY448, 'Hotel Database'!$EB$11:$EB$510, 0)), "")="", "", IFERROR(INDEX('Hotel Database'!$D$11:$D$510, MATCH($CY448, 'Hotel Database'!$EB$11:$EB$510, 0)), ""))</f>
        <v>The Gleneagles Hotel</v>
      </c>
      <c r="Q448" s="102"/>
      <c r="R448" s="102"/>
      <c r="S448" s="102"/>
      <c r="T448" s="102"/>
      <c r="U448" s="102"/>
      <c r="V448" s="102"/>
      <c r="W448" s="102"/>
      <c r="X448" s="102"/>
      <c r="Y448" s="102"/>
      <c r="Z448" s="102" t="str">
        <f>IF(IFERROR(INDEX('Hotel Database'!$I$11:$I$510, MATCH($CY448, 'Hotel Database'!$EB$11:$EB$510, 0)), "")="", "", IFERROR(INDEX('Hotel Database'!$I$11:$I$510, MATCH($CY448, 'Hotel Database'!$EB$11:$EB$510, 0)), ""))</f>
        <v/>
      </c>
      <c r="AA448" s="102"/>
      <c r="AB448" s="102"/>
      <c r="AC448" s="102"/>
      <c r="AD448" s="103">
        <f>IF(IFERROR(INDEX('Hotel Database'!$E$11:$E$510, MATCH($CY448, 'Hotel Database'!$EB$11:$EB$510, 0)), "")="", "", IFERROR(INDEX('Hotel Database'!$E$11:$E$510, MATCH($CY448, 'Hotel Database'!$EB$11:$EB$510, 0)), ""))</f>
        <v>233</v>
      </c>
      <c r="AE448" s="103"/>
      <c r="AF448" s="103"/>
      <c r="AG448" s="103"/>
      <c r="AH448" s="103">
        <f>IF(IFERROR(INDEX('Hotel Database'!$H$11:$H$510, MATCH($CY448, 'Hotel Database'!$EB$11:$EB$510, 0)), "")="", "", IFERROR(INDEX('Hotel Database'!$H$11:$H$510, MATCH($CY448, 'Hotel Database'!$EB$11:$EB$510, 0)), ""))</f>
        <v>10</v>
      </c>
      <c r="AI448" s="103"/>
      <c r="AJ448" s="103"/>
      <c r="AK448" s="103"/>
      <c r="AL448" s="103">
        <f>IF(IFERROR(INDEX('Hotel Database'!$K$11:$K$510, MATCH($CY448, 'Hotel Database'!$EB$11:$EB$510, 0)), "")="", "", IFERROR(INDEX('Hotel Database'!$K$11:$K$510, MATCH($CY448, 'Hotel Database'!$EB$11:$EB$510, 0)), ""))</f>
        <v>10</v>
      </c>
      <c r="AM448" s="103"/>
      <c r="AN448" s="103"/>
      <c r="AO448" s="103"/>
      <c r="AP448" s="103">
        <f>IF(IFERROR(INDEX('Hotel Database'!$Q$11:$Q$510, MATCH($CY448, 'Hotel Database'!$EB$11:$EB$510, 0)), "")="", "", IFERROR(INDEX('Hotel Database'!$Q$11:$Q$510, MATCH($CY448, 'Hotel Database'!$EB$11:$EB$510, 0)), ""))</f>
        <v>200</v>
      </c>
      <c r="AQ448" s="103"/>
      <c r="AR448" s="103"/>
      <c r="AS448" s="103"/>
      <c r="AT448" s="104" t="str">
        <f t="shared" si="20"/>
        <v>https://lhw.com/gleneagles</v>
      </c>
      <c r="AU448" s="104"/>
      <c r="AV448" s="104"/>
      <c r="AW448" s="104"/>
      <c r="AX448" s="104"/>
      <c r="AY448" s="104"/>
      <c r="AZ448" s="104"/>
      <c r="BA448" s="104"/>
      <c r="BB448" s="104"/>
      <c r="BC448" s="104"/>
      <c r="BD448" s="104"/>
      <c r="BE448" s="104"/>
      <c r="BF448" s="104"/>
      <c r="BG448" s="104"/>
      <c r="BH448" s="104"/>
      <c r="BI448" s="104"/>
      <c r="BJ448" s="104"/>
      <c r="BK448" s="104"/>
      <c r="BL448" s="105"/>
      <c r="BM448" s="2"/>
      <c r="BN448" s="25"/>
      <c r="BO448" s="25"/>
      <c r="BP448" s="25"/>
      <c r="BQ448" s="25"/>
      <c r="BR448" s="25"/>
      <c r="BS448" s="25"/>
      <c r="BT448" s="25"/>
      <c r="BU448" s="25"/>
      <c r="BV448" s="25"/>
      <c r="BW448" s="25"/>
      <c r="BX448" s="25"/>
      <c r="BY448" s="25"/>
      <c r="BZ448" s="25"/>
      <c r="CA448" s="25"/>
      <c r="CB448" s="25"/>
      <c r="CC448" s="25"/>
      <c r="CD448" s="25"/>
      <c r="CE448" s="25"/>
      <c r="CF448" s="25"/>
      <c r="CG448" s="25"/>
      <c r="CH448" s="25"/>
      <c r="CI448" s="25"/>
      <c r="CJ448" s="25"/>
      <c r="CK448" s="25"/>
      <c r="CU448" s="10" t="str">
        <f>'Hotel Database'!$EJ455</f>
        <v/>
      </c>
      <c r="CW448" s="10" t="str">
        <f>'Hotel Database'!$EN455</f>
        <v/>
      </c>
      <c r="CY448" s="8">
        <v>438</v>
      </c>
      <c r="DA448" s="10" t="str">
        <f>IFERROR(INDEX('Hotel Database'!$ED$11:$ED$510, MATCH($CY448, 'Hotel Database'!$EB$11:$EB$510, 0)), "")</f>
        <v>438. The Gleneagles Hotel</v>
      </c>
      <c r="DC448" s="10" t="str">
        <f>IF(IFERROR(INDEX('Hotel Database'!$AD$11:$AD$510, MATCH($CY448, 'Hotel Database'!$EB$11:$EB$510, 0)), "")="", "", IFERROR(INDEX('Hotel Database'!$AD$11:$AD$510, MATCH($CY448, 'Hotel Database'!$EB$11:$EB$510, 0)), ""))</f>
        <v>www.lhw.com/gleneagles</v>
      </c>
      <c r="DE448" s="10" t="str">
        <f t="shared" si="21"/>
        <v>https://lhw.com/gleneagles</v>
      </c>
    </row>
    <row r="449" spans="1:109" x14ac:dyDescent="0.35">
      <c r="A449" s="2"/>
      <c r="B449" s="101" t="str">
        <f>IF(IFERROR(INDEX('Hotel Database'!$B$11:$B$510, MATCH($CY449, 'Hotel Database'!$EB$11:$EB$510, 0)), "")="", "", IFERROR(INDEX('Hotel Database'!$B$11:$B$510, MATCH($CY449, 'Hotel Database'!$EB$11:$EB$510, 0)), ""))</f>
        <v>United Kingdom</v>
      </c>
      <c r="C449" s="102"/>
      <c r="D449" s="102"/>
      <c r="E449" s="102"/>
      <c r="F449" s="102"/>
      <c r="G449" s="102"/>
      <c r="H449" s="102"/>
      <c r="I449" s="102" t="str">
        <f>IF(IFERROR(INDEX('Hotel Database'!$C$11:$C$510, MATCH($CY449, 'Hotel Database'!$EB$11:$EB$510, 0)), "")="", "", IFERROR(INDEX('Hotel Database'!$C$11:$C$510, MATCH($CY449, 'Hotel Database'!$EB$11:$EB$510, 0)), ""))</f>
        <v>London</v>
      </c>
      <c r="J449" s="102"/>
      <c r="K449" s="102"/>
      <c r="L449" s="102"/>
      <c r="M449" s="102"/>
      <c r="N449" s="102"/>
      <c r="O449" s="102"/>
      <c r="P449" s="102" t="str">
        <f>IF(IFERROR(INDEX('Hotel Database'!$D$11:$D$510, MATCH($CY449, 'Hotel Database'!$EB$11:$EB$510, 0)), "")="", "", IFERROR(INDEX('Hotel Database'!$D$11:$D$510, MATCH($CY449, 'Hotel Database'!$EB$11:$EB$510, 0)), ""))</f>
        <v>The Ritz London</v>
      </c>
      <c r="Q449" s="102"/>
      <c r="R449" s="102"/>
      <c r="S449" s="102"/>
      <c r="T449" s="102"/>
      <c r="U449" s="102"/>
      <c r="V449" s="102"/>
      <c r="W449" s="102"/>
      <c r="X449" s="102"/>
      <c r="Y449" s="102"/>
      <c r="Z449" s="102" t="str">
        <f>IF(IFERROR(INDEX('Hotel Database'!$I$11:$I$510, MATCH($CY449, 'Hotel Database'!$EB$11:$EB$510, 0)), "")="", "", IFERROR(INDEX('Hotel Database'!$I$11:$I$510, MATCH($CY449, 'Hotel Database'!$EB$11:$EB$510, 0)), ""))</f>
        <v/>
      </c>
      <c r="AA449" s="102"/>
      <c r="AB449" s="102"/>
      <c r="AC449" s="102"/>
      <c r="AD449" s="103">
        <f>IF(IFERROR(INDEX('Hotel Database'!$E$11:$E$510, MATCH($CY449, 'Hotel Database'!$EB$11:$EB$510, 0)), "")="", "", IFERROR(INDEX('Hotel Database'!$E$11:$E$510, MATCH($CY449, 'Hotel Database'!$EB$11:$EB$510, 0)), ""))</f>
        <v>65</v>
      </c>
      <c r="AE449" s="103"/>
      <c r="AF449" s="103"/>
      <c r="AG449" s="103"/>
      <c r="AH449" s="103">
        <f>IF(IFERROR(INDEX('Hotel Database'!$H$11:$H$510, MATCH($CY449, 'Hotel Database'!$EB$11:$EB$510, 0)), "")="", "", IFERROR(INDEX('Hotel Database'!$H$11:$H$510, MATCH($CY449, 'Hotel Database'!$EB$11:$EB$510, 0)), ""))</f>
        <v>5</v>
      </c>
      <c r="AI449" s="103"/>
      <c r="AJ449" s="103"/>
      <c r="AK449" s="103"/>
      <c r="AL449" s="103" t="str">
        <f>IF(IFERROR(INDEX('Hotel Database'!$K$11:$K$510, MATCH($CY449, 'Hotel Database'!$EB$11:$EB$510, 0)), "")="", "", IFERROR(INDEX('Hotel Database'!$K$11:$K$510, MATCH($CY449, 'Hotel Database'!$EB$11:$EB$510, 0)), ""))</f>
        <v/>
      </c>
      <c r="AM449" s="103"/>
      <c r="AN449" s="103"/>
      <c r="AO449" s="103"/>
      <c r="AP449" s="103">
        <f>IF(IFERROR(INDEX('Hotel Database'!$Q$11:$Q$510, MATCH($CY449, 'Hotel Database'!$EB$11:$EB$510, 0)), "")="", "", IFERROR(INDEX('Hotel Database'!$Q$11:$Q$510, MATCH($CY449, 'Hotel Database'!$EB$11:$EB$510, 0)), ""))</f>
        <v>60</v>
      </c>
      <c r="AQ449" s="103"/>
      <c r="AR449" s="103"/>
      <c r="AS449" s="103"/>
      <c r="AT449" s="104" t="str">
        <f t="shared" si="20"/>
        <v>https://lhw.com/ritzlondon</v>
      </c>
      <c r="AU449" s="104"/>
      <c r="AV449" s="104"/>
      <c r="AW449" s="104"/>
      <c r="AX449" s="104"/>
      <c r="AY449" s="104"/>
      <c r="AZ449" s="104"/>
      <c r="BA449" s="104"/>
      <c r="BB449" s="104"/>
      <c r="BC449" s="104"/>
      <c r="BD449" s="104"/>
      <c r="BE449" s="104"/>
      <c r="BF449" s="104"/>
      <c r="BG449" s="104"/>
      <c r="BH449" s="104"/>
      <c r="BI449" s="104"/>
      <c r="BJ449" s="104"/>
      <c r="BK449" s="104"/>
      <c r="BL449" s="105"/>
      <c r="BM449" s="2"/>
      <c r="BN449" s="25"/>
      <c r="BO449" s="25"/>
      <c r="BP449" s="25"/>
      <c r="BQ449" s="25"/>
      <c r="BR449" s="25"/>
      <c r="BS449" s="25"/>
      <c r="BT449" s="25"/>
      <c r="BU449" s="25"/>
      <c r="BV449" s="25"/>
      <c r="BW449" s="25"/>
      <c r="BX449" s="25"/>
      <c r="BY449" s="25"/>
      <c r="BZ449" s="25"/>
      <c r="CA449" s="25"/>
      <c r="CB449" s="25"/>
      <c r="CC449" s="25"/>
      <c r="CD449" s="25"/>
      <c r="CE449" s="25"/>
      <c r="CF449" s="25"/>
      <c r="CG449" s="25"/>
      <c r="CH449" s="25"/>
      <c r="CI449" s="25"/>
      <c r="CJ449" s="25"/>
      <c r="CK449" s="25"/>
      <c r="CU449" s="10" t="str">
        <f>'Hotel Database'!$EJ456</f>
        <v/>
      </c>
      <c r="CW449" s="10" t="str">
        <f>'Hotel Database'!$EN456</f>
        <v/>
      </c>
      <c r="CY449" s="8">
        <v>439</v>
      </c>
      <c r="DA449" s="10" t="str">
        <f>IFERROR(INDEX('Hotel Database'!$ED$11:$ED$510, MATCH($CY449, 'Hotel Database'!$EB$11:$EB$510, 0)), "")</f>
        <v>439. The Ritz London</v>
      </c>
      <c r="DC449" s="10" t="str">
        <f>IF(IFERROR(INDEX('Hotel Database'!$AD$11:$AD$510, MATCH($CY449, 'Hotel Database'!$EB$11:$EB$510, 0)), "")="", "", IFERROR(INDEX('Hotel Database'!$AD$11:$AD$510, MATCH($CY449, 'Hotel Database'!$EB$11:$EB$510, 0)), ""))</f>
        <v>www.lhw.com/ritzlondon</v>
      </c>
      <c r="DE449" s="10" t="str">
        <f t="shared" si="21"/>
        <v>https://lhw.com/ritzlondon</v>
      </c>
    </row>
    <row r="450" spans="1:109" x14ac:dyDescent="0.35">
      <c r="A450" s="2"/>
      <c r="B450" s="101" t="str">
        <f>IF(IFERROR(INDEX('Hotel Database'!$B$11:$B$510, MATCH($CY450, 'Hotel Database'!$EB$11:$EB$510, 0)), "")="", "", IFERROR(INDEX('Hotel Database'!$B$11:$B$510, MATCH($CY450, 'Hotel Database'!$EB$11:$EB$510, 0)), ""))</f>
        <v>United Kingdom</v>
      </c>
      <c r="C450" s="102"/>
      <c r="D450" s="102"/>
      <c r="E450" s="102"/>
      <c r="F450" s="102"/>
      <c r="G450" s="102"/>
      <c r="H450" s="102"/>
      <c r="I450" s="102" t="str">
        <f>IF(IFERROR(INDEX('Hotel Database'!$C$11:$C$510, MATCH($CY450, 'Hotel Database'!$EB$11:$EB$510, 0)), "")="", "", IFERROR(INDEX('Hotel Database'!$C$11:$C$510, MATCH($CY450, 'Hotel Database'!$EB$11:$EB$510, 0)), ""))</f>
        <v>London</v>
      </c>
      <c r="J450" s="102"/>
      <c r="K450" s="102"/>
      <c r="L450" s="102"/>
      <c r="M450" s="102"/>
      <c r="N450" s="102"/>
      <c r="O450" s="102"/>
      <c r="P450" s="102" t="str">
        <f>IF(IFERROR(INDEX('Hotel Database'!$D$11:$D$510, MATCH($CY450, 'Hotel Database'!$EB$11:$EB$510, 0)), "")="", "", IFERROR(INDEX('Hotel Database'!$D$11:$D$510, MATCH($CY450, 'Hotel Database'!$EB$11:$EB$510, 0)), ""))</f>
        <v>The Adria</v>
      </c>
      <c r="Q450" s="102"/>
      <c r="R450" s="102"/>
      <c r="S450" s="102"/>
      <c r="T450" s="102"/>
      <c r="U450" s="102"/>
      <c r="V450" s="102"/>
      <c r="W450" s="102"/>
      <c r="X450" s="102"/>
      <c r="Y450" s="102"/>
      <c r="Z450" s="102" t="str">
        <f>IF(IFERROR(INDEX('Hotel Database'!$I$11:$I$510, MATCH($CY450, 'Hotel Database'!$EB$11:$EB$510, 0)), "")="", "", IFERROR(INDEX('Hotel Database'!$I$11:$I$510, MATCH($CY450, 'Hotel Database'!$EB$11:$EB$510, 0)), ""))</f>
        <v/>
      </c>
      <c r="AA450" s="102"/>
      <c r="AB450" s="102"/>
      <c r="AC450" s="102"/>
      <c r="AD450" s="103">
        <f>IF(IFERROR(INDEX('Hotel Database'!$E$11:$E$510, MATCH($CY450, 'Hotel Database'!$EB$11:$EB$510, 0)), "")="", "", IFERROR(INDEX('Hotel Database'!$E$11:$E$510, MATCH($CY450, 'Hotel Database'!$EB$11:$EB$510, 0)), ""))</f>
        <v>22</v>
      </c>
      <c r="AE450" s="103"/>
      <c r="AF450" s="103"/>
      <c r="AG450" s="103"/>
      <c r="AH450" s="103">
        <f>IF(IFERROR(INDEX('Hotel Database'!$H$11:$H$510, MATCH($CY450, 'Hotel Database'!$EB$11:$EB$510, 0)), "")="", "", IFERROR(INDEX('Hotel Database'!$H$11:$H$510, MATCH($CY450, 'Hotel Database'!$EB$11:$EB$510, 0)), ""))</f>
        <v>0</v>
      </c>
      <c r="AI450" s="103"/>
      <c r="AJ450" s="103"/>
      <c r="AK450" s="103"/>
      <c r="AL450" s="103" t="str">
        <f>IF(IFERROR(INDEX('Hotel Database'!$K$11:$K$510, MATCH($CY450, 'Hotel Database'!$EB$11:$EB$510, 0)), "")="", "", IFERROR(INDEX('Hotel Database'!$K$11:$K$510, MATCH($CY450, 'Hotel Database'!$EB$11:$EB$510, 0)), ""))</f>
        <v/>
      </c>
      <c r="AM450" s="103"/>
      <c r="AN450" s="103"/>
      <c r="AO450" s="103"/>
      <c r="AP450" s="103" t="str">
        <f>IF(IFERROR(INDEX('Hotel Database'!$Q$11:$Q$510, MATCH($CY450, 'Hotel Database'!$EB$11:$EB$510, 0)), "")="", "", IFERROR(INDEX('Hotel Database'!$Q$11:$Q$510, MATCH($CY450, 'Hotel Database'!$EB$11:$EB$510, 0)), ""))</f>
        <v/>
      </c>
      <c r="AQ450" s="103"/>
      <c r="AR450" s="103"/>
      <c r="AS450" s="103"/>
      <c r="AT450" s="104" t="str">
        <f t="shared" si="20"/>
        <v>https://lhw.com/adria</v>
      </c>
      <c r="AU450" s="104"/>
      <c r="AV450" s="104"/>
      <c r="AW450" s="104"/>
      <c r="AX450" s="104"/>
      <c r="AY450" s="104"/>
      <c r="AZ450" s="104"/>
      <c r="BA450" s="104"/>
      <c r="BB450" s="104"/>
      <c r="BC450" s="104"/>
      <c r="BD450" s="104"/>
      <c r="BE450" s="104"/>
      <c r="BF450" s="104"/>
      <c r="BG450" s="104"/>
      <c r="BH450" s="104"/>
      <c r="BI450" s="104"/>
      <c r="BJ450" s="104"/>
      <c r="BK450" s="104"/>
      <c r="BL450" s="105"/>
      <c r="BM450" s="2"/>
      <c r="BN450" s="25"/>
      <c r="BO450" s="25"/>
      <c r="BP450" s="25"/>
      <c r="BQ450" s="25"/>
      <c r="BR450" s="25"/>
      <c r="BS450" s="25"/>
      <c r="BT450" s="25"/>
      <c r="BU450" s="25"/>
      <c r="BV450" s="25"/>
      <c r="BW450" s="25"/>
      <c r="BX450" s="25"/>
      <c r="BY450" s="25"/>
      <c r="BZ450" s="25"/>
      <c r="CA450" s="25"/>
      <c r="CB450" s="25"/>
      <c r="CC450" s="25"/>
      <c r="CD450" s="25"/>
      <c r="CE450" s="25"/>
      <c r="CF450" s="25"/>
      <c r="CG450" s="25"/>
      <c r="CH450" s="25"/>
      <c r="CI450" s="25"/>
      <c r="CJ450" s="25"/>
      <c r="CK450" s="25"/>
      <c r="CU450" s="10" t="str">
        <f>'Hotel Database'!$EJ457</f>
        <v/>
      </c>
      <c r="CW450" s="10" t="str">
        <f>'Hotel Database'!$EN457</f>
        <v/>
      </c>
      <c r="CY450" s="8">
        <v>440</v>
      </c>
      <c r="DA450" s="10" t="str">
        <f>IFERROR(INDEX('Hotel Database'!$ED$11:$ED$510, MATCH($CY450, 'Hotel Database'!$EB$11:$EB$510, 0)), "")</f>
        <v>440. The Adria</v>
      </c>
      <c r="DC450" s="10" t="str">
        <f>IF(IFERROR(INDEX('Hotel Database'!$AD$11:$AD$510, MATCH($CY450, 'Hotel Database'!$EB$11:$EB$510, 0)), "")="", "", IFERROR(INDEX('Hotel Database'!$AD$11:$AD$510, MATCH($CY450, 'Hotel Database'!$EB$11:$EB$510, 0)), ""))</f>
        <v>www.lhw.com/adria</v>
      </c>
      <c r="DE450" s="10" t="str">
        <f t="shared" si="21"/>
        <v>https://lhw.com/adria</v>
      </c>
    </row>
    <row r="451" spans="1:109" x14ac:dyDescent="0.35">
      <c r="A451" s="2"/>
      <c r="B451" s="101" t="str">
        <f>IF(IFERROR(INDEX('Hotel Database'!$B$11:$B$510, MATCH($CY451, 'Hotel Database'!$EB$11:$EB$510, 0)), "")="", "", IFERROR(INDEX('Hotel Database'!$B$11:$B$510, MATCH($CY451, 'Hotel Database'!$EB$11:$EB$510, 0)), ""))</f>
        <v>United Kingdom</v>
      </c>
      <c r="C451" s="102"/>
      <c r="D451" s="102"/>
      <c r="E451" s="102"/>
      <c r="F451" s="102"/>
      <c r="G451" s="102"/>
      <c r="H451" s="102"/>
      <c r="I451" s="102" t="str">
        <f>IF(IFERROR(INDEX('Hotel Database'!$C$11:$C$510, MATCH($CY451, 'Hotel Database'!$EB$11:$EB$510, 0)), "")="", "", IFERROR(INDEX('Hotel Database'!$C$11:$C$510, MATCH($CY451, 'Hotel Database'!$EB$11:$EB$510, 0)), ""))</f>
        <v>London</v>
      </c>
      <c r="J451" s="102"/>
      <c r="K451" s="102"/>
      <c r="L451" s="102"/>
      <c r="M451" s="102"/>
      <c r="N451" s="102"/>
      <c r="O451" s="102"/>
      <c r="P451" s="102" t="str">
        <f>IF(IFERROR(INDEX('Hotel Database'!$D$11:$D$510, MATCH($CY451, 'Hotel Database'!$EB$11:$EB$510, 0)), "")="", "", IFERROR(INDEX('Hotel Database'!$D$11:$D$510, MATCH($CY451, 'Hotel Database'!$EB$11:$EB$510, 0)), ""))</f>
        <v>L’oscar London</v>
      </c>
      <c r="Q451" s="102"/>
      <c r="R451" s="102"/>
      <c r="S451" s="102"/>
      <c r="T451" s="102"/>
      <c r="U451" s="102"/>
      <c r="V451" s="102"/>
      <c r="W451" s="102"/>
      <c r="X451" s="102"/>
      <c r="Y451" s="102"/>
      <c r="Z451" s="102" t="str">
        <f>IF(IFERROR(INDEX('Hotel Database'!$I$11:$I$510, MATCH($CY451, 'Hotel Database'!$EB$11:$EB$510, 0)), "")="", "", IFERROR(INDEX('Hotel Database'!$I$11:$I$510, MATCH($CY451, 'Hotel Database'!$EB$11:$EB$510, 0)), ""))</f>
        <v/>
      </c>
      <c r="AA451" s="102"/>
      <c r="AB451" s="102"/>
      <c r="AC451" s="102"/>
      <c r="AD451" s="103">
        <f>IF(IFERROR(INDEX('Hotel Database'!$E$11:$E$510, MATCH($CY451, 'Hotel Database'!$EB$11:$EB$510, 0)), "")="", "", IFERROR(INDEX('Hotel Database'!$E$11:$E$510, MATCH($CY451, 'Hotel Database'!$EB$11:$EB$510, 0)), ""))</f>
        <v>39</v>
      </c>
      <c r="AE451" s="103"/>
      <c r="AF451" s="103"/>
      <c r="AG451" s="103"/>
      <c r="AH451" s="103">
        <f>IF(IFERROR(INDEX('Hotel Database'!$H$11:$H$510, MATCH($CY451, 'Hotel Database'!$EB$11:$EB$510, 0)), "")="", "", IFERROR(INDEX('Hotel Database'!$H$11:$H$510, MATCH($CY451, 'Hotel Database'!$EB$11:$EB$510, 0)), ""))</f>
        <v>3</v>
      </c>
      <c r="AI451" s="103"/>
      <c r="AJ451" s="103"/>
      <c r="AK451" s="103"/>
      <c r="AL451" s="103">
        <f>IF(IFERROR(INDEX('Hotel Database'!$K$11:$K$510, MATCH($CY451, 'Hotel Database'!$EB$11:$EB$510, 0)), "")="", "", IFERROR(INDEX('Hotel Database'!$K$11:$K$510, MATCH($CY451, 'Hotel Database'!$EB$11:$EB$510, 0)), ""))</f>
        <v>180</v>
      </c>
      <c r="AM451" s="103"/>
      <c r="AN451" s="103"/>
      <c r="AO451" s="103"/>
      <c r="AP451" s="103">
        <f>IF(IFERROR(INDEX('Hotel Database'!$Q$11:$Q$510, MATCH($CY451, 'Hotel Database'!$EB$11:$EB$510, 0)), "")="", "", IFERROR(INDEX('Hotel Database'!$Q$11:$Q$510, MATCH($CY451, 'Hotel Database'!$EB$11:$EB$510, 0)), ""))</f>
        <v>70</v>
      </c>
      <c r="AQ451" s="103"/>
      <c r="AR451" s="103"/>
      <c r="AS451" s="103"/>
      <c r="AT451" s="104" t="str">
        <f t="shared" si="20"/>
        <v>https://lhw.com/loscarlondon</v>
      </c>
      <c r="AU451" s="104"/>
      <c r="AV451" s="104"/>
      <c r="AW451" s="104"/>
      <c r="AX451" s="104"/>
      <c r="AY451" s="104"/>
      <c r="AZ451" s="104"/>
      <c r="BA451" s="104"/>
      <c r="BB451" s="104"/>
      <c r="BC451" s="104"/>
      <c r="BD451" s="104"/>
      <c r="BE451" s="104"/>
      <c r="BF451" s="104"/>
      <c r="BG451" s="104"/>
      <c r="BH451" s="104"/>
      <c r="BI451" s="104"/>
      <c r="BJ451" s="104"/>
      <c r="BK451" s="104"/>
      <c r="BL451" s="105"/>
      <c r="BM451" s="2"/>
      <c r="BN451" s="25"/>
      <c r="BO451" s="25"/>
      <c r="BP451" s="25"/>
      <c r="BQ451" s="25"/>
      <c r="BR451" s="25"/>
      <c r="BS451" s="25"/>
      <c r="BT451" s="25"/>
      <c r="BU451" s="25"/>
      <c r="BV451" s="25"/>
      <c r="BW451" s="25"/>
      <c r="BX451" s="25"/>
      <c r="BY451" s="25"/>
      <c r="BZ451" s="25"/>
      <c r="CA451" s="25"/>
      <c r="CB451" s="25"/>
      <c r="CC451" s="25"/>
      <c r="CD451" s="25"/>
      <c r="CE451" s="25"/>
      <c r="CF451" s="25"/>
      <c r="CG451" s="25"/>
      <c r="CH451" s="25"/>
      <c r="CI451" s="25"/>
      <c r="CJ451" s="25"/>
      <c r="CK451" s="25"/>
      <c r="CU451" s="10" t="str">
        <f>'Hotel Database'!$EJ458</f>
        <v/>
      </c>
      <c r="CW451" s="10" t="str">
        <f>'Hotel Database'!$EN458</f>
        <v/>
      </c>
      <c r="CY451" s="8">
        <v>441</v>
      </c>
      <c r="DA451" s="10" t="str">
        <f>IFERROR(INDEX('Hotel Database'!$ED$11:$ED$510, MATCH($CY451, 'Hotel Database'!$EB$11:$EB$510, 0)), "")</f>
        <v>441. L’oscar London</v>
      </c>
      <c r="DC451" s="10" t="str">
        <f>IF(IFERROR(INDEX('Hotel Database'!$AD$11:$AD$510, MATCH($CY451, 'Hotel Database'!$EB$11:$EB$510, 0)), "")="", "", IFERROR(INDEX('Hotel Database'!$AD$11:$AD$510, MATCH($CY451, 'Hotel Database'!$EB$11:$EB$510, 0)), ""))</f>
        <v>www.lhw.com/loscarlondon</v>
      </c>
      <c r="DE451" s="10" t="str">
        <f t="shared" si="21"/>
        <v>https://lhw.com/loscarlondon</v>
      </c>
    </row>
    <row r="452" spans="1:109" x14ac:dyDescent="0.35">
      <c r="A452" s="2"/>
      <c r="B452" s="101" t="str">
        <f>IF(IFERROR(INDEX('Hotel Database'!$B$11:$B$510, MATCH($CY452, 'Hotel Database'!$EB$11:$EB$510, 0)), "")="", "", IFERROR(INDEX('Hotel Database'!$B$11:$B$510, MATCH($CY452, 'Hotel Database'!$EB$11:$EB$510, 0)), ""))</f>
        <v>United Kingdom</v>
      </c>
      <c r="C452" s="102"/>
      <c r="D452" s="102"/>
      <c r="E452" s="102"/>
      <c r="F452" s="102"/>
      <c r="G452" s="102"/>
      <c r="H452" s="102"/>
      <c r="I452" s="102" t="str">
        <f>IF(IFERROR(INDEX('Hotel Database'!$C$11:$C$510, MATCH($CY452, 'Hotel Database'!$EB$11:$EB$510, 0)), "")="", "", IFERROR(INDEX('Hotel Database'!$C$11:$C$510, MATCH($CY452, 'Hotel Database'!$EB$11:$EB$510, 0)), ""))</f>
        <v>London</v>
      </c>
      <c r="J452" s="102"/>
      <c r="K452" s="102"/>
      <c r="L452" s="102"/>
      <c r="M452" s="102"/>
      <c r="N452" s="102"/>
      <c r="O452" s="102"/>
      <c r="P452" s="102" t="str">
        <f>IF(IFERROR(INDEX('Hotel Database'!$D$11:$D$510, MATCH($CY452, 'Hotel Database'!$EB$11:$EB$510, 0)), "")="", "", IFERROR(INDEX('Hotel Database'!$D$11:$D$510, MATCH($CY452, 'Hotel Database'!$EB$11:$EB$510, 0)), ""))</f>
        <v>Althoff St. James´s Hotel &amp; Club London</v>
      </c>
      <c r="Q452" s="102"/>
      <c r="R452" s="102"/>
      <c r="S452" s="102"/>
      <c r="T452" s="102"/>
      <c r="U452" s="102"/>
      <c r="V452" s="102"/>
      <c r="W452" s="102"/>
      <c r="X452" s="102"/>
      <c r="Y452" s="102"/>
      <c r="Z452" s="102" t="str">
        <f>IF(IFERROR(INDEX('Hotel Database'!$I$11:$I$510, MATCH($CY452, 'Hotel Database'!$EB$11:$EB$510, 0)), "")="", "", IFERROR(INDEX('Hotel Database'!$I$11:$I$510, MATCH($CY452, 'Hotel Database'!$EB$11:$EB$510, 0)), ""))</f>
        <v/>
      </c>
      <c r="AA452" s="102"/>
      <c r="AB452" s="102"/>
      <c r="AC452" s="102"/>
      <c r="AD452" s="103">
        <f>IF(IFERROR(INDEX('Hotel Database'!$E$11:$E$510, MATCH($CY452, 'Hotel Database'!$EB$11:$EB$510, 0)), "")="", "", IFERROR(INDEX('Hotel Database'!$E$11:$E$510, MATCH($CY452, 'Hotel Database'!$EB$11:$EB$510, 0)), ""))</f>
        <v>60</v>
      </c>
      <c r="AE452" s="103"/>
      <c r="AF452" s="103"/>
      <c r="AG452" s="103"/>
      <c r="AH452" s="103">
        <f>IF(IFERROR(INDEX('Hotel Database'!$H$11:$H$510, MATCH($CY452, 'Hotel Database'!$EB$11:$EB$510, 0)), "")="", "", IFERROR(INDEX('Hotel Database'!$H$11:$H$510, MATCH($CY452, 'Hotel Database'!$EB$11:$EB$510, 0)), ""))</f>
        <v>4</v>
      </c>
      <c r="AI452" s="103"/>
      <c r="AJ452" s="103"/>
      <c r="AK452" s="103"/>
      <c r="AL452" s="103">
        <f>IF(IFERROR(INDEX('Hotel Database'!$K$11:$K$510, MATCH($CY452, 'Hotel Database'!$EB$11:$EB$510, 0)), "")="", "", IFERROR(INDEX('Hotel Database'!$K$11:$K$510, MATCH($CY452, 'Hotel Database'!$EB$11:$EB$510, 0)), ""))</f>
        <v>40</v>
      </c>
      <c r="AM452" s="103"/>
      <c r="AN452" s="103"/>
      <c r="AO452" s="103"/>
      <c r="AP452" s="103">
        <f>IF(IFERROR(INDEX('Hotel Database'!$Q$11:$Q$510, MATCH($CY452, 'Hotel Database'!$EB$11:$EB$510, 0)), "")="", "", IFERROR(INDEX('Hotel Database'!$Q$11:$Q$510, MATCH($CY452, 'Hotel Database'!$EB$11:$EB$510, 0)), ""))</f>
        <v>40</v>
      </c>
      <c r="AQ452" s="103"/>
      <c r="AR452" s="103"/>
      <c r="AS452" s="103"/>
      <c r="AT452" s="104" t="str">
        <f t="shared" si="20"/>
        <v>https://lhw.com/althoffstjames</v>
      </c>
      <c r="AU452" s="104"/>
      <c r="AV452" s="104"/>
      <c r="AW452" s="104"/>
      <c r="AX452" s="104"/>
      <c r="AY452" s="104"/>
      <c r="AZ452" s="104"/>
      <c r="BA452" s="104"/>
      <c r="BB452" s="104"/>
      <c r="BC452" s="104"/>
      <c r="BD452" s="104"/>
      <c r="BE452" s="104"/>
      <c r="BF452" s="104"/>
      <c r="BG452" s="104"/>
      <c r="BH452" s="104"/>
      <c r="BI452" s="104"/>
      <c r="BJ452" s="104"/>
      <c r="BK452" s="104"/>
      <c r="BL452" s="105"/>
      <c r="BM452" s="2"/>
      <c r="BN452" s="25"/>
      <c r="BO452" s="25"/>
      <c r="BP452" s="25"/>
      <c r="BQ452" s="25"/>
      <c r="BR452" s="25"/>
      <c r="BS452" s="25"/>
      <c r="BT452" s="25"/>
      <c r="BU452" s="25"/>
      <c r="BV452" s="25"/>
      <c r="BW452" s="25"/>
      <c r="BX452" s="25"/>
      <c r="BY452" s="25"/>
      <c r="BZ452" s="25"/>
      <c r="CA452" s="25"/>
      <c r="CB452" s="25"/>
      <c r="CC452" s="25"/>
      <c r="CD452" s="25"/>
      <c r="CE452" s="25"/>
      <c r="CF452" s="25"/>
      <c r="CG452" s="25"/>
      <c r="CH452" s="25"/>
      <c r="CI452" s="25"/>
      <c r="CJ452" s="25"/>
      <c r="CK452" s="25"/>
      <c r="CU452" s="10" t="str">
        <f>'Hotel Database'!$EJ459</f>
        <v/>
      </c>
      <c r="CW452" s="10" t="str">
        <f>'Hotel Database'!$EN459</f>
        <v/>
      </c>
      <c r="CY452" s="8">
        <v>442</v>
      </c>
      <c r="DA452" s="10" t="str">
        <f>IFERROR(INDEX('Hotel Database'!$ED$11:$ED$510, MATCH($CY452, 'Hotel Database'!$EB$11:$EB$510, 0)), "")</f>
        <v>442. Althoff St. James´s Hotel &amp; Club London</v>
      </c>
      <c r="DC452" s="10" t="str">
        <f>IF(IFERROR(INDEX('Hotel Database'!$AD$11:$AD$510, MATCH($CY452, 'Hotel Database'!$EB$11:$EB$510, 0)), "")="", "", IFERROR(INDEX('Hotel Database'!$AD$11:$AD$510, MATCH($CY452, 'Hotel Database'!$EB$11:$EB$510, 0)), ""))</f>
        <v>www.lhw.com/althoffstjames</v>
      </c>
      <c r="DE452" s="10" t="str">
        <f t="shared" si="21"/>
        <v>https://lhw.com/althoffstjames</v>
      </c>
    </row>
    <row r="453" spans="1:109" x14ac:dyDescent="0.35">
      <c r="A453" s="2"/>
      <c r="B453" s="101" t="str">
        <f>IF(IFERROR(INDEX('Hotel Database'!$B$11:$B$510, MATCH($CY453, 'Hotel Database'!$EB$11:$EB$510, 0)), "")="", "", IFERROR(INDEX('Hotel Database'!$B$11:$B$510, MATCH($CY453, 'Hotel Database'!$EB$11:$EB$510, 0)), ""))</f>
        <v>United Kingdom</v>
      </c>
      <c r="C453" s="102"/>
      <c r="D453" s="102"/>
      <c r="E453" s="102"/>
      <c r="F453" s="102"/>
      <c r="G453" s="102"/>
      <c r="H453" s="102"/>
      <c r="I453" s="102" t="str">
        <f>IF(IFERROR(INDEX('Hotel Database'!$C$11:$C$510, MATCH($CY453, 'Hotel Database'!$EB$11:$EB$510, 0)), "")="", "", IFERROR(INDEX('Hotel Database'!$C$11:$C$510, MATCH($CY453, 'Hotel Database'!$EB$11:$EB$510, 0)), ""))</f>
        <v>Ripon</v>
      </c>
      <c r="J453" s="102"/>
      <c r="K453" s="102"/>
      <c r="L453" s="102"/>
      <c r="M453" s="102"/>
      <c r="N453" s="102"/>
      <c r="O453" s="102"/>
      <c r="P453" s="102" t="str">
        <f>IF(IFERROR(INDEX('Hotel Database'!$D$11:$D$510, MATCH($CY453, 'Hotel Database'!$EB$11:$EB$510, 0)), "")="", "", IFERROR(INDEX('Hotel Database'!$D$11:$D$510, MATCH($CY453, 'Hotel Database'!$EB$11:$EB$510, 0)), ""))</f>
        <v>Grantley Hall</v>
      </c>
      <c r="Q453" s="102"/>
      <c r="R453" s="102"/>
      <c r="S453" s="102"/>
      <c r="T453" s="102"/>
      <c r="U453" s="102"/>
      <c r="V453" s="102"/>
      <c r="W453" s="102"/>
      <c r="X453" s="102"/>
      <c r="Y453" s="102"/>
      <c r="Z453" s="102" t="str">
        <f>IF(IFERROR(INDEX('Hotel Database'!$I$11:$I$510, MATCH($CY453, 'Hotel Database'!$EB$11:$EB$510, 0)), "")="", "", IFERROR(INDEX('Hotel Database'!$I$11:$I$510, MATCH($CY453, 'Hotel Database'!$EB$11:$EB$510, 0)), ""))</f>
        <v/>
      </c>
      <c r="AA453" s="102"/>
      <c r="AB453" s="102"/>
      <c r="AC453" s="102"/>
      <c r="AD453" s="103">
        <f>IF(IFERROR(INDEX('Hotel Database'!$E$11:$E$510, MATCH($CY453, 'Hotel Database'!$EB$11:$EB$510, 0)), "")="", "", IFERROR(INDEX('Hotel Database'!$E$11:$E$510, MATCH($CY453, 'Hotel Database'!$EB$11:$EB$510, 0)), ""))</f>
        <v>47</v>
      </c>
      <c r="AE453" s="103"/>
      <c r="AF453" s="103"/>
      <c r="AG453" s="103"/>
      <c r="AH453" s="103">
        <f>IF(IFERROR(INDEX('Hotel Database'!$H$11:$H$510, MATCH($CY453, 'Hotel Database'!$EB$11:$EB$510, 0)), "")="", "", IFERROR(INDEX('Hotel Database'!$H$11:$H$510, MATCH($CY453, 'Hotel Database'!$EB$11:$EB$510, 0)), ""))</f>
        <v>1</v>
      </c>
      <c r="AI453" s="103"/>
      <c r="AJ453" s="103"/>
      <c r="AK453" s="103"/>
      <c r="AL453" s="103">
        <f>IF(IFERROR(INDEX('Hotel Database'!$K$11:$K$510, MATCH($CY453, 'Hotel Database'!$EB$11:$EB$510, 0)), "")="", "", IFERROR(INDEX('Hotel Database'!$K$11:$K$510, MATCH($CY453, 'Hotel Database'!$EB$11:$EB$510, 0)), ""))</f>
        <v>250</v>
      </c>
      <c r="AM453" s="103"/>
      <c r="AN453" s="103"/>
      <c r="AO453" s="103"/>
      <c r="AP453" s="103">
        <f>IF(IFERROR(INDEX('Hotel Database'!$Q$11:$Q$510, MATCH($CY453, 'Hotel Database'!$EB$11:$EB$510, 0)), "")="", "", IFERROR(INDEX('Hotel Database'!$Q$11:$Q$510, MATCH($CY453, 'Hotel Database'!$EB$11:$EB$510, 0)), ""))</f>
        <v>180</v>
      </c>
      <c r="AQ453" s="103"/>
      <c r="AR453" s="103"/>
      <c r="AS453" s="103"/>
      <c r="AT453" s="104" t="str">
        <f t="shared" si="20"/>
        <v/>
      </c>
      <c r="AU453" s="104"/>
      <c r="AV453" s="104"/>
      <c r="AW453" s="104"/>
      <c r="AX453" s="104"/>
      <c r="AY453" s="104"/>
      <c r="AZ453" s="104"/>
      <c r="BA453" s="104"/>
      <c r="BB453" s="104"/>
      <c r="BC453" s="104"/>
      <c r="BD453" s="104"/>
      <c r="BE453" s="104"/>
      <c r="BF453" s="104"/>
      <c r="BG453" s="104"/>
      <c r="BH453" s="104"/>
      <c r="BI453" s="104"/>
      <c r="BJ453" s="104"/>
      <c r="BK453" s="104"/>
      <c r="BL453" s="105"/>
      <c r="BM453" s="2"/>
      <c r="BN453" s="25"/>
      <c r="BO453" s="25"/>
      <c r="BP453" s="25"/>
      <c r="BQ453" s="25"/>
      <c r="BR453" s="25"/>
      <c r="BS453" s="25"/>
      <c r="BT453" s="25"/>
      <c r="BU453" s="25"/>
      <c r="BV453" s="25"/>
      <c r="BW453" s="25"/>
      <c r="BX453" s="25"/>
      <c r="BY453" s="25"/>
      <c r="BZ453" s="25"/>
      <c r="CA453" s="25"/>
      <c r="CB453" s="25"/>
      <c r="CC453" s="25"/>
      <c r="CD453" s="25"/>
      <c r="CE453" s="25"/>
      <c r="CF453" s="25"/>
      <c r="CG453" s="25"/>
      <c r="CH453" s="25"/>
      <c r="CI453" s="25"/>
      <c r="CJ453" s="25"/>
      <c r="CK453" s="25"/>
      <c r="CU453" s="10" t="str">
        <f>'Hotel Database'!$EJ460</f>
        <v/>
      </c>
      <c r="CW453" s="10" t="str">
        <f>'Hotel Database'!$EN460</f>
        <v/>
      </c>
      <c r="CY453" s="8">
        <v>443</v>
      </c>
      <c r="DA453" s="10" t="str">
        <f>IFERROR(INDEX('Hotel Database'!$ED$11:$ED$510, MATCH($CY453, 'Hotel Database'!$EB$11:$EB$510, 0)), "")</f>
        <v>443. Grantley Hall</v>
      </c>
      <c r="DC453" s="10" t="str">
        <f>IF(IFERROR(INDEX('Hotel Database'!$AD$11:$AD$510, MATCH($CY453, 'Hotel Database'!$EB$11:$EB$510, 0)), "")="", "", IFERROR(INDEX('Hotel Database'!$AD$11:$AD$510, MATCH($CY453, 'Hotel Database'!$EB$11:$EB$510, 0)), ""))</f>
        <v/>
      </c>
      <c r="DE453" s="10" t="str">
        <f t="shared" si="21"/>
        <v/>
      </c>
    </row>
    <row r="454" spans="1:109" x14ac:dyDescent="0.35">
      <c r="A454" s="2"/>
      <c r="B454" s="101" t="str">
        <f>IF(IFERROR(INDEX('Hotel Database'!$B$11:$B$510, MATCH($CY454, 'Hotel Database'!$EB$11:$EB$510, 0)), "")="", "", IFERROR(INDEX('Hotel Database'!$B$11:$B$510, MATCH($CY454, 'Hotel Database'!$EB$11:$EB$510, 0)), ""))</f>
        <v>United Kingdom</v>
      </c>
      <c r="C454" s="102"/>
      <c r="D454" s="102"/>
      <c r="E454" s="102"/>
      <c r="F454" s="102"/>
      <c r="G454" s="102"/>
      <c r="H454" s="102"/>
      <c r="I454" s="102" t="str">
        <f>IF(IFERROR(INDEX('Hotel Database'!$C$11:$C$510, MATCH($CY454, 'Hotel Database'!$EB$11:$EB$510, 0)), "")="", "", IFERROR(INDEX('Hotel Database'!$C$11:$C$510, MATCH($CY454, 'Hotel Database'!$EB$11:$EB$510, 0)), ""))</f>
        <v>Surrey</v>
      </c>
      <c r="J454" s="102"/>
      <c r="K454" s="102"/>
      <c r="L454" s="102"/>
      <c r="M454" s="102"/>
      <c r="N454" s="102"/>
      <c r="O454" s="102"/>
      <c r="P454" s="102" t="str">
        <f>IF(IFERROR(INDEX('Hotel Database'!$D$11:$D$510, MATCH($CY454, 'Hotel Database'!$EB$11:$EB$510, 0)), "")="", "", IFERROR(INDEX('Hotel Database'!$D$11:$D$510, MATCH($CY454, 'Hotel Database'!$EB$11:$EB$510, 0)), ""))</f>
        <v>Beaverbrook</v>
      </c>
      <c r="Q454" s="102"/>
      <c r="R454" s="102"/>
      <c r="S454" s="102"/>
      <c r="T454" s="102"/>
      <c r="U454" s="102"/>
      <c r="V454" s="102"/>
      <c r="W454" s="102"/>
      <c r="X454" s="102"/>
      <c r="Y454" s="102"/>
      <c r="Z454" s="102" t="str">
        <f>IF(IFERROR(INDEX('Hotel Database'!$I$11:$I$510, MATCH($CY454, 'Hotel Database'!$EB$11:$EB$510, 0)), "")="", "", IFERROR(INDEX('Hotel Database'!$I$11:$I$510, MATCH($CY454, 'Hotel Database'!$EB$11:$EB$510, 0)), ""))</f>
        <v/>
      </c>
      <c r="AA454" s="102"/>
      <c r="AB454" s="102"/>
      <c r="AC454" s="102"/>
      <c r="AD454" s="103">
        <f>IF(IFERROR(INDEX('Hotel Database'!$E$11:$E$510, MATCH($CY454, 'Hotel Database'!$EB$11:$EB$510, 0)), "")="", "", IFERROR(INDEX('Hotel Database'!$E$11:$E$510, MATCH($CY454, 'Hotel Database'!$EB$11:$EB$510, 0)), ""))</f>
        <v>57</v>
      </c>
      <c r="AE454" s="103"/>
      <c r="AF454" s="103"/>
      <c r="AG454" s="103"/>
      <c r="AH454" s="103">
        <f>IF(IFERROR(INDEX('Hotel Database'!$H$11:$H$510, MATCH($CY454, 'Hotel Database'!$EB$11:$EB$510, 0)), "")="", "", IFERROR(INDEX('Hotel Database'!$H$11:$H$510, MATCH($CY454, 'Hotel Database'!$EB$11:$EB$510, 0)), ""))</f>
        <v>0</v>
      </c>
      <c r="AI454" s="103"/>
      <c r="AJ454" s="103"/>
      <c r="AK454" s="103"/>
      <c r="AL454" s="103" t="str">
        <f>IF(IFERROR(INDEX('Hotel Database'!$K$11:$K$510, MATCH($CY454, 'Hotel Database'!$EB$11:$EB$510, 0)), "")="", "", IFERROR(INDEX('Hotel Database'!$K$11:$K$510, MATCH($CY454, 'Hotel Database'!$EB$11:$EB$510, 0)), ""))</f>
        <v/>
      </c>
      <c r="AM454" s="103"/>
      <c r="AN454" s="103"/>
      <c r="AO454" s="103"/>
      <c r="AP454" s="103" t="str">
        <f>IF(IFERROR(INDEX('Hotel Database'!$Q$11:$Q$510, MATCH($CY454, 'Hotel Database'!$EB$11:$EB$510, 0)), "")="", "", IFERROR(INDEX('Hotel Database'!$Q$11:$Q$510, MATCH($CY454, 'Hotel Database'!$EB$11:$EB$510, 0)), ""))</f>
        <v/>
      </c>
      <c r="AQ454" s="103"/>
      <c r="AR454" s="103"/>
      <c r="AS454" s="103"/>
      <c r="AT454" s="104" t="str">
        <f t="shared" si="20"/>
        <v>﻿https://lhw.com/beaverbrook</v>
      </c>
      <c r="AU454" s="104"/>
      <c r="AV454" s="104"/>
      <c r="AW454" s="104"/>
      <c r="AX454" s="104"/>
      <c r="AY454" s="104"/>
      <c r="AZ454" s="104"/>
      <c r="BA454" s="104"/>
      <c r="BB454" s="104"/>
      <c r="BC454" s="104"/>
      <c r="BD454" s="104"/>
      <c r="BE454" s="104"/>
      <c r="BF454" s="104"/>
      <c r="BG454" s="104"/>
      <c r="BH454" s="104"/>
      <c r="BI454" s="104"/>
      <c r="BJ454" s="104"/>
      <c r="BK454" s="104"/>
      <c r="BL454" s="105"/>
      <c r="BM454" s="2"/>
      <c r="BN454" s="25"/>
      <c r="BO454" s="25"/>
      <c r="BP454" s="25"/>
      <c r="BQ454" s="25"/>
      <c r="BR454" s="25"/>
      <c r="BS454" s="25"/>
      <c r="BT454" s="25"/>
      <c r="BU454" s="25"/>
      <c r="BV454" s="25"/>
      <c r="BW454" s="25"/>
      <c r="BX454" s="25"/>
      <c r="BY454" s="25"/>
      <c r="BZ454" s="25"/>
      <c r="CA454" s="25"/>
      <c r="CB454" s="25"/>
      <c r="CC454" s="25"/>
      <c r="CD454" s="25"/>
      <c r="CE454" s="25"/>
      <c r="CF454" s="25"/>
      <c r="CG454" s="25"/>
      <c r="CH454" s="25"/>
      <c r="CI454" s="25"/>
      <c r="CJ454" s="25"/>
      <c r="CK454" s="25"/>
      <c r="CU454" s="10" t="str">
        <f>'Hotel Database'!$EJ461</f>
        <v/>
      </c>
      <c r="CW454" s="10" t="str">
        <f>'Hotel Database'!$EN461</f>
        <v/>
      </c>
      <c r="CY454" s="8">
        <v>444</v>
      </c>
      <c r="DA454" s="10" t="str">
        <f>IFERROR(INDEX('Hotel Database'!$ED$11:$ED$510, MATCH($CY454, 'Hotel Database'!$EB$11:$EB$510, 0)), "")</f>
        <v>444. Beaverbrook</v>
      </c>
      <c r="DC454" s="10" t="str">
        <f>IF(IFERROR(INDEX('Hotel Database'!$AD$11:$AD$510, MATCH($CY454, 'Hotel Database'!$EB$11:$EB$510, 0)), "")="", "", IFERROR(INDEX('Hotel Database'!$AD$11:$AD$510, MATCH($CY454, 'Hotel Database'!$EB$11:$EB$510, 0)), ""))</f>
        <v>﻿www.lhw.com/beaverbrook</v>
      </c>
      <c r="DE454" s="10" t="str">
        <f t="shared" si="21"/>
        <v>﻿https://lhw.com/beaverbrook</v>
      </c>
    </row>
    <row r="455" spans="1:109" x14ac:dyDescent="0.35">
      <c r="A455" s="2"/>
      <c r="B455" s="101" t="str">
        <f>IF(IFERROR(INDEX('Hotel Database'!$B$11:$B$510, MATCH($CY455, 'Hotel Database'!$EB$11:$EB$510, 0)), "")="", "", IFERROR(INDEX('Hotel Database'!$B$11:$B$510, MATCH($CY455, 'Hotel Database'!$EB$11:$EB$510, 0)), ""))</f>
        <v>United States</v>
      </c>
      <c r="C455" s="102"/>
      <c r="D455" s="102"/>
      <c r="E455" s="102"/>
      <c r="F455" s="102"/>
      <c r="G455" s="102"/>
      <c r="H455" s="102"/>
      <c r="I455" s="102" t="str">
        <f>IF(IFERROR(INDEX('Hotel Database'!$C$11:$C$510, MATCH($CY455, 'Hotel Database'!$EB$11:$EB$510, 0)), "")="", "", IFERROR(INDEX('Hotel Database'!$C$11:$C$510, MATCH($CY455, 'Hotel Database'!$EB$11:$EB$510, 0)), ""))</f>
        <v>New York</v>
      </c>
      <c r="J455" s="102"/>
      <c r="K455" s="102"/>
      <c r="L455" s="102"/>
      <c r="M455" s="102"/>
      <c r="N455" s="102"/>
      <c r="O455" s="102"/>
      <c r="P455" s="102" t="str">
        <f>IF(IFERROR(INDEX('Hotel Database'!$D$11:$D$510, MATCH($CY455, 'Hotel Database'!$EB$11:$EB$510, 0)), "")="", "", IFERROR(INDEX('Hotel Database'!$D$11:$D$510, MATCH($CY455, 'Hotel Database'!$EB$11:$EB$510, 0)), ""))</f>
        <v>The Fifth Avenue Hotel</v>
      </c>
      <c r="Q455" s="102"/>
      <c r="R455" s="102"/>
      <c r="S455" s="102"/>
      <c r="T455" s="102"/>
      <c r="U455" s="102"/>
      <c r="V455" s="102"/>
      <c r="W455" s="102"/>
      <c r="X455" s="102"/>
      <c r="Y455" s="102"/>
      <c r="Z455" s="102" t="str">
        <f>IF(IFERROR(INDEX('Hotel Database'!$I$11:$I$510, MATCH($CY455, 'Hotel Database'!$EB$11:$EB$510, 0)), "")="", "", IFERROR(INDEX('Hotel Database'!$I$11:$I$510, MATCH($CY455, 'Hotel Database'!$EB$11:$EB$510, 0)), ""))</f>
        <v/>
      </c>
      <c r="AA455" s="102"/>
      <c r="AB455" s="102"/>
      <c r="AC455" s="102"/>
      <c r="AD455" s="103">
        <f>IF(IFERROR(INDEX('Hotel Database'!$E$11:$E$510, MATCH($CY455, 'Hotel Database'!$EB$11:$EB$510, 0)), "")="", "", IFERROR(INDEX('Hotel Database'!$E$11:$E$510, MATCH($CY455, 'Hotel Database'!$EB$11:$EB$510, 0)), ""))</f>
        <v>153</v>
      </c>
      <c r="AE455" s="103"/>
      <c r="AF455" s="103"/>
      <c r="AG455" s="103"/>
      <c r="AH455" s="103" t="str">
        <f>IF(IFERROR(INDEX('Hotel Database'!$H$11:$H$510, MATCH($CY455, 'Hotel Database'!$EB$11:$EB$510, 0)), "")="", "", IFERROR(INDEX('Hotel Database'!$H$11:$H$510, MATCH($CY455, 'Hotel Database'!$EB$11:$EB$510, 0)), ""))</f>
        <v/>
      </c>
      <c r="AI455" s="103"/>
      <c r="AJ455" s="103"/>
      <c r="AK455" s="103"/>
      <c r="AL455" s="103" t="str">
        <f>IF(IFERROR(INDEX('Hotel Database'!$K$11:$K$510, MATCH($CY455, 'Hotel Database'!$EB$11:$EB$510, 0)), "")="", "", IFERROR(INDEX('Hotel Database'!$K$11:$K$510, MATCH($CY455, 'Hotel Database'!$EB$11:$EB$510, 0)), ""))</f>
        <v/>
      </c>
      <c r="AM455" s="103"/>
      <c r="AN455" s="103"/>
      <c r="AO455" s="103"/>
      <c r="AP455" s="103" t="str">
        <f>IF(IFERROR(INDEX('Hotel Database'!$Q$11:$Q$510, MATCH($CY455, 'Hotel Database'!$EB$11:$EB$510, 0)), "")="", "", IFERROR(INDEX('Hotel Database'!$Q$11:$Q$510, MATCH($CY455, 'Hotel Database'!$EB$11:$EB$510, 0)), ""))</f>
        <v/>
      </c>
      <c r="AQ455" s="103"/>
      <c r="AR455" s="103"/>
      <c r="AS455" s="103"/>
      <c r="AT455" s="104" t="str">
        <f t="shared" si="20"/>
        <v>https://lhw.com/fifthavenuehotel</v>
      </c>
      <c r="AU455" s="104"/>
      <c r="AV455" s="104"/>
      <c r="AW455" s="104"/>
      <c r="AX455" s="104"/>
      <c r="AY455" s="104"/>
      <c r="AZ455" s="104"/>
      <c r="BA455" s="104"/>
      <c r="BB455" s="104"/>
      <c r="BC455" s="104"/>
      <c r="BD455" s="104"/>
      <c r="BE455" s="104"/>
      <c r="BF455" s="104"/>
      <c r="BG455" s="104"/>
      <c r="BH455" s="104"/>
      <c r="BI455" s="104"/>
      <c r="BJ455" s="104"/>
      <c r="BK455" s="104"/>
      <c r="BL455" s="105"/>
      <c r="BM455" s="2"/>
      <c r="BN455" s="25"/>
      <c r="BO455" s="25"/>
      <c r="BP455" s="25"/>
      <c r="BQ455" s="25"/>
      <c r="BR455" s="25"/>
      <c r="BS455" s="25"/>
      <c r="BT455" s="25"/>
      <c r="BU455" s="25"/>
      <c r="BV455" s="25"/>
      <c r="BW455" s="25"/>
      <c r="BX455" s="25"/>
      <c r="BY455" s="25"/>
      <c r="BZ455" s="25"/>
      <c r="CA455" s="25"/>
      <c r="CB455" s="25"/>
      <c r="CC455" s="25"/>
      <c r="CD455" s="25"/>
      <c r="CE455" s="25"/>
      <c r="CF455" s="25"/>
      <c r="CG455" s="25"/>
      <c r="CH455" s="25"/>
      <c r="CI455" s="25"/>
      <c r="CJ455" s="25"/>
      <c r="CK455" s="25"/>
      <c r="CU455" s="10" t="str">
        <f>'Hotel Database'!$EJ462</f>
        <v/>
      </c>
      <c r="CW455" s="10" t="str">
        <f>'Hotel Database'!$EN462</f>
        <v/>
      </c>
      <c r="CY455" s="8">
        <v>445</v>
      </c>
      <c r="DA455" s="10" t="str">
        <f>IFERROR(INDEX('Hotel Database'!$ED$11:$ED$510, MATCH($CY455, 'Hotel Database'!$EB$11:$EB$510, 0)), "")</f>
        <v>445. The Fifth Avenue Hotel</v>
      </c>
      <c r="DC455" s="10" t="str">
        <f>IF(IFERROR(INDEX('Hotel Database'!$AD$11:$AD$510, MATCH($CY455, 'Hotel Database'!$EB$11:$EB$510, 0)), "")="", "", IFERROR(INDEX('Hotel Database'!$AD$11:$AD$510, MATCH($CY455, 'Hotel Database'!$EB$11:$EB$510, 0)), ""))</f>
        <v>www.lhw.com/fifthavenuehotel</v>
      </c>
      <c r="DE455" s="10" t="str">
        <f t="shared" si="21"/>
        <v>https://lhw.com/fifthavenuehotel</v>
      </c>
    </row>
    <row r="456" spans="1:109" x14ac:dyDescent="0.35">
      <c r="A456" s="2"/>
      <c r="B456" s="101" t="str">
        <f>IF(IFERROR(INDEX('Hotel Database'!$B$11:$B$510, MATCH($CY456, 'Hotel Database'!$EB$11:$EB$510, 0)), "")="", "", IFERROR(INDEX('Hotel Database'!$B$11:$B$510, MATCH($CY456, 'Hotel Database'!$EB$11:$EB$510, 0)), ""))</f>
        <v>United States</v>
      </c>
      <c r="C456" s="102"/>
      <c r="D456" s="102"/>
      <c r="E456" s="102"/>
      <c r="F456" s="102"/>
      <c r="G456" s="102"/>
      <c r="H456" s="102"/>
      <c r="I456" s="102" t="str">
        <f>IF(IFERROR(INDEX('Hotel Database'!$C$11:$C$510, MATCH($CY456, 'Hotel Database'!$EB$11:$EB$510, 0)), "")="", "", IFERROR(INDEX('Hotel Database'!$C$11:$C$510, MATCH($CY456, 'Hotel Database'!$EB$11:$EB$510, 0)), ""))</f>
        <v>Park City</v>
      </c>
      <c r="J456" s="102"/>
      <c r="K456" s="102"/>
      <c r="L456" s="102"/>
      <c r="M456" s="102"/>
      <c r="N456" s="102"/>
      <c r="O456" s="102"/>
      <c r="P456" s="102" t="str">
        <f>IF(IFERROR(INDEX('Hotel Database'!$D$11:$D$510, MATCH($CY456, 'Hotel Database'!$EB$11:$EB$510, 0)), "")="", "", IFERROR(INDEX('Hotel Database'!$D$11:$D$510, MATCH($CY456, 'Hotel Database'!$EB$11:$EB$510, 0)), ""))</f>
        <v>Washington School House Hotel</v>
      </c>
      <c r="Q456" s="102"/>
      <c r="R456" s="102"/>
      <c r="S456" s="102"/>
      <c r="T456" s="102"/>
      <c r="U456" s="102"/>
      <c r="V456" s="102"/>
      <c r="W456" s="102"/>
      <c r="X456" s="102"/>
      <c r="Y456" s="102"/>
      <c r="Z456" s="102" t="str">
        <f>IF(IFERROR(INDEX('Hotel Database'!$I$11:$I$510, MATCH($CY456, 'Hotel Database'!$EB$11:$EB$510, 0)), "")="", "", IFERROR(INDEX('Hotel Database'!$I$11:$I$510, MATCH($CY456, 'Hotel Database'!$EB$11:$EB$510, 0)), ""))</f>
        <v/>
      </c>
      <c r="AA456" s="102"/>
      <c r="AB456" s="102"/>
      <c r="AC456" s="102"/>
      <c r="AD456" s="103">
        <f>IF(IFERROR(INDEX('Hotel Database'!$E$11:$E$510, MATCH($CY456, 'Hotel Database'!$EB$11:$EB$510, 0)), "")="", "", IFERROR(INDEX('Hotel Database'!$E$11:$E$510, MATCH($CY456, 'Hotel Database'!$EB$11:$EB$510, 0)), ""))</f>
        <v>13</v>
      </c>
      <c r="AE456" s="103"/>
      <c r="AF456" s="103"/>
      <c r="AG456" s="103"/>
      <c r="AH456" s="103" t="str">
        <f>IF(IFERROR(INDEX('Hotel Database'!$H$11:$H$510, MATCH($CY456, 'Hotel Database'!$EB$11:$EB$510, 0)), "")="", "", IFERROR(INDEX('Hotel Database'!$H$11:$H$510, MATCH($CY456, 'Hotel Database'!$EB$11:$EB$510, 0)), ""))</f>
        <v/>
      </c>
      <c r="AI456" s="103"/>
      <c r="AJ456" s="103"/>
      <c r="AK456" s="103"/>
      <c r="AL456" s="103" t="str">
        <f>IF(IFERROR(INDEX('Hotel Database'!$K$11:$K$510, MATCH($CY456, 'Hotel Database'!$EB$11:$EB$510, 0)), "")="", "", IFERROR(INDEX('Hotel Database'!$K$11:$K$510, MATCH($CY456, 'Hotel Database'!$EB$11:$EB$510, 0)), ""))</f>
        <v/>
      </c>
      <c r="AM456" s="103"/>
      <c r="AN456" s="103"/>
      <c r="AO456" s="103"/>
      <c r="AP456" s="103" t="str">
        <f>IF(IFERROR(INDEX('Hotel Database'!$Q$11:$Q$510, MATCH($CY456, 'Hotel Database'!$EB$11:$EB$510, 0)), "")="", "", IFERROR(INDEX('Hotel Database'!$Q$11:$Q$510, MATCH($CY456, 'Hotel Database'!$EB$11:$EB$510, 0)), ""))</f>
        <v/>
      </c>
      <c r="AQ456" s="103"/>
      <c r="AR456" s="103"/>
      <c r="AS456" s="103"/>
      <c r="AT456" s="104" t="str">
        <f t="shared" si="20"/>
        <v>https://lhw.com/washingtonschoolhouse</v>
      </c>
      <c r="AU456" s="104"/>
      <c r="AV456" s="104"/>
      <c r="AW456" s="104"/>
      <c r="AX456" s="104"/>
      <c r="AY456" s="104"/>
      <c r="AZ456" s="104"/>
      <c r="BA456" s="104"/>
      <c r="BB456" s="104"/>
      <c r="BC456" s="104"/>
      <c r="BD456" s="104"/>
      <c r="BE456" s="104"/>
      <c r="BF456" s="104"/>
      <c r="BG456" s="104"/>
      <c r="BH456" s="104"/>
      <c r="BI456" s="104"/>
      <c r="BJ456" s="104"/>
      <c r="BK456" s="104"/>
      <c r="BL456" s="105"/>
      <c r="BM456" s="2"/>
      <c r="BN456" s="25"/>
      <c r="BO456" s="25"/>
      <c r="BP456" s="25"/>
      <c r="BQ456" s="25"/>
      <c r="BR456" s="25"/>
      <c r="BS456" s="25"/>
      <c r="BT456" s="25"/>
      <c r="BU456" s="25"/>
      <c r="BV456" s="25"/>
      <c r="BW456" s="25"/>
      <c r="BX456" s="25"/>
      <c r="BY456" s="25"/>
      <c r="BZ456" s="25"/>
      <c r="CA456" s="25"/>
      <c r="CB456" s="25"/>
      <c r="CC456" s="25"/>
      <c r="CD456" s="25"/>
      <c r="CE456" s="25"/>
      <c r="CF456" s="25"/>
      <c r="CG456" s="25"/>
      <c r="CH456" s="25"/>
      <c r="CI456" s="25"/>
      <c r="CJ456" s="25"/>
      <c r="CK456" s="25"/>
      <c r="CU456" s="10" t="str">
        <f>'Hotel Database'!$EJ463</f>
        <v/>
      </c>
      <c r="CW456" s="10" t="str">
        <f>'Hotel Database'!$EN463</f>
        <v/>
      </c>
      <c r="CY456" s="8">
        <v>446</v>
      </c>
      <c r="DA456" s="10" t="str">
        <f>IFERROR(INDEX('Hotel Database'!$ED$11:$ED$510, MATCH($CY456, 'Hotel Database'!$EB$11:$EB$510, 0)), "")</f>
        <v>446. Washington School House Hotel</v>
      </c>
      <c r="DC456" s="10" t="str">
        <f>IF(IFERROR(INDEX('Hotel Database'!$AD$11:$AD$510, MATCH($CY456, 'Hotel Database'!$EB$11:$EB$510, 0)), "")="", "", IFERROR(INDEX('Hotel Database'!$AD$11:$AD$510, MATCH($CY456, 'Hotel Database'!$EB$11:$EB$510, 0)), ""))</f>
        <v>www.lhw.com/washingtonschoolhouse</v>
      </c>
      <c r="DE456" s="10" t="str">
        <f t="shared" si="21"/>
        <v>https://lhw.com/washingtonschoolhouse</v>
      </c>
    </row>
    <row r="457" spans="1:109" x14ac:dyDescent="0.35">
      <c r="A457" s="2"/>
      <c r="B457" s="101" t="str">
        <f>IF(IFERROR(INDEX('Hotel Database'!$B$11:$B$510, MATCH($CY457, 'Hotel Database'!$EB$11:$EB$510, 0)), "")="", "", IFERROR(INDEX('Hotel Database'!$B$11:$B$510, MATCH($CY457, 'Hotel Database'!$EB$11:$EB$510, 0)), ""))</f>
        <v>United States</v>
      </c>
      <c r="C457" s="102"/>
      <c r="D457" s="102"/>
      <c r="E457" s="102"/>
      <c r="F457" s="102"/>
      <c r="G457" s="102"/>
      <c r="H457" s="102"/>
      <c r="I457" s="102" t="str">
        <f>IF(IFERROR(INDEX('Hotel Database'!$C$11:$C$510, MATCH($CY457, 'Hotel Database'!$EB$11:$EB$510, 0)), "")="", "", IFERROR(INDEX('Hotel Database'!$C$11:$C$510, MATCH($CY457, 'Hotel Database'!$EB$11:$EB$510, 0)), ""))</f>
        <v>Dallas</v>
      </c>
      <c r="J457" s="102"/>
      <c r="K457" s="102"/>
      <c r="L457" s="102"/>
      <c r="M457" s="102"/>
      <c r="N457" s="102"/>
      <c r="O457" s="102"/>
      <c r="P457" s="102" t="str">
        <f>IF(IFERROR(INDEX('Hotel Database'!$D$11:$D$510, MATCH($CY457, 'Hotel Database'!$EB$11:$EB$510, 0)), "")="", "", IFERROR(INDEX('Hotel Database'!$D$11:$D$510, MATCH($CY457, 'Hotel Database'!$EB$11:$EB$510, 0)), ""))</f>
        <v>The Joule Hotel</v>
      </c>
      <c r="Q457" s="102"/>
      <c r="R457" s="102"/>
      <c r="S457" s="102"/>
      <c r="T457" s="102"/>
      <c r="U457" s="102"/>
      <c r="V457" s="102"/>
      <c r="W457" s="102"/>
      <c r="X457" s="102"/>
      <c r="Y457" s="102"/>
      <c r="Z457" s="102" t="str">
        <f>IF(IFERROR(INDEX('Hotel Database'!$I$11:$I$510, MATCH($CY457, 'Hotel Database'!$EB$11:$EB$510, 0)), "")="", "", IFERROR(INDEX('Hotel Database'!$I$11:$I$510, MATCH($CY457, 'Hotel Database'!$EB$11:$EB$510, 0)), ""))</f>
        <v/>
      </c>
      <c r="AA457" s="102"/>
      <c r="AB457" s="102"/>
      <c r="AC457" s="102"/>
      <c r="AD457" s="103">
        <f>IF(IFERROR(INDEX('Hotel Database'!$E$11:$E$510, MATCH($CY457, 'Hotel Database'!$EB$11:$EB$510, 0)), "")="", "", IFERROR(INDEX('Hotel Database'!$E$11:$E$510, MATCH($CY457, 'Hotel Database'!$EB$11:$EB$510, 0)), ""))</f>
        <v>160</v>
      </c>
      <c r="AE457" s="103"/>
      <c r="AF457" s="103"/>
      <c r="AG457" s="103"/>
      <c r="AH457" s="103">
        <f>IF(IFERROR(INDEX('Hotel Database'!$H$11:$H$510, MATCH($CY457, 'Hotel Database'!$EB$11:$EB$510, 0)), "")="", "", IFERROR(INDEX('Hotel Database'!$H$11:$H$510, MATCH($CY457, 'Hotel Database'!$EB$11:$EB$510, 0)), ""))</f>
        <v>6</v>
      </c>
      <c r="AI457" s="103"/>
      <c r="AJ457" s="103"/>
      <c r="AK457" s="103"/>
      <c r="AL457" s="103">
        <f>IF(IFERROR(INDEX('Hotel Database'!$K$11:$K$510, MATCH($CY457, 'Hotel Database'!$EB$11:$EB$510, 0)), "")="", "", IFERROR(INDEX('Hotel Database'!$K$11:$K$510, MATCH($CY457, 'Hotel Database'!$EB$11:$EB$510, 0)), ""))</f>
        <v>5078</v>
      </c>
      <c r="AM457" s="103"/>
      <c r="AN457" s="103"/>
      <c r="AO457" s="103"/>
      <c r="AP457" s="103" t="str">
        <f>IF(IFERROR(INDEX('Hotel Database'!$Q$11:$Q$510, MATCH($CY457, 'Hotel Database'!$EB$11:$EB$510, 0)), "")="", "", IFERROR(INDEX('Hotel Database'!$Q$11:$Q$510, MATCH($CY457, 'Hotel Database'!$EB$11:$EB$510, 0)), ""))</f>
        <v/>
      </c>
      <c r="AQ457" s="103"/>
      <c r="AR457" s="103"/>
      <c r="AS457" s="103"/>
      <c r="AT457" s="104" t="str">
        <f t="shared" si="20"/>
        <v>https://lhw.com/thejoule</v>
      </c>
      <c r="AU457" s="104"/>
      <c r="AV457" s="104"/>
      <c r="AW457" s="104"/>
      <c r="AX457" s="104"/>
      <c r="AY457" s="104"/>
      <c r="AZ457" s="104"/>
      <c r="BA457" s="104"/>
      <c r="BB457" s="104"/>
      <c r="BC457" s="104"/>
      <c r="BD457" s="104"/>
      <c r="BE457" s="104"/>
      <c r="BF457" s="104"/>
      <c r="BG457" s="104"/>
      <c r="BH457" s="104"/>
      <c r="BI457" s="104"/>
      <c r="BJ457" s="104"/>
      <c r="BK457" s="104"/>
      <c r="BL457" s="105"/>
      <c r="BM457" s="2"/>
      <c r="BN457" s="25"/>
      <c r="BO457" s="25"/>
      <c r="BP457" s="25"/>
      <c r="BQ457" s="25"/>
      <c r="BR457" s="25"/>
      <c r="BS457" s="25"/>
      <c r="BT457" s="25"/>
      <c r="BU457" s="25"/>
      <c r="BV457" s="25"/>
      <c r="BW457" s="25"/>
      <c r="BX457" s="25"/>
      <c r="BY457" s="25"/>
      <c r="BZ457" s="25"/>
      <c r="CA457" s="25"/>
      <c r="CB457" s="25"/>
      <c r="CC457" s="25"/>
      <c r="CD457" s="25"/>
      <c r="CE457" s="25"/>
      <c r="CF457" s="25"/>
      <c r="CG457" s="25"/>
      <c r="CH457" s="25"/>
      <c r="CI457" s="25"/>
      <c r="CJ457" s="25"/>
      <c r="CK457" s="25"/>
      <c r="CU457" s="10" t="str">
        <f>'Hotel Database'!$EJ464</f>
        <v/>
      </c>
      <c r="CW457" s="10" t="str">
        <f>'Hotel Database'!$EN464</f>
        <v/>
      </c>
      <c r="CY457" s="8">
        <v>447</v>
      </c>
      <c r="DA457" s="10" t="str">
        <f>IFERROR(INDEX('Hotel Database'!$ED$11:$ED$510, MATCH($CY457, 'Hotel Database'!$EB$11:$EB$510, 0)), "")</f>
        <v>447. The Joule Hotel</v>
      </c>
      <c r="DC457" s="10" t="str">
        <f>IF(IFERROR(INDEX('Hotel Database'!$AD$11:$AD$510, MATCH($CY457, 'Hotel Database'!$EB$11:$EB$510, 0)), "")="", "", IFERROR(INDEX('Hotel Database'!$AD$11:$AD$510, MATCH($CY457, 'Hotel Database'!$EB$11:$EB$510, 0)), ""))</f>
        <v>www.lhw.com/thejoule</v>
      </c>
      <c r="DE457" s="10" t="str">
        <f t="shared" si="21"/>
        <v>https://lhw.com/thejoule</v>
      </c>
    </row>
    <row r="458" spans="1:109" x14ac:dyDescent="0.35">
      <c r="A458" s="2"/>
      <c r="B458" s="101" t="str">
        <f>IF(IFERROR(INDEX('Hotel Database'!$B$11:$B$510, MATCH($CY458, 'Hotel Database'!$EB$11:$EB$510, 0)), "")="", "", IFERROR(INDEX('Hotel Database'!$B$11:$B$510, MATCH($CY458, 'Hotel Database'!$EB$11:$EB$510, 0)), ""))</f>
        <v>United States</v>
      </c>
      <c r="C458" s="102"/>
      <c r="D458" s="102"/>
      <c r="E458" s="102"/>
      <c r="F458" s="102"/>
      <c r="G458" s="102"/>
      <c r="H458" s="102"/>
      <c r="I458" s="102" t="str">
        <f>IF(IFERROR(INDEX('Hotel Database'!$C$11:$C$510, MATCH($CY458, 'Hotel Database'!$EB$11:$EB$510, 0)), "")="", "", IFERROR(INDEX('Hotel Database'!$C$11:$C$510, MATCH($CY458, 'Hotel Database'!$EB$11:$EB$510, 0)), ""))</f>
        <v>Sunny Isles Beach</v>
      </c>
      <c r="J458" s="102"/>
      <c r="K458" s="102"/>
      <c r="L458" s="102"/>
      <c r="M458" s="102"/>
      <c r="N458" s="102"/>
      <c r="O458" s="102"/>
      <c r="P458" s="102" t="str">
        <f>IF(IFERROR(INDEX('Hotel Database'!$D$11:$D$510, MATCH($CY458, 'Hotel Database'!$EB$11:$EB$510, 0)), "")="", "", IFERROR(INDEX('Hotel Database'!$D$11:$D$510, MATCH($CY458, 'Hotel Database'!$EB$11:$EB$510, 0)), ""))</f>
        <v>Acqualina Resort &amp; Residences on the Beach</v>
      </c>
      <c r="Q458" s="102"/>
      <c r="R458" s="102"/>
      <c r="S458" s="102"/>
      <c r="T458" s="102"/>
      <c r="U458" s="102"/>
      <c r="V458" s="102"/>
      <c r="W458" s="102"/>
      <c r="X458" s="102"/>
      <c r="Y458" s="102"/>
      <c r="Z458" s="102" t="str">
        <f>IF(IFERROR(INDEX('Hotel Database'!$I$11:$I$510, MATCH($CY458, 'Hotel Database'!$EB$11:$EB$510, 0)), "")="", "", IFERROR(INDEX('Hotel Database'!$I$11:$I$510, MATCH($CY458, 'Hotel Database'!$EB$11:$EB$510, 0)), ""))</f>
        <v/>
      </c>
      <c r="AA458" s="102"/>
      <c r="AB458" s="102"/>
      <c r="AC458" s="102"/>
      <c r="AD458" s="103">
        <f>IF(IFERROR(INDEX('Hotel Database'!$E$11:$E$510, MATCH($CY458, 'Hotel Database'!$EB$11:$EB$510, 0)), "")="", "", IFERROR(INDEX('Hotel Database'!$E$11:$E$510, MATCH($CY458, 'Hotel Database'!$EB$11:$EB$510, 0)), ""))</f>
        <v>98</v>
      </c>
      <c r="AE458" s="103"/>
      <c r="AF458" s="103"/>
      <c r="AG458" s="103"/>
      <c r="AH458" s="103">
        <f>IF(IFERROR(INDEX('Hotel Database'!$H$11:$H$510, MATCH($CY458, 'Hotel Database'!$EB$11:$EB$510, 0)), "")="", "", IFERROR(INDEX('Hotel Database'!$H$11:$H$510, MATCH($CY458, 'Hotel Database'!$EB$11:$EB$510, 0)), ""))</f>
        <v>4</v>
      </c>
      <c r="AI458" s="103"/>
      <c r="AJ458" s="103"/>
      <c r="AK458" s="103"/>
      <c r="AL458" s="103">
        <f>IF(IFERROR(INDEX('Hotel Database'!$K$11:$K$510, MATCH($CY458, 'Hotel Database'!$EB$11:$EB$510, 0)), "")="", "", IFERROR(INDEX('Hotel Database'!$K$11:$K$510, MATCH($CY458, 'Hotel Database'!$EB$11:$EB$510, 0)), ""))</f>
        <v>50</v>
      </c>
      <c r="AM458" s="103"/>
      <c r="AN458" s="103"/>
      <c r="AO458" s="103"/>
      <c r="AP458" s="103">
        <f>IF(IFERROR(INDEX('Hotel Database'!$Q$11:$Q$510, MATCH($CY458, 'Hotel Database'!$EB$11:$EB$510, 0)), "")="", "", IFERROR(INDEX('Hotel Database'!$Q$11:$Q$510, MATCH($CY458, 'Hotel Database'!$EB$11:$EB$510, 0)), ""))</f>
        <v>70</v>
      </c>
      <c r="AQ458" s="103"/>
      <c r="AR458" s="103"/>
      <c r="AS458" s="103"/>
      <c r="AT458" s="104" t="str">
        <f t="shared" si="20"/>
        <v>https://lhw.com/acqualina</v>
      </c>
      <c r="AU458" s="104"/>
      <c r="AV458" s="104"/>
      <c r="AW458" s="104"/>
      <c r="AX458" s="104"/>
      <c r="AY458" s="104"/>
      <c r="AZ458" s="104"/>
      <c r="BA458" s="104"/>
      <c r="BB458" s="104"/>
      <c r="BC458" s="104"/>
      <c r="BD458" s="104"/>
      <c r="BE458" s="104"/>
      <c r="BF458" s="104"/>
      <c r="BG458" s="104"/>
      <c r="BH458" s="104"/>
      <c r="BI458" s="104"/>
      <c r="BJ458" s="104"/>
      <c r="BK458" s="104"/>
      <c r="BL458" s="105"/>
      <c r="BM458" s="2"/>
      <c r="BN458" s="25"/>
      <c r="BO458" s="25"/>
      <c r="BP458" s="25"/>
      <c r="BQ458" s="25"/>
      <c r="BR458" s="25"/>
      <c r="BS458" s="25"/>
      <c r="BT458" s="25"/>
      <c r="BU458" s="25"/>
      <c r="BV458" s="25"/>
      <c r="BW458" s="25"/>
      <c r="BX458" s="25"/>
      <c r="BY458" s="25"/>
      <c r="BZ458" s="25"/>
      <c r="CA458" s="25"/>
      <c r="CB458" s="25"/>
      <c r="CC458" s="25"/>
      <c r="CD458" s="25"/>
      <c r="CE458" s="25"/>
      <c r="CF458" s="25"/>
      <c r="CG458" s="25"/>
      <c r="CH458" s="25"/>
      <c r="CI458" s="25"/>
      <c r="CJ458" s="25"/>
      <c r="CK458" s="25"/>
      <c r="CU458" s="10" t="str">
        <f>'Hotel Database'!$EJ465</f>
        <v/>
      </c>
      <c r="CW458" s="10" t="str">
        <f>'Hotel Database'!$EN465</f>
        <v/>
      </c>
      <c r="CY458" s="8">
        <v>448</v>
      </c>
      <c r="DA458" s="10" t="str">
        <f>IFERROR(INDEX('Hotel Database'!$ED$11:$ED$510, MATCH($CY458, 'Hotel Database'!$EB$11:$EB$510, 0)), "")</f>
        <v>448. Acqualina Resort &amp; Residences on the Beach</v>
      </c>
      <c r="DC458" s="10" t="str">
        <f>IF(IFERROR(INDEX('Hotel Database'!$AD$11:$AD$510, MATCH($CY458, 'Hotel Database'!$EB$11:$EB$510, 0)), "")="", "", IFERROR(INDEX('Hotel Database'!$AD$11:$AD$510, MATCH($CY458, 'Hotel Database'!$EB$11:$EB$510, 0)), ""))</f>
        <v>www.lhw.com/acqualina</v>
      </c>
      <c r="DE458" s="10" t="str">
        <f t="shared" si="21"/>
        <v>https://lhw.com/acqualina</v>
      </c>
    </row>
    <row r="459" spans="1:109" x14ac:dyDescent="0.35">
      <c r="A459" s="2"/>
      <c r="B459" s="101" t="str">
        <f>IF(IFERROR(INDEX('Hotel Database'!$B$11:$B$510, MATCH($CY459, 'Hotel Database'!$EB$11:$EB$510, 0)), "")="", "", IFERROR(INDEX('Hotel Database'!$B$11:$B$510, MATCH($CY459, 'Hotel Database'!$EB$11:$EB$510, 0)), ""))</f>
        <v>United States</v>
      </c>
      <c r="C459" s="102"/>
      <c r="D459" s="102"/>
      <c r="E459" s="102"/>
      <c r="F459" s="102"/>
      <c r="G459" s="102"/>
      <c r="H459" s="102"/>
      <c r="I459" s="102" t="str">
        <f>IF(IFERROR(INDEX('Hotel Database'!$C$11:$C$510, MATCH($CY459, 'Hotel Database'!$EB$11:$EB$510, 0)), "")="", "", IFERROR(INDEX('Hotel Database'!$C$11:$C$510, MATCH($CY459, 'Hotel Database'!$EB$11:$EB$510, 0)), ""))</f>
        <v>Honolulu</v>
      </c>
      <c r="J459" s="102"/>
      <c r="K459" s="102"/>
      <c r="L459" s="102"/>
      <c r="M459" s="102"/>
      <c r="N459" s="102"/>
      <c r="O459" s="102"/>
      <c r="P459" s="102" t="str">
        <f>IF(IFERROR(INDEX('Hotel Database'!$D$11:$D$510, MATCH($CY459, 'Hotel Database'!$EB$11:$EB$510, 0)), "")="", "", IFERROR(INDEX('Hotel Database'!$D$11:$D$510, MATCH($CY459, 'Hotel Database'!$EB$11:$EB$510, 0)), ""))</f>
        <v>Halekulani</v>
      </c>
      <c r="Q459" s="102"/>
      <c r="R459" s="102"/>
      <c r="S459" s="102"/>
      <c r="T459" s="102"/>
      <c r="U459" s="102"/>
      <c r="V459" s="102"/>
      <c r="W459" s="102"/>
      <c r="X459" s="102"/>
      <c r="Y459" s="102"/>
      <c r="Z459" s="102" t="str">
        <f>IF(IFERROR(INDEX('Hotel Database'!$I$11:$I$510, MATCH($CY459, 'Hotel Database'!$EB$11:$EB$510, 0)), "")="", "", IFERROR(INDEX('Hotel Database'!$I$11:$I$510, MATCH($CY459, 'Hotel Database'!$EB$11:$EB$510, 0)), ""))</f>
        <v/>
      </c>
      <c r="AA459" s="102"/>
      <c r="AB459" s="102"/>
      <c r="AC459" s="102"/>
      <c r="AD459" s="103">
        <f>IF(IFERROR(INDEX('Hotel Database'!$E$11:$E$510, MATCH($CY459, 'Hotel Database'!$EB$11:$EB$510, 0)), "")="", "", IFERROR(INDEX('Hotel Database'!$E$11:$E$510, MATCH($CY459, 'Hotel Database'!$EB$11:$EB$510, 0)), ""))</f>
        <v>453</v>
      </c>
      <c r="AE459" s="103"/>
      <c r="AF459" s="103"/>
      <c r="AG459" s="103"/>
      <c r="AH459" s="103">
        <f>IF(IFERROR(INDEX('Hotel Database'!$H$11:$H$510, MATCH($CY459, 'Hotel Database'!$EB$11:$EB$510, 0)), "")="", "", IFERROR(INDEX('Hotel Database'!$H$11:$H$510, MATCH($CY459, 'Hotel Database'!$EB$11:$EB$510, 0)), ""))</f>
        <v>7</v>
      </c>
      <c r="AI459" s="103"/>
      <c r="AJ459" s="103"/>
      <c r="AK459" s="103"/>
      <c r="AL459" s="103">
        <f>IF(IFERROR(INDEX('Hotel Database'!$K$11:$K$510, MATCH($CY459, 'Hotel Database'!$EB$11:$EB$510, 0)), "")="", "", IFERROR(INDEX('Hotel Database'!$K$11:$K$510, MATCH($CY459, 'Hotel Database'!$EB$11:$EB$510, 0)), ""))</f>
        <v>150</v>
      </c>
      <c r="AM459" s="103"/>
      <c r="AN459" s="103"/>
      <c r="AO459" s="103"/>
      <c r="AP459" s="103">
        <f>IF(IFERROR(INDEX('Hotel Database'!$Q$11:$Q$510, MATCH($CY459, 'Hotel Database'!$EB$11:$EB$510, 0)), "")="", "", IFERROR(INDEX('Hotel Database'!$Q$11:$Q$510, MATCH($CY459, 'Hotel Database'!$EB$11:$EB$510, 0)), ""))</f>
        <v>270</v>
      </c>
      <c r="AQ459" s="103"/>
      <c r="AR459" s="103"/>
      <c r="AS459" s="103"/>
      <c r="AT459" s="104" t="str">
        <f t="shared" si="20"/>
        <v>https://lhw.com/halekulani</v>
      </c>
      <c r="AU459" s="104"/>
      <c r="AV459" s="104"/>
      <c r="AW459" s="104"/>
      <c r="AX459" s="104"/>
      <c r="AY459" s="104"/>
      <c r="AZ459" s="104"/>
      <c r="BA459" s="104"/>
      <c r="BB459" s="104"/>
      <c r="BC459" s="104"/>
      <c r="BD459" s="104"/>
      <c r="BE459" s="104"/>
      <c r="BF459" s="104"/>
      <c r="BG459" s="104"/>
      <c r="BH459" s="104"/>
      <c r="BI459" s="104"/>
      <c r="BJ459" s="104"/>
      <c r="BK459" s="104"/>
      <c r="BL459" s="105"/>
      <c r="BM459" s="2"/>
      <c r="BN459" s="25"/>
      <c r="BO459" s="25"/>
      <c r="BP459" s="25"/>
      <c r="BQ459" s="25"/>
      <c r="BR459" s="25"/>
      <c r="BS459" s="25"/>
      <c r="BT459" s="25"/>
      <c r="BU459" s="25"/>
      <c r="BV459" s="25"/>
      <c r="BW459" s="25"/>
      <c r="BX459" s="25"/>
      <c r="BY459" s="25"/>
      <c r="BZ459" s="25"/>
      <c r="CA459" s="25"/>
      <c r="CB459" s="25"/>
      <c r="CC459" s="25"/>
      <c r="CD459" s="25"/>
      <c r="CE459" s="25"/>
      <c r="CF459" s="25"/>
      <c r="CG459" s="25"/>
      <c r="CH459" s="25"/>
      <c r="CI459" s="25"/>
      <c r="CJ459" s="25"/>
      <c r="CK459" s="25"/>
      <c r="CU459" s="10" t="str">
        <f>'Hotel Database'!$EJ466</f>
        <v/>
      </c>
      <c r="CW459" s="10" t="str">
        <f>'Hotel Database'!$EN466</f>
        <v/>
      </c>
      <c r="CY459" s="8">
        <v>449</v>
      </c>
      <c r="DA459" s="10" t="str">
        <f>IFERROR(INDEX('Hotel Database'!$ED$11:$ED$510, MATCH($CY459, 'Hotel Database'!$EB$11:$EB$510, 0)), "")</f>
        <v>449. Halekulani</v>
      </c>
      <c r="DC459" s="10" t="str">
        <f>IF(IFERROR(INDEX('Hotel Database'!$AD$11:$AD$510, MATCH($CY459, 'Hotel Database'!$EB$11:$EB$510, 0)), "")="", "", IFERROR(INDEX('Hotel Database'!$AD$11:$AD$510, MATCH($CY459, 'Hotel Database'!$EB$11:$EB$510, 0)), ""))</f>
        <v>www.lhw.com/halekulani</v>
      </c>
      <c r="DE459" s="10" t="str">
        <f t="shared" si="21"/>
        <v>https://lhw.com/halekulani</v>
      </c>
    </row>
    <row r="460" spans="1:109" x14ac:dyDescent="0.35">
      <c r="A460" s="2"/>
      <c r="B460" s="101" t="str">
        <f>IF(IFERROR(INDEX('Hotel Database'!$B$11:$B$510, MATCH($CY460, 'Hotel Database'!$EB$11:$EB$510, 0)), "")="", "", IFERROR(INDEX('Hotel Database'!$B$11:$B$510, MATCH($CY460, 'Hotel Database'!$EB$11:$EB$510, 0)), ""))</f>
        <v>United States</v>
      </c>
      <c r="C460" s="102"/>
      <c r="D460" s="102"/>
      <c r="E460" s="102"/>
      <c r="F460" s="102"/>
      <c r="G460" s="102"/>
      <c r="H460" s="102"/>
      <c r="I460" s="102" t="str">
        <f>IF(IFERROR(INDEX('Hotel Database'!$C$11:$C$510, MATCH($CY460, 'Hotel Database'!$EB$11:$EB$510, 0)), "")="", "", IFERROR(INDEX('Hotel Database'!$C$11:$C$510, MATCH($CY460, 'Hotel Database'!$EB$11:$EB$510, 0)), ""))</f>
        <v>Houston</v>
      </c>
      <c r="J460" s="102"/>
      <c r="K460" s="102"/>
      <c r="L460" s="102"/>
      <c r="M460" s="102"/>
      <c r="N460" s="102"/>
      <c r="O460" s="102"/>
      <c r="P460" s="102" t="str">
        <f>IF(IFERROR(INDEX('Hotel Database'!$D$11:$D$510, MATCH($CY460, 'Hotel Database'!$EB$11:$EB$510, 0)), "")="", "", IFERROR(INDEX('Hotel Database'!$D$11:$D$510, MATCH($CY460, 'Hotel Database'!$EB$11:$EB$510, 0)), ""))</f>
        <v>Hotel Granduca Houston</v>
      </c>
      <c r="Q460" s="102"/>
      <c r="R460" s="102"/>
      <c r="S460" s="102"/>
      <c r="T460" s="102"/>
      <c r="U460" s="102"/>
      <c r="V460" s="102"/>
      <c r="W460" s="102"/>
      <c r="X460" s="102"/>
      <c r="Y460" s="102"/>
      <c r="Z460" s="102" t="str">
        <f>IF(IFERROR(INDEX('Hotel Database'!$I$11:$I$510, MATCH($CY460, 'Hotel Database'!$EB$11:$EB$510, 0)), "")="", "", IFERROR(INDEX('Hotel Database'!$I$11:$I$510, MATCH($CY460, 'Hotel Database'!$EB$11:$EB$510, 0)), ""))</f>
        <v/>
      </c>
      <c r="AA460" s="102"/>
      <c r="AB460" s="102"/>
      <c r="AC460" s="102"/>
      <c r="AD460" s="103">
        <f>IF(IFERROR(INDEX('Hotel Database'!$E$11:$E$510, MATCH($CY460, 'Hotel Database'!$EB$11:$EB$510, 0)), "")="", "", IFERROR(INDEX('Hotel Database'!$E$11:$E$510, MATCH($CY460, 'Hotel Database'!$EB$11:$EB$510, 0)), ""))</f>
        <v>122</v>
      </c>
      <c r="AE460" s="103"/>
      <c r="AF460" s="103"/>
      <c r="AG460" s="103"/>
      <c r="AH460" s="103">
        <f>IF(IFERROR(INDEX('Hotel Database'!$H$11:$H$510, MATCH($CY460, 'Hotel Database'!$EB$11:$EB$510, 0)), "")="", "", IFERROR(INDEX('Hotel Database'!$H$11:$H$510, MATCH($CY460, 'Hotel Database'!$EB$11:$EB$510, 0)), ""))</f>
        <v>4</v>
      </c>
      <c r="AI460" s="103"/>
      <c r="AJ460" s="103"/>
      <c r="AK460" s="103"/>
      <c r="AL460" s="103">
        <f>IF(IFERROR(INDEX('Hotel Database'!$K$11:$K$510, MATCH($CY460, 'Hotel Database'!$EB$11:$EB$510, 0)), "")="", "", IFERROR(INDEX('Hotel Database'!$K$11:$K$510, MATCH($CY460, 'Hotel Database'!$EB$11:$EB$510, 0)), ""))</f>
        <v>100</v>
      </c>
      <c r="AM460" s="103"/>
      <c r="AN460" s="103"/>
      <c r="AO460" s="103"/>
      <c r="AP460" s="103">
        <f>IF(IFERROR(INDEX('Hotel Database'!$Q$11:$Q$510, MATCH($CY460, 'Hotel Database'!$EB$11:$EB$510, 0)), "")="", "", IFERROR(INDEX('Hotel Database'!$Q$11:$Q$510, MATCH($CY460, 'Hotel Database'!$EB$11:$EB$510, 0)), ""))</f>
        <v>80</v>
      </c>
      <c r="AQ460" s="103"/>
      <c r="AR460" s="103"/>
      <c r="AS460" s="103"/>
      <c r="AT460" s="104" t="str">
        <f t="shared" ref="AT460:AT510" si="22">IF($DE460="", "", HYPERLINK($DE460, $DE460))</f>
        <v>https://lhw.com/granducahouston</v>
      </c>
      <c r="AU460" s="104"/>
      <c r="AV460" s="104"/>
      <c r="AW460" s="104"/>
      <c r="AX460" s="104"/>
      <c r="AY460" s="104"/>
      <c r="AZ460" s="104"/>
      <c r="BA460" s="104"/>
      <c r="BB460" s="104"/>
      <c r="BC460" s="104"/>
      <c r="BD460" s="104"/>
      <c r="BE460" s="104"/>
      <c r="BF460" s="104"/>
      <c r="BG460" s="104"/>
      <c r="BH460" s="104"/>
      <c r="BI460" s="104"/>
      <c r="BJ460" s="104"/>
      <c r="BK460" s="104"/>
      <c r="BL460" s="105"/>
      <c r="BM460" s="2"/>
      <c r="BN460" s="25"/>
      <c r="BO460" s="25"/>
      <c r="BP460" s="25"/>
      <c r="BQ460" s="25"/>
      <c r="BR460" s="25"/>
      <c r="BS460" s="25"/>
      <c r="BT460" s="25"/>
      <c r="BU460" s="25"/>
      <c r="BV460" s="25"/>
      <c r="BW460" s="25"/>
      <c r="BX460" s="25"/>
      <c r="BY460" s="25"/>
      <c r="BZ460" s="25"/>
      <c r="CA460" s="25"/>
      <c r="CB460" s="25"/>
      <c r="CC460" s="25"/>
      <c r="CD460" s="25"/>
      <c r="CE460" s="25"/>
      <c r="CF460" s="25"/>
      <c r="CG460" s="25"/>
      <c r="CH460" s="25"/>
      <c r="CI460" s="25"/>
      <c r="CJ460" s="25"/>
      <c r="CK460" s="25"/>
      <c r="CU460" s="10" t="str">
        <f>'Hotel Database'!$EJ467</f>
        <v/>
      </c>
      <c r="CW460" s="10" t="str">
        <f>'Hotel Database'!$EN467</f>
        <v/>
      </c>
      <c r="CY460" s="8">
        <v>450</v>
      </c>
      <c r="DA460" s="10" t="str">
        <f>IFERROR(INDEX('Hotel Database'!$ED$11:$ED$510, MATCH($CY460, 'Hotel Database'!$EB$11:$EB$510, 0)), "")</f>
        <v>450. Hotel Granduca Houston</v>
      </c>
      <c r="DC460" s="10" t="str">
        <f>IF(IFERROR(INDEX('Hotel Database'!$AD$11:$AD$510, MATCH($CY460, 'Hotel Database'!$EB$11:$EB$510, 0)), "")="", "", IFERROR(INDEX('Hotel Database'!$AD$11:$AD$510, MATCH($CY460, 'Hotel Database'!$EB$11:$EB$510, 0)), ""))</f>
        <v>www.lhw.com/granducahouston</v>
      </c>
      <c r="DE460" s="10" t="str">
        <f t="shared" ref="DE460:DE510" si="23">IF($DC460="", "", IFERROR(REPLACE($DC460, FIND($DE$6, $DC460), LEN($DE$6), $DE$7), $DC460))</f>
        <v>https://lhw.com/granducahouston</v>
      </c>
    </row>
    <row r="461" spans="1:109" x14ac:dyDescent="0.35">
      <c r="A461" s="2"/>
      <c r="B461" s="101" t="str">
        <f>IF(IFERROR(INDEX('Hotel Database'!$B$11:$B$510, MATCH($CY461, 'Hotel Database'!$EB$11:$EB$510, 0)), "")="", "", IFERROR(INDEX('Hotel Database'!$B$11:$B$510, MATCH($CY461, 'Hotel Database'!$EB$11:$EB$510, 0)), ""))</f>
        <v>United States</v>
      </c>
      <c r="C461" s="102"/>
      <c r="D461" s="102"/>
      <c r="E461" s="102"/>
      <c r="F461" s="102"/>
      <c r="G461" s="102"/>
      <c r="H461" s="102"/>
      <c r="I461" s="102" t="str">
        <f>IF(IFERROR(INDEX('Hotel Database'!$C$11:$C$510, MATCH($CY461, 'Hotel Database'!$EB$11:$EB$510, 0)), "")="", "", IFERROR(INDEX('Hotel Database'!$C$11:$C$510, MATCH($CY461, 'Hotel Database'!$EB$11:$EB$510, 0)), ""))</f>
        <v>Nashville</v>
      </c>
      <c r="J461" s="102"/>
      <c r="K461" s="102"/>
      <c r="L461" s="102"/>
      <c r="M461" s="102"/>
      <c r="N461" s="102"/>
      <c r="O461" s="102"/>
      <c r="P461" s="102" t="str">
        <f>IF(IFERROR(INDEX('Hotel Database'!$D$11:$D$510, MATCH($CY461, 'Hotel Database'!$EB$11:$EB$510, 0)), "")="", "", IFERROR(INDEX('Hotel Database'!$D$11:$D$510, MATCH($CY461, 'Hotel Database'!$EB$11:$EB$510, 0)), ""))</f>
        <v>Hutton Hotel</v>
      </c>
      <c r="Q461" s="102"/>
      <c r="R461" s="102"/>
      <c r="S461" s="102"/>
      <c r="T461" s="102"/>
      <c r="U461" s="102"/>
      <c r="V461" s="102"/>
      <c r="W461" s="102"/>
      <c r="X461" s="102"/>
      <c r="Y461" s="102"/>
      <c r="Z461" s="102" t="str">
        <f>IF(IFERROR(INDEX('Hotel Database'!$I$11:$I$510, MATCH($CY461, 'Hotel Database'!$EB$11:$EB$510, 0)), "")="", "", IFERROR(INDEX('Hotel Database'!$I$11:$I$510, MATCH($CY461, 'Hotel Database'!$EB$11:$EB$510, 0)), ""))</f>
        <v/>
      </c>
      <c r="AA461" s="102"/>
      <c r="AB461" s="102"/>
      <c r="AC461" s="102"/>
      <c r="AD461" s="103">
        <f>IF(IFERROR(INDEX('Hotel Database'!$E$11:$E$510, MATCH($CY461, 'Hotel Database'!$EB$11:$EB$510, 0)), "")="", "", IFERROR(INDEX('Hotel Database'!$E$11:$E$510, MATCH($CY461, 'Hotel Database'!$EB$11:$EB$510, 0)), ""))</f>
        <v>250</v>
      </c>
      <c r="AE461" s="103"/>
      <c r="AF461" s="103"/>
      <c r="AG461" s="103"/>
      <c r="AH461" s="103">
        <f>IF(IFERROR(INDEX('Hotel Database'!$H$11:$H$510, MATCH($CY461, 'Hotel Database'!$EB$11:$EB$510, 0)), "")="", "", IFERROR(INDEX('Hotel Database'!$H$11:$H$510, MATCH($CY461, 'Hotel Database'!$EB$11:$EB$510, 0)), ""))</f>
        <v>11</v>
      </c>
      <c r="AI461" s="103"/>
      <c r="AJ461" s="103"/>
      <c r="AK461" s="103"/>
      <c r="AL461" s="103">
        <f>IF(IFERROR(INDEX('Hotel Database'!$K$11:$K$510, MATCH($CY461, 'Hotel Database'!$EB$11:$EB$510, 0)), "")="", "", IFERROR(INDEX('Hotel Database'!$K$11:$K$510, MATCH($CY461, 'Hotel Database'!$EB$11:$EB$510, 0)), ""))</f>
        <v>240</v>
      </c>
      <c r="AM461" s="103"/>
      <c r="AN461" s="103"/>
      <c r="AO461" s="103"/>
      <c r="AP461" s="103">
        <f>IF(IFERROR(INDEX('Hotel Database'!$Q$11:$Q$510, MATCH($CY461, 'Hotel Database'!$EB$11:$EB$510, 0)), "")="", "", IFERROR(INDEX('Hotel Database'!$Q$11:$Q$510, MATCH($CY461, 'Hotel Database'!$EB$11:$EB$510, 0)), ""))</f>
        <v>420</v>
      </c>
      <c r="AQ461" s="103"/>
      <c r="AR461" s="103"/>
      <c r="AS461" s="103"/>
      <c r="AT461" s="104" t="str">
        <f t="shared" si="22"/>
        <v>https://lhw.com/huttonnashville</v>
      </c>
      <c r="AU461" s="104"/>
      <c r="AV461" s="104"/>
      <c r="AW461" s="104"/>
      <c r="AX461" s="104"/>
      <c r="AY461" s="104"/>
      <c r="AZ461" s="104"/>
      <c r="BA461" s="104"/>
      <c r="BB461" s="104"/>
      <c r="BC461" s="104"/>
      <c r="BD461" s="104"/>
      <c r="BE461" s="104"/>
      <c r="BF461" s="104"/>
      <c r="BG461" s="104"/>
      <c r="BH461" s="104"/>
      <c r="BI461" s="104"/>
      <c r="BJ461" s="104"/>
      <c r="BK461" s="104"/>
      <c r="BL461" s="105"/>
      <c r="BM461" s="2"/>
      <c r="BN461" s="25"/>
      <c r="BO461" s="25"/>
      <c r="BP461" s="25"/>
      <c r="BQ461" s="25"/>
      <c r="BR461" s="25"/>
      <c r="BS461" s="25"/>
      <c r="BT461" s="25"/>
      <c r="BU461" s="25"/>
      <c r="BV461" s="25"/>
      <c r="BW461" s="25"/>
      <c r="BX461" s="25"/>
      <c r="BY461" s="25"/>
      <c r="BZ461" s="25"/>
      <c r="CA461" s="25"/>
      <c r="CB461" s="25"/>
      <c r="CC461" s="25"/>
      <c r="CD461" s="25"/>
      <c r="CE461" s="25"/>
      <c r="CF461" s="25"/>
      <c r="CG461" s="25"/>
      <c r="CH461" s="25"/>
      <c r="CI461" s="25"/>
      <c r="CJ461" s="25"/>
      <c r="CK461" s="25"/>
      <c r="CU461" s="10" t="str">
        <f>'Hotel Database'!$EJ468</f>
        <v/>
      </c>
      <c r="CW461" s="10" t="str">
        <f>'Hotel Database'!$EN468</f>
        <v/>
      </c>
      <c r="CY461" s="8">
        <v>451</v>
      </c>
      <c r="DA461" s="10" t="str">
        <f>IFERROR(INDEX('Hotel Database'!$ED$11:$ED$510, MATCH($CY461, 'Hotel Database'!$EB$11:$EB$510, 0)), "")</f>
        <v>451. Hutton Hotel</v>
      </c>
      <c r="DC461" s="10" t="str">
        <f>IF(IFERROR(INDEX('Hotel Database'!$AD$11:$AD$510, MATCH($CY461, 'Hotel Database'!$EB$11:$EB$510, 0)), "")="", "", IFERROR(INDEX('Hotel Database'!$AD$11:$AD$510, MATCH($CY461, 'Hotel Database'!$EB$11:$EB$510, 0)), ""))</f>
        <v>www.lhw.com/huttonnashville</v>
      </c>
      <c r="DE461" s="10" t="str">
        <f t="shared" si="23"/>
        <v>https://lhw.com/huttonnashville</v>
      </c>
    </row>
    <row r="462" spans="1:109" x14ac:dyDescent="0.35">
      <c r="A462" s="2"/>
      <c r="B462" s="101" t="str">
        <f>IF(IFERROR(INDEX('Hotel Database'!$B$11:$B$510, MATCH($CY462, 'Hotel Database'!$EB$11:$EB$510, 0)), "")="", "", IFERROR(INDEX('Hotel Database'!$B$11:$B$510, MATCH($CY462, 'Hotel Database'!$EB$11:$EB$510, 0)), ""))</f>
        <v>United States</v>
      </c>
      <c r="C462" s="102"/>
      <c r="D462" s="102"/>
      <c r="E462" s="102"/>
      <c r="F462" s="102"/>
      <c r="G462" s="102"/>
      <c r="H462" s="102"/>
      <c r="I462" s="102" t="str">
        <f>IF(IFERROR(INDEX('Hotel Database'!$C$11:$C$510, MATCH($CY462, 'Hotel Database'!$EB$11:$EB$510, 0)), "")="", "", IFERROR(INDEX('Hotel Database'!$C$11:$C$510, MATCH($CY462, 'Hotel Database'!$EB$11:$EB$510, 0)), ""))</f>
        <v>Vail</v>
      </c>
      <c r="J462" s="102"/>
      <c r="K462" s="102"/>
      <c r="L462" s="102"/>
      <c r="M462" s="102"/>
      <c r="N462" s="102"/>
      <c r="O462" s="102"/>
      <c r="P462" s="102" t="str">
        <f>IF(IFERROR(INDEX('Hotel Database'!$D$11:$D$510, MATCH($CY462, 'Hotel Database'!$EB$11:$EB$510, 0)), "")="", "", IFERROR(INDEX('Hotel Database'!$D$11:$D$510, MATCH($CY462, 'Hotel Database'!$EB$11:$EB$510, 0)), ""))</f>
        <v>Sonnenalp Hotel</v>
      </c>
      <c r="Q462" s="102"/>
      <c r="R462" s="102"/>
      <c r="S462" s="102"/>
      <c r="T462" s="102"/>
      <c r="U462" s="102"/>
      <c r="V462" s="102"/>
      <c r="W462" s="102"/>
      <c r="X462" s="102"/>
      <c r="Y462" s="102"/>
      <c r="Z462" s="102" t="str">
        <f>IF(IFERROR(INDEX('Hotel Database'!$I$11:$I$510, MATCH($CY462, 'Hotel Database'!$EB$11:$EB$510, 0)), "")="", "", IFERROR(INDEX('Hotel Database'!$I$11:$I$510, MATCH($CY462, 'Hotel Database'!$EB$11:$EB$510, 0)), ""))</f>
        <v/>
      </c>
      <c r="AA462" s="102"/>
      <c r="AB462" s="102"/>
      <c r="AC462" s="102"/>
      <c r="AD462" s="103">
        <f>IF(IFERROR(INDEX('Hotel Database'!$E$11:$E$510, MATCH($CY462, 'Hotel Database'!$EB$11:$EB$510, 0)), "")="", "", IFERROR(INDEX('Hotel Database'!$E$11:$E$510, MATCH($CY462, 'Hotel Database'!$EB$11:$EB$510, 0)), ""))</f>
        <v>128</v>
      </c>
      <c r="AE462" s="103"/>
      <c r="AF462" s="103"/>
      <c r="AG462" s="103"/>
      <c r="AH462" s="103">
        <f>IF(IFERROR(INDEX('Hotel Database'!$H$11:$H$510, MATCH($CY462, 'Hotel Database'!$EB$11:$EB$510, 0)), "")="", "", IFERROR(INDEX('Hotel Database'!$H$11:$H$510, MATCH($CY462, 'Hotel Database'!$EB$11:$EB$510, 0)), ""))</f>
        <v>6</v>
      </c>
      <c r="AI462" s="103"/>
      <c r="AJ462" s="103"/>
      <c r="AK462" s="103"/>
      <c r="AL462" s="103">
        <f>IF(IFERROR(INDEX('Hotel Database'!$K$11:$K$510, MATCH($CY462, 'Hotel Database'!$EB$11:$EB$510, 0)), "")="", "", IFERROR(INDEX('Hotel Database'!$K$11:$K$510, MATCH($CY462, 'Hotel Database'!$EB$11:$EB$510, 0)), ""))</f>
        <v>115</v>
      </c>
      <c r="AM462" s="103"/>
      <c r="AN462" s="103"/>
      <c r="AO462" s="103"/>
      <c r="AP462" s="103">
        <f>IF(IFERROR(INDEX('Hotel Database'!$Q$11:$Q$510, MATCH($CY462, 'Hotel Database'!$EB$11:$EB$510, 0)), "")="", "", IFERROR(INDEX('Hotel Database'!$Q$11:$Q$510, MATCH($CY462, 'Hotel Database'!$EB$11:$EB$510, 0)), ""))</f>
        <v>225</v>
      </c>
      <c r="AQ462" s="103"/>
      <c r="AR462" s="103"/>
      <c r="AS462" s="103"/>
      <c r="AT462" s="104" t="str">
        <f t="shared" si="22"/>
        <v>https://lhw.com/sonnenalp</v>
      </c>
      <c r="AU462" s="104"/>
      <c r="AV462" s="104"/>
      <c r="AW462" s="104"/>
      <c r="AX462" s="104"/>
      <c r="AY462" s="104"/>
      <c r="AZ462" s="104"/>
      <c r="BA462" s="104"/>
      <c r="BB462" s="104"/>
      <c r="BC462" s="104"/>
      <c r="BD462" s="104"/>
      <c r="BE462" s="104"/>
      <c r="BF462" s="104"/>
      <c r="BG462" s="104"/>
      <c r="BH462" s="104"/>
      <c r="BI462" s="104"/>
      <c r="BJ462" s="104"/>
      <c r="BK462" s="104"/>
      <c r="BL462" s="105"/>
      <c r="BM462" s="2"/>
      <c r="BN462" s="25"/>
      <c r="BO462" s="25"/>
      <c r="BP462" s="25"/>
      <c r="BQ462" s="25"/>
      <c r="BR462" s="25"/>
      <c r="BS462" s="25"/>
      <c r="BT462" s="25"/>
      <c r="BU462" s="25"/>
      <c r="BV462" s="25"/>
      <c r="BW462" s="25"/>
      <c r="BX462" s="25"/>
      <c r="BY462" s="25"/>
      <c r="BZ462" s="25"/>
      <c r="CA462" s="25"/>
      <c r="CB462" s="25"/>
      <c r="CC462" s="25"/>
      <c r="CD462" s="25"/>
      <c r="CE462" s="25"/>
      <c r="CF462" s="25"/>
      <c r="CG462" s="25"/>
      <c r="CH462" s="25"/>
      <c r="CI462" s="25"/>
      <c r="CJ462" s="25"/>
      <c r="CK462" s="25"/>
      <c r="CU462" s="10" t="str">
        <f>'Hotel Database'!$EJ469</f>
        <v/>
      </c>
      <c r="CW462" s="10" t="str">
        <f>'Hotel Database'!$EN469</f>
        <v/>
      </c>
      <c r="CY462" s="8">
        <v>452</v>
      </c>
      <c r="DA462" s="10" t="str">
        <f>IFERROR(INDEX('Hotel Database'!$ED$11:$ED$510, MATCH($CY462, 'Hotel Database'!$EB$11:$EB$510, 0)), "")</f>
        <v>452. Sonnenalp Hotel</v>
      </c>
      <c r="DC462" s="10" t="str">
        <f>IF(IFERROR(INDEX('Hotel Database'!$AD$11:$AD$510, MATCH($CY462, 'Hotel Database'!$EB$11:$EB$510, 0)), "")="", "", IFERROR(INDEX('Hotel Database'!$AD$11:$AD$510, MATCH($CY462, 'Hotel Database'!$EB$11:$EB$510, 0)), ""))</f>
        <v>www.lhw.com/sonnenalp</v>
      </c>
      <c r="DE462" s="10" t="str">
        <f t="shared" si="23"/>
        <v>https://lhw.com/sonnenalp</v>
      </c>
    </row>
    <row r="463" spans="1:109" x14ac:dyDescent="0.35">
      <c r="A463" s="2"/>
      <c r="B463" s="101" t="str">
        <f>IF(IFERROR(INDEX('Hotel Database'!$B$11:$B$510, MATCH($CY463, 'Hotel Database'!$EB$11:$EB$510, 0)), "")="", "", IFERROR(INDEX('Hotel Database'!$B$11:$B$510, MATCH($CY463, 'Hotel Database'!$EB$11:$EB$510, 0)), ""))</f>
        <v>United States</v>
      </c>
      <c r="C463" s="102"/>
      <c r="D463" s="102"/>
      <c r="E463" s="102"/>
      <c r="F463" s="102"/>
      <c r="G463" s="102"/>
      <c r="H463" s="102"/>
      <c r="I463" s="102" t="str">
        <f>IF(IFERROR(INDEX('Hotel Database'!$C$11:$C$510, MATCH($CY463, 'Hotel Database'!$EB$11:$EB$510, 0)), "")="", "", IFERROR(INDEX('Hotel Database'!$C$11:$C$510, MATCH($CY463, 'Hotel Database'!$EB$11:$EB$510, 0)), ""))</f>
        <v>Boston</v>
      </c>
      <c r="J463" s="102"/>
      <c r="K463" s="102"/>
      <c r="L463" s="102"/>
      <c r="M463" s="102"/>
      <c r="N463" s="102"/>
      <c r="O463" s="102"/>
      <c r="P463" s="102" t="str">
        <f>IF(IFERROR(INDEX('Hotel Database'!$D$11:$D$510, MATCH($CY463, 'Hotel Database'!$EB$11:$EB$510, 0)), "")="", "", IFERROR(INDEX('Hotel Database'!$D$11:$D$510, MATCH($CY463, 'Hotel Database'!$EB$11:$EB$510, 0)), ""))</f>
        <v>The Newbury Boston</v>
      </c>
      <c r="Q463" s="102"/>
      <c r="R463" s="102"/>
      <c r="S463" s="102"/>
      <c r="T463" s="102"/>
      <c r="U463" s="102"/>
      <c r="V463" s="102"/>
      <c r="W463" s="102"/>
      <c r="X463" s="102"/>
      <c r="Y463" s="102"/>
      <c r="Z463" s="102" t="str">
        <f>IF(IFERROR(INDEX('Hotel Database'!$I$11:$I$510, MATCH($CY463, 'Hotel Database'!$EB$11:$EB$510, 0)), "")="", "", IFERROR(INDEX('Hotel Database'!$I$11:$I$510, MATCH($CY463, 'Hotel Database'!$EB$11:$EB$510, 0)), ""))</f>
        <v/>
      </c>
      <c r="AA463" s="102"/>
      <c r="AB463" s="102"/>
      <c r="AC463" s="102"/>
      <c r="AD463" s="103">
        <f>IF(IFERROR(INDEX('Hotel Database'!$E$11:$E$510, MATCH($CY463, 'Hotel Database'!$EB$11:$EB$510, 0)), "")="", "", IFERROR(INDEX('Hotel Database'!$E$11:$E$510, MATCH($CY463, 'Hotel Database'!$EB$11:$EB$510, 0)), ""))</f>
        <v>286</v>
      </c>
      <c r="AE463" s="103"/>
      <c r="AF463" s="103"/>
      <c r="AG463" s="103"/>
      <c r="AH463" s="103">
        <f>IF(IFERROR(INDEX('Hotel Database'!$H$11:$H$510, MATCH($CY463, 'Hotel Database'!$EB$11:$EB$510, 0)), "")="", "", IFERROR(INDEX('Hotel Database'!$H$11:$H$510, MATCH($CY463, 'Hotel Database'!$EB$11:$EB$510, 0)), ""))</f>
        <v>12</v>
      </c>
      <c r="AI463" s="103"/>
      <c r="AJ463" s="103"/>
      <c r="AK463" s="103"/>
      <c r="AL463" s="103" t="str">
        <f>IF(IFERROR(INDEX('Hotel Database'!$K$11:$K$510, MATCH($CY463, 'Hotel Database'!$EB$11:$EB$510, 0)), "")="", "", IFERROR(INDEX('Hotel Database'!$K$11:$K$510, MATCH($CY463, 'Hotel Database'!$EB$11:$EB$510, 0)), ""))</f>
        <v/>
      </c>
      <c r="AM463" s="103"/>
      <c r="AN463" s="103"/>
      <c r="AO463" s="103"/>
      <c r="AP463" s="103">
        <f>IF(IFERROR(INDEX('Hotel Database'!$Q$11:$Q$510, MATCH($CY463, 'Hotel Database'!$EB$11:$EB$510, 0)), "")="", "", IFERROR(INDEX('Hotel Database'!$Q$11:$Q$510, MATCH($CY463, 'Hotel Database'!$EB$11:$EB$510, 0)), ""))</f>
        <v>260</v>
      </c>
      <c r="AQ463" s="103"/>
      <c r="AR463" s="103"/>
      <c r="AS463" s="103"/>
      <c r="AT463" s="104" t="str">
        <f t="shared" si="22"/>
        <v>https://lhw.com/newburyboston</v>
      </c>
      <c r="AU463" s="104"/>
      <c r="AV463" s="104"/>
      <c r="AW463" s="104"/>
      <c r="AX463" s="104"/>
      <c r="AY463" s="104"/>
      <c r="AZ463" s="104"/>
      <c r="BA463" s="104"/>
      <c r="BB463" s="104"/>
      <c r="BC463" s="104"/>
      <c r="BD463" s="104"/>
      <c r="BE463" s="104"/>
      <c r="BF463" s="104"/>
      <c r="BG463" s="104"/>
      <c r="BH463" s="104"/>
      <c r="BI463" s="104"/>
      <c r="BJ463" s="104"/>
      <c r="BK463" s="104"/>
      <c r="BL463" s="105"/>
      <c r="BM463" s="2"/>
      <c r="BN463" s="25"/>
      <c r="BO463" s="25"/>
      <c r="BP463" s="25"/>
      <c r="BQ463" s="25"/>
      <c r="BR463" s="25"/>
      <c r="BS463" s="25"/>
      <c r="BT463" s="25"/>
      <c r="BU463" s="25"/>
      <c r="BV463" s="25"/>
      <c r="BW463" s="25"/>
      <c r="BX463" s="25"/>
      <c r="BY463" s="25"/>
      <c r="BZ463" s="25"/>
      <c r="CA463" s="25"/>
      <c r="CB463" s="25"/>
      <c r="CC463" s="25"/>
      <c r="CD463" s="25"/>
      <c r="CE463" s="25"/>
      <c r="CF463" s="25"/>
      <c r="CG463" s="25"/>
      <c r="CH463" s="25"/>
      <c r="CI463" s="25"/>
      <c r="CJ463" s="25"/>
      <c r="CK463" s="25"/>
      <c r="CU463" s="10" t="str">
        <f>'Hotel Database'!$EJ470</f>
        <v/>
      </c>
      <c r="CW463" s="10" t="str">
        <f>'Hotel Database'!$EN470</f>
        <v/>
      </c>
      <c r="CY463" s="8">
        <v>453</v>
      </c>
      <c r="DA463" s="10" t="str">
        <f>IFERROR(INDEX('Hotel Database'!$ED$11:$ED$510, MATCH($CY463, 'Hotel Database'!$EB$11:$EB$510, 0)), "")</f>
        <v>453. The Newbury Boston</v>
      </c>
      <c r="DC463" s="10" t="str">
        <f>IF(IFERROR(INDEX('Hotel Database'!$AD$11:$AD$510, MATCH($CY463, 'Hotel Database'!$EB$11:$EB$510, 0)), "")="", "", IFERROR(INDEX('Hotel Database'!$AD$11:$AD$510, MATCH($CY463, 'Hotel Database'!$EB$11:$EB$510, 0)), ""))</f>
        <v>www.lhw.com/newburyboston</v>
      </c>
      <c r="DE463" s="10" t="str">
        <f t="shared" si="23"/>
        <v>https://lhw.com/newburyboston</v>
      </c>
    </row>
    <row r="464" spans="1:109" x14ac:dyDescent="0.35">
      <c r="A464" s="2"/>
      <c r="B464" s="101" t="str">
        <f>IF(IFERROR(INDEX('Hotel Database'!$B$11:$B$510, MATCH($CY464, 'Hotel Database'!$EB$11:$EB$510, 0)), "")="", "", IFERROR(INDEX('Hotel Database'!$B$11:$B$510, MATCH($CY464, 'Hotel Database'!$EB$11:$EB$510, 0)), ""))</f>
        <v>United States</v>
      </c>
      <c r="C464" s="102"/>
      <c r="D464" s="102"/>
      <c r="E464" s="102"/>
      <c r="F464" s="102"/>
      <c r="G464" s="102"/>
      <c r="H464" s="102"/>
      <c r="I464" s="102" t="str">
        <f>IF(IFERROR(INDEX('Hotel Database'!$C$11:$C$510, MATCH($CY464, 'Hotel Database'!$EB$11:$EB$510, 0)), "")="", "", IFERROR(INDEX('Hotel Database'!$C$11:$C$510, MATCH($CY464, 'Hotel Database'!$EB$11:$EB$510, 0)), ""))</f>
        <v>Palm Beach</v>
      </c>
      <c r="J464" s="102"/>
      <c r="K464" s="102"/>
      <c r="L464" s="102"/>
      <c r="M464" s="102"/>
      <c r="N464" s="102"/>
      <c r="O464" s="102"/>
      <c r="P464" s="102" t="str">
        <f>IF(IFERROR(INDEX('Hotel Database'!$D$11:$D$510, MATCH($CY464, 'Hotel Database'!$EB$11:$EB$510, 0)), "")="", "", IFERROR(INDEX('Hotel Database'!$D$11:$D$510, MATCH($CY464, 'Hotel Database'!$EB$11:$EB$510, 0)), ""))</f>
        <v>The Brazilian Court Hotel</v>
      </c>
      <c r="Q464" s="102"/>
      <c r="R464" s="102"/>
      <c r="S464" s="102"/>
      <c r="T464" s="102"/>
      <c r="U464" s="102"/>
      <c r="V464" s="102"/>
      <c r="W464" s="102"/>
      <c r="X464" s="102"/>
      <c r="Y464" s="102"/>
      <c r="Z464" s="102" t="str">
        <f>IF(IFERROR(INDEX('Hotel Database'!$I$11:$I$510, MATCH($CY464, 'Hotel Database'!$EB$11:$EB$510, 0)), "")="", "", IFERROR(INDEX('Hotel Database'!$I$11:$I$510, MATCH($CY464, 'Hotel Database'!$EB$11:$EB$510, 0)), ""))</f>
        <v/>
      </c>
      <c r="AA464" s="102"/>
      <c r="AB464" s="102"/>
      <c r="AC464" s="102"/>
      <c r="AD464" s="103">
        <f>IF(IFERROR(INDEX('Hotel Database'!$E$11:$E$510, MATCH($CY464, 'Hotel Database'!$EB$11:$EB$510, 0)), "")="", "", IFERROR(INDEX('Hotel Database'!$E$11:$E$510, MATCH($CY464, 'Hotel Database'!$EB$11:$EB$510, 0)), ""))</f>
        <v>85</v>
      </c>
      <c r="AE464" s="103"/>
      <c r="AF464" s="103"/>
      <c r="AG464" s="103"/>
      <c r="AH464" s="103">
        <f>IF(IFERROR(INDEX('Hotel Database'!$H$11:$H$510, MATCH($CY464, 'Hotel Database'!$EB$11:$EB$510, 0)), "")="", "", IFERROR(INDEX('Hotel Database'!$H$11:$H$510, MATCH($CY464, 'Hotel Database'!$EB$11:$EB$510, 0)), ""))</f>
        <v>5</v>
      </c>
      <c r="AI464" s="103"/>
      <c r="AJ464" s="103"/>
      <c r="AK464" s="103"/>
      <c r="AL464" s="103">
        <f>IF(IFERROR(INDEX('Hotel Database'!$K$11:$K$510, MATCH($CY464, 'Hotel Database'!$EB$11:$EB$510, 0)), "")="", "", IFERROR(INDEX('Hotel Database'!$K$11:$K$510, MATCH($CY464, 'Hotel Database'!$EB$11:$EB$510, 0)), ""))</f>
        <v>180</v>
      </c>
      <c r="AM464" s="103"/>
      <c r="AN464" s="103"/>
      <c r="AO464" s="103"/>
      <c r="AP464" s="103">
        <f>IF(IFERROR(INDEX('Hotel Database'!$Q$11:$Q$510, MATCH($CY464, 'Hotel Database'!$EB$11:$EB$510, 0)), "")="", "", IFERROR(INDEX('Hotel Database'!$Q$11:$Q$510, MATCH($CY464, 'Hotel Database'!$EB$11:$EB$510, 0)), ""))</f>
        <v>140</v>
      </c>
      <c r="AQ464" s="103"/>
      <c r="AR464" s="103"/>
      <c r="AS464" s="103"/>
      <c r="AT464" s="104" t="str">
        <f t="shared" si="22"/>
        <v>https://lhw.com/braziliancourt</v>
      </c>
      <c r="AU464" s="104"/>
      <c r="AV464" s="104"/>
      <c r="AW464" s="104"/>
      <c r="AX464" s="104"/>
      <c r="AY464" s="104"/>
      <c r="AZ464" s="104"/>
      <c r="BA464" s="104"/>
      <c r="BB464" s="104"/>
      <c r="BC464" s="104"/>
      <c r="BD464" s="104"/>
      <c r="BE464" s="104"/>
      <c r="BF464" s="104"/>
      <c r="BG464" s="104"/>
      <c r="BH464" s="104"/>
      <c r="BI464" s="104"/>
      <c r="BJ464" s="104"/>
      <c r="BK464" s="104"/>
      <c r="BL464" s="105"/>
      <c r="BM464" s="2"/>
      <c r="BN464" s="25"/>
      <c r="BO464" s="25"/>
      <c r="BP464" s="25"/>
      <c r="BQ464" s="25"/>
      <c r="BR464" s="25"/>
      <c r="BS464" s="25"/>
      <c r="BT464" s="25"/>
      <c r="BU464" s="25"/>
      <c r="BV464" s="25"/>
      <c r="BW464" s="25"/>
      <c r="BX464" s="25"/>
      <c r="BY464" s="25"/>
      <c r="BZ464" s="25"/>
      <c r="CA464" s="25"/>
      <c r="CB464" s="25"/>
      <c r="CC464" s="25"/>
      <c r="CD464" s="25"/>
      <c r="CE464" s="25"/>
      <c r="CF464" s="25"/>
      <c r="CG464" s="25"/>
      <c r="CH464" s="25"/>
      <c r="CI464" s="25"/>
      <c r="CJ464" s="25"/>
      <c r="CK464" s="25"/>
      <c r="CU464" s="10" t="str">
        <f>'Hotel Database'!$EJ471</f>
        <v/>
      </c>
      <c r="CW464" s="10" t="str">
        <f>'Hotel Database'!$EN471</f>
        <v/>
      </c>
      <c r="CY464" s="8">
        <v>454</v>
      </c>
      <c r="DA464" s="10" t="str">
        <f>IFERROR(INDEX('Hotel Database'!$ED$11:$ED$510, MATCH($CY464, 'Hotel Database'!$EB$11:$EB$510, 0)), "")</f>
        <v>454. The Brazilian Court Hotel</v>
      </c>
      <c r="DC464" s="10" t="str">
        <f>IF(IFERROR(INDEX('Hotel Database'!$AD$11:$AD$510, MATCH($CY464, 'Hotel Database'!$EB$11:$EB$510, 0)), "")="", "", IFERROR(INDEX('Hotel Database'!$AD$11:$AD$510, MATCH($CY464, 'Hotel Database'!$EB$11:$EB$510, 0)), ""))</f>
        <v>www.lhw.com/braziliancourt</v>
      </c>
      <c r="DE464" s="10" t="str">
        <f t="shared" si="23"/>
        <v>https://lhw.com/braziliancourt</v>
      </c>
    </row>
    <row r="465" spans="1:109" x14ac:dyDescent="0.35">
      <c r="A465" s="2"/>
      <c r="B465" s="101" t="str">
        <f>IF(IFERROR(INDEX('Hotel Database'!$B$11:$B$510, MATCH($CY465, 'Hotel Database'!$EB$11:$EB$510, 0)), "")="", "", IFERROR(INDEX('Hotel Database'!$B$11:$B$510, MATCH($CY465, 'Hotel Database'!$EB$11:$EB$510, 0)), ""))</f>
        <v>United States</v>
      </c>
      <c r="C465" s="102"/>
      <c r="D465" s="102"/>
      <c r="E465" s="102"/>
      <c r="F465" s="102"/>
      <c r="G465" s="102"/>
      <c r="H465" s="102"/>
      <c r="I465" s="102" t="str">
        <f>IF(IFERROR(INDEX('Hotel Database'!$C$11:$C$510, MATCH($CY465, 'Hotel Database'!$EB$11:$EB$510, 0)), "")="", "", IFERROR(INDEX('Hotel Database'!$C$11:$C$510, MATCH($CY465, 'Hotel Database'!$EB$11:$EB$510, 0)), ""))</f>
        <v>Washington</v>
      </c>
      <c r="J465" s="102"/>
      <c r="K465" s="102"/>
      <c r="L465" s="102"/>
      <c r="M465" s="102"/>
      <c r="N465" s="102"/>
      <c r="O465" s="102"/>
      <c r="P465" s="102" t="str">
        <f>IF(IFERROR(INDEX('Hotel Database'!$D$11:$D$510, MATCH($CY465, 'Hotel Database'!$EB$11:$EB$510, 0)), "")="", "", IFERROR(INDEX('Hotel Database'!$D$11:$D$510, MATCH($CY465, 'Hotel Database'!$EB$11:$EB$510, 0)), ""))</f>
        <v>The Hay-Adams</v>
      </c>
      <c r="Q465" s="102"/>
      <c r="R465" s="102"/>
      <c r="S465" s="102"/>
      <c r="T465" s="102"/>
      <c r="U465" s="102"/>
      <c r="V465" s="102"/>
      <c r="W465" s="102"/>
      <c r="X465" s="102"/>
      <c r="Y465" s="102"/>
      <c r="Z465" s="102" t="str">
        <f>IF(IFERROR(INDEX('Hotel Database'!$I$11:$I$510, MATCH($CY465, 'Hotel Database'!$EB$11:$EB$510, 0)), "")="", "", IFERROR(INDEX('Hotel Database'!$I$11:$I$510, MATCH($CY465, 'Hotel Database'!$EB$11:$EB$510, 0)), ""))</f>
        <v/>
      </c>
      <c r="AA465" s="102"/>
      <c r="AB465" s="102"/>
      <c r="AC465" s="102"/>
      <c r="AD465" s="103">
        <f>IF(IFERROR(INDEX('Hotel Database'!$E$11:$E$510, MATCH($CY465, 'Hotel Database'!$EB$11:$EB$510, 0)), "")="", "", IFERROR(INDEX('Hotel Database'!$E$11:$E$510, MATCH($CY465, 'Hotel Database'!$EB$11:$EB$510, 0)), ""))</f>
        <v>145</v>
      </c>
      <c r="AE465" s="103"/>
      <c r="AF465" s="103"/>
      <c r="AG465" s="103"/>
      <c r="AH465" s="103">
        <f>IF(IFERROR(INDEX('Hotel Database'!$H$11:$H$510, MATCH($CY465, 'Hotel Database'!$EB$11:$EB$510, 0)), "")="", "", IFERROR(INDEX('Hotel Database'!$H$11:$H$510, MATCH($CY465, 'Hotel Database'!$EB$11:$EB$510, 0)), ""))</f>
        <v>4</v>
      </c>
      <c r="AI465" s="103"/>
      <c r="AJ465" s="103"/>
      <c r="AK465" s="103"/>
      <c r="AL465" s="103">
        <f>IF(IFERROR(INDEX('Hotel Database'!$K$11:$K$510, MATCH($CY465, 'Hotel Database'!$EB$11:$EB$510, 0)), "")="", "", IFERROR(INDEX('Hotel Database'!$K$11:$K$510, MATCH($CY465, 'Hotel Database'!$EB$11:$EB$510, 0)), ""))</f>
        <v>350</v>
      </c>
      <c r="AM465" s="103"/>
      <c r="AN465" s="103"/>
      <c r="AO465" s="103"/>
      <c r="AP465" s="103">
        <f>IF(IFERROR(INDEX('Hotel Database'!$Q$11:$Q$510, MATCH($CY465, 'Hotel Database'!$EB$11:$EB$510, 0)), "")="", "", IFERROR(INDEX('Hotel Database'!$Q$11:$Q$510, MATCH($CY465, 'Hotel Database'!$EB$11:$EB$510, 0)), ""))</f>
        <v>225</v>
      </c>
      <c r="AQ465" s="103"/>
      <c r="AR465" s="103"/>
      <c r="AS465" s="103"/>
      <c r="AT465" s="104" t="str">
        <f t="shared" si="22"/>
        <v>https://lhw.com/hayadams</v>
      </c>
      <c r="AU465" s="104"/>
      <c r="AV465" s="104"/>
      <c r="AW465" s="104"/>
      <c r="AX465" s="104"/>
      <c r="AY465" s="104"/>
      <c r="AZ465" s="104"/>
      <c r="BA465" s="104"/>
      <c r="BB465" s="104"/>
      <c r="BC465" s="104"/>
      <c r="BD465" s="104"/>
      <c r="BE465" s="104"/>
      <c r="BF465" s="104"/>
      <c r="BG465" s="104"/>
      <c r="BH465" s="104"/>
      <c r="BI465" s="104"/>
      <c r="BJ465" s="104"/>
      <c r="BK465" s="104"/>
      <c r="BL465" s="105"/>
      <c r="BM465" s="2"/>
      <c r="BN465" s="25"/>
      <c r="BO465" s="25"/>
      <c r="BP465" s="25"/>
      <c r="BQ465" s="25"/>
      <c r="BR465" s="25"/>
      <c r="BS465" s="25"/>
      <c r="BT465" s="25"/>
      <c r="BU465" s="25"/>
      <c r="BV465" s="25"/>
      <c r="BW465" s="25"/>
      <c r="BX465" s="25"/>
      <c r="BY465" s="25"/>
      <c r="BZ465" s="25"/>
      <c r="CA465" s="25"/>
      <c r="CB465" s="25"/>
      <c r="CC465" s="25"/>
      <c r="CD465" s="25"/>
      <c r="CE465" s="25"/>
      <c r="CF465" s="25"/>
      <c r="CG465" s="25"/>
      <c r="CH465" s="25"/>
      <c r="CI465" s="25"/>
      <c r="CJ465" s="25"/>
      <c r="CK465" s="25"/>
      <c r="CU465" s="10" t="str">
        <f>'Hotel Database'!$EJ472</f>
        <v/>
      </c>
      <c r="CW465" s="10" t="str">
        <f>'Hotel Database'!$EN472</f>
        <v/>
      </c>
      <c r="CY465" s="8">
        <v>455</v>
      </c>
      <c r="DA465" s="10" t="str">
        <f>IFERROR(INDEX('Hotel Database'!$ED$11:$ED$510, MATCH($CY465, 'Hotel Database'!$EB$11:$EB$510, 0)), "")</f>
        <v>455. The Hay-Adams</v>
      </c>
      <c r="DC465" s="10" t="str">
        <f>IF(IFERROR(INDEX('Hotel Database'!$AD$11:$AD$510, MATCH($CY465, 'Hotel Database'!$EB$11:$EB$510, 0)), "")="", "", IFERROR(INDEX('Hotel Database'!$AD$11:$AD$510, MATCH($CY465, 'Hotel Database'!$EB$11:$EB$510, 0)), ""))</f>
        <v>www.lhw.com/hayadams</v>
      </c>
      <c r="DE465" s="10" t="str">
        <f t="shared" si="23"/>
        <v>https://lhw.com/hayadams</v>
      </c>
    </row>
    <row r="466" spans="1:109" x14ac:dyDescent="0.35">
      <c r="A466" s="2"/>
      <c r="B466" s="101" t="str">
        <f>IF(IFERROR(INDEX('Hotel Database'!$B$11:$B$510, MATCH($CY466, 'Hotel Database'!$EB$11:$EB$510, 0)), "")="", "", IFERROR(INDEX('Hotel Database'!$B$11:$B$510, MATCH($CY466, 'Hotel Database'!$EB$11:$EB$510, 0)), ""))</f>
        <v>United States</v>
      </c>
      <c r="C466" s="102"/>
      <c r="D466" s="102"/>
      <c r="E466" s="102"/>
      <c r="F466" s="102"/>
      <c r="G466" s="102"/>
      <c r="H466" s="102"/>
      <c r="I466" s="102" t="str">
        <f>IF(IFERROR(INDEX('Hotel Database'!$C$11:$C$510, MATCH($CY466, 'Hotel Database'!$EB$11:$EB$510, 0)), "")="", "", IFERROR(INDEX('Hotel Database'!$C$11:$C$510, MATCH($CY466, 'Hotel Database'!$EB$11:$EB$510, 0)), ""))</f>
        <v>Honolulu</v>
      </c>
      <c r="J466" s="102"/>
      <c r="K466" s="102"/>
      <c r="L466" s="102"/>
      <c r="M466" s="102"/>
      <c r="N466" s="102"/>
      <c r="O466" s="102"/>
      <c r="P466" s="102" t="str">
        <f>IF(IFERROR(INDEX('Hotel Database'!$D$11:$D$510, MATCH($CY466, 'Hotel Database'!$EB$11:$EB$510, 0)), "")="", "", IFERROR(INDEX('Hotel Database'!$D$11:$D$510, MATCH($CY466, 'Hotel Database'!$EB$11:$EB$510, 0)), ""))</f>
        <v>The Kahala Hotel &amp; Resort</v>
      </c>
      <c r="Q466" s="102"/>
      <c r="R466" s="102"/>
      <c r="S466" s="102"/>
      <c r="T466" s="102"/>
      <c r="U466" s="102"/>
      <c r="V466" s="102"/>
      <c r="W466" s="102"/>
      <c r="X466" s="102"/>
      <c r="Y466" s="102"/>
      <c r="Z466" s="102" t="str">
        <f>IF(IFERROR(INDEX('Hotel Database'!$I$11:$I$510, MATCH($CY466, 'Hotel Database'!$EB$11:$EB$510, 0)), "")="", "", IFERROR(INDEX('Hotel Database'!$I$11:$I$510, MATCH($CY466, 'Hotel Database'!$EB$11:$EB$510, 0)), ""))</f>
        <v/>
      </c>
      <c r="AA466" s="102"/>
      <c r="AB466" s="102"/>
      <c r="AC466" s="102"/>
      <c r="AD466" s="103">
        <f>IF(IFERROR(INDEX('Hotel Database'!$E$11:$E$510, MATCH($CY466, 'Hotel Database'!$EB$11:$EB$510, 0)), "")="", "", IFERROR(INDEX('Hotel Database'!$E$11:$E$510, MATCH($CY466, 'Hotel Database'!$EB$11:$EB$510, 0)), ""))</f>
        <v>338</v>
      </c>
      <c r="AE466" s="103"/>
      <c r="AF466" s="103"/>
      <c r="AG466" s="103"/>
      <c r="AH466" s="103">
        <f>IF(IFERROR(INDEX('Hotel Database'!$H$11:$H$510, MATCH($CY466, 'Hotel Database'!$EB$11:$EB$510, 0)), "")="", "", IFERROR(INDEX('Hotel Database'!$H$11:$H$510, MATCH($CY466, 'Hotel Database'!$EB$11:$EB$510, 0)), ""))</f>
        <v>10</v>
      </c>
      <c r="AI466" s="103"/>
      <c r="AJ466" s="103"/>
      <c r="AK466" s="103"/>
      <c r="AL466" s="103">
        <f>IF(IFERROR(INDEX('Hotel Database'!$K$11:$K$510, MATCH($CY466, 'Hotel Database'!$EB$11:$EB$510, 0)), "")="", "", IFERROR(INDEX('Hotel Database'!$K$11:$K$510, MATCH($CY466, 'Hotel Database'!$EB$11:$EB$510, 0)), ""))</f>
        <v>175</v>
      </c>
      <c r="AM466" s="103"/>
      <c r="AN466" s="103"/>
      <c r="AO466" s="103"/>
      <c r="AP466" s="103">
        <f>IF(IFERROR(INDEX('Hotel Database'!$Q$11:$Q$510, MATCH($CY466, 'Hotel Database'!$EB$11:$EB$510, 0)), "")="", "", IFERROR(INDEX('Hotel Database'!$Q$11:$Q$510, MATCH($CY466, 'Hotel Database'!$EB$11:$EB$510, 0)), ""))</f>
        <v>350</v>
      </c>
      <c r="AQ466" s="103"/>
      <c r="AR466" s="103"/>
      <c r="AS466" s="103"/>
      <c r="AT466" s="104" t="str">
        <f t="shared" si="22"/>
        <v>https://lhw.com/kahala</v>
      </c>
      <c r="AU466" s="104"/>
      <c r="AV466" s="104"/>
      <c r="AW466" s="104"/>
      <c r="AX466" s="104"/>
      <c r="AY466" s="104"/>
      <c r="AZ466" s="104"/>
      <c r="BA466" s="104"/>
      <c r="BB466" s="104"/>
      <c r="BC466" s="104"/>
      <c r="BD466" s="104"/>
      <c r="BE466" s="104"/>
      <c r="BF466" s="104"/>
      <c r="BG466" s="104"/>
      <c r="BH466" s="104"/>
      <c r="BI466" s="104"/>
      <c r="BJ466" s="104"/>
      <c r="BK466" s="104"/>
      <c r="BL466" s="105"/>
      <c r="BM466" s="2"/>
      <c r="BN466" s="25"/>
      <c r="BO466" s="25"/>
      <c r="BP466" s="25"/>
      <c r="BQ466" s="25"/>
      <c r="BR466" s="25"/>
      <c r="BS466" s="25"/>
      <c r="BT466" s="25"/>
      <c r="BU466" s="25"/>
      <c r="BV466" s="25"/>
      <c r="BW466" s="25"/>
      <c r="BX466" s="25"/>
      <c r="BY466" s="25"/>
      <c r="BZ466" s="25"/>
      <c r="CA466" s="25"/>
      <c r="CB466" s="25"/>
      <c r="CC466" s="25"/>
      <c r="CD466" s="25"/>
      <c r="CE466" s="25"/>
      <c r="CF466" s="25"/>
      <c r="CG466" s="25"/>
      <c r="CH466" s="25"/>
      <c r="CI466" s="25"/>
      <c r="CJ466" s="25"/>
      <c r="CK466" s="25"/>
      <c r="CU466" s="10" t="str">
        <f>'Hotel Database'!$EJ473</f>
        <v/>
      </c>
      <c r="CW466" s="10" t="str">
        <f>'Hotel Database'!$EN473</f>
        <v/>
      </c>
      <c r="CY466" s="8">
        <v>456</v>
      </c>
      <c r="DA466" s="10" t="str">
        <f>IFERROR(INDEX('Hotel Database'!$ED$11:$ED$510, MATCH($CY466, 'Hotel Database'!$EB$11:$EB$510, 0)), "")</f>
        <v>456. The Kahala Hotel &amp; Resort</v>
      </c>
      <c r="DC466" s="10" t="str">
        <f>IF(IFERROR(INDEX('Hotel Database'!$AD$11:$AD$510, MATCH($CY466, 'Hotel Database'!$EB$11:$EB$510, 0)), "")="", "", IFERROR(INDEX('Hotel Database'!$AD$11:$AD$510, MATCH($CY466, 'Hotel Database'!$EB$11:$EB$510, 0)), ""))</f>
        <v>www.lhw.com/kahala</v>
      </c>
      <c r="DE466" s="10" t="str">
        <f t="shared" si="23"/>
        <v>https://lhw.com/kahala</v>
      </c>
    </row>
    <row r="467" spans="1:109" x14ac:dyDescent="0.35">
      <c r="A467" s="2"/>
      <c r="B467" s="101" t="str">
        <f>IF(IFERROR(INDEX('Hotel Database'!$B$11:$B$510, MATCH($CY467, 'Hotel Database'!$EB$11:$EB$510, 0)), "")="", "", IFERROR(INDEX('Hotel Database'!$B$11:$B$510, MATCH($CY467, 'Hotel Database'!$EB$11:$EB$510, 0)), ""))</f>
        <v>United States</v>
      </c>
      <c r="C467" s="102"/>
      <c r="D467" s="102"/>
      <c r="E467" s="102"/>
      <c r="F467" s="102"/>
      <c r="G467" s="102"/>
      <c r="H467" s="102"/>
      <c r="I467" s="102" t="str">
        <f>IF(IFERROR(INDEX('Hotel Database'!$C$11:$C$510, MATCH($CY467, 'Hotel Database'!$EB$11:$EB$510, 0)), "")="", "", IFERROR(INDEX('Hotel Database'!$C$11:$C$510, MATCH($CY467, 'Hotel Database'!$EB$11:$EB$510, 0)), ""))</f>
        <v>New York</v>
      </c>
      <c r="J467" s="102"/>
      <c r="K467" s="102"/>
      <c r="L467" s="102"/>
      <c r="M467" s="102"/>
      <c r="N467" s="102"/>
      <c r="O467" s="102"/>
      <c r="P467" s="102" t="str">
        <f>IF(IFERROR(INDEX('Hotel Database'!$D$11:$D$510, MATCH($CY467, 'Hotel Database'!$EB$11:$EB$510, 0)), "")="", "", IFERROR(INDEX('Hotel Database'!$D$11:$D$510, MATCH($CY467, 'Hotel Database'!$EB$11:$EB$510, 0)), ""))</f>
        <v>Lowell Hotel</v>
      </c>
      <c r="Q467" s="102"/>
      <c r="R467" s="102"/>
      <c r="S467" s="102"/>
      <c r="T467" s="102"/>
      <c r="U467" s="102"/>
      <c r="V467" s="102"/>
      <c r="W467" s="102"/>
      <c r="X467" s="102"/>
      <c r="Y467" s="102"/>
      <c r="Z467" s="102" t="str">
        <f>IF(IFERROR(INDEX('Hotel Database'!$I$11:$I$510, MATCH($CY467, 'Hotel Database'!$EB$11:$EB$510, 0)), "")="", "", IFERROR(INDEX('Hotel Database'!$I$11:$I$510, MATCH($CY467, 'Hotel Database'!$EB$11:$EB$510, 0)), ""))</f>
        <v/>
      </c>
      <c r="AA467" s="102"/>
      <c r="AB467" s="102"/>
      <c r="AC467" s="102"/>
      <c r="AD467" s="103">
        <f>IF(IFERROR(INDEX('Hotel Database'!$E$11:$E$510, MATCH($CY467, 'Hotel Database'!$EB$11:$EB$510, 0)), "")="", "", IFERROR(INDEX('Hotel Database'!$E$11:$E$510, MATCH($CY467, 'Hotel Database'!$EB$11:$EB$510, 0)), ""))</f>
        <v>74</v>
      </c>
      <c r="AE467" s="103"/>
      <c r="AF467" s="103"/>
      <c r="AG467" s="103"/>
      <c r="AH467" s="103">
        <f>IF(IFERROR(INDEX('Hotel Database'!$H$11:$H$510, MATCH($CY467, 'Hotel Database'!$EB$11:$EB$510, 0)), "")="", "", IFERROR(INDEX('Hotel Database'!$H$11:$H$510, MATCH($CY467, 'Hotel Database'!$EB$11:$EB$510, 0)), ""))</f>
        <v>3</v>
      </c>
      <c r="AI467" s="103"/>
      <c r="AJ467" s="103"/>
      <c r="AK467" s="103"/>
      <c r="AL467" s="103">
        <f>IF(IFERROR(INDEX('Hotel Database'!$K$11:$K$510, MATCH($CY467, 'Hotel Database'!$EB$11:$EB$510, 0)), "")="", "", IFERROR(INDEX('Hotel Database'!$K$11:$K$510, MATCH($CY467, 'Hotel Database'!$EB$11:$EB$510, 0)), ""))</f>
        <v>75</v>
      </c>
      <c r="AM467" s="103"/>
      <c r="AN467" s="103"/>
      <c r="AO467" s="103"/>
      <c r="AP467" s="103">
        <f>IF(IFERROR(INDEX('Hotel Database'!$Q$11:$Q$510, MATCH($CY467, 'Hotel Database'!$EB$11:$EB$510, 0)), "")="", "", IFERROR(INDEX('Hotel Database'!$Q$11:$Q$510, MATCH($CY467, 'Hotel Database'!$EB$11:$EB$510, 0)), ""))</f>
        <v>50</v>
      </c>
      <c r="AQ467" s="103"/>
      <c r="AR467" s="103"/>
      <c r="AS467" s="103"/>
      <c r="AT467" s="104" t="str">
        <f t="shared" si="22"/>
        <v>https://lhw.com/lowellnyc</v>
      </c>
      <c r="AU467" s="104"/>
      <c r="AV467" s="104"/>
      <c r="AW467" s="104"/>
      <c r="AX467" s="104"/>
      <c r="AY467" s="104"/>
      <c r="AZ467" s="104"/>
      <c r="BA467" s="104"/>
      <c r="BB467" s="104"/>
      <c r="BC467" s="104"/>
      <c r="BD467" s="104"/>
      <c r="BE467" s="104"/>
      <c r="BF467" s="104"/>
      <c r="BG467" s="104"/>
      <c r="BH467" s="104"/>
      <c r="BI467" s="104"/>
      <c r="BJ467" s="104"/>
      <c r="BK467" s="104"/>
      <c r="BL467" s="105"/>
      <c r="BM467" s="2"/>
      <c r="BN467" s="25"/>
      <c r="BO467" s="25"/>
      <c r="BP467" s="25"/>
      <c r="BQ467" s="25"/>
      <c r="BR467" s="25"/>
      <c r="BS467" s="25"/>
      <c r="BT467" s="25"/>
      <c r="BU467" s="25"/>
      <c r="BV467" s="25"/>
      <c r="BW467" s="25"/>
      <c r="BX467" s="25"/>
      <c r="BY467" s="25"/>
      <c r="BZ467" s="25"/>
      <c r="CA467" s="25"/>
      <c r="CB467" s="25"/>
      <c r="CC467" s="25"/>
      <c r="CD467" s="25"/>
      <c r="CE467" s="25"/>
      <c r="CF467" s="25"/>
      <c r="CG467" s="25"/>
      <c r="CH467" s="25"/>
      <c r="CI467" s="25"/>
      <c r="CJ467" s="25"/>
      <c r="CK467" s="25"/>
      <c r="CU467" s="10" t="str">
        <f>'Hotel Database'!$EJ474</f>
        <v/>
      </c>
      <c r="CW467" s="10" t="str">
        <f>'Hotel Database'!$EN474</f>
        <v/>
      </c>
      <c r="CY467" s="8">
        <v>457</v>
      </c>
      <c r="DA467" s="10" t="str">
        <f>IFERROR(INDEX('Hotel Database'!$ED$11:$ED$510, MATCH($CY467, 'Hotel Database'!$EB$11:$EB$510, 0)), "")</f>
        <v>457. Lowell Hotel</v>
      </c>
      <c r="DC467" s="10" t="str">
        <f>IF(IFERROR(INDEX('Hotel Database'!$AD$11:$AD$510, MATCH($CY467, 'Hotel Database'!$EB$11:$EB$510, 0)), "")="", "", IFERROR(INDEX('Hotel Database'!$AD$11:$AD$510, MATCH($CY467, 'Hotel Database'!$EB$11:$EB$510, 0)), ""))</f>
        <v>www.lhw.com/lowellnyc</v>
      </c>
      <c r="DE467" s="10" t="str">
        <f t="shared" si="23"/>
        <v>https://lhw.com/lowellnyc</v>
      </c>
    </row>
    <row r="468" spans="1:109" x14ac:dyDescent="0.35">
      <c r="A468" s="2"/>
      <c r="B468" s="101" t="str">
        <f>IF(IFERROR(INDEX('Hotel Database'!$B$11:$B$510, MATCH($CY468, 'Hotel Database'!$EB$11:$EB$510, 0)), "")="", "", IFERROR(INDEX('Hotel Database'!$B$11:$B$510, MATCH($CY468, 'Hotel Database'!$EB$11:$EB$510, 0)), ""))</f>
        <v>United States</v>
      </c>
      <c r="C468" s="102"/>
      <c r="D468" s="102"/>
      <c r="E468" s="102"/>
      <c r="F468" s="102"/>
      <c r="G468" s="102"/>
      <c r="H468" s="102"/>
      <c r="I468" s="102" t="str">
        <f>IF(IFERROR(INDEX('Hotel Database'!$C$11:$C$510, MATCH($CY468, 'Hotel Database'!$EB$11:$EB$510, 0)), "")="", "", IFERROR(INDEX('Hotel Database'!$C$11:$C$510, MATCH($CY468, 'Hotel Database'!$EB$11:$EB$510, 0)), ""))</f>
        <v>Philadelphia</v>
      </c>
      <c r="J468" s="102"/>
      <c r="K468" s="102"/>
      <c r="L468" s="102"/>
      <c r="M468" s="102"/>
      <c r="N468" s="102"/>
      <c r="O468" s="102"/>
      <c r="P468" s="102" t="str">
        <f>IF(IFERROR(INDEX('Hotel Database'!$D$11:$D$510, MATCH($CY468, 'Hotel Database'!$EB$11:$EB$510, 0)), "")="", "", IFERROR(INDEX('Hotel Database'!$D$11:$D$510, MATCH($CY468, 'Hotel Database'!$EB$11:$EB$510, 0)), ""))</f>
        <v>The Rittenhouse</v>
      </c>
      <c r="Q468" s="102"/>
      <c r="R468" s="102"/>
      <c r="S468" s="102"/>
      <c r="T468" s="102"/>
      <c r="U468" s="102"/>
      <c r="V468" s="102"/>
      <c r="W468" s="102"/>
      <c r="X468" s="102"/>
      <c r="Y468" s="102"/>
      <c r="Z468" s="102" t="str">
        <f>IF(IFERROR(INDEX('Hotel Database'!$I$11:$I$510, MATCH($CY468, 'Hotel Database'!$EB$11:$EB$510, 0)), "")="", "", IFERROR(INDEX('Hotel Database'!$I$11:$I$510, MATCH($CY468, 'Hotel Database'!$EB$11:$EB$510, 0)), ""))</f>
        <v/>
      </c>
      <c r="AA468" s="102"/>
      <c r="AB468" s="102"/>
      <c r="AC468" s="102"/>
      <c r="AD468" s="103">
        <f>IF(IFERROR(INDEX('Hotel Database'!$E$11:$E$510, MATCH($CY468, 'Hotel Database'!$EB$11:$EB$510, 0)), "")="", "", IFERROR(INDEX('Hotel Database'!$E$11:$E$510, MATCH($CY468, 'Hotel Database'!$EB$11:$EB$510, 0)), ""))</f>
        <v>116</v>
      </c>
      <c r="AE468" s="103"/>
      <c r="AF468" s="103"/>
      <c r="AG468" s="103"/>
      <c r="AH468" s="103">
        <f>IF(IFERROR(INDEX('Hotel Database'!$H$11:$H$510, MATCH($CY468, 'Hotel Database'!$EB$11:$EB$510, 0)), "")="", "", IFERROR(INDEX('Hotel Database'!$H$11:$H$510, MATCH($CY468, 'Hotel Database'!$EB$11:$EB$510, 0)), ""))</f>
        <v>11</v>
      </c>
      <c r="AI468" s="103"/>
      <c r="AJ468" s="103"/>
      <c r="AK468" s="103"/>
      <c r="AL468" s="103">
        <f>IF(IFERROR(INDEX('Hotel Database'!$K$11:$K$510, MATCH($CY468, 'Hotel Database'!$EB$11:$EB$510, 0)), "")="", "", IFERROR(INDEX('Hotel Database'!$K$11:$K$510, MATCH($CY468, 'Hotel Database'!$EB$11:$EB$510, 0)), ""))</f>
        <v>118</v>
      </c>
      <c r="AM468" s="103"/>
      <c r="AN468" s="103"/>
      <c r="AO468" s="103"/>
      <c r="AP468" s="103">
        <f>IF(IFERROR(INDEX('Hotel Database'!$Q$11:$Q$510, MATCH($CY468, 'Hotel Database'!$EB$11:$EB$510, 0)), "")="", "", IFERROR(INDEX('Hotel Database'!$Q$11:$Q$510, MATCH($CY468, 'Hotel Database'!$EB$11:$EB$510, 0)), ""))</f>
        <v>400</v>
      </c>
      <c r="AQ468" s="103"/>
      <c r="AR468" s="103"/>
      <c r="AS468" s="103"/>
      <c r="AT468" s="104" t="str">
        <f t="shared" si="22"/>
        <v>https://lhw.com/rittenhouse</v>
      </c>
      <c r="AU468" s="104"/>
      <c r="AV468" s="104"/>
      <c r="AW468" s="104"/>
      <c r="AX468" s="104"/>
      <c r="AY468" s="104"/>
      <c r="AZ468" s="104"/>
      <c r="BA468" s="104"/>
      <c r="BB468" s="104"/>
      <c r="BC468" s="104"/>
      <c r="BD468" s="104"/>
      <c r="BE468" s="104"/>
      <c r="BF468" s="104"/>
      <c r="BG468" s="104"/>
      <c r="BH468" s="104"/>
      <c r="BI468" s="104"/>
      <c r="BJ468" s="104"/>
      <c r="BK468" s="104"/>
      <c r="BL468" s="105"/>
      <c r="BM468" s="2"/>
      <c r="BN468" s="25"/>
      <c r="BO468" s="25"/>
      <c r="BP468" s="25"/>
      <c r="BQ468" s="25"/>
      <c r="BR468" s="25"/>
      <c r="BS468" s="25"/>
      <c r="BT468" s="25"/>
      <c r="BU468" s="25"/>
      <c r="BV468" s="25"/>
      <c r="BW468" s="25"/>
      <c r="BX468" s="25"/>
      <c r="BY468" s="25"/>
      <c r="BZ468" s="25"/>
      <c r="CA468" s="25"/>
      <c r="CB468" s="25"/>
      <c r="CC468" s="25"/>
      <c r="CD468" s="25"/>
      <c r="CE468" s="25"/>
      <c r="CF468" s="25"/>
      <c r="CG468" s="25"/>
      <c r="CH468" s="25"/>
      <c r="CI468" s="25"/>
      <c r="CJ468" s="25"/>
      <c r="CK468" s="25"/>
      <c r="CU468" s="10" t="str">
        <f>'Hotel Database'!$EJ475</f>
        <v/>
      </c>
      <c r="CW468" s="10" t="str">
        <f>'Hotel Database'!$EN475</f>
        <v/>
      </c>
      <c r="CY468" s="8">
        <v>458</v>
      </c>
      <c r="DA468" s="10" t="str">
        <f>IFERROR(INDEX('Hotel Database'!$ED$11:$ED$510, MATCH($CY468, 'Hotel Database'!$EB$11:$EB$510, 0)), "")</f>
        <v>458. The Rittenhouse</v>
      </c>
      <c r="DC468" s="10" t="str">
        <f>IF(IFERROR(INDEX('Hotel Database'!$AD$11:$AD$510, MATCH($CY468, 'Hotel Database'!$EB$11:$EB$510, 0)), "")="", "", IFERROR(INDEX('Hotel Database'!$AD$11:$AD$510, MATCH($CY468, 'Hotel Database'!$EB$11:$EB$510, 0)), ""))</f>
        <v>www.lhw.com/rittenhouse</v>
      </c>
      <c r="DE468" s="10" t="str">
        <f t="shared" si="23"/>
        <v>https://lhw.com/rittenhouse</v>
      </c>
    </row>
    <row r="469" spans="1:109" x14ac:dyDescent="0.35">
      <c r="A469" s="2"/>
      <c r="B469" s="101" t="str">
        <f>IF(IFERROR(INDEX('Hotel Database'!$B$11:$B$510, MATCH($CY469, 'Hotel Database'!$EB$11:$EB$510, 0)), "")="", "", IFERROR(INDEX('Hotel Database'!$B$11:$B$510, MATCH($CY469, 'Hotel Database'!$EB$11:$EB$510, 0)), ""))</f>
        <v>United States</v>
      </c>
      <c r="C469" s="102"/>
      <c r="D469" s="102"/>
      <c r="E469" s="102"/>
      <c r="F469" s="102"/>
      <c r="G469" s="102"/>
      <c r="H469" s="102"/>
      <c r="I469" s="102" t="str">
        <f>IF(IFERROR(INDEX('Hotel Database'!$C$11:$C$510, MATCH($CY469, 'Hotel Database'!$EB$11:$EB$510, 0)), "")="", "", IFERROR(INDEX('Hotel Database'!$C$11:$C$510, MATCH($CY469, 'Hotel Database'!$EB$11:$EB$510, 0)), ""))</f>
        <v>Miami Beach</v>
      </c>
      <c r="J469" s="102"/>
      <c r="K469" s="102"/>
      <c r="L469" s="102"/>
      <c r="M469" s="102"/>
      <c r="N469" s="102"/>
      <c r="O469" s="102"/>
      <c r="P469" s="102" t="str">
        <f>IF(IFERROR(INDEX('Hotel Database'!$D$11:$D$510, MATCH($CY469, 'Hotel Database'!$EB$11:$EB$510, 0)), "")="", "", IFERROR(INDEX('Hotel Database'!$D$11:$D$510, MATCH($CY469, 'Hotel Database'!$EB$11:$EB$510, 0)), ""))</f>
        <v>The Setai, Miami Beach</v>
      </c>
      <c r="Q469" s="102"/>
      <c r="R469" s="102"/>
      <c r="S469" s="102"/>
      <c r="T469" s="102"/>
      <c r="U469" s="102"/>
      <c r="V469" s="102"/>
      <c r="W469" s="102"/>
      <c r="X469" s="102"/>
      <c r="Y469" s="102"/>
      <c r="Z469" s="102" t="str">
        <f>IF(IFERROR(INDEX('Hotel Database'!$I$11:$I$510, MATCH($CY469, 'Hotel Database'!$EB$11:$EB$510, 0)), "")="", "", IFERROR(INDEX('Hotel Database'!$I$11:$I$510, MATCH($CY469, 'Hotel Database'!$EB$11:$EB$510, 0)), ""))</f>
        <v/>
      </c>
      <c r="AA469" s="102"/>
      <c r="AB469" s="102"/>
      <c r="AC469" s="102"/>
      <c r="AD469" s="103">
        <f>IF(IFERROR(INDEX('Hotel Database'!$E$11:$E$510, MATCH($CY469, 'Hotel Database'!$EB$11:$EB$510, 0)), "")="", "", IFERROR(INDEX('Hotel Database'!$E$11:$E$510, MATCH($CY469, 'Hotel Database'!$EB$11:$EB$510, 0)), ""))</f>
        <v>120</v>
      </c>
      <c r="AE469" s="103"/>
      <c r="AF469" s="103"/>
      <c r="AG469" s="103"/>
      <c r="AH469" s="103">
        <f>IF(IFERROR(INDEX('Hotel Database'!$H$11:$H$510, MATCH($CY469, 'Hotel Database'!$EB$11:$EB$510, 0)), "")="", "", IFERROR(INDEX('Hotel Database'!$H$11:$H$510, MATCH($CY469, 'Hotel Database'!$EB$11:$EB$510, 0)), ""))</f>
        <v>1</v>
      </c>
      <c r="AI469" s="103"/>
      <c r="AJ469" s="103"/>
      <c r="AK469" s="103"/>
      <c r="AL469" s="103">
        <f>IF(IFERROR(INDEX('Hotel Database'!$K$11:$K$510, MATCH($CY469, 'Hotel Database'!$EB$11:$EB$510, 0)), "")="", "", IFERROR(INDEX('Hotel Database'!$K$11:$K$510, MATCH($CY469, 'Hotel Database'!$EB$11:$EB$510, 0)), ""))</f>
        <v>75</v>
      </c>
      <c r="AM469" s="103"/>
      <c r="AN469" s="103"/>
      <c r="AO469" s="103"/>
      <c r="AP469" s="103">
        <f>IF(IFERROR(INDEX('Hotel Database'!$Q$11:$Q$510, MATCH($CY469, 'Hotel Database'!$EB$11:$EB$510, 0)), "")="", "", IFERROR(INDEX('Hotel Database'!$Q$11:$Q$510, MATCH($CY469, 'Hotel Database'!$EB$11:$EB$510, 0)), ""))</f>
        <v>120</v>
      </c>
      <c r="AQ469" s="103"/>
      <c r="AR469" s="103"/>
      <c r="AS469" s="103"/>
      <c r="AT469" s="104" t="str">
        <f t="shared" si="22"/>
        <v>https://lhw.com/setaimiami</v>
      </c>
      <c r="AU469" s="104"/>
      <c r="AV469" s="104"/>
      <c r="AW469" s="104"/>
      <c r="AX469" s="104"/>
      <c r="AY469" s="104"/>
      <c r="AZ469" s="104"/>
      <c r="BA469" s="104"/>
      <c r="BB469" s="104"/>
      <c r="BC469" s="104"/>
      <c r="BD469" s="104"/>
      <c r="BE469" s="104"/>
      <c r="BF469" s="104"/>
      <c r="BG469" s="104"/>
      <c r="BH469" s="104"/>
      <c r="BI469" s="104"/>
      <c r="BJ469" s="104"/>
      <c r="BK469" s="104"/>
      <c r="BL469" s="105"/>
      <c r="BM469" s="2"/>
      <c r="BN469" s="25"/>
      <c r="BO469" s="25"/>
      <c r="BP469" s="25"/>
      <c r="BQ469" s="25"/>
      <c r="BR469" s="25"/>
      <c r="BS469" s="25"/>
      <c r="BT469" s="25"/>
      <c r="BU469" s="25"/>
      <c r="BV469" s="25"/>
      <c r="BW469" s="25"/>
      <c r="BX469" s="25"/>
      <c r="BY469" s="25"/>
      <c r="BZ469" s="25"/>
      <c r="CA469" s="25"/>
      <c r="CB469" s="25"/>
      <c r="CC469" s="25"/>
      <c r="CD469" s="25"/>
      <c r="CE469" s="25"/>
      <c r="CF469" s="25"/>
      <c r="CG469" s="25"/>
      <c r="CH469" s="25"/>
      <c r="CI469" s="25"/>
      <c r="CJ469" s="25"/>
      <c r="CK469" s="25"/>
      <c r="CU469" s="10" t="str">
        <f>'Hotel Database'!$EJ476</f>
        <v/>
      </c>
      <c r="CW469" s="10" t="str">
        <f>'Hotel Database'!$EN476</f>
        <v/>
      </c>
      <c r="CY469" s="8">
        <v>459</v>
      </c>
      <c r="DA469" s="10" t="str">
        <f>IFERROR(INDEX('Hotel Database'!$ED$11:$ED$510, MATCH($CY469, 'Hotel Database'!$EB$11:$EB$510, 0)), "")</f>
        <v>459. The Setai, Miami Beach</v>
      </c>
      <c r="DC469" s="10" t="str">
        <f>IF(IFERROR(INDEX('Hotel Database'!$AD$11:$AD$510, MATCH($CY469, 'Hotel Database'!$EB$11:$EB$510, 0)), "")="", "", IFERROR(INDEX('Hotel Database'!$AD$11:$AD$510, MATCH($CY469, 'Hotel Database'!$EB$11:$EB$510, 0)), ""))</f>
        <v>www.lhw.com/setaimiami</v>
      </c>
      <c r="DE469" s="10" t="str">
        <f t="shared" si="23"/>
        <v>https://lhw.com/setaimiami</v>
      </c>
    </row>
    <row r="470" spans="1:109" x14ac:dyDescent="0.35">
      <c r="A470" s="2"/>
      <c r="B470" s="101" t="str">
        <f>IF(IFERROR(INDEX('Hotel Database'!$B$11:$B$510, MATCH($CY470, 'Hotel Database'!$EB$11:$EB$510, 0)), "")="", "", IFERROR(INDEX('Hotel Database'!$B$11:$B$510, MATCH($CY470, 'Hotel Database'!$EB$11:$EB$510, 0)), ""))</f>
        <v>United States</v>
      </c>
      <c r="C470" s="102"/>
      <c r="D470" s="102"/>
      <c r="E470" s="102"/>
      <c r="F470" s="102"/>
      <c r="G470" s="102"/>
      <c r="H470" s="102"/>
      <c r="I470" s="102" t="str">
        <f>IF(IFERROR(INDEX('Hotel Database'!$C$11:$C$510, MATCH($CY470, 'Hotel Database'!$EB$11:$EB$510, 0)), "")="", "", IFERROR(INDEX('Hotel Database'!$C$11:$C$510, MATCH($CY470, 'Hotel Database'!$EB$11:$EB$510, 0)), ""))</f>
        <v>New York</v>
      </c>
      <c r="J470" s="102"/>
      <c r="K470" s="102"/>
      <c r="L470" s="102"/>
      <c r="M470" s="102"/>
      <c r="N470" s="102"/>
      <c r="O470" s="102"/>
      <c r="P470" s="102" t="str">
        <f>IF(IFERROR(INDEX('Hotel Database'!$D$11:$D$510, MATCH($CY470, 'Hotel Database'!$EB$11:$EB$510, 0)), "")="", "", IFERROR(INDEX('Hotel Database'!$D$11:$D$510, MATCH($CY470, 'Hotel Database'!$EB$11:$EB$510, 0)), ""))</f>
        <v>The Greenwich Hotel</v>
      </c>
      <c r="Q470" s="102"/>
      <c r="R470" s="102"/>
      <c r="S470" s="102"/>
      <c r="T470" s="102"/>
      <c r="U470" s="102"/>
      <c r="V470" s="102"/>
      <c r="W470" s="102"/>
      <c r="X470" s="102"/>
      <c r="Y470" s="102"/>
      <c r="Z470" s="102" t="str">
        <f>IF(IFERROR(INDEX('Hotel Database'!$I$11:$I$510, MATCH($CY470, 'Hotel Database'!$EB$11:$EB$510, 0)), "")="", "", IFERROR(INDEX('Hotel Database'!$I$11:$I$510, MATCH($CY470, 'Hotel Database'!$EB$11:$EB$510, 0)), ""))</f>
        <v/>
      </c>
      <c r="AA470" s="102"/>
      <c r="AB470" s="102"/>
      <c r="AC470" s="102"/>
      <c r="AD470" s="103">
        <f>IF(IFERROR(INDEX('Hotel Database'!$E$11:$E$510, MATCH($CY470, 'Hotel Database'!$EB$11:$EB$510, 0)), "")="", "", IFERROR(INDEX('Hotel Database'!$E$11:$E$510, MATCH($CY470, 'Hotel Database'!$EB$11:$EB$510, 0)), ""))</f>
        <v>87</v>
      </c>
      <c r="AE470" s="103"/>
      <c r="AF470" s="103"/>
      <c r="AG470" s="103"/>
      <c r="AH470" s="103">
        <f>IF(IFERROR(INDEX('Hotel Database'!$H$11:$H$510, MATCH($CY470, 'Hotel Database'!$EB$11:$EB$510, 0)), "")="", "", IFERROR(INDEX('Hotel Database'!$H$11:$H$510, MATCH($CY470, 'Hotel Database'!$EB$11:$EB$510, 0)), ""))</f>
        <v>0</v>
      </c>
      <c r="AI470" s="103"/>
      <c r="AJ470" s="103"/>
      <c r="AK470" s="103"/>
      <c r="AL470" s="103" t="str">
        <f>IF(IFERROR(INDEX('Hotel Database'!$K$11:$K$510, MATCH($CY470, 'Hotel Database'!$EB$11:$EB$510, 0)), "")="", "", IFERROR(INDEX('Hotel Database'!$K$11:$K$510, MATCH($CY470, 'Hotel Database'!$EB$11:$EB$510, 0)), ""))</f>
        <v/>
      </c>
      <c r="AM470" s="103"/>
      <c r="AN470" s="103"/>
      <c r="AO470" s="103"/>
      <c r="AP470" s="103" t="str">
        <f>IF(IFERROR(INDEX('Hotel Database'!$Q$11:$Q$510, MATCH($CY470, 'Hotel Database'!$EB$11:$EB$510, 0)), "")="", "", IFERROR(INDEX('Hotel Database'!$Q$11:$Q$510, MATCH($CY470, 'Hotel Database'!$EB$11:$EB$510, 0)), ""))</f>
        <v/>
      </c>
      <c r="AQ470" s="103"/>
      <c r="AR470" s="103"/>
      <c r="AS470" s="103"/>
      <c r="AT470" s="104" t="str">
        <f t="shared" si="22"/>
        <v>https://lhw.com/greenwich</v>
      </c>
      <c r="AU470" s="104"/>
      <c r="AV470" s="104"/>
      <c r="AW470" s="104"/>
      <c r="AX470" s="104"/>
      <c r="AY470" s="104"/>
      <c r="AZ470" s="104"/>
      <c r="BA470" s="104"/>
      <c r="BB470" s="104"/>
      <c r="BC470" s="104"/>
      <c r="BD470" s="104"/>
      <c r="BE470" s="104"/>
      <c r="BF470" s="104"/>
      <c r="BG470" s="104"/>
      <c r="BH470" s="104"/>
      <c r="BI470" s="104"/>
      <c r="BJ470" s="104"/>
      <c r="BK470" s="104"/>
      <c r="BL470" s="105"/>
      <c r="BM470" s="2"/>
      <c r="BN470" s="25"/>
      <c r="BO470" s="25"/>
      <c r="BP470" s="25"/>
      <c r="BQ470" s="25"/>
      <c r="BR470" s="25"/>
      <c r="BS470" s="25"/>
      <c r="BT470" s="25"/>
      <c r="BU470" s="25"/>
      <c r="BV470" s="25"/>
      <c r="BW470" s="25"/>
      <c r="BX470" s="25"/>
      <c r="BY470" s="25"/>
      <c r="BZ470" s="25"/>
      <c r="CA470" s="25"/>
      <c r="CB470" s="25"/>
      <c r="CC470" s="25"/>
      <c r="CD470" s="25"/>
      <c r="CE470" s="25"/>
      <c r="CF470" s="25"/>
      <c r="CG470" s="25"/>
      <c r="CH470" s="25"/>
      <c r="CI470" s="25"/>
      <c r="CJ470" s="25"/>
      <c r="CK470" s="25"/>
      <c r="CU470" s="10" t="str">
        <f>'Hotel Database'!$EJ477</f>
        <v/>
      </c>
      <c r="CW470" s="10" t="str">
        <f>'Hotel Database'!$EN477</f>
        <v/>
      </c>
      <c r="CY470" s="8">
        <v>460</v>
      </c>
      <c r="DA470" s="10" t="str">
        <f>IFERROR(INDEX('Hotel Database'!$ED$11:$ED$510, MATCH($CY470, 'Hotel Database'!$EB$11:$EB$510, 0)), "")</f>
        <v>460. The Greenwich Hotel</v>
      </c>
      <c r="DC470" s="10" t="str">
        <f>IF(IFERROR(INDEX('Hotel Database'!$AD$11:$AD$510, MATCH($CY470, 'Hotel Database'!$EB$11:$EB$510, 0)), "")="", "", IFERROR(INDEX('Hotel Database'!$AD$11:$AD$510, MATCH($CY470, 'Hotel Database'!$EB$11:$EB$510, 0)), ""))</f>
        <v>www.lhw.com/greenwich</v>
      </c>
      <c r="DE470" s="10" t="str">
        <f t="shared" si="23"/>
        <v>https://lhw.com/greenwich</v>
      </c>
    </row>
    <row r="471" spans="1:109" x14ac:dyDescent="0.35">
      <c r="A471" s="2"/>
      <c r="B471" s="101" t="str">
        <f>IF(IFERROR(INDEX('Hotel Database'!$B$11:$B$510, MATCH($CY471, 'Hotel Database'!$EB$11:$EB$510, 0)), "")="", "", IFERROR(INDEX('Hotel Database'!$B$11:$B$510, MATCH($CY471, 'Hotel Database'!$EB$11:$EB$510, 0)), ""))</f>
        <v>United States</v>
      </c>
      <c r="C471" s="102"/>
      <c r="D471" s="102"/>
      <c r="E471" s="102"/>
      <c r="F471" s="102"/>
      <c r="G471" s="102"/>
      <c r="H471" s="102"/>
      <c r="I471" s="102" t="str">
        <f>IF(IFERROR(INDEX('Hotel Database'!$C$11:$C$510, MATCH($CY471, 'Hotel Database'!$EB$11:$EB$510, 0)), "")="", "", IFERROR(INDEX('Hotel Database'!$C$11:$C$510, MATCH($CY471, 'Hotel Database'!$EB$11:$EB$510, 0)), ""))</f>
        <v>Carmel By the Sea</v>
      </c>
      <c r="J471" s="102"/>
      <c r="K471" s="102"/>
      <c r="L471" s="102"/>
      <c r="M471" s="102"/>
      <c r="N471" s="102"/>
      <c r="O471" s="102"/>
      <c r="P471" s="102" t="str">
        <f>IF(IFERROR(INDEX('Hotel Database'!$D$11:$D$510, MATCH($CY471, 'Hotel Database'!$EB$11:$EB$510, 0)), "")="", "", IFERROR(INDEX('Hotel Database'!$D$11:$D$510, MATCH($CY471, 'Hotel Database'!$EB$11:$EB$510, 0)), ""))</f>
        <v>Villa Mara Carmel</v>
      </c>
      <c r="Q471" s="102"/>
      <c r="R471" s="102"/>
      <c r="S471" s="102"/>
      <c r="T471" s="102"/>
      <c r="U471" s="102"/>
      <c r="V471" s="102"/>
      <c r="W471" s="102"/>
      <c r="X471" s="102"/>
      <c r="Y471" s="102"/>
      <c r="Z471" s="102" t="str">
        <f>IF(IFERROR(INDEX('Hotel Database'!$I$11:$I$510, MATCH($CY471, 'Hotel Database'!$EB$11:$EB$510, 0)), "")="", "", IFERROR(INDEX('Hotel Database'!$I$11:$I$510, MATCH($CY471, 'Hotel Database'!$EB$11:$EB$510, 0)), ""))</f>
        <v/>
      </c>
      <c r="AA471" s="102"/>
      <c r="AB471" s="102"/>
      <c r="AC471" s="102"/>
      <c r="AD471" s="103">
        <f>IF(IFERROR(INDEX('Hotel Database'!$E$11:$E$510, MATCH($CY471, 'Hotel Database'!$EB$11:$EB$510, 0)), "")="", "", IFERROR(INDEX('Hotel Database'!$E$11:$E$510, MATCH($CY471, 'Hotel Database'!$EB$11:$EB$510, 0)), ""))</f>
        <v>16</v>
      </c>
      <c r="AE471" s="103"/>
      <c r="AF471" s="103"/>
      <c r="AG471" s="103"/>
      <c r="AH471" s="103" t="str">
        <f>IF(IFERROR(INDEX('Hotel Database'!$H$11:$H$510, MATCH($CY471, 'Hotel Database'!$EB$11:$EB$510, 0)), "")="", "", IFERROR(INDEX('Hotel Database'!$H$11:$H$510, MATCH($CY471, 'Hotel Database'!$EB$11:$EB$510, 0)), ""))</f>
        <v/>
      </c>
      <c r="AI471" s="103"/>
      <c r="AJ471" s="103"/>
      <c r="AK471" s="103"/>
      <c r="AL471" s="103" t="str">
        <f>IF(IFERROR(INDEX('Hotel Database'!$K$11:$K$510, MATCH($CY471, 'Hotel Database'!$EB$11:$EB$510, 0)), "")="", "", IFERROR(INDEX('Hotel Database'!$K$11:$K$510, MATCH($CY471, 'Hotel Database'!$EB$11:$EB$510, 0)), ""))</f>
        <v/>
      </c>
      <c r="AM471" s="103"/>
      <c r="AN471" s="103"/>
      <c r="AO471" s="103"/>
      <c r="AP471" s="103" t="str">
        <f>IF(IFERROR(INDEX('Hotel Database'!$Q$11:$Q$510, MATCH($CY471, 'Hotel Database'!$EB$11:$EB$510, 0)), "")="", "", IFERROR(INDEX('Hotel Database'!$Q$11:$Q$510, MATCH($CY471, 'Hotel Database'!$EB$11:$EB$510, 0)), ""))</f>
        <v/>
      </c>
      <c r="AQ471" s="103"/>
      <c r="AR471" s="103"/>
      <c r="AS471" s="103"/>
      <c r="AT471" s="104" t="str">
        <f t="shared" si="22"/>
        <v>https://lhw.com/villamaracarmel</v>
      </c>
      <c r="AU471" s="104"/>
      <c r="AV471" s="104"/>
      <c r="AW471" s="104"/>
      <c r="AX471" s="104"/>
      <c r="AY471" s="104"/>
      <c r="AZ471" s="104"/>
      <c r="BA471" s="104"/>
      <c r="BB471" s="104"/>
      <c r="BC471" s="104"/>
      <c r="BD471" s="104"/>
      <c r="BE471" s="104"/>
      <c r="BF471" s="104"/>
      <c r="BG471" s="104"/>
      <c r="BH471" s="104"/>
      <c r="BI471" s="104"/>
      <c r="BJ471" s="104"/>
      <c r="BK471" s="104"/>
      <c r="BL471" s="105"/>
      <c r="BM471" s="2"/>
      <c r="BN471" s="25"/>
      <c r="BO471" s="25"/>
      <c r="BP471" s="25"/>
      <c r="BQ471" s="25"/>
      <c r="BR471" s="25"/>
      <c r="BS471" s="25"/>
      <c r="BT471" s="25"/>
      <c r="BU471" s="25"/>
      <c r="BV471" s="25"/>
      <c r="BW471" s="25"/>
      <c r="BX471" s="25"/>
      <c r="BY471" s="25"/>
      <c r="BZ471" s="25"/>
      <c r="CA471" s="25"/>
      <c r="CB471" s="25"/>
      <c r="CC471" s="25"/>
      <c r="CD471" s="25"/>
      <c r="CE471" s="25"/>
      <c r="CF471" s="25"/>
      <c r="CG471" s="25"/>
      <c r="CH471" s="25"/>
      <c r="CI471" s="25"/>
      <c r="CJ471" s="25"/>
      <c r="CK471" s="25"/>
      <c r="CU471" s="10" t="str">
        <f>'Hotel Database'!$EJ478</f>
        <v/>
      </c>
      <c r="CW471" s="10" t="str">
        <f>'Hotel Database'!$EN478</f>
        <v/>
      </c>
      <c r="CY471" s="8">
        <v>461</v>
      </c>
      <c r="DA471" s="10" t="str">
        <f>IFERROR(INDEX('Hotel Database'!$ED$11:$ED$510, MATCH($CY471, 'Hotel Database'!$EB$11:$EB$510, 0)), "")</f>
        <v>461. Villa Mara Carmel</v>
      </c>
      <c r="DC471" s="10" t="str">
        <f>IF(IFERROR(INDEX('Hotel Database'!$AD$11:$AD$510, MATCH($CY471, 'Hotel Database'!$EB$11:$EB$510, 0)), "")="", "", IFERROR(INDEX('Hotel Database'!$AD$11:$AD$510, MATCH($CY471, 'Hotel Database'!$EB$11:$EB$510, 0)), ""))</f>
        <v>www.lhw.com/villamaracarmel</v>
      </c>
      <c r="DE471" s="10" t="str">
        <f t="shared" si="23"/>
        <v>https://lhw.com/villamaracarmel</v>
      </c>
    </row>
    <row r="472" spans="1:109" x14ac:dyDescent="0.35">
      <c r="A472" s="2"/>
      <c r="B472" s="101" t="str">
        <f>IF(IFERROR(INDEX('Hotel Database'!$B$11:$B$510, MATCH($CY472, 'Hotel Database'!$EB$11:$EB$510, 0)), "")="", "", IFERROR(INDEX('Hotel Database'!$B$11:$B$510, MATCH($CY472, 'Hotel Database'!$EB$11:$EB$510, 0)), ""))</f>
        <v>United States</v>
      </c>
      <c r="C472" s="102"/>
      <c r="D472" s="102"/>
      <c r="E472" s="102"/>
      <c r="F472" s="102"/>
      <c r="G472" s="102"/>
      <c r="H472" s="102"/>
      <c r="I472" s="102" t="str">
        <f>IF(IFERROR(INDEX('Hotel Database'!$C$11:$C$510, MATCH($CY472, 'Hotel Database'!$EB$11:$EB$510, 0)), "")="", "", IFERROR(INDEX('Hotel Database'!$C$11:$C$510, MATCH($CY472, 'Hotel Database'!$EB$11:$EB$510, 0)), ""))</f>
        <v>Fort Lauderdale</v>
      </c>
      <c r="J472" s="102"/>
      <c r="K472" s="102"/>
      <c r="L472" s="102"/>
      <c r="M472" s="102"/>
      <c r="N472" s="102"/>
      <c r="O472" s="102"/>
      <c r="P472" s="102" t="str">
        <f>IF(IFERROR(INDEX('Hotel Database'!$D$11:$D$510, MATCH($CY472, 'Hotel Database'!$EB$11:$EB$510, 0)), "")="", "", IFERROR(INDEX('Hotel Database'!$D$11:$D$510, MATCH($CY472, 'Hotel Database'!$EB$11:$EB$510, 0)), ""))</f>
        <v>The Whitfield Las Olas Hotel &amp; Spa</v>
      </c>
      <c r="Q472" s="102"/>
      <c r="R472" s="102"/>
      <c r="S472" s="102"/>
      <c r="T472" s="102"/>
      <c r="U472" s="102"/>
      <c r="V472" s="102"/>
      <c r="W472" s="102"/>
      <c r="X472" s="102"/>
      <c r="Y472" s="102"/>
      <c r="Z472" s="102" t="str">
        <f>IF(IFERROR(INDEX('Hotel Database'!$I$11:$I$510, MATCH($CY472, 'Hotel Database'!$EB$11:$EB$510, 0)), "")="", "", IFERROR(INDEX('Hotel Database'!$I$11:$I$510, MATCH($CY472, 'Hotel Database'!$EB$11:$EB$510, 0)), ""))</f>
        <v/>
      </c>
      <c r="AA472" s="102"/>
      <c r="AB472" s="102"/>
      <c r="AC472" s="102"/>
      <c r="AD472" s="103">
        <f>IF(IFERROR(INDEX('Hotel Database'!$E$11:$E$510, MATCH($CY472, 'Hotel Database'!$EB$11:$EB$510, 0)), "")="", "", IFERROR(INDEX('Hotel Database'!$E$11:$E$510, MATCH($CY472, 'Hotel Database'!$EB$11:$EB$510, 0)), ""))</f>
        <v>140</v>
      </c>
      <c r="AE472" s="103"/>
      <c r="AF472" s="103"/>
      <c r="AG472" s="103"/>
      <c r="AH472" s="103" t="str">
        <f>IF(IFERROR(INDEX('Hotel Database'!$H$11:$H$510, MATCH($CY472, 'Hotel Database'!$EB$11:$EB$510, 0)), "")="", "", IFERROR(INDEX('Hotel Database'!$H$11:$H$510, MATCH($CY472, 'Hotel Database'!$EB$11:$EB$510, 0)), ""))</f>
        <v/>
      </c>
      <c r="AI472" s="103"/>
      <c r="AJ472" s="103"/>
      <c r="AK472" s="103"/>
      <c r="AL472" s="103" t="str">
        <f>IF(IFERROR(INDEX('Hotel Database'!$K$11:$K$510, MATCH($CY472, 'Hotel Database'!$EB$11:$EB$510, 0)), "")="", "", IFERROR(INDEX('Hotel Database'!$K$11:$K$510, MATCH($CY472, 'Hotel Database'!$EB$11:$EB$510, 0)), ""))</f>
        <v/>
      </c>
      <c r="AM472" s="103"/>
      <c r="AN472" s="103"/>
      <c r="AO472" s="103"/>
      <c r="AP472" s="103" t="str">
        <f>IF(IFERROR(INDEX('Hotel Database'!$Q$11:$Q$510, MATCH($CY472, 'Hotel Database'!$EB$11:$EB$510, 0)), "")="", "", IFERROR(INDEX('Hotel Database'!$Q$11:$Q$510, MATCH($CY472, 'Hotel Database'!$EB$11:$EB$510, 0)), ""))</f>
        <v/>
      </c>
      <c r="AQ472" s="103"/>
      <c r="AR472" s="103"/>
      <c r="AS472" s="103"/>
      <c r="AT472" s="104" t="str">
        <f t="shared" si="22"/>
        <v/>
      </c>
      <c r="AU472" s="104"/>
      <c r="AV472" s="104"/>
      <c r="AW472" s="104"/>
      <c r="AX472" s="104"/>
      <c r="AY472" s="104"/>
      <c r="AZ472" s="104"/>
      <c r="BA472" s="104"/>
      <c r="BB472" s="104"/>
      <c r="BC472" s="104"/>
      <c r="BD472" s="104"/>
      <c r="BE472" s="104"/>
      <c r="BF472" s="104"/>
      <c r="BG472" s="104"/>
      <c r="BH472" s="104"/>
      <c r="BI472" s="104"/>
      <c r="BJ472" s="104"/>
      <c r="BK472" s="104"/>
      <c r="BL472" s="105"/>
      <c r="BM472" s="2"/>
      <c r="BN472" s="25"/>
      <c r="BO472" s="25"/>
      <c r="BP472" s="25"/>
      <c r="BQ472" s="25"/>
      <c r="BR472" s="25"/>
      <c r="BS472" s="25"/>
      <c r="BT472" s="25"/>
      <c r="BU472" s="25"/>
      <c r="BV472" s="25"/>
      <c r="BW472" s="25"/>
      <c r="BX472" s="25"/>
      <c r="BY472" s="25"/>
      <c r="BZ472" s="25"/>
      <c r="CA472" s="25"/>
      <c r="CB472" s="25"/>
      <c r="CC472" s="25"/>
      <c r="CD472" s="25"/>
      <c r="CE472" s="25"/>
      <c r="CF472" s="25"/>
      <c r="CG472" s="25"/>
      <c r="CH472" s="25"/>
      <c r="CI472" s="25"/>
      <c r="CJ472" s="25"/>
      <c r="CK472" s="25"/>
      <c r="CU472" s="10" t="str">
        <f>'Hotel Database'!$EJ479</f>
        <v/>
      </c>
      <c r="CW472" s="10" t="str">
        <f>'Hotel Database'!$EN479</f>
        <v/>
      </c>
      <c r="CY472" s="8">
        <v>462</v>
      </c>
      <c r="DA472" s="10" t="str">
        <f>IFERROR(INDEX('Hotel Database'!$ED$11:$ED$510, MATCH($CY472, 'Hotel Database'!$EB$11:$EB$510, 0)), "")</f>
        <v>462. The Whitfield Las Olas Hotel &amp; Spa</v>
      </c>
      <c r="DC472" s="10" t="str">
        <f>IF(IFERROR(INDEX('Hotel Database'!$AD$11:$AD$510, MATCH($CY472, 'Hotel Database'!$EB$11:$EB$510, 0)), "")="", "", IFERROR(INDEX('Hotel Database'!$AD$11:$AD$510, MATCH($CY472, 'Hotel Database'!$EB$11:$EB$510, 0)), ""))</f>
        <v/>
      </c>
      <c r="DE472" s="10" t="str">
        <f t="shared" si="23"/>
        <v/>
      </c>
    </row>
    <row r="473" spans="1:109" x14ac:dyDescent="0.35">
      <c r="A473" s="2"/>
      <c r="B473" s="101" t="str">
        <f>IF(IFERROR(INDEX('Hotel Database'!$B$11:$B$510, MATCH($CY473, 'Hotel Database'!$EB$11:$EB$510, 0)), "")="", "", IFERROR(INDEX('Hotel Database'!$B$11:$B$510, MATCH($CY473, 'Hotel Database'!$EB$11:$EB$510, 0)), ""))</f>
        <v>United States</v>
      </c>
      <c r="C473" s="102"/>
      <c r="D473" s="102"/>
      <c r="E473" s="102"/>
      <c r="F473" s="102"/>
      <c r="G473" s="102"/>
      <c r="H473" s="102"/>
      <c r="I473" s="102" t="str">
        <f>IF(IFERROR(INDEX('Hotel Database'!$C$11:$C$510, MATCH($CY473, 'Hotel Database'!$EB$11:$EB$510, 0)), "")="", "", IFERROR(INDEX('Hotel Database'!$C$11:$C$510, MATCH($CY473, 'Hotel Database'!$EB$11:$EB$510, 0)), ""))</f>
        <v>Sedona</v>
      </c>
      <c r="J473" s="102"/>
      <c r="K473" s="102"/>
      <c r="L473" s="102"/>
      <c r="M473" s="102"/>
      <c r="N473" s="102"/>
      <c r="O473" s="102"/>
      <c r="P473" s="102" t="str">
        <f>IF(IFERROR(INDEX('Hotel Database'!$D$11:$D$510, MATCH($CY473, 'Hotel Database'!$EB$11:$EB$510, 0)), "")="", "", IFERROR(INDEX('Hotel Database'!$D$11:$D$510, MATCH($CY473, 'Hotel Database'!$EB$11:$EB$510, 0)), ""))</f>
        <v>Ambiente A Landscape Hotel</v>
      </c>
      <c r="Q473" s="102"/>
      <c r="R473" s="102"/>
      <c r="S473" s="102"/>
      <c r="T473" s="102"/>
      <c r="U473" s="102"/>
      <c r="V473" s="102"/>
      <c r="W473" s="102"/>
      <c r="X473" s="102"/>
      <c r="Y473" s="102"/>
      <c r="Z473" s="102" t="str">
        <f>IF(IFERROR(INDEX('Hotel Database'!$I$11:$I$510, MATCH($CY473, 'Hotel Database'!$EB$11:$EB$510, 0)), "")="", "", IFERROR(INDEX('Hotel Database'!$I$11:$I$510, MATCH($CY473, 'Hotel Database'!$EB$11:$EB$510, 0)), ""))</f>
        <v/>
      </c>
      <c r="AA473" s="102"/>
      <c r="AB473" s="102"/>
      <c r="AC473" s="102"/>
      <c r="AD473" s="103">
        <f>IF(IFERROR(INDEX('Hotel Database'!$E$11:$E$510, MATCH($CY473, 'Hotel Database'!$EB$11:$EB$510, 0)), "")="", "", IFERROR(INDEX('Hotel Database'!$E$11:$E$510, MATCH($CY473, 'Hotel Database'!$EB$11:$EB$510, 0)), ""))</f>
        <v>40</v>
      </c>
      <c r="AE473" s="103"/>
      <c r="AF473" s="103"/>
      <c r="AG473" s="103"/>
      <c r="AH473" s="103" t="str">
        <f>IF(IFERROR(INDEX('Hotel Database'!$H$11:$H$510, MATCH($CY473, 'Hotel Database'!$EB$11:$EB$510, 0)), "")="", "", IFERROR(INDEX('Hotel Database'!$H$11:$H$510, MATCH($CY473, 'Hotel Database'!$EB$11:$EB$510, 0)), ""))</f>
        <v/>
      </c>
      <c r="AI473" s="103"/>
      <c r="AJ473" s="103"/>
      <c r="AK473" s="103"/>
      <c r="AL473" s="103" t="str">
        <f>IF(IFERROR(INDEX('Hotel Database'!$K$11:$K$510, MATCH($CY473, 'Hotel Database'!$EB$11:$EB$510, 0)), "")="", "", IFERROR(INDEX('Hotel Database'!$K$11:$K$510, MATCH($CY473, 'Hotel Database'!$EB$11:$EB$510, 0)), ""))</f>
        <v/>
      </c>
      <c r="AM473" s="103"/>
      <c r="AN473" s="103"/>
      <c r="AO473" s="103"/>
      <c r="AP473" s="103" t="str">
        <f>IF(IFERROR(INDEX('Hotel Database'!$Q$11:$Q$510, MATCH($CY473, 'Hotel Database'!$EB$11:$EB$510, 0)), "")="", "", IFERROR(INDEX('Hotel Database'!$Q$11:$Q$510, MATCH($CY473, 'Hotel Database'!$EB$11:$EB$510, 0)), ""))</f>
        <v/>
      </c>
      <c r="AQ473" s="103"/>
      <c r="AR473" s="103"/>
      <c r="AS473" s="103"/>
      <c r="AT473" s="104" t="str">
        <f t="shared" si="22"/>
        <v>https://lhw.com/ambientelandscapehotel</v>
      </c>
      <c r="AU473" s="104"/>
      <c r="AV473" s="104"/>
      <c r="AW473" s="104"/>
      <c r="AX473" s="104"/>
      <c r="AY473" s="104"/>
      <c r="AZ473" s="104"/>
      <c r="BA473" s="104"/>
      <c r="BB473" s="104"/>
      <c r="BC473" s="104"/>
      <c r="BD473" s="104"/>
      <c r="BE473" s="104"/>
      <c r="BF473" s="104"/>
      <c r="BG473" s="104"/>
      <c r="BH473" s="104"/>
      <c r="BI473" s="104"/>
      <c r="BJ473" s="104"/>
      <c r="BK473" s="104"/>
      <c r="BL473" s="105"/>
      <c r="BM473" s="2"/>
      <c r="BN473" s="25"/>
      <c r="BO473" s="25"/>
      <c r="BP473" s="25"/>
      <c r="BQ473" s="25"/>
      <c r="BR473" s="25"/>
      <c r="BS473" s="25"/>
      <c r="BT473" s="25"/>
      <c r="BU473" s="25"/>
      <c r="BV473" s="25"/>
      <c r="BW473" s="25"/>
      <c r="BX473" s="25"/>
      <c r="BY473" s="25"/>
      <c r="BZ473" s="25"/>
      <c r="CA473" s="25"/>
      <c r="CB473" s="25"/>
      <c r="CC473" s="25"/>
      <c r="CD473" s="25"/>
      <c r="CE473" s="25"/>
      <c r="CF473" s="25"/>
      <c r="CG473" s="25"/>
      <c r="CH473" s="25"/>
      <c r="CI473" s="25"/>
      <c r="CJ473" s="25"/>
      <c r="CK473" s="25"/>
      <c r="CU473" s="10" t="str">
        <f>'Hotel Database'!$EJ480</f>
        <v/>
      </c>
      <c r="CW473" s="10" t="str">
        <f>'Hotel Database'!$EN480</f>
        <v/>
      </c>
      <c r="CY473" s="8">
        <v>463</v>
      </c>
      <c r="DA473" s="10" t="str">
        <f>IFERROR(INDEX('Hotel Database'!$ED$11:$ED$510, MATCH($CY473, 'Hotel Database'!$EB$11:$EB$510, 0)), "")</f>
        <v>463. Ambiente A Landscape Hotel</v>
      </c>
      <c r="DC473" s="10" t="str">
        <f>IF(IFERROR(INDEX('Hotel Database'!$AD$11:$AD$510, MATCH($CY473, 'Hotel Database'!$EB$11:$EB$510, 0)), "")="", "", IFERROR(INDEX('Hotel Database'!$AD$11:$AD$510, MATCH($CY473, 'Hotel Database'!$EB$11:$EB$510, 0)), ""))</f>
        <v>www.lhw.com/ambientelandscapehotel</v>
      </c>
      <c r="DE473" s="10" t="str">
        <f t="shared" si="23"/>
        <v>https://lhw.com/ambientelandscapehotel</v>
      </c>
    </row>
    <row r="474" spans="1:109" x14ac:dyDescent="0.35">
      <c r="A474" s="2"/>
      <c r="B474" s="101" t="str">
        <f>IF(IFERROR(INDEX('Hotel Database'!$B$11:$B$510, MATCH($CY474, 'Hotel Database'!$EB$11:$EB$510, 0)), "")="", "", IFERROR(INDEX('Hotel Database'!$B$11:$B$510, MATCH($CY474, 'Hotel Database'!$EB$11:$EB$510, 0)), ""))</f>
        <v>United States</v>
      </c>
      <c r="C474" s="102"/>
      <c r="D474" s="102"/>
      <c r="E474" s="102"/>
      <c r="F474" s="102"/>
      <c r="G474" s="102"/>
      <c r="H474" s="102"/>
      <c r="I474" s="102" t="str">
        <f>IF(IFERROR(INDEX('Hotel Database'!$C$11:$C$510, MATCH($CY474, 'Hotel Database'!$EB$11:$EB$510, 0)), "")="", "", IFERROR(INDEX('Hotel Database'!$C$11:$C$510, MATCH($CY474, 'Hotel Database'!$EB$11:$EB$510, 0)), ""))</f>
        <v>Honolulu</v>
      </c>
      <c r="J474" s="102"/>
      <c r="K474" s="102"/>
      <c r="L474" s="102"/>
      <c r="M474" s="102"/>
      <c r="N474" s="102"/>
      <c r="O474" s="102"/>
      <c r="P474" s="102" t="str">
        <f>IF(IFERROR(INDEX('Hotel Database'!$D$11:$D$510, MATCH($CY474, 'Hotel Database'!$EB$11:$EB$510, 0)), "")="", "", IFERROR(INDEX('Hotel Database'!$D$11:$D$510, MATCH($CY474, 'Hotel Database'!$EB$11:$EB$510, 0)), ""))</f>
        <v>Espacio, The Jewel of Waikiki</v>
      </c>
      <c r="Q474" s="102"/>
      <c r="R474" s="102"/>
      <c r="S474" s="102"/>
      <c r="T474" s="102"/>
      <c r="U474" s="102"/>
      <c r="V474" s="102"/>
      <c r="W474" s="102"/>
      <c r="X474" s="102"/>
      <c r="Y474" s="102"/>
      <c r="Z474" s="102" t="str">
        <f>IF(IFERROR(INDEX('Hotel Database'!$I$11:$I$510, MATCH($CY474, 'Hotel Database'!$EB$11:$EB$510, 0)), "")="", "", IFERROR(INDEX('Hotel Database'!$I$11:$I$510, MATCH($CY474, 'Hotel Database'!$EB$11:$EB$510, 0)), ""))</f>
        <v/>
      </c>
      <c r="AA474" s="102"/>
      <c r="AB474" s="102"/>
      <c r="AC474" s="102"/>
      <c r="AD474" s="103">
        <f>IF(IFERROR(INDEX('Hotel Database'!$E$11:$E$510, MATCH($CY474, 'Hotel Database'!$EB$11:$EB$510, 0)), "")="", "", IFERROR(INDEX('Hotel Database'!$E$11:$E$510, MATCH($CY474, 'Hotel Database'!$EB$11:$EB$510, 0)), ""))</f>
        <v>9</v>
      </c>
      <c r="AE474" s="103"/>
      <c r="AF474" s="103"/>
      <c r="AG474" s="103"/>
      <c r="AH474" s="103">
        <f>IF(IFERROR(INDEX('Hotel Database'!$H$11:$H$510, MATCH($CY474, 'Hotel Database'!$EB$11:$EB$510, 0)), "")="", "", IFERROR(INDEX('Hotel Database'!$H$11:$H$510, MATCH($CY474, 'Hotel Database'!$EB$11:$EB$510, 0)), ""))</f>
        <v>0</v>
      </c>
      <c r="AI474" s="103"/>
      <c r="AJ474" s="103"/>
      <c r="AK474" s="103"/>
      <c r="AL474" s="103" t="str">
        <f>IF(IFERROR(INDEX('Hotel Database'!$K$11:$K$510, MATCH($CY474, 'Hotel Database'!$EB$11:$EB$510, 0)), "")="", "", IFERROR(INDEX('Hotel Database'!$K$11:$K$510, MATCH($CY474, 'Hotel Database'!$EB$11:$EB$510, 0)), ""))</f>
        <v/>
      </c>
      <c r="AM474" s="103"/>
      <c r="AN474" s="103"/>
      <c r="AO474" s="103"/>
      <c r="AP474" s="103" t="str">
        <f>IF(IFERROR(INDEX('Hotel Database'!$Q$11:$Q$510, MATCH($CY474, 'Hotel Database'!$EB$11:$EB$510, 0)), "")="", "", IFERROR(INDEX('Hotel Database'!$Q$11:$Q$510, MATCH($CY474, 'Hotel Database'!$EB$11:$EB$510, 0)), ""))</f>
        <v/>
      </c>
      <c r="AQ474" s="103"/>
      <c r="AR474" s="103"/>
      <c r="AS474" s="103"/>
      <c r="AT474" s="104" t="str">
        <f t="shared" si="22"/>
        <v>https://lhw.com/espaciowaikiki</v>
      </c>
      <c r="AU474" s="104"/>
      <c r="AV474" s="104"/>
      <c r="AW474" s="104"/>
      <c r="AX474" s="104"/>
      <c r="AY474" s="104"/>
      <c r="AZ474" s="104"/>
      <c r="BA474" s="104"/>
      <c r="BB474" s="104"/>
      <c r="BC474" s="104"/>
      <c r="BD474" s="104"/>
      <c r="BE474" s="104"/>
      <c r="BF474" s="104"/>
      <c r="BG474" s="104"/>
      <c r="BH474" s="104"/>
      <c r="BI474" s="104"/>
      <c r="BJ474" s="104"/>
      <c r="BK474" s="104"/>
      <c r="BL474" s="105"/>
      <c r="BM474" s="2"/>
      <c r="BN474" s="25"/>
      <c r="BO474" s="25"/>
      <c r="BP474" s="25"/>
      <c r="BQ474" s="25"/>
      <c r="BR474" s="25"/>
      <c r="BS474" s="25"/>
      <c r="BT474" s="25"/>
      <c r="BU474" s="25"/>
      <c r="BV474" s="25"/>
      <c r="BW474" s="25"/>
      <c r="BX474" s="25"/>
      <c r="BY474" s="25"/>
      <c r="BZ474" s="25"/>
      <c r="CA474" s="25"/>
      <c r="CB474" s="25"/>
      <c r="CC474" s="25"/>
      <c r="CD474" s="25"/>
      <c r="CE474" s="25"/>
      <c r="CF474" s="25"/>
      <c r="CG474" s="25"/>
      <c r="CH474" s="25"/>
      <c r="CI474" s="25"/>
      <c r="CJ474" s="25"/>
      <c r="CK474" s="25"/>
      <c r="CU474" s="10" t="str">
        <f>'Hotel Database'!$EJ481</f>
        <v/>
      </c>
      <c r="CW474" s="10" t="str">
        <f>'Hotel Database'!$EN481</f>
        <v/>
      </c>
      <c r="CY474" s="8">
        <v>464</v>
      </c>
      <c r="DA474" s="10" t="str">
        <f>IFERROR(INDEX('Hotel Database'!$ED$11:$ED$510, MATCH($CY474, 'Hotel Database'!$EB$11:$EB$510, 0)), "")</f>
        <v>464. Espacio, The Jewel of Waikiki</v>
      </c>
      <c r="DC474" s="10" t="str">
        <f>IF(IFERROR(INDEX('Hotel Database'!$AD$11:$AD$510, MATCH($CY474, 'Hotel Database'!$EB$11:$EB$510, 0)), "")="", "", IFERROR(INDEX('Hotel Database'!$AD$11:$AD$510, MATCH($CY474, 'Hotel Database'!$EB$11:$EB$510, 0)), ""))</f>
        <v>www.lhw.com/espaciowaikiki</v>
      </c>
      <c r="DE474" s="10" t="str">
        <f t="shared" si="23"/>
        <v>https://lhw.com/espaciowaikiki</v>
      </c>
    </row>
    <row r="475" spans="1:109" x14ac:dyDescent="0.35">
      <c r="A475" s="2"/>
      <c r="B475" s="101" t="str">
        <f>IF(IFERROR(INDEX('Hotel Database'!$B$11:$B$510, MATCH($CY475, 'Hotel Database'!$EB$11:$EB$510, 0)), "")="", "", IFERROR(INDEX('Hotel Database'!$B$11:$B$510, MATCH($CY475, 'Hotel Database'!$EB$11:$EB$510, 0)), ""))</f>
        <v>United States</v>
      </c>
      <c r="C475" s="102"/>
      <c r="D475" s="102"/>
      <c r="E475" s="102"/>
      <c r="F475" s="102"/>
      <c r="G475" s="102"/>
      <c r="H475" s="102"/>
      <c r="I475" s="102" t="str">
        <f>IF(IFERROR(INDEX('Hotel Database'!$C$11:$C$510, MATCH($CY475, 'Hotel Database'!$EB$11:$EB$510, 0)), "")="", "", IFERROR(INDEX('Hotel Database'!$C$11:$C$510, MATCH($CY475, 'Hotel Database'!$EB$11:$EB$510, 0)), ""))</f>
        <v>Dallas</v>
      </c>
      <c r="J475" s="102"/>
      <c r="K475" s="102"/>
      <c r="L475" s="102"/>
      <c r="M475" s="102"/>
      <c r="N475" s="102"/>
      <c r="O475" s="102"/>
      <c r="P475" s="102" t="str">
        <f>IF(IFERROR(INDEX('Hotel Database'!$D$11:$D$510, MATCH($CY475, 'Hotel Database'!$EB$11:$EB$510, 0)), "")="", "", IFERROR(INDEX('Hotel Database'!$D$11:$D$510, MATCH($CY475, 'Hotel Database'!$EB$11:$EB$510, 0)), ""))</f>
        <v>Hôtel Swexan</v>
      </c>
      <c r="Q475" s="102"/>
      <c r="R475" s="102"/>
      <c r="S475" s="102"/>
      <c r="T475" s="102"/>
      <c r="U475" s="102"/>
      <c r="V475" s="102"/>
      <c r="W475" s="102"/>
      <c r="X475" s="102"/>
      <c r="Y475" s="102"/>
      <c r="Z475" s="102" t="str">
        <f>IF(IFERROR(INDEX('Hotel Database'!$I$11:$I$510, MATCH($CY475, 'Hotel Database'!$EB$11:$EB$510, 0)), "")="", "", IFERROR(INDEX('Hotel Database'!$I$11:$I$510, MATCH($CY475, 'Hotel Database'!$EB$11:$EB$510, 0)), ""))</f>
        <v/>
      </c>
      <c r="AA475" s="102"/>
      <c r="AB475" s="102"/>
      <c r="AC475" s="102"/>
      <c r="AD475" s="103">
        <f>IF(IFERROR(INDEX('Hotel Database'!$E$11:$E$510, MATCH($CY475, 'Hotel Database'!$EB$11:$EB$510, 0)), "")="", "", IFERROR(INDEX('Hotel Database'!$E$11:$E$510, MATCH($CY475, 'Hotel Database'!$EB$11:$EB$510, 0)), ""))</f>
        <v>134</v>
      </c>
      <c r="AE475" s="103"/>
      <c r="AF475" s="103"/>
      <c r="AG475" s="103"/>
      <c r="AH475" s="103">
        <f>IF(IFERROR(INDEX('Hotel Database'!$H$11:$H$510, MATCH($CY475, 'Hotel Database'!$EB$11:$EB$510, 0)), "")="", "", IFERROR(INDEX('Hotel Database'!$H$11:$H$510, MATCH($CY475, 'Hotel Database'!$EB$11:$EB$510, 0)), ""))</f>
        <v>5</v>
      </c>
      <c r="AI475" s="103"/>
      <c r="AJ475" s="103"/>
      <c r="AK475" s="103"/>
      <c r="AL475" s="103">
        <f>IF(IFERROR(INDEX('Hotel Database'!$K$11:$K$510, MATCH($CY475, 'Hotel Database'!$EB$11:$EB$510, 0)), "")="", "", IFERROR(INDEX('Hotel Database'!$K$11:$K$510, MATCH($CY475, 'Hotel Database'!$EB$11:$EB$510, 0)), ""))</f>
        <v>126</v>
      </c>
      <c r="AM475" s="103"/>
      <c r="AN475" s="103"/>
      <c r="AO475" s="103"/>
      <c r="AP475" s="103">
        <f>IF(IFERROR(INDEX('Hotel Database'!$Q$11:$Q$510, MATCH($CY475, 'Hotel Database'!$EB$11:$EB$510, 0)), "")="", "", IFERROR(INDEX('Hotel Database'!$Q$11:$Q$510, MATCH($CY475, 'Hotel Database'!$EB$11:$EB$510, 0)), ""))</f>
        <v>250</v>
      </c>
      <c r="AQ475" s="103"/>
      <c r="AR475" s="103"/>
      <c r="AS475" s="103"/>
      <c r="AT475" s="104" t="str">
        <f t="shared" si="22"/>
        <v>https://lhw.com/swexan</v>
      </c>
      <c r="AU475" s="104"/>
      <c r="AV475" s="104"/>
      <c r="AW475" s="104"/>
      <c r="AX475" s="104"/>
      <c r="AY475" s="104"/>
      <c r="AZ475" s="104"/>
      <c r="BA475" s="104"/>
      <c r="BB475" s="104"/>
      <c r="BC475" s="104"/>
      <c r="BD475" s="104"/>
      <c r="BE475" s="104"/>
      <c r="BF475" s="104"/>
      <c r="BG475" s="104"/>
      <c r="BH475" s="104"/>
      <c r="BI475" s="104"/>
      <c r="BJ475" s="104"/>
      <c r="BK475" s="104"/>
      <c r="BL475" s="105"/>
      <c r="BM475" s="2"/>
      <c r="BN475" s="25"/>
      <c r="BO475" s="25"/>
      <c r="BP475" s="25"/>
      <c r="BQ475" s="25"/>
      <c r="BR475" s="25"/>
      <c r="BS475" s="25"/>
      <c r="BT475" s="25"/>
      <c r="BU475" s="25"/>
      <c r="BV475" s="25"/>
      <c r="BW475" s="25"/>
      <c r="BX475" s="25"/>
      <c r="BY475" s="25"/>
      <c r="BZ475" s="25"/>
      <c r="CA475" s="25"/>
      <c r="CB475" s="25"/>
      <c r="CC475" s="25"/>
      <c r="CD475" s="25"/>
      <c r="CE475" s="25"/>
      <c r="CF475" s="25"/>
      <c r="CG475" s="25"/>
      <c r="CH475" s="25"/>
      <c r="CI475" s="25"/>
      <c r="CJ475" s="25"/>
      <c r="CK475" s="25"/>
      <c r="CU475" s="10" t="str">
        <f>'Hotel Database'!$EJ482</f>
        <v/>
      </c>
      <c r="CW475" s="10" t="str">
        <f>'Hotel Database'!$EN482</f>
        <v/>
      </c>
      <c r="CY475" s="8">
        <v>465</v>
      </c>
      <c r="DA475" s="10" t="str">
        <f>IFERROR(INDEX('Hotel Database'!$ED$11:$ED$510, MATCH($CY475, 'Hotel Database'!$EB$11:$EB$510, 0)), "")</f>
        <v>465. Hôtel Swexan</v>
      </c>
      <c r="DC475" s="10" t="str">
        <f>IF(IFERROR(INDEX('Hotel Database'!$AD$11:$AD$510, MATCH($CY475, 'Hotel Database'!$EB$11:$EB$510, 0)), "")="", "", IFERROR(INDEX('Hotel Database'!$AD$11:$AD$510, MATCH($CY475, 'Hotel Database'!$EB$11:$EB$510, 0)), ""))</f>
        <v>www.lhw.com/swexan</v>
      </c>
      <c r="DE475" s="10" t="str">
        <f t="shared" si="23"/>
        <v>https://lhw.com/swexan</v>
      </c>
    </row>
    <row r="476" spans="1:109" x14ac:dyDescent="0.35">
      <c r="A476" s="2"/>
      <c r="B476" s="101" t="str">
        <f>IF(IFERROR(INDEX('Hotel Database'!$B$11:$B$510, MATCH($CY476, 'Hotel Database'!$EB$11:$EB$510, 0)), "")="", "", IFERROR(INDEX('Hotel Database'!$B$11:$B$510, MATCH($CY476, 'Hotel Database'!$EB$11:$EB$510, 0)), ""))</f>
        <v>United States</v>
      </c>
      <c r="C476" s="102"/>
      <c r="D476" s="102"/>
      <c r="E476" s="102"/>
      <c r="F476" s="102"/>
      <c r="G476" s="102"/>
      <c r="H476" s="102"/>
      <c r="I476" s="102" t="str">
        <f>IF(IFERROR(INDEX('Hotel Database'!$C$11:$C$510, MATCH($CY476, 'Hotel Database'!$EB$11:$EB$510, 0)), "")="", "", IFERROR(INDEX('Hotel Database'!$C$11:$C$510, MATCH($CY476, 'Hotel Database'!$EB$11:$EB$510, 0)), ""))</f>
        <v>Savannah</v>
      </c>
      <c r="J476" s="102"/>
      <c r="K476" s="102"/>
      <c r="L476" s="102"/>
      <c r="M476" s="102"/>
      <c r="N476" s="102"/>
      <c r="O476" s="102"/>
      <c r="P476" s="102" t="str">
        <f>IF(IFERROR(INDEX('Hotel Database'!$D$11:$D$510, MATCH($CY476, 'Hotel Database'!$EB$11:$EB$510, 0)), "")="", "", IFERROR(INDEX('Hotel Database'!$D$11:$D$510, MATCH($CY476, 'Hotel Database'!$EB$11:$EB$510, 0)), ""))</f>
        <v>Hotel Bardo Savannah</v>
      </c>
      <c r="Q476" s="102"/>
      <c r="R476" s="102"/>
      <c r="S476" s="102"/>
      <c r="T476" s="102"/>
      <c r="U476" s="102"/>
      <c r="V476" s="102"/>
      <c r="W476" s="102"/>
      <c r="X476" s="102"/>
      <c r="Y476" s="102"/>
      <c r="Z476" s="102" t="str">
        <f>IF(IFERROR(INDEX('Hotel Database'!$I$11:$I$510, MATCH($CY476, 'Hotel Database'!$EB$11:$EB$510, 0)), "")="", "", IFERROR(INDEX('Hotel Database'!$I$11:$I$510, MATCH($CY476, 'Hotel Database'!$EB$11:$EB$510, 0)), ""))</f>
        <v/>
      </c>
      <c r="AA476" s="102"/>
      <c r="AB476" s="102"/>
      <c r="AC476" s="102"/>
      <c r="AD476" s="103">
        <f>IF(IFERROR(INDEX('Hotel Database'!$E$11:$E$510, MATCH($CY476, 'Hotel Database'!$EB$11:$EB$510, 0)), "")="", "", IFERROR(INDEX('Hotel Database'!$E$11:$E$510, MATCH($CY476, 'Hotel Database'!$EB$11:$EB$510, 0)), ""))</f>
        <v>149</v>
      </c>
      <c r="AE476" s="103"/>
      <c r="AF476" s="103"/>
      <c r="AG476" s="103"/>
      <c r="AH476" s="103">
        <f>IF(IFERROR(INDEX('Hotel Database'!$H$11:$H$510, MATCH($CY476, 'Hotel Database'!$EB$11:$EB$510, 0)), "")="", "", IFERROR(INDEX('Hotel Database'!$H$11:$H$510, MATCH($CY476, 'Hotel Database'!$EB$11:$EB$510, 0)), ""))</f>
        <v>0</v>
      </c>
      <c r="AI476" s="103"/>
      <c r="AJ476" s="103"/>
      <c r="AK476" s="103"/>
      <c r="AL476" s="103" t="str">
        <f>IF(IFERROR(INDEX('Hotel Database'!$K$11:$K$510, MATCH($CY476, 'Hotel Database'!$EB$11:$EB$510, 0)), "")="", "", IFERROR(INDEX('Hotel Database'!$K$11:$K$510, MATCH($CY476, 'Hotel Database'!$EB$11:$EB$510, 0)), ""))</f>
        <v/>
      </c>
      <c r="AM476" s="103"/>
      <c r="AN476" s="103"/>
      <c r="AO476" s="103"/>
      <c r="AP476" s="103" t="str">
        <f>IF(IFERROR(INDEX('Hotel Database'!$Q$11:$Q$510, MATCH($CY476, 'Hotel Database'!$EB$11:$EB$510, 0)), "")="", "", IFERROR(INDEX('Hotel Database'!$Q$11:$Q$510, MATCH($CY476, 'Hotel Database'!$EB$11:$EB$510, 0)), ""))</f>
        <v/>
      </c>
      <c r="AQ476" s="103"/>
      <c r="AR476" s="103"/>
      <c r="AS476" s="103"/>
      <c r="AT476" s="104" t="str">
        <f t="shared" si="22"/>
        <v>https://lhw.com/bardosavannah</v>
      </c>
      <c r="AU476" s="104"/>
      <c r="AV476" s="104"/>
      <c r="AW476" s="104"/>
      <c r="AX476" s="104"/>
      <c r="AY476" s="104"/>
      <c r="AZ476" s="104"/>
      <c r="BA476" s="104"/>
      <c r="BB476" s="104"/>
      <c r="BC476" s="104"/>
      <c r="BD476" s="104"/>
      <c r="BE476" s="104"/>
      <c r="BF476" s="104"/>
      <c r="BG476" s="104"/>
      <c r="BH476" s="104"/>
      <c r="BI476" s="104"/>
      <c r="BJ476" s="104"/>
      <c r="BK476" s="104"/>
      <c r="BL476" s="105"/>
      <c r="BM476" s="2"/>
      <c r="BN476" s="25"/>
      <c r="BO476" s="25"/>
      <c r="BP476" s="25"/>
      <c r="BQ476" s="25"/>
      <c r="BR476" s="25"/>
      <c r="BS476" s="25"/>
      <c r="BT476" s="25"/>
      <c r="BU476" s="25"/>
      <c r="BV476" s="25"/>
      <c r="BW476" s="25"/>
      <c r="BX476" s="25"/>
      <c r="BY476" s="25"/>
      <c r="BZ476" s="25"/>
      <c r="CA476" s="25"/>
      <c r="CB476" s="25"/>
      <c r="CC476" s="25"/>
      <c r="CD476" s="25"/>
      <c r="CE476" s="25"/>
      <c r="CF476" s="25"/>
      <c r="CG476" s="25"/>
      <c r="CH476" s="25"/>
      <c r="CI476" s="25"/>
      <c r="CJ476" s="25"/>
      <c r="CK476" s="25"/>
      <c r="CU476" s="10" t="str">
        <f>'Hotel Database'!$EJ483</f>
        <v/>
      </c>
      <c r="CW476" s="10" t="str">
        <f>'Hotel Database'!$EN483</f>
        <v/>
      </c>
      <c r="CY476" s="8">
        <v>466</v>
      </c>
      <c r="DA476" s="10" t="str">
        <f>IFERROR(INDEX('Hotel Database'!$ED$11:$ED$510, MATCH($CY476, 'Hotel Database'!$EB$11:$EB$510, 0)), "")</f>
        <v>466. Hotel Bardo Savannah</v>
      </c>
      <c r="DC476" s="10" t="str">
        <f>IF(IFERROR(INDEX('Hotel Database'!$AD$11:$AD$510, MATCH($CY476, 'Hotel Database'!$EB$11:$EB$510, 0)), "")="", "", IFERROR(INDEX('Hotel Database'!$AD$11:$AD$510, MATCH($CY476, 'Hotel Database'!$EB$11:$EB$510, 0)), ""))</f>
        <v>www.lhw.com/bardosavannah</v>
      </c>
      <c r="DE476" s="10" t="str">
        <f t="shared" si="23"/>
        <v>https://lhw.com/bardosavannah</v>
      </c>
    </row>
    <row r="477" spans="1:109" x14ac:dyDescent="0.35">
      <c r="A477" s="2"/>
      <c r="B477" s="101" t="str">
        <f>IF(IFERROR(INDEX('Hotel Database'!$B$11:$B$510, MATCH($CY477, 'Hotel Database'!$EB$11:$EB$510, 0)), "")="", "", IFERROR(INDEX('Hotel Database'!$B$11:$B$510, MATCH($CY477, 'Hotel Database'!$EB$11:$EB$510, 0)), ""))</f>
        <v>United States</v>
      </c>
      <c r="C477" s="102"/>
      <c r="D477" s="102"/>
      <c r="E477" s="102"/>
      <c r="F477" s="102"/>
      <c r="G477" s="102"/>
      <c r="H477" s="102"/>
      <c r="I477" s="102" t="str">
        <f>IF(IFERROR(INDEX('Hotel Database'!$C$11:$C$510, MATCH($CY477, 'Hotel Database'!$EB$11:$EB$510, 0)), "")="", "", IFERROR(INDEX('Hotel Database'!$C$11:$C$510, MATCH($CY477, 'Hotel Database'!$EB$11:$EB$510, 0)), ""))</f>
        <v>New York</v>
      </c>
      <c r="J477" s="102"/>
      <c r="K477" s="102"/>
      <c r="L477" s="102"/>
      <c r="M477" s="102"/>
      <c r="N477" s="102"/>
      <c r="O477" s="102"/>
      <c r="P477" s="102" t="str">
        <f>IF(IFERROR(INDEX('Hotel Database'!$D$11:$D$510, MATCH($CY477, 'Hotel Database'!$EB$11:$EB$510, 0)), "")="", "", IFERROR(INDEX('Hotel Database'!$D$11:$D$510, MATCH($CY477, 'Hotel Database'!$EB$11:$EB$510, 0)), ""))</f>
        <v>Nine Orchard</v>
      </c>
      <c r="Q477" s="102"/>
      <c r="R477" s="102"/>
      <c r="S477" s="102"/>
      <c r="T477" s="102"/>
      <c r="U477" s="102"/>
      <c r="V477" s="102"/>
      <c r="W477" s="102"/>
      <c r="X477" s="102"/>
      <c r="Y477" s="102"/>
      <c r="Z477" s="102" t="str">
        <f>IF(IFERROR(INDEX('Hotel Database'!$I$11:$I$510, MATCH($CY477, 'Hotel Database'!$EB$11:$EB$510, 0)), "")="", "", IFERROR(INDEX('Hotel Database'!$I$11:$I$510, MATCH($CY477, 'Hotel Database'!$EB$11:$EB$510, 0)), ""))</f>
        <v/>
      </c>
      <c r="AA477" s="102"/>
      <c r="AB477" s="102"/>
      <c r="AC477" s="102"/>
      <c r="AD477" s="103">
        <f>IF(IFERROR(INDEX('Hotel Database'!$E$11:$E$510, MATCH($CY477, 'Hotel Database'!$EB$11:$EB$510, 0)), "")="", "", IFERROR(INDEX('Hotel Database'!$E$11:$E$510, MATCH($CY477, 'Hotel Database'!$EB$11:$EB$510, 0)), ""))</f>
        <v>113</v>
      </c>
      <c r="AE477" s="103"/>
      <c r="AF477" s="103"/>
      <c r="AG477" s="103"/>
      <c r="AH477" s="103">
        <f>IF(IFERROR(INDEX('Hotel Database'!$H$11:$H$510, MATCH($CY477, 'Hotel Database'!$EB$11:$EB$510, 0)), "")="", "", IFERROR(INDEX('Hotel Database'!$H$11:$H$510, MATCH($CY477, 'Hotel Database'!$EB$11:$EB$510, 0)), ""))</f>
        <v>0</v>
      </c>
      <c r="AI477" s="103"/>
      <c r="AJ477" s="103"/>
      <c r="AK477" s="103"/>
      <c r="AL477" s="103" t="str">
        <f>IF(IFERROR(INDEX('Hotel Database'!$K$11:$K$510, MATCH($CY477, 'Hotel Database'!$EB$11:$EB$510, 0)), "")="", "", IFERROR(INDEX('Hotel Database'!$K$11:$K$510, MATCH($CY477, 'Hotel Database'!$EB$11:$EB$510, 0)), ""))</f>
        <v/>
      </c>
      <c r="AM477" s="103"/>
      <c r="AN477" s="103"/>
      <c r="AO477" s="103"/>
      <c r="AP477" s="103" t="str">
        <f>IF(IFERROR(INDEX('Hotel Database'!$Q$11:$Q$510, MATCH($CY477, 'Hotel Database'!$EB$11:$EB$510, 0)), "")="", "", IFERROR(INDEX('Hotel Database'!$Q$11:$Q$510, MATCH($CY477, 'Hotel Database'!$EB$11:$EB$510, 0)), ""))</f>
        <v/>
      </c>
      <c r="AQ477" s="103"/>
      <c r="AR477" s="103"/>
      <c r="AS477" s="103"/>
      <c r="AT477" s="104" t="str">
        <f t="shared" si="22"/>
        <v>https://lhw.com/nineorchard</v>
      </c>
      <c r="AU477" s="104"/>
      <c r="AV477" s="104"/>
      <c r="AW477" s="104"/>
      <c r="AX477" s="104"/>
      <c r="AY477" s="104"/>
      <c r="AZ477" s="104"/>
      <c r="BA477" s="104"/>
      <c r="BB477" s="104"/>
      <c r="BC477" s="104"/>
      <c r="BD477" s="104"/>
      <c r="BE477" s="104"/>
      <c r="BF477" s="104"/>
      <c r="BG477" s="104"/>
      <c r="BH477" s="104"/>
      <c r="BI477" s="104"/>
      <c r="BJ477" s="104"/>
      <c r="BK477" s="104"/>
      <c r="BL477" s="105"/>
      <c r="BM477" s="2"/>
      <c r="BN477" s="25"/>
      <c r="BO477" s="25"/>
      <c r="BP477" s="25"/>
      <c r="BQ477" s="25"/>
      <c r="BR477" s="25"/>
      <c r="BS477" s="25"/>
      <c r="BT477" s="25"/>
      <c r="BU477" s="25"/>
      <c r="BV477" s="25"/>
      <c r="BW477" s="25"/>
      <c r="BX477" s="25"/>
      <c r="BY477" s="25"/>
      <c r="BZ477" s="25"/>
      <c r="CA477" s="25"/>
      <c r="CB477" s="25"/>
      <c r="CC477" s="25"/>
      <c r="CD477" s="25"/>
      <c r="CE477" s="25"/>
      <c r="CF477" s="25"/>
      <c r="CG477" s="25"/>
      <c r="CH477" s="25"/>
      <c r="CI477" s="25"/>
      <c r="CJ477" s="25"/>
      <c r="CK477" s="25"/>
      <c r="CU477" s="10" t="str">
        <f>'Hotel Database'!$EJ484</f>
        <v/>
      </c>
      <c r="CW477" s="10" t="str">
        <f>'Hotel Database'!$EN484</f>
        <v/>
      </c>
      <c r="CY477" s="8">
        <v>467</v>
      </c>
      <c r="DA477" s="10" t="str">
        <f>IFERROR(INDEX('Hotel Database'!$ED$11:$ED$510, MATCH($CY477, 'Hotel Database'!$EB$11:$EB$510, 0)), "")</f>
        <v>467. Nine Orchard</v>
      </c>
      <c r="DC477" s="10" t="str">
        <f>IF(IFERROR(INDEX('Hotel Database'!$AD$11:$AD$510, MATCH($CY477, 'Hotel Database'!$EB$11:$EB$510, 0)), "")="", "", IFERROR(INDEX('Hotel Database'!$AD$11:$AD$510, MATCH($CY477, 'Hotel Database'!$EB$11:$EB$510, 0)), ""))</f>
        <v>www.lhw.com/nineorchard</v>
      </c>
      <c r="DE477" s="10" t="str">
        <f t="shared" si="23"/>
        <v>https://lhw.com/nineorchard</v>
      </c>
    </row>
    <row r="478" spans="1:109" x14ac:dyDescent="0.35">
      <c r="A478" s="2"/>
      <c r="B478" s="101" t="str">
        <f>IF(IFERROR(INDEX('Hotel Database'!$B$11:$B$510, MATCH($CY478, 'Hotel Database'!$EB$11:$EB$510, 0)), "")="", "", IFERROR(INDEX('Hotel Database'!$B$11:$B$510, MATCH($CY478, 'Hotel Database'!$EB$11:$EB$510, 0)), ""))</f>
        <v>United States</v>
      </c>
      <c r="C478" s="102"/>
      <c r="D478" s="102"/>
      <c r="E478" s="102"/>
      <c r="F478" s="102"/>
      <c r="G478" s="102"/>
      <c r="H478" s="102"/>
      <c r="I478" s="102" t="str">
        <f>IF(IFERROR(INDEX('Hotel Database'!$C$11:$C$510, MATCH($CY478, 'Hotel Database'!$EB$11:$EB$510, 0)), "")="", "", IFERROR(INDEX('Hotel Database'!$C$11:$C$510, MATCH($CY478, 'Hotel Database'!$EB$11:$EB$510, 0)), ""))</f>
        <v>Santa Monica</v>
      </c>
      <c r="J478" s="102"/>
      <c r="K478" s="102"/>
      <c r="L478" s="102"/>
      <c r="M478" s="102"/>
      <c r="N478" s="102"/>
      <c r="O478" s="102"/>
      <c r="P478" s="102" t="str">
        <f>IF(IFERROR(INDEX('Hotel Database'!$D$11:$D$510, MATCH($CY478, 'Hotel Database'!$EB$11:$EB$510, 0)), "")="", "", IFERROR(INDEX('Hotel Database'!$D$11:$D$510, MATCH($CY478, 'Hotel Database'!$EB$11:$EB$510, 0)), ""))</f>
        <v>The Georgian</v>
      </c>
      <c r="Q478" s="102"/>
      <c r="R478" s="102"/>
      <c r="S478" s="102"/>
      <c r="T478" s="102"/>
      <c r="U478" s="102"/>
      <c r="V478" s="102"/>
      <c r="W478" s="102"/>
      <c r="X478" s="102"/>
      <c r="Y478" s="102"/>
      <c r="Z478" s="102" t="str">
        <f>IF(IFERROR(INDEX('Hotel Database'!$I$11:$I$510, MATCH($CY478, 'Hotel Database'!$EB$11:$EB$510, 0)), "")="", "", IFERROR(INDEX('Hotel Database'!$I$11:$I$510, MATCH($CY478, 'Hotel Database'!$EB$11:$EB$510, 0)), ""))</f>
        <v/>
      </c>
      <c r="AA478" s="102"/>
      <c r="AB478" s="102"/>
      <c r="AC478" s="102"/>
      <c r="AD478" s="103">
        <f>IF(IFERROR(INDEX('Hotel Database'!$E$11:$E$510, MATCH($CY478, 'Hotel Database'!$EB$11:$EB$510, 0)), "")="", "", IFERROR(INDEX('Hotel Database'!$E$11:$E$510, MATCH($CY478, 'Hotel Database'!$EB$11:$EB$510, 0)), ""))</f>
        <v>84</v>
      </c>
      <c r="AE478" s="103"/>
      <c r="AF478" s="103"/>
      <c r="AG478" s="103"/>
      <c r="AH478" s="103">
        <f>IF(IFERROR(INDEX('Hotel Database'!$H$11:$H$510, MATCH($CY478, 'Hotel Database'!$EB$11:$EB$510, 0)), "")="", "", IFERROR(INDEX('Hotel Database'!$H$11:$H$510, MATCH($CY478, 'Hotel Database'!$EB$11:$EB$510, 0)), ""))</f>
        <v>0</v>
      </c>
      <c r="AI478" s="103"/>
      <c r="AJ478" s="103"/>
      <c r="AK478" s="103"/>
      <c r="AL478" s="103" t="str">
        <f>IF(IFERROR(INDEX('Hotel Database'!$K$11:$K$510, MATCH($CY478, 'Hotel Database'!$EB$11:$EB$510, 0)), "")="", "", IFERROR(INDEX('Hotel Database'!$K$11:$K$510, MATCH($CY478, 'Hotel Database'!$EB$11:$EB$510, 0)), ""))</f>
        <v/>
      </c>
      <c r="AM478" s="103"/>
      <c r="AN478" s="103"/>
      <c r="AO478" s="103"/>
      <c r="AP478" s="103" t="str">
        <f>IF(IFERROR(INDEX('Hotel Database'!$Q$11:$Q$510, MATCH($CY478, 'Hotel Database'!$EB$11:$EB$510, 0)), "")="", "", IFERROR(INDEX('Hotel Database'!$Q$11:$Q$510, MATCH($CY478, 'Hotel Database'!$EB$11:$EB$510, 0)), ""))</f>
        <v/>
      </c>
      <c r="AQ478" s="103"/>
      <c r="AR478" s="103"/>
      <c r="AS478" s="103"/>
      <c r="AT478" s="104" t="str">
        <f t="shared" si="22"/>
        <v>https://lhw.com/thegeorgian</v>
      </c>
      <c r="AU478" s="104"/>
      <c r="AV478" s="104"/>
      <c r="AW478" s="104"/>
      <c r="AX478" s="104"/>
      <c r="AY478" s="104"/>
      <c r="AZ478" s="104"/>
      <c r="BA478" s="104"/>
      <c r="BB478" s="104"/>
      <c r="BC478" s="104"/>
      <c r="BD478" s="104"/>
      <c r="BE478" s="104"/>
      <c r="BF478" s="104"/>
      <c r="BG478" s="104"/>
      <c r="BH478" s="104"/>
      <c r="BI478" s="104"/>
      <c r="BJ478" s="104"/>
      <c r="BK478" s="104"/>
      <c r="BL478" s="105"/>
      <c r="BM478" s="2"/>
      <c r="BN478" s="25"/>
      <c r="BO478" s="25"/>
      <c r="BP478" s="25"/>
      <c r="BQ478" s="25"/>
      <c r="BR478" s="25"/>
      <c r="BS478" s="25"/>
      <c r="BT478" s="25"/>
      <c r="BU478" s="25"/>
      <c r="BV478" s="25"/>
      <c r="BW478" s="25"/>
      <c r="BX478" s="25"/>
      <c r="BY478" s="25"/>
      <c r="BZ478" s="25"/>
      <c r="CA478" s="25"/>
      <c r="CB478" s="25"/>
      <c r="CC478" s="25"/>
      <c r="CD478" s="25"/>
      <c r="CE478" s="25"/>
      <c r="CF478" s="25"/>
      <c r="CG478" s="25"/>
      <c r="CH478" s="25"/>
      <c r="CI478" s="25"/>
      <c r="CJ478" s="25"/>
      <c r="CK478" s="25"/>
      <c r="CU478" s="10" t="str">
        <f>'Hotel Database'!$EJ485</f>
        <v/>
      </c>
      <c r="CW478" s="10" t="str">
        <f>'Hotel Database'!$EN485</f>
        <v/>
      </c>
      <c r="CY478" s="8">
        <v>468</v>
      </c>
      <c r="DA478" s="10" t="str">
        <f>IFERROR(INDEX('Hotel Database'!$ED$11:$ED$510, MATCH($CY478, 'Hotel Database'!$EB$11:$EB$510, 0)), "")</f>
        <v>468. The Georgian</v>
      </c>
      <c r="DC478" s="10" t="str">
        <f>IF(IFERROR(INDEX('Hotel Database'!$AD$11:$AD$510, MATCH($CY478, 'Hotel Database'!$EB$11:$EB$510, 0)), "")="", "", IFERROR(INDEX('Hotel Database'!$AD$11:$AD$510, MATCH($CY478, 'Hotel Database'!$EB$11:$EB$510, 0)), ""))</f>
        <v>www.lhw.com/thegeorgian</v>
      </c>
      <c r="DE478" s="10" t="str">
        <f t="shared" si="23"/>
        <v>https://lhw.com/thegeorgian</v>
      </c>
    </row>
    <row r="479" spans="1:109" x14ac:dyDescent="0.35">
      <c r="A479" s="2"/>
      <c r="B479" s="101" t="str">
        <f>IF(IFERROR(INDEX('Hotel Database'!$B$11:$B$510, MATCH($CY479, 'Hotel Database'!$EB$11:$EB$510, 0)), "")="", "", IFERROR(INDEX('Hotel Database'!$B$11:$B$510, MATCH($CY479, 'Hotel Database'!$EB$11:$EB$510, 0)), ""))</f>
        <v>United States</v>
      </c>
      <c r="C479" s="102"/>
      <c r="D479" s="102"/>
      <c r="E479" s="102"/>
      <c r="F479" s="102"/>
      <c r="G479" s="102"/>
      <c r="H479" s="102"/>
      <c r="I479" s="102" t="str">
        <f>IF(IFERROR(INDEX('Hotel Database'!$C$11:$C$510, MATCH($CY479, 'Hotel Database'!$EB$11:$EB$510, 0)), "")="", "", IFERROR(INDEX('Hotel Database'!$C$11:$C$510, MATCH($CY479, 'Hotel Database'!$EB$11:$EB$510, 0)), ""))</f>
        <v>Miami Beach</v>
      </c>
      <c r="J479" s="102"/>
      <c r="K479" s="102"/>
      <c r="L479" s="102"/>
      <c r="M479" s="102"/>
      <c r="N479" s="102"/>
      <c r="O479" s="102"/>
      <c r="P479" s="102" t="str">
        <f>IF(IFERROR(INDEX('Hotel Database'!$D$11:$D$510, MATCH($CY479, 'Hotel Database'!$EB$11:$EB$510, 0)), "")="", "", IFERROR(INDEX('Hotel Database'!$D$11:$D$510, MATCH($CY479, 'Hotel Database'!$EB$11:$EB$510, 0)), ""))</f>
        <v>Carillon Miami Wellness Resort</v>
      </c>
      <c r="Q479" s="102"/>
      <c r="R479" s="102"/>
      <c r="S479" s="102"/>
      <c r="T479" s="102"/>
      <c r="U479" s="102"/>
      <c r="V479" s="102"/>
      <c r="W479" s="102"/>
      <c r="X479" s="102"/>
      <c r="Y479" s="102"/>
      <c r="Z479" s="102" t="str">
        <f>IF(IFERROR(INDEX('Hotel Database'!$I$11:$I$510, MATCH($CY479, 'Hotel Database'!$EB$11:$EB$510, 0)), "")="", "", IFERROR(INDEX('Hotel Database'!$I$11:$I$510, MATCH($CY479, 'Hotel Database'!$EB$11:$EB$510, 0)), ""))</f>
        <v/>
      </c>
      <c r="AA479" s="102"/>
      <c r="AB479" s="102"/>
      <c r="AC479" s="102"/>
      <c r="AD479" s="103">
        <f>IF(IFERROR(INDEX('Hotel Database'!$E$11:$E$510, MATCH($CY479, 'Hotel Database'!$EB$11:$EB$510, 0)), "")="", "", IFERROR(INDEX('Hotel Database'!$E$11:$E$510, MATCH($CY479, 'Hotel Database'!$EB$11:$EB$510, 0)), ""))</f>
        <v>110</v>
      </c>
      <c r="AE479" s="103"/>
      <c r="AF479" s="103"/>
      <c r="AG479" s="103"/>
      <c r="AH479" s="103">
        <f>IF(IFERROR(INDEX('Hotel Database'!$H$11:$H$510, MATCH($CY479, 'Hotel Database'!$EB$11:$EB$510, 0)), "")="", "", IFERROR(INDEX('Hotel Database'!$H$11:$H$510, MATCH($CY479, 'Hotel Database'!$EB$11:$EB$510, 0)), ""))</f>
        <v>2</v>
      </c>
      <c r="AI479" s="103"/>
      <c r="AJ479" s="103"/>
      <c r="AK479" s="103"/>
      <c r="AL479" s="103">
        <f>IF(IFERROR(INDEX('Hotel Database'!$K$11:$K$510, MATCH($CY479, 'Hotel Database'!$EB$11:$EB$510, 0)), "")="", "", IFERROR(INDEX('Hotel Database'!$K$11:$K$510, MATCH($CY479, 'Hotel Database'!$EB$11:$EB$510, 0)), ""))</f>
        <v>74</v>
      </c>
      <c r="AM479" s="103"/>
      <c r="AN479" s="103"/>
      <c r="AO479" s="103"/>
      <c r="AP479" s="103">
        <f>IF(IFERROR(INDEX('Hotel Database'!$Q$11:$Q$510, MATCH($CY479, 'Hotel Database'!$EB$11:$EB$510, 0)), "")="", "", IFERROR(INDEX('Hotel Database'!$Q$11:$Q$510, MATCH($CY479, 'Hotel Database'!$EB$11:$EB$510, 0)), ""))</f>
        <v>100</v>
      </c>
      <c r="AQ479" s="103"/>
      <c r="AR479" s="103"/>
      <c r="AS479" s="103"/>
      <c r="AT479" s="104" t="str">
        <f t="shared" si="22"/>
        <v>https://lhw.com/carillonmia</v>
      </c>
      <c r="AU479" s="104"/>
      <c r="AV479" s="104"/>
      <c r="AW479" s="104"/>
      <c r="AX479" s="104"/>
      <c r="AY479" s="104"/>
      <c r="AZ479" s="104"/>
      <c r="BA479" s="104"/>
      <c r="BB479" s="104"/>
      <c r="BC479" s="104"/>
      <c r="BD479" s="104"/>
      <c r="BE479" s="104"/>
      <c r="BF479" s="104"/>
      <c r="BG479" s="104"/>
      <c r="BH479" s="104"/>
      <c r="BI479" s="104"/>
      <c r="BJ479" s="104"/>
      <c r="BK479" s="104"/>
      <c r="BL479" s="105"/>
      <c r="BM479" s="2"/>
      <c r="BN479" s="25"/>
      <c r="BO479" s="25"/>
      <c r="BP479" s="25"/>
      <c r="BQ479" s="25"/>
      <c r="BR479" s="25"/>
      <c r="BS479" s="25"/>
      <c r="BT479" s="25"/>
      <c r="BU479" s="25"/>
      <c r="BV479" s="25"/>
      <c r="BW479" s="25"/>
      <c r="BX479" s="25"/>
      <c r="BY479" s="25"/>
      <c r="BZ479" s="25"/>
      <c r="CA479" s="25"/>
      <c r="CB479" s="25"/>
      <c r="CC479" s="25"/>
      <c r="CD479" s="25"/>
      <c r="CE479" s="25"/>
      <c r="CF479" s="25"/>
      <c r="CG479" s="25"/>
      <c r="CH479" s="25"/>
      <c r="CI479" s="25"/>
      <c r="CJ479" s="25"/>
      <c r="CK479" s="25"/>
      <c r="CU479" s="10" t="str">
        <f>'Hotel Database'!$EJ486</f>
        <v/>
      </c>
      <c r="CW479" s="10" t="str">
        <f>'Hotel Database'!$EN486</f>
        <v/>
      </c>
      <c r="CY479" s="8">
        <v>469</v>
      </c>
      <c r="DA479" s="10" t="str">
        <f>IFERROR(INDEX('Hotel Database'!$ED$11:$ED$510, MATCH($CY479, 'Hotel Database'!$EB$11:$EB$510, 0)), "")</f>
        <v>469. Carillon Miami Wellness Resort</v>
      </c>
      <c r="DC479" s="10" t="str">
        <f>IF(IFERROR(INDEX('Hotel Database'!$AD$11:$AD$510, MATCH($CY479, 'Hotel Database'!$EB$11:$EB$510, 0)), "")="", "", IFERROR(INDEX('Hotel Database'!$AD$11:$AD$510, MATCH($CY479, 'Hotel Database'!$EB$11:$EB$510, 0)), ""))</f>
        <v>www.lhw.com/carillonmia</v>
      </c>
      <c r="DE479" s="10" t="str">
        <f t="shared" si="23"/>
        <v>https://lhw.com/carillonmia</v>
      </c>
    </row>
    <row r="480" spans="1:109" x14ac:dyDescent="0.35">
      <c r="A480" s="2"/>
      <c r="B480" s="101" t="str">
        <f>IF(IFERROR(INDEX('Hotel Database'!$B$11:$B$510, MATCH($CY480, 'Hotel Database'!$EB$11:$EB$510, 0)), "")="", "", IFERROR(INDEX('Hotel Database'!$B$11:$B$510, MATCH($CY480, 'Hotel Database'!$EB$11:$EB$510, 0)), ""))</f>
        <v>United States</v>
      </c>
      <c r="C480" s="102"/>
      <c r="D480" s="102"/>
      <c r="E480" s="102"/>
      <c r="F480" s="102"/>
      <c r="G480" s="102"/>
      <c r="H480" s="102"/>
      <c r="I480" s="102" t="str">
        <f>IF(IFERROR(INDEX('Hotel Database'!$C$11:$C$510, MATCH($CY480, 'Hotel Database'!$EB$11:$EB$510, 0)), "")="", "", IFERROR(INDEX('Hotel Database'!$C$11:$C$510, MATCH($CY480, 'Hotel Database'!$EB$11:$EB$510, 0)), ""))</f>
        <v>Santa Barbara</v>
      </c>
      <c r="J480" s="102"/>
      <c r="K480" s="102"/>
      <c r="L480" s="102"/>
      <c r="M480" s="102"/>
      <c r="N480" s="102"/>
      <c r="O480" s="102"/>
      <c r="P480" s="102" t="str">
        <f>IF(IFERROR(INDEX('Hotel Database'!$D$11:$D$510, MATCH($CY480, 'Hotel Database'!$EB$11:$EB$510, 0)), "")="", "", IFERROR(INDEX('Hotel Database'!$D$11:$D$510, MATCH($CY480, 'Hotel Database'!$EB$11:$EB$510, 0)), ""))</f>
        <v>San Ysidro Ranch</v>
      </c>
      <c r="Q480" s="102"/>
      <c r="R480" s="102"/>
      <c r="S480" s="102"/>
      <c r="T480" s="102"/>
      <c r="U480" s="102"/>
      <c r="V480" s="102"/>
      <c r="W480" s="102"/>
      <c r="X480" s="102"/>
      <c r="Y480" s="102"/>
      <c r="Z480" s="102" t="str">
        <f>IF(IFERROR(INDEX('Hotel Database'!$I$11:$I$510, MATCH($CY480, 'Hotel Database'!$EB$11:$EB$510, 0)), "")="", "", IFERROR(INDEX('Hotel Database'!$I$11:$I$510, MATCH($CY480, 'Hotel Database'!$EB$11:$EB$510, 0)), ""))</f>
        <v/>
      </c>
      <c r="AA480" s="102"/>
      <c r="AB480" s="102"/>
      <c r="AC480" s="102"/>
      <c r="AD480" s="103">
        <f>IF(IFERROR(INDEX('Hotel Database'!$E$11:$E$510, MATCH($CY480, 'Hotel Database'!$EB$11:$EB$510, 0)), "")="", "", IFERROR(INDEX('Hotel Database'!$E$11:$E$510, MATCH($CY480, 'Hotel Database'!$EB$11:$EB$510, 0)), ""))</f>
        <v>38</v>
      </c>
      <c r="AE480" s="103"/>
      <c r="AF480" s="103"/>
      <c r="AG480" s="103"/>
      <c r="AH480" s="103">
        <f>IF(IFERROR(INDEX('Hotel Database'!$H$11:$H$510, MATCH($CY480, 'Hotel Database'!$EB$11:$EB$510, 0)), "")="", "", IFERROR(INDEX('Hotel Database'!$H$11:$H$510, MATCH($CY480, 'Hotel Database'!$EB$11:$EB$510, 0)), ""))</f>
        <v>3</v>
      </c>
      <c r="AI480" s="103"/>
      <c r="AJ480" s="103"/>
      <c r="AK480" s="103"/>
      <c r="AL480" s="103">
        <f>IF(IFERROR(INDEX('Hotel Database'!$K$11:$K$510, MATCH($CY480, 'Hotel Database'!$EB$11:$EB$510, 0)), "")="", "", IFERROR(INDEX('Hotel Database'!$K$11:$K$510, MATCH($CY480, 'Hotel Database'!$EB$11:$EB$510, 0)), ""))</f>
        <v>60</v>
      </c>
      <c r="AM480" s="103"/>
      <c r="AN480" s="103"/>
      <c r="AO480" s="103"/>
      <c r="AP480" s="103">
        <f>IF(IFERROR(INDEX('Hotel Database'!$Q$11:$Q$510, MATCH($CY480, 'Hotel Database'!$EB$11:$EB$510, 0)), "")="", "", IFERROR(INDEX('Hotel Database'!$Q$11:$Q$510, MATCH($CY480, 'Hotel Database'!$EB$11:$EB$510, 0)), ""))</f>
        <v>60</v>
      </c>
      <c r="AQ480" s="103"/>
      <c r="AR480" s="103"/>
      <c r="AS480" s="103"/>
      <c r="AT480" s="104" t="str">
        <f t="shared" si="22"/>
        <v>https://lhw.com/sanysidroranch</v>
      </c>
      <c r="AU480" s="104"/>
      <c r="AV480" s="104"/>
      <c r="AW480" s="104"/>
      <c r="AX480" s="104"/>
      <c r="AY480" s="104"/>
      <c r="AZ480" s="104"/>
      <c r="BA480" s="104"/>
      <c r="BB480" s="104"/>
      <c r="BC480" s="104"/>
      <c r="BD480" s="104"/>
      <c r="BE480" s="104"/>
      <c r="BF480" s="104"/>
      <c r="BG480" s="104"/>
      <c r="BH480" s="104"/>
      <c r="BI480" s="104"/>
      <c r="BJ480" s="104"/>
      <c r="BK480" s="104"/>
      <c r="BL480" s="105"/>
      <c r="BM480" s="2"/>
      <c r="BN480" s="25"/>
      <c r="BO480" s="25"/>
      <c r="BP480" s="25"/>
      <c r="BQ480" s="25"/>
      <c r="BR480" s="25"/>
      <c r="BS480" s="25"/>
      <c r="BT480" s="25"/>
      <c r="BU480" s="25"/>
      <c r="BV480" s="25"/>
      <c r="BW480" s="25"/>
      <c r="BX480" s="25"/>
      <c r="BY480" s="25"/>
      <c r="BZ480" s="25"/>
      <c r="CA480" s="25"/>
      <c r="CB480" s="25"/>
      <c r="CC480" s="25"/>
      <c r="CD480" s="25"/>
      <c r="CE480" s="25"/>
      <c r="CF480" s="25"/>
      <c r="CG480" s="25"/>
      <c r="CH480" s="25"/>
      <c r="CI480" s="25"/>
      <c r="CJ480" s="25"/>
      <c r="CK480" s="25"/>
      <c r="CU480" s="10" t="str">
        <f>'Hotel Database'!$EJ487</f>
        <v/>
      </c>
      <c r="CW480" s="10" t="str">
        <f>'Hotel Database'!$EN487</f>
        <v/>
      </c>
      <c r="CY480" s="8">
        <v>470</v>
      </c>
      <c r="DA480" s="10" t="str">
        <f>IFERROR(INDEX('Hotel Database'!$ED$11:$ED$510, MATCH($CY480, 'Hotel Database'!$EB$11:$EB$510, 0)), "")</f>
        <v>470. San Ysidro Ranch</v>
      </c>
      <c r="DC480" s="10" t="str">
        <f>IF(IFERROR(INDEX('Hotel Database'!$AD$11:$AD$510, MATCH($CY480, 'Hotel Database'!$EB$11:$EB$510, 0)), "")="", "", IFERROR(INDEX('Hotel Database'!$AD$11:$AD$510, MATCH($CY480, 'Hotel Database'!$EB$11:$EB$510, 0)), ""))</f>
        <v>www.lhw.com/sanysidroranch</v>
      </c>
      <c r="DE480" s="10" t="str">
        <f t="shared" si="23"/>
        <v>https://lhw.com/sanysidroranch</v>
      </c>
    </row>
    <row r="481" spans="1:109" x14ac:dyDescent="0.35">
      <c r="A481" s="2"/>
      <c r="B481" s="101" t="str">
        <f>IF(IFERROR(INDEX('Hotel Database'!$B$11:$B$510, MATCH($CY481, 'Hotel Database'!$EB$11:$EB$510, 0)), "")="", "", IFERROR(INDEX('Hotel Database'!$B$11:$B$510, MATCH($CY481, 'Hotel Database'!$EB$11:$EB$510, 0)), ""))</f>
        <v>United States</v>
      </c>
      <c r="C481" s="102"/>
      <c r="D481" s="102"/>
      <c r="E481" s="102"/>
      <c r="F481" s="102"/>
      <c r="G481" s="102"/>
      <c r="H481" s="102"/>
      <c r="I481" s="102" t="str">
        <f>IF(IFERROR(INDEX('Hotel Database'!$C$11:$C$510, MATCH($CY481, 'Hotel Database'!$EB$11:$EB$510, 0)), "")="", "", IFERROR(INDEX('Hotel Database'!$C$11:$C$510, MATCH($CY481, 'Hotel Database'!$EB$11:$EB$510, 0)), ""))</f>
        <v>New York</v>
      </c>
      <c r="J481" s="102"/>
      <c r="K481" s="102"/>
      <c r="L481" s="102"/>
      <c r="M481" s="102"/>
      <c r="N481" s="102"/>
      <c r="O481" s="102"/>
      <c r="P481" s="102" t="str">
        <f>IF(IFERROR(INDEX('Hotel Database'!$D$11:$D$510, MATCH($CY481, 'Hotel Database'!$EB$11:$EB$510, 0)), "")="", "", IFERROR(INDEX('Hotel Database'!$D$11:$D$510, MATCH($CY481, 'Hotel Database'!$EB$11:$EB$510, 0)), ""))</f>
        <v>The Knickerbocker Hotel</v>
      </c>
      <c r="Q481" s="102"/>
      <c r="R481" s="102"/>
      <c r="S481" s="102"/>
      <c r="T481" s="102"/>
      <c r="U481" s="102"/>
      <c r="V481" s="102"/>
      <c r="W481" s="102"/>
      <c r="X481" s="102"/>
      <c r="Y481" s="102"/>
      <c r="Z481" s="102" t="str">
        <f>IF(IFERROR(INDEX('Hotel Database'!$I$11:$I$510, MATCH($CY481, 'Hotel Database'!$EB$11:$EB$510, 0)), "")="", "", IFERROR(INDEX('Hotel Database'!$I$11:$I$510, MATCH($CY481, 'Hotel Database'!$EB$11:$EB$510, 0)), ""))</f>
        <v/>
      </c>
      <c r="AA481" s="102"/>
      <c r="AB481" s="102"/>
      <c r="AC481" s="102"/>
      <c r="AD481" s="103">
        <f>IF(IFERROR(INDEX('Hotel Database'!$E$11:$E$510, MATCH($CY481, 'Hotel Database'!$EB$11:$EB$510, 0)), "")="", "", IFERROR(INDEX('Hotel Database'!$E$11:$E$510, MATCH($CY481, 'Hotel Database'!$EB$11:$EB$510, 0)), ""))</f>
        <v>330</v>
      </c>
      <c r="AE481" s="103"/>
      <c r="AF481" s="103"/>
      <c r="AG481" s="103"/>
      <c r="AH481" s="103">
        <f>IF(IFERROR(INDEX('Hotel Database'!$H$11:$H$510, MATCH($CY481, 'Hotel Database'!$EB$11:$EB$510, 0)), "")="", "", IFERROR(INDEX('Hotel Database'!$H$11:$H$510, MATCH($CY481, 'Hotel Database'!$EB$11:$EB$510, 0)), ""))</f>
        <v>2</v>
      </c>
      <c r="AI481" s="103"/>
      <c r="AJ481" s="103"/>
      <c r="AK481" s="103"/>
      <c r="AL481" s="103">
        <f>IF(IFERROR(INDEX('Hotel Database'!$K$11:$K$510, MATCH($CY481, 'Hotel Database'!$EB$11:$EB$510, 0)), "")="", "", IFERROR(INDEX('Hotel Database'!$K$11:$K$510, MATCH($CY481, 'Hotel Database'!$EB$11:$EB$510, 0)), ""))</f>
        <v>250</v>
      </c>
      <c r="AM481" s="103"/>
      <c r="AN481" s="103"/>
      <c r="AO481" s="103"/>
      <c r="AP481" s="103">
        <f>IF(IFERROR(INDEX('Hotel Database'!$Q$11:$Q$510, MATCH($CY481, 'Hotel Database'!$EB$11:$EB$510, 0)), "")="", "", IFERROR(INDEX('Hotel Database'!$Q$11:$Q$510, MATCH($CY481, 'Hotel Database'!$EB$11:$EB$510, 0)), ""))</f>
        <v>130</v>
      </c>
      <c r="AQ481" s="103"/>
      <c r="AR481" s="103"/>
      <c r="AS481" s="103"/>
      <c r="AT481" s="104" t="str">
        <f t="shared" si="22"/>
        <v>https://lhw.com/knickerbockernyc</v>
      </c>
      <c r="AU481" s="104"/>
      <c r="AV481" s="104"/>
      <c r="AW481" s="104"/>
      <c r="AX481" s="104"/>
      <c r="AY481" s="104"/>
      <c r="AZ481" s="104"/>
      <c r="BA481" s="104"/>
      <c r="BB481" s="104"/>
      <c r="BC481" s="104"/>
      <c r="BD481" s="104"/>
      <c r="BE481" s="104"/>
      <c r="BF481" s="104"/>
      <c r="BG481" s="104"/>
      <c r="BH481" s="104"/>
      <c r="BI481" s="104"/>
      <c r="BJ481" s="104"/>
      <c r="BK481" s="104"/>
      <c r="BL481" s="105"/>
      <c r="BM481" s="2"/>
      <c r="BN481" s="25"/>
      <c r="BO481" s="25"/>
      <c r="BP481" s="25"/>
      <c r="BQ481" s="25"/>
      <c r="BR481" s="25"/>
      <c r="BS481" s="25"/>
      <c r="BT481" s="25"/>
      <c r="BU481" s="25"/>
      <c r="BV481" s="25"/>
      <c r="BW481" s="25"/>
      <c r="BX481" s="25"/>
      <c r="BY481" s="25"/>
      <c r="BZ481" s="25"/>
      <c r="CA481" s="25"/>
      <c r="CB481" s="25"/>
      <c r="CC481" s="25"/>
      <c r="CD481" s="25"/>
      <c r="CE481" s="25"/>
      <c r="CF481" s="25"/>
      <c r="CG481" s="25"/>
      <c r="CH481" s="25"/>
      <c r="CI481" s="25"/>
      <c r="CJ481" s="25"/>
      <c r="CK481" s="25"/>
      <c r="CU481" s="10" t="str">
        <f>'Hotel Database'!$EJ488</f>
        <v/>
      </c>
      <c r="CW481" s="10" t="str">
        <f>'Hotel Database'!$EN488</f>
        <v/>
      </c>
      <c r="CY481" s="8">
        <v>471</v>
      </c>
      <c r="DA481" s="10" t="str">
        <f>IFERROR(INDEX('Hotel Database'!$ED$11:$ED$510, MATCH($CY481, 'Hotel Database'!$EB$11:$EB$510, 0)), "")</f>
        <v>471. The Knickerbocker Hotel</v>
      </c>
      <c r="DC481" s="10" t="str">
        <f>IF(IFERROR(INDEX('Hotel Database'!$AD$11:$AD$510, MATCH($CY481, 'Hotel Database'!$EB$11:$EB$510, 0)), "")="", "", IFERROR(INDEX('Hotel Database'!$AD$11:$AD$510, MATCH($CY481, 'Hotel Database'!$EB$11:$EB$510, 0)), ""))</f>
        <v>www.lhw.com/knickerbockernyc</v>
      </c>
      <c r="DE481" s="10" t="str">
        <f t="shared" si="23"/>
        <v>https://lhw.com/knickerbockernyc</v>
      </c>
    </row>
    <row r="482" spans="1:109" x14ac:dyDescent="0.35">
      <c r="A482" s="2"/>
      <c r="B482" s="101" t="str">
        <f>IF(IFERROR(INDEX('Hotel Database'!$B$11:$B$510, MATCH($CY482, 'Hotel Database'!$EB$11:$EB$510, 0)), "")="", "", IFERROR(INDEX('Hotel Database'!$B$11:$B$510, MATCH($CY482, 'Hotel Database'!$EB$11:$EB$510, 0)), ""))</f>
        <v>United States</v>
      </c>
      <c r="C482" s="102"/>
      <c r="D482" s="102"/>
      <c r="E482" s="102"/>
      <c r="F482" s="102"/>
      <c r="G482" s="102"/>
      <c r="H482" s="102"/>
      <c r="I482" s="102" t="str">
        <f>IF(IFERROR(INDEX('Hotel Database'!$C$11:$C$510, MATCH($CY482, 'Hotel Database'!$EB$11:$EB$510, 0)), "")="", "", IFERROR(INDEX('Hotel Database'!$C$11:$C$510, MATCH($CY482, 'Hotel Database'!$EB$11:$EB$510, 0)), ""))</f>
        <v>Malibu</v>
      </c>
      <c r="J482" s="102"/>
      <c r="K482" s="102"/>
      <c r="L482" s="102"/>
      <c r="M482" s="102"/>
      <c r="N482" s="102"/>
      <c r="O482" s="102"/>
      <c r="P482" s="102" t="str">
        <f>IF(IFERROR(INDEX('Hotel Database'!$D$11:$D$510, MATCH($CY482, 'Hotel Database'!$EB$11:$EB$510, 0)), "")="", "", IFERROR(INDEX('Hotel Database'!$D$11:$D$510, MATCH($CY482, 'Hotel Database'!$EB$11:$EB$510, 0)), ""))</f>
        <v>Malibu Beach Inn</v>
      </c>
      <c r="Q482" s="102"/>
      <c r="R482" s="102"/>
      <c r="S482" s="102"/>
      <c r="T482" s="102"/>
      <c r="U482" s="102"/>
      <c r="V482" s="102"/>
      <c r="W482" s="102"/>
      <c r="X482" s="102"/>
      <c r="Y482" s="102"/>
      <c r="Z482" s="102" t="str">
        <f>IF(IFERROR(INDEX('Hotel Database'!$I$11:$I$510, MATCH($CY482, 'Hotel Database'!$EB$11:$EB$510, 0)), "")="", "", IFERROR(INDEX('Hotel Database'!$I$11:$I$510, MATCH($CY482, 'Hotel Database'!$EB$11:$EB$510, 0)), ""))</f>
        <v/>
      </c>
      <c r="AA482" s="102"/>
      <c r="AB482" s="102"/>
      <c r="AC482" s="102"/>
      <c r="AD482" s="103">
        <f>IF(IFERROR(INDEX('Hotel Database'!$E$11:$E$510, MATCH($CY482, 'Hotel Database'!$EB$11:$EB$510, 0)), "")="", "", IFERROR(INDEX('Hotel Database'!$E$11:$E$510, MATCH($CY482, 'Hotel Database'!$EB$11:$EB$510, 0)), ""))</f>
        <v>47</v>
      </c>
      <c r="AE482" s="103"/>
      <c r="AF482" s="103"/>
      <c r="AG482" s="103"/>
      <c r="AH482" s="103">
        <f>IF(IFERROR(INDEX('Hotel Database'!$H$11:$H$510, MATCH($CY482, 'Hotel Database'!$EB$11:$EB$510, 0)), "")="", "", IFERROR(INDEX('Hotel Database'!$H$11:$H$510, MATCH($CY482, 'Hotel Database'!$EB$11:$EB$510, 0)), ""))</f>
        <v>2</v>
      </c>
      <c r="AI482" s="103"/>
      <c r="AJ482" s="103"/>
      <c r="AK482" s="103"/>
      <c r="AL482" s="103">
        <f>IF(IFERROR(INDEX('Hotel Database'!$K$11:$K$510, MATCH($CY482, 'Hotel Database'!$EB$11:$EB$510, 0)), "")="", "", IFERROR(INDEX('Hotel Database'!$K$11:$K$510, MATCH($CY482, 'Hotel Database'!$EB$11:$EB$510, 0)), ""))</f>
        <v>50</v>
      </c>
      <c r="AM482" s="103"/>
      <c r="AN482" s="103"/>
      <c r="AO482" s="103"/>
      <c r="AP482" s="103">
        <f>IF(IFERROR(INDEX('Hotel Database'!$Q$11:$Q$510, MATCH($CY482, 'Hotel Database'!$EB$11:$EB$510, 0)), "")="", "", IFERROR(INDEX('Hotel Database'!$Q$11:$Q$510, MATCH($CY482, 'Hotel Database'!$EB$11:$EB$510, 0)), ""))</f>
        <v>22</v>
      </c>
      <c r="AQ482" s="103"/>
      <c r="AR482" s="103"/>
      <c r="AS482" s="103"/>
      <c r="AT482" s="104" t="str">
        <f t="shared" si="22"/>
        <v>https://lhw.com/malibubeach</v>
      </c>
      <c r="AU482" s="104"/>
      <c r="AV482" s="104"/>
      <c r="AW482" s="104"/>
      <c r="AX482" s="104"/>
      <c r="AY482" s="104"/>
      <c r="AZ482" s="104"/>
      <c r="BA482" s="104"/>
      <c r="BB482" s="104"/>
      <c r="BC482" s="104"/>
      <c r="BD482" s="104"/>
      <c r="BE482" s="104"/>
      <c r="BF482" s="104"/>
      <c r="BG482" s="104"/>
      <c r="BH482" s="104"/>
      <c r="BI482" s="104"/>
      <c r="BJ482" s="104"/>
      <c r="BK482" s="104"/>
      <c r="BL482" s="105"/>
      <c r="BM482" s="2"/>
      <c r="BN482" s="25"/>
      <c r="BO482" s="25"/>
      <c r="BP482" s="25"/>
      <c r="BQ482" s="25"/>
      <c r="BR482" s="25"/>
      <c r="BS482" s="25"/>
      <c r="BT482" s="25"/>
      <c r="BU482" s="25"/>
      <c r="BV482" s="25"/>
      <c r="BW482" s="25"/>
      <c r="BX482" s="25"/>
      <c r="BY482" s="25"/>
      <c r="BZ482" s="25"/>
      <c r="CA482" s="25"/>
      <c r="CB482" s="25"/>
      <c r="CC482" s="25"/>
      <c r="CD482" s="25"/>
      <c r="CE482" s="25"/>
      <c r="CF482" s="25"/>
      <c r="CG482" s="25"/>
      <c r="CH482" s="25"/>
      <c r="CI482" s="25"/>
      <c r="CJ482" s="25"/>
      <c r="CK482" s="25"/>
      <c r="CU482" s="10" t="str">
        <f>'Hotel Database'!$EJ489</f>
        <v/>
      </c>
      <c r="CW482" s="10" t="str">
        <f>'Hotel Database'!$EN489</f>
        <v/>
      </c>
      <c r="CY482" s="8">
        <v>472</v>
      </c>
      <c r="DA482" s="10" t="str">
        <f>IFERROR(INDEX('Hotel Database'!$ED$11:$ED$510, MATCH($CY482, 'Hotel Database'!$EB$11:$EB$510, 0)), "")</f>
        <v>472. Malibu Beach Inn</v>
      </c>
      <c r="DC482" s="10" t="str">
        <f>IF(IFERROR(INDEX('Hotel Database'!$AD$11:$AD$510, MATCH($CY482, 'Hotel Database'!$EB$11:$EB$510, 0)), "")="", "", IFERROR(INDEX('Hotel Database'!$AD$11:$AD$510, MATCH($CY482, 'Hotel Database'!$EB$11:$EB$510, 0)), ""))</f>
        <v>www.lhw.com/malibubeach</v>
      </c>
      <c r="DE482" s="10" t="str">
        <f t="shared" si="23"/>
        <v>https://lhw.com/malibubeach</v>
      </c>
    </row>
    <row r="483" spans="1:109" x14ac:dyDescent="0.35">
      <c r="A483" s="2"/>
      <c r="B483" s="101" t="str">
        <f>IF(IFERROR(INDEX('Hotel Database'!$B$11:$B$510, MATCH($CY483, 'Hotel Database'!$EB$11:$EB$510, 0)), "")="", "", IFERROR(INDEX('Hotel Database'!$B$11:$B$510, MATCH($CY483, 'Hotel Database'!$EB$11:$EB$510, 0)), ""))</f>
        <v>United States</v>
      </c>
      <c r="C483" s="102"/>
      <c r="D483" s="102"/>
      <c r="E483" s="102"/>
      <c r="F483" s="102"/>
      <c r="G483" s="102"/>
      <c r="H483" s="102"/>
      <c r="I483" s="102" t="str">
        <f>IF(IFERROR(INDEX('Hotel Database'!$C$11:$C$510, MATCH($CY483, 'Hotel Database'!$EB$11:$EB$510, 0)), "")="", "", IFERROR(INDEX('Hotel Database'!$C$11:$C$510, MATCH($CY483, 'Hotel Database'!$EB$11:$EB$510, 0)), ""))</f>
        <v>Palm Springs</v>
      </c>
      <c r="J483" s="102"/>
      <c r="K483" s="102"/>
      <c r="L483" s="102"/>
      <c r="M483" s="102"/>
      <c r="N483" s="102"/>
      <c r="O483" s="102"/>
      <c r="P483" s="102" t="str">
        <f>IF(IFERROR(INDEX('Hotel Database'!$D$11:$D$510, MATCH($CY483, 'Hotel Database'!$EB$11:$EB$510, 0)), "")="", "", IFERROR(INDEX('Hotel Database'!$D$11:$D$510, MATCH($CY483, 'Hotel Database'!$EB$11:$EB$510, 0)), ""))</f>
        <v>Parker Palm Springs</v>
      </c>
      <c r="Q483" s="102"/>
      <c r="R483" s="102"/>
      <c r="S483" s="102"/>
      <c r="T483" s="102"/>
      <c r="U483" s="102"/>
      <c r="V483" s="102"/>
      <c r="W483" s="102"/>
      <c r="X483" s="102"/>
      <c r="Y483" s="102"/>
      <c r="Z483" s="102" t="str">
        <f>IF(IFERROR(INDEX('Hotel Database'!$I$11:$I$510, MATCH($CY483, 'Hotel Database'!$EB$11:$EB$510, 0)), "")="", "", IFERROR(INDEX('Hotel Database'!$I$11:$I$510, MATCH($CY483, 'Hotel Database'!$EB$11:$EB$510, 0)), ""))</f>
        <v/>
      </c>
      <c r="AA483" s="102"/>
      <c r="AB483" s="102"/>
      <c r="AC483" s="102"/>
      <c r="AD483" s="103">
        <f>IF(IFERROR(INDEX('Hotel Database'!$E$11:$E$510, MATCH($CY483, 'Hotel Database'!$EB$11:$EB$510, 0)), "")="", "", IFERROR(INDEX('Hotel Database'!$E$11:$E$510, MATCH($CY483, 'Hotel Database'!$EB$11:$EB$510, 0)), ""))</f>
        <v>144</v>
      </c>
      <c r="AE483" s="103"/>
      <c r="AF483" s="103"/>
      <c r="AG483" s="103"/>
      <c r="AH483" s="103">
        <f>IF(IFERROR(INDEX('Hotel Database'!$H$11:$H$510, MATCH($CY483, 'Hotel Database'!$EB$11:$EB$510, 0)), "")="", "", IFERROR(INDEX('Hotel Database'!$H$11:$H$510, MATCH($CY483, 'Hotel Database'!$EB$11:$EB$510, 0)), ""))</f>
        <v>6</v>
      </c>
      <c r="AI483" s="103"/>
      <c r="AJ483" s="103"/>
      <c r="AK483" s="103"/>
      <c r="AL483" s="103">
        <f>IF(IFERROR(INDEX('Hotel Database'!$K$11:$K$510, MATCH($CY483, 'Hotel Database'!$EB$11:$EB$510, 0)), "")="", "", IFERROR(INDEX('Hotel Database'!$K$11:$K$510, MATCH($CY483, 'Hotel Database'!$EB$11:$EB$510, 0)), ""))</f>
        <v>411</v>
      </c>
      <c r="AM483" s="103"/>
      <c r="AN483" s="103"/>
      <c r="AO483" s="103"/>
      <c r="AP483" s="103">
        <f>IF(IFERROR(INDEX('Hotel Database'!$Q$11:$Q$510, MATCH($CY483, 'Hotel Database'!$EB$11:$EB$510, 0)), "")="", "", IFERROR(INDEX('Hotel Database'!$Q$11:$Q$510, MATCH($CY483, 'Hotel Database'!$EB$11:$EB$510, 0)), ""))</f>
        <v>0</v>
      </c>
      <c r="AQ483" s="103"/>
      <c r="AR483" s="103"/>
      <c r="AS483" s="103"/>
      <c r="AT483" s="104" t="str">
        <f t="shared" si="22"/>
        <v>https://lhw.com/parkerpalmsprings</v>
      </c>
      <c r="AU483" s="104"/>
      <c r="AV483" s="104"/>
      <c r="AW483" s="104"/>
      <c r="AX483" s="104"/>
      <c r="AY483" s="104"/>
      <c r="AZ483" s="104"/>
      <c r="BA483" s="104"/>
      <c r="BB483" s="104"/>
      <c r="BC483" s="104"/>
      <c r="BD483" s="104"/>
      <c r="BE483" s="104"/>
      <c r="BF483" s="104"/>
      <c r="BG483" s="104"/>
      <c r="BH483" s="104"/>
      <c r="BI483" s="104"/>
      <c r="BJ483" s="104"/>
      <c r="BK483" s="104"/>
      <c r="BL483" s="105"/>
      <c r="BM483" s="2"/>
      <c r="BN483" s="25"/>
      <c r="BO483" s="25"/>
      <c r="BP483" s="25"/>
      <c r="BQ483" s="25"/>
      <c r="BR483" s="25"/>
      <c r="BS483" s="25"/>
      <c r="BT483" s="25"/>
      <c r="BU483" s="25"/>
      <c r="BV483" s="25"/>
      <c r="BW483" s="25"/>
      <c r="BX483" s="25"/>
      <c r="BY483" s="25"/>
      <c r="BZ483" s="25"/>
      <c r="CA483" s="25"/>
      <c r="CB483" s="25"/>
      <c r="CC483" s="25"/>
      <c r="CD483" s="25"/>
      <c r="CE483" s="25"/>
      <c r="CF483" s="25"/>
      <c r="CG483" s="25"/>
      <c r="CH483" s="25"/>
      <c r="CI483" s="25"/>
      <c r="CJ483" s="25"/>
      <c r="CK483" s="25"/>
      <c r="CU483" s="10" t="str">
        <f>'Hotel Database'!$EJ490</f>
        <v/>
      </c>
      <c r="CW483" s="10" t="str">
        <f>'Hotel Database'!$EN490</f>
        <v/>
      </c>
      <c r="CY483" s="8">
        <v>473</v>
      </c>
      <c r="DA483" s="10" t="str">
        <f>IFERROR(INDEX('Hotel Database'!$ED$11:$ED$510, MATCH($CY483, 'Hotel Database'!$EB$11:$EB$510, 0)), "")</f>
        <v>473. Parker Palm Springs</v>
      </c>
      <c r="DC483" s="10" t="str">
        <f>IF(IFERROR(INDEX('Hotel Database'!$AD$11:$AD$510, MATCH($CY483, 'Hotel Database'!$EB$11:$EB$510, 0)), "")="", "", IFERROR(INDEX('Hotel Database'!$AD$11:$AD$510, MATCH($CY483, 'Hotel Database'!$EB$11:$EB$510, 0)), ""))</f>
        <v>www.lhw.com/parkerpalmsprings</v>
      </c>
      <c r="DE483" s="10" t="str">
        <f t="shared" si="23"/>
        <v>https://lhw.com/parkerpalmsprings</v>
      </c>
    </row>
    <row r="484" spans="1:109" x14ac:dyDescent="0.35">
      <c r="A484" s="2"/>
      <c r="B484" s="101" t="str">
        <f>IF(IFERROR(INDEX('Hotel Database'!$B$11:$B$510, MATCH($CY484, 'Hotel Database'!$EB$11:$EB$510, 0)), "")="", "", IFERROR(INDEX('Hotel Database'!$B$11:$B$510, MATCH($CY484, 'Hotel Database'!$EB$11:$EB$510, 0)), ""))</f>
        <v>United States</v>
      </c>
      <c r="C484" s="102"/>
      <c r="D484" s="102"/>
      <c r="E484" s="102"/>
      <c r="F484" s="102"/>
      <c r="G484" s="102"/>
      <c r="H484" s="102"/>
      <c r="I484" s="102" t="str">
        <f>IF(IFERROR(INDEX('Hotel Database'!$C$11:$C$510, MATCH($CY484, 'Hotel Database'!$EB$11:$EB$510, 0)), "")="", "", IFERROR(INDEX('Hotel Database'!$C$11:$C$510, MATCH($CY484, 'Hotel Database'!$EB$11:$EB$510, 0)), ""))</f>
        <v>Boca Raton</v>
      </c>
      <c r="J484" s="102"/>
      <c r="K484" s="102"/>
      <c r="L484" s="102"/>
      <c r="M484" s="102"/>
      <c r="N484" s="102"/>
      <c r="O484" s="102"/>
      <c r="P484" s="102" t="str">
        <f>IF(IFERROR(INDEX('Hotel Database'!$D$11:$D$510, MATCH($CY484, 'Hotel Database'!$EB$11:$EB$510, 0)), "")="", "", IFERROR(INDEX('Hotel Database'!$D$11:$D$510, MATCH($CY484, 'Hotel Database'!$EB$11:$EB$510, 0)), ""))</f>
        <v>Beach Club at The Boca Raton</v>
      </c>
      <c r="Q484" s="102"/>
      <c r="R484" s="102"/>
      <c r="S484" s="102"/>
      <c r="T484" s="102"/>
      <c r="U484" s="102"/>
      <c r="V484" s="102"/>
      <c r="W484" s="102"/>
      <c r="X484" s="102"/>
      <c r="Y484" s="102"/>
      <c r="Z484" s="102" t="str">
        <f>IF(IFERROR(INDEX('Hotel Database'!$I$11:$I$510, MATCH($CY484, 'Hotel Database'!$EB$11:$EB$510, 0)), "")="", "", IFERROR(INDEX('Hotel Database'!$I$11:$I$510, MATCH($CY484, 'Hotel Database'!$EB$11:$EB$510, 0)), ""))</f>
        <v/>
      </c>
      <c r="AA484" s="102"/>
      <c r="AB484" s="102"/>
      <c r="AC484" s="102"/>
      <c r="AD484" s="103">
        <f>IF(IFERROR(INDEX('Hotel Database'!$E$11:$E$510, MATCH($CY484, 'Hotel Database'!$EB$11:$EB$510, 0)), "")="", "", IFERROR(INDEX('Hotel Database'!$E$11:$E$510, MATCH($CY484, 'Hotel Database'!$EB$11:$EB$510, 0)), ""))</f>
        <v>207</v>
      </c>
      <c r="AE484" s="103"/>
      <c r="AF484" s="103"/>
      <c r="AG484" s="103"/>
      <c r="AH484" s="103">
        <f>IF(IFERROR(INDEX('Hotel Database'!$H$11:$H$510, MATCH($CY484, 'Hotel Database'!$EB$11:$EB$510, 0)), "")="", "", IFERROR(INDEX('Hotel Database'!$H$11:$H$510, MATCH($CY484, 'Hotel Database'!$EB$11:$EB$510, 0)), ""))</f>
        <v>7</v>
      </c>
      <c r="AI484" s="103"/>
      <c r="AJ484" s="103"/>
      <c r="AK484" s="103"/>
      <c r="AL484" s="103">
        <f>IF(IFERROR(INDEX('Hotel Database'!$K$11:$K$510, MATCH($CY484, 'Hotel Database'!$EB$11:$EB$510, 0)), "")="", "", IFERROR(INDEX('Hotel Database'!$K$11:$K$510, MATCH($CY484, 'Hotel Database'!$EB$11:$EB$510, 0)), ""))</f>
        <v>130</v>
      </c>
      <c r="AM484" s="103"/>
      <c r="AN484" s="103"/>
      <c r="AO484" s="103"/>
      <c r="AP484" s="103">
        <f>IF(IFERROR(INDEX('Hotel Database'!$Q$11:$Q$510, MATCH($CY484, 'Hotel Database'!$EB$11:$EB$510, 0)), "")="", "", IFERROR(INDEX('Hotel Database'!$Q$11:$Q$510, MATCH($CY484, 'Hotel Database'!$EB$11:$EB$510, 0)), ""))</f>
        <v>310</v>
      </c>
      <c r="AQ484" s="103"/>
      <c r="AR484" s="103"/>
      <c r="AS484" s="103"/>
      <c r="AT484" s="104" t="str">
        <f t="shared" si="22"/>
        <v>https://lhw.com/beachclub</v>
      </c>
      <c r="AU484" s="104"/>
      <c r="AV484" s="104"/>
      <c r="AW484" s="104"/>
      <c r="AX484" s="104"/>
      <c r="AY484" s="104"/>
      <c r="AZ484" s="104"/>
      <c r="BA484" s="104"/>
      <c r="BB484" s="104"/>
      <c r="BC484" s="104"/>
      <c r="BD484" s="104"/>
      <c r="BE484" s="104"/>
      <c r="BF484" s="104"/>
      <c r="BG484" s="104"/>
      <c r="BH484" s="104"/>
      <c r="BI484" s="104"/>
      <c r="BJ484" s="104"/>
      <c r="BK484" s="104"/>
      <c r="BL484" s="105"/>
      <c r="BM484" s="2"/>
      <c r="BN484" s="25"/>
      <c r="BO484" s="25"/>
      <c r="BP484" s="25"/>
      <c r="BQ484" s="25"/>
      <c r="BR484" s="25"/>
      <c r="BS484" s="25"/>
      <c r="BT484" s="25"/>
      <c r="BU484" s="25"/>
      <c r="BV484" s="25"/>
      <c r="BW484" s="25"/>
      <c r="BX484" s="25"/>
      <c r="BY484" s="25"/>
      <c r="BZ484" s="25"/>
      <c r="CA484" s="25"/>
      <c r="CB484" s="25"/>
      <c r="CC484" s="25"/>
      <c r="CD484" s="25"/>
      <c r="CE484" s="25"/>
      <c r="CF484" s="25"/>
      <c r="CG484" s="25"/>
      <c r="CH484" s="25"/>
      <c r="CI484" s="25"/>
      <c r="CJ484" s="25"/>
      <c r="CK484" s="25"/>
      <c r="CU484" s="10" t="str">
        <f>'Hotel Database'!$EJ491</f>
        <v/>
      </c>
      <c r="CW484" s="10" t="str">
        <f>'Hotel Database'!$EN491</f>
        <v/>
      </c>
      <c r="CY484" s="8">
        <v>474</v>
      </c>
      <c r="DA484" s="10" t="str">
        <f>IFERROR(INDEX('Hotel Database'!$ED$11:$ED$510, MATCH($CY484, 'Hotel Database'!$EB$11:$EB$510, 0)), "")</f>
        <v>474. Beach Club at The Boca Raton</v>
      </c>
      <c r="DC484" s="10" t="str">
        <f>IF(IFERROR(INDEX('Hotel Database'!$AD$11:$AD$510, MATCH($CY484, 'Hotel Database'!$EB$11:$EB$510, 0)), "")="", "", IFERROR(INDEX('Hotel Database'!$AD$11:$AD$510, MATCH($CY484, 'Hotel Database'!$EB$11:$EB$510, 0)), ""))</f>
        <v>www.lhw.com/beachclub</v>
      </c>
      <c r="DE484" s="10" t="str">
        <f t="shared" si="23"/>
        <v>https://lhw.com/beachclub</v>
      </c>
    </row>
    <row r="485" spans="1:109" x14ac:dyDescent="0.35">
      <c r="A485" s="2"/>
      <c r="B485" s="101" t="str">
        <f>IF(IFERROR(INDEX('Hotel Database'!$B$11:$B$510, MATCH($CY485, 'Hotel Database'!$EB$11:$EB$510, 0)), "")="", "", IFERROR(INDEX('Hotel Database'!$B$11:$B$510, MATCH($CY485, 'Hotel Database'!$EB$11:$EB$510, 0)), ""))</f>
        <v>United States</v>
      </c>
      <c r="C485" s="102"/>
      <c r="D485" s="102"/>
      <c r="E485" s="102"/>
      <c r="F485" s="102"/>
      <c r="G485" s="102"/>
      <c r="H485" s="102"/>
      <c r="I485" s="102" t="str">
        <f>IF(IFERROR(INDEX('Hotel Database'!$C$11:$C$510, MATCH($CY485, 'Hotel Database'!$EB$11:$EB$510, 0)), "")="", "", IFERROR(INDEX('Hotel Database'!$C$11:$C$510, MATCH($CY485, 'Hotel Database'!$EB$11:$EB$510, 0)), ""))</f>
        <v>Santa Barbara</v>
      </c>
      <c r="J485" s="102"/>
      <c r="K485" s="102"/>
      <c r="L485" s="102"/>
      <c r="M485" s="102"/>
      <c r="N485" s="102"/>
      <c r="O485" s="102"/>
      <c r="P485" s="102" t="str">
        <f>IF(IFERROR(INDEX('Hotel Database'!$D$11:$D$510, MATCH($CY485, 'Hotel Database'!$EB$11:$EB$510, 0)), "")="", "", IFERROR(INDEX('Hotel Database'!$D$11:$D$510, MATCH($CY485, 'Hotel Database'!$EB$11:$EB$510, 0)), ""))</f>
        <v>El Encanto</v>
      </c>
      <c r="Q485" s="102"/>
      <c r="R485" s="102"/>
      <c r="S485" s="102"/>
      <c r="T485" s="102"/>
      <c r="U485" s="102"/>
      <c r="V485" s="102"/>
      <c r="W485" s="102"/>
      <c r="X485" s="102"/>
      <c r="Y485" s="102"/>
      <c r="Z485" s="102" t="str">
        <f>IF(IFERROR(INDEX('Hotel Database'!$I$11:$I$510, MATCH($CY485, 'Hotel Database'!$EB$11:$EB$510, 0)), "")="", "", IFERROR(INDEX('Hotel Database'!$I$11:$I$510, MATCH($CY485, 'Hotel Database'!$EB$11:$EB$510, 0)), ""))</f>
        <v/>
      </c>
      <c r="AA485" s="102"/>
      <c r="AB485" s="102"/>
      <c r="AC485" s="102"/>
      <c r="AD485" s="103">
        <f>IF(IFERROR(INDEX('Hotel Database'!$E$11:$E$510, MATCH($CY485, 'Hotel Database'!$EB$11:$EB$510, 0)), "")="", "", IFERROR(INDEX('Hotel Database'!$E$11:$E$510, MATCH($CY485, 'Hotel Database'!$EB$11:$EB$510, 0)), ""))</f>
        <v>90</v>
      </c>
      <c r="AE485" s="103"/>
      <c r="AF485" s="103"/>
      <c r="AG485" s="103"/>
      <c r="AH485" s="103">
        <f>IF(IFERROR(INDEX('Hotel Database'!$H$11:$H$510, MATCH($CY485, 'Hotel Database'!$EB$11:$EB$510, 0)), "")="", "", IFERROR(INDEX('Hotel Database'!$H$11:$H$510, MATCH($CY485, 'Hotel Database'!$EB$11:$EB$510, 0)), ""))</f>
        <v>0</v>
      </c>
      <c r="AI485" s="103"/>
      <c r="AJ485" s="103"/>
      <c r="AK485" s="103"/>
      <c r="AL485" s="103" t="str">
        <f>IF(IFERROR(INDEX('Hotel Database'!$K$11:$K$510, MATCH($CY485, 'Hotel Database'!$EB$11:$EB$510, 0)), "")="", "", IFERROR(INDEX('Hotel Database'!$K$11:$K$510, MATCH($CY485, 'Hotel Database'!$EB$11:$EB$510, 0)), ""))</f>
        <v/>
      </c>
      <c r="AM485" s="103"/>
      <c r="AN485" s="103"/>
      <c r="AO485" s="103"/>
      <c r="AP485" s="103" t="str">
        <f>IF(IFERROR(INDEX('Hotel Database'!$Q$11:$Q$510, MATCH($CY485, 'Hotel Database'!$EB$11:$EB$510, 0)), "")="", "", IFERROR(INDEX('Hotel Database'!$Q$11:$Q$510, MATCH($CY485, 'Hotel Database'!$EB$11:$EB$510, 0)), ""))</f>
        <v/>
      </c>
      <c r="AQ485" s="103"/>
      <c r="AR485" s="103"/>
      <c r="AS485" s="103"/>
      <c r="AT485" s="104" t="str">
        <f t="shared" si="22"/>
        <v>https://lhw.com/elencanto</v>
      </c>
      <c r="AU485" s="104"/>
      <c r="AV485" s="104"/>
      <c r="AW485" s="104"/>
      <c r="AX485" s="104"/>
      <c r="AY485" s="104"/>
      <c r="AZ485" s="104"/>
      <c r="BA485" s="104"/>
      <c r="BB485" s="104"/>
      <c r="BC485" s="104"/>
      <c r="BD485" s="104"/>
      <c r="BE485" s="104"/>
      <c r="BF485" s="104"/>
      <c r="BG485" s="104"/>
      <c r="BH485" s="104"/>
      <c r="BI485" s="104"/>
      <c r="BJ485" s="104"/>
      <c r="BK485" s="104"/>
      <c r="BL485" s="105"/>
      <c r="BM485" s="2"/>
      <c r="BN485" s="25"/>
      <c r="BO485" s="25"/>
      <c r="BP485" s="25"/>
      <c r="BQ485" s="25"/>
      <c r="BR485" s="25"/>
      <c r="BS485" s="25"/>
      <c r="BT485" s="25"/>
      <c r="BU485" s="25"/>
      <c r="BV485" s="25"/>
      <c r="BW485" s="25"/>
      <c r="BX485" s="25"/>
      <c r="BY485" s="25"/>
      <c r="BZ485" s="25"/>
      <c r="CA485" s="25"/>
      <c r="CB485" s="25"/>
      <c r="CC485" s="25"/>
      <c r="CD485" s="25"/>
      <c r="CE485" s="25"/>
      <c r="CF485" s="25"/>
      <c r="CG485" s="25"/>
      <c r="CH485" s="25"/>
      <c r="CI485" s="25"/>
      <c r="CJ485" s="25"/>
      <c r="CK485" s="25"/>
      <c r="CU485" s="10" t="str">
        <f>'Hotel Database'!$EJ492</f>
        <v/>
      </c>
      <c r="CW485" s="10" t="str">
        <f>'Hotel Database'!$EN492</f>
        <v/>
      </c>
      <c r="CY485" s="8">
        <v>475</v>
      </c>
      <c r="DA485" s="10" t="str">
        <f>IFERROR(INDEX('Hotel Database'!$ED$11:$ED$510, MATCH($CY485, 'Hotel Database'!$EB$11:$EB$510, 0)), "")</f>
        <v>475. El Encanto</v>
      </c>
      <c r="DC485" s="10" t="str">
        <f>IF(IFERROR(INDEX('Hotel Database'!$AD$11:$AD$510, MATCH($CY485, 'Hotel Database'!$EB$11:$EB$510, 0)), "")="", "", IFERROR(INDEX('Hotel Database'!$AD$11:$AD$510, MATCH($CY485, 'Hotel Database'!$EB$11:$EB$510, 0)), ""))</f>
        <v>www.lhw.com/elencanto</v>
      </c>
      <c r="DE485" s="10" t="str">
        <f t="shared" si="23"/>
        <v>https://lhw.com/elencanto</v>
      </c>
    </row>
    <row r="486" spans="1:109" x14ac:dyDescent="0.35">
      <c r="A486" s="2"/>
      <c r="B486" s="101" t="str">
        <f>IF(IFERROR(INDEX('Hotel Database'!$B$11:$B$510, MATCH($CY486, 'Hotel Database'!$EB$11:$EB$510, 0)), "")="", "", IFERROR(INDEX('Hotel Database'!$B$11:$B$510, MATCH($CY486, 'Hotel Database'!$EB$11:$EB$510, 0)), ""))</f>
        <v>United States</v>
      </c>
      <c r="C486" s="102"/>
      <c r="D486" s="102"/>
      <c r="E486" s="102"/>
      <c r="F486" s="102"/>
      <c r="G486" s="102"/>
      <c r="H486" s="102"/>
      <c r="I486" s="102" t="str">
        <f>IF(IFERROR(INDEX('Hotel Database'!$C$11:$C$510, MATCH($CY486, 'Hotel Database'!$EB$11:$EB$510, 0)), "")="", "", IFERROR(INDEX('Hotel Database'!$C$11:$C$510, MATCH($CY486, 'Hotel Database'!$EB$11:$EB$510, 0)), ""))</f>
        <v>New York</v>
      </c>
      <c r="J486" s="102"/>
      <c r="K486" s="102"/>
      <c r="L486" s="102"/>
      <c r="M486" s="102"/>
      <c r="N486" s="102"/>
      <c r="O486" s="102"/>
      <c r="P486" s="102" t="str">
        <f>IF(IFERROR(INDEX('Hotel Database'!$D$11:$D$510, MATCH($CY486, 'Hotel Database'!$EB$11:$EB$510, 0)), "")="", "", IFERROR(INDEX('Hotel Database'!$D$11:$D$510, MATCH($CY486, 'Hotel Database'!$EB$11:$EB$510, 0)), ""))</f>
        <v>The Hotel Chelsea</v>
      </c>
      <c r="Q486" s="102"/>
      <c r="R486" s="102"/>
      <c r="S486" s="102"/>
      <c r="T486" s="102"/>
      <c r="U486" s="102"/>
      <c r="V486" s="102"/>
      <c r="W486" s="102"/>
      <c r="X486" s="102"/>
      <c r="Y486" s="102"/>
      <c r="Z486" s="102" t="str">
        <f>IF(IFERROR(INDEX('Hotel Database'!$I$11:$I$510, MATCH($CY486, 'Hotel Database'!$EB$11:$EB$510, 0)), "")="", "", IFERROR(INDEX('Hotel Database'!$I$11:$I$510, MATCH($CY486, 'Hotel Database'!$EB$11:$EB$510, 0)), ""))</f>
        <v/>
      </c>
      <c r="AA486" s="102"/>
      <c r="AB486" s="102"/>
      <c r="AC486" s="102"/>
      <c r="AD486" s="103">
        <f>IF(IFERROR(INDEX('Hotel Database'!$E$11:$E$510, MATCH($CY486, 'Hotel Database'!$EB$11:$EB$510, 0)), "")="", "", IFERROR(INDEX('Hotel Database'!$E$11:$E$510, MATCH($CY486, 'Hotel Database'!$EB$11:$EB$510, 0)), ""))</f>
        <v>158</v>
      </c>
      <c r="AE486" s="103"/>
      <c r="AF486" s="103"/>
      <c r="AG486" s="103"/>
      <c r="AH486" s="103">
        <f>IF(IFERROR(INDEX('Hotel Database'!$H$11:$H$510, MATCH($CY486, 'Hotel Database'!$EB$11:$EB$510, 0)), "")="", "", IFERROR(INDEX('Hotel Database'!$H$11:$H$510, MATCH($CY486, 'Hotel Database'!$EB$11:$EB$510, 0)), ""))</f>
        <v>0</v>
      </c>
      <c r="AI486" s="103"/>
      <c r="AJ486" s="103"/>
      <c r="AK486" s="103"/>
      <c r="AL486" s="103" t="str">
        <f>IF(IFERROR(INDEX('Hotel Database'!$K$11:$K$510, MATCH($CY486, 'Hotel Database'!$EB$11:$EB$510, 0)), "")="", "", IFERROR(INDEX('Hotel Database'!$K$11:$K$510, MATCH($CY486, 'Hotel Database'!$EB$11:$EB$510, 0)), ""))</f>
        <v/>
      </c>
      <c r="AM486" s="103"/>
      <c r="AN486" s="103"/>
      <c r="AO486" s="103"/>
      <c r="AP486" s="103" t="str">
        <f>IF(IFERROR(INDEX('Hotel Database'!$Q$11:$Q$510, MATCH($CY486, 'Hotel Database'!$EB$11:$EB$510, 0)), "")="", "", IFERROR(INDEX('Hotel Database'!$Q$11:$Q$510, MATCH($CY486, 'Hotel Database'!$EB$11:$EB$510, 0)), ""))</f>
        <v/>
      </c>
      <c r="AQ486" s="103"/>
      <c r="AR486" s="103"/>
      <c r="AS486" s="103"/>
      <c r="AT486" s="104" t="str">
        <f t="shared" si="22"/>
        <v>https://lhw.com/chelsea</v>
      </c>
      <c r="AU486" s="104"/>
      <c r="AV486" s="104"/>
      <c r="AW486" s="104"/>
      <c r="AX486" s="104"/>
      <c r="AY486" s="104"/>
      <c r="AZ486" s="104"/>
      <c r="BA486" s="104"/>
      <c r="BB486" s="104"/>
      <c r="BC486" s="104"/>
      <c r="BD486" s="104"/>
      <c r="BE486" s="104"/>
      <c r="BF486" s="104"/>
      <c r="BG486" s="104"/>
      <c r="BH486" s="104"/>
      <c r="BI486" s="104"/>
      <c r="BJ486" s="104"/>
      <c r="BK486" s="104"/>
      <c r="BL486" s="105"/>
      <c r="BM486" s="2"/>
      <c r="BN486" s="25"/>
      <c r="BO486" s="25"/>
      <c r="BP486" s="25"/>
      <c r="BQ486" s="25"/>
      <c r="BR486" s="25"/>
      <c r="BS486" s="25"/>
      <c r="BT486" s="25"/>
      <c r="BU486" s="25"/>
      <c r="BV486" s="25"/>
      <c r="BW486" s="25"/>
      <c r="BX486" s="25"/>
      <c r="BY486" s="25"/>
      <c r="BZ486" s="25"/>
      <c r="CA486" s="25"/>
      <c r="CB486" s="25"/>
      <c r="CC486" s="25"/>
      <c r="CD486" s="25"/>
      <c r="CE486" s="25"/>
      <c r="CF486" s="25"/>
      <c r="CG486" s="25"/>
      <c r="CH486" s="25"/>
      <c r="CI486" s="25"/>
      <c r="CJ486" s="25"/>
      <c r="CK486" s="25"/>
      <c r="CU486" s="10" t="str">
        <f>'Hotel Database'!$EJ493</f>
        <v/>
      </c>
      <c r="CW486" s="10" t="str">
        <f>'Hotel Database'!$EN493</f>
        <v/>
      </c>
      <c r="CY486" s="8">
        <v>476</v>
      </c>
      <c r="DA486" s="10" t="str">
        <f>IFERROR(INDEX('Hotel Database'!$ED$11:$ED$510, MATCH($CY486, 'Hotel Database'!$EB$11:$EB$510, 0)), "")</f>
        <v>476. The Hotel Chelsea</v>
      </c>
      <c r="DC486" s="10" t="str">
        <f>IF(IFERROR(INDEX('Hotel Database'!$AD$11:$AD$510, MATCH($CY486, 'Hotel Database'!$EB$11:$EB$510, 0)), "")="", "", IFERROR(INDEX('Hotel Database'!$AD$11:$AD$510, MATCH($CY486, 'Hotel Database'!$EB$11:$EB$510, 0)), ""))</f>
        <v>www.lhw.com/chelsea</v>
      </c>
      <c r="DE486" s="10" t="str">
        <f t="shared" si="23"/>
        <v>https://lhw.com/chelsea</v>
      </c>
    </row>
    <row r="487" spans="1:109" x14ac:dyDescent="0.35">
      <c r="A487" s="2"/>
      <c r="B487" s="101" t="str">
        <f>IF(IFERROR(INDEX('Hotel Database'!$B$11:$B$510, MATCH($CY487, 'Hotel Database'!$EB$11:$EB$510, 0)), "")="", "", IFERROR(INDEX('Hotel Database'!$B$11:$B$510, MATCH($CY487, 'Hotel Database'!$EB$11:$EB$510, 0)), ""))</f>
        <v>United States</v>
      </c>
      <c r="C487" s="102"/>
      <c r="D487" s="102"/>
      <c r="E487" s="102"/>
      <c r="F487" s="102"/>
      <c r="G487" s="102"/>
      <c r="H487" s="102"/>
      <c r="I487" s="102" t="str">
        <f>IF(IFERROR(INDEX('Hotel Database'!$C$11:$C$510, MATCH($CY487, 'Hotel Database'!$EB$11:$EB$510, 0)), "")="", "", IFERROR(INDEX('Hotel Database'!$C$11:$C$510, MATCH($CY487, 'Hotel Database'!$EB$11:$EB$510, 0)), ""))</f>
        <v>Stone Ridge</v>
      </c>
      <c r="J487" s="102"/>
      <c r="K487" s="102"/>
      <c r="L487" s="102"/>
      <c r="M487" s="102"/>
      <c r="N487" s="102"/>
      <c r="O487" s="102"/>
      <c r="P487" s="102" t="str">
        <f>IF(IFERROR(INDEX('Hotel Database'!$D$11:$D$510, MATCH($CY487, 'Hotel Database'!$EB$11:$EB$510, 0)), "")="", "", IFERROR(INDEX('Hotel Database'!$D$11:$D$510, MATCH($CY487, 'Hotel Database'!$EB$11:$EB$510, 0)), ""))</f>
        <v>Hasbrouck House</v>
      </c>
      <c r="Q487" s="102"/>
      <c r="R487" s="102"/>
      <c r="S487" s="102"/>
      <c r="T487" s="102"/>
      <c r="U487" s="102"/>
      <c r="V487" s="102"/>
      <c r="W487" s="102"/>
      <c r="X487" s="102"/>
      <c r="Y487" s="102"/>
      <c r="Z487" s="102" t="str">
        <f>IF(IFERROR(INDEX('Hotel Database'!$I$11:$I$510, MATCH($CY487, 'Hotel Database'!$EB$11:$EB$510, 0)), "")="", "", IFERROR(INDEX('Hotel Database'!$I$11:$I$510, MATCH($CY487, 'Hotel Database'!$EB$11:$EB$510, 0)), ""))</f>
        <v/>
      </c>
      <c r="AA487" s="102"/>
      <c r="AB487" s="102"/>
      <c r="AC487" s="102"/>
      <c r="AD487" s="103">
        <f>IF(IFERROR(INDEX('Hotel Database'!$E$11:$E$510, MATCH($CY487, 'Hotel Database'!$EB$11:$EB$510, 0)), "")="", "", IFERROR(INDEX('Hotel Database'!$E$11:$E$510, MATCH($CY487, 'Hotel Database'!$EB$11:$EB$510, 0)), ""))</f>
        <v>19</v>
      </c>
      <c r="AE487" s="103"/>
      <c r="AF487" s="103"/>
      <c r="AG487" s="103"/>
      <c r="AH487" s="103">
        <f>IF(IFERROR(INDEX('Hotel Database'!$H$11:$H$510, MATCH($CY487, 'Hotel Database'!$EB$11:$EB$510, 0)), "")="", "", IFERROR(INDEX('Hotel Database'!$H$11:$H$510, MATCH($CY487, 'Hotel Database'!$EB$11:$EB$510, 0)), ""))</f>
        <v>0</v>
      </c>
      <c r="AI487" s="103"/>
      <c r="AJ487" s="103"/>
      <c r="AK487" s="103"/>
      <c r="AL487" s="103" t="str">
        <f>IF(IFERROR(INDEX('Hotel Database'!$K$11:$K$510, MATCH($CY487, 'Hotel Database'!$EB$11:$EB$510, 0)), "")="", "", IFERROR(INDEX('Hotel Database'!$K$11:$K$510, MATCH($CY487, 'Hotel Database'!$EB$11:$EB$510, 0)), ""))</f>
        <v/>
      </c>
      <c r="AM487" s="103"/>
      <c r="AN487" s="103"/>
      <c r="AO487" s="103"/>
      <c r="AP487" s="103" t="str">
        <f>IF(IFERROR(INDEX('Hotel Database'!$Q$11:$Q$510, MATCH($CY487, 'Hotel Database'!$EB$11:$EB$510, 0)), "")="", "", IFERROR(INDEX('Hotel Database'!$Q$11:$Q$510, MATCH($CY487, 'Hotel Database'!$EB$11:$EB$510, 0)), ""))</f>
        <v/>
      </c>
      <c r="AQ487" s="103"/>
      <c r="AR487" s="103"/>
      <c r="AS487" s="103"/>
      <c r="AT487" s="104" t="str">
        <f t="shared" si="22"/>
        <v/>
      </c>
      <c r="AU487" s="104"/>
      <c r="AV487" s="104"/>
      <c r="AW487" s="104"/>
      <c r="AX487" s="104"/>
      <c r="AY487" s="104"/>
      <c r="AZ487" s="104"/>
      <c r="BA487" s="104"/>
      <c r="BB487" s="104"/>
      <c r="BC487" s="104"/>
      <c r="BD487" s="104"/>
      <c r="BE487" s="104"/>
      <c r="BF487" s="104"/>
      <c r="BG487" s="104"/>
      <c r="BH487" s="104"/>
      <c r="BI487" s="104"/>
      <c r="BJ487" s="104"/>
      <c r="BK487" s="104"/>
      <c r="BL487" s="105"/>
      <c r="BM487" s="2"/>
      <c r="BN487" s="25"/>
      <c r="BO487" s="25"/>
      <c r="BP487" s="25"/>
      <c r="BQ487" s="25"/>
      <c r="BR487" s="25"/>
      <c r="BS487" s="25"/>
      <c r="BT487" s="25"/>
      <c r="BU487" s="25"/>
      <c r="BV487" s="25"/>
      <c r="BW487" s="25"/>
      <c r="BX487" s="25"/>
      <c r="BY487" s="25"/>
      <c r="BZ487" s="25"/>
      <c r="CA487" s="25"/>
      <c r="CB487" s="25"/>
      <c r="CC487" s="25"/>
      <c r="CD487" s="25"/>
      <c r="CE487" s="25"/>
      <c r="CF487" s="25"/>
      <c r="CG487" s="25"/>
      <c r="CH487" s="25"/>
      <c r="CI487" s="25"/>
      <c r="CJ487" s="25"/>
      <c r="CK487" s="25"/>
      <c r="CU487" s="10" t="str">
        <f>'Hotel Database'!$EJ494</f>
        <v/>
      </c>
      <c r="CW487" s="10" t="str">
        <f>'Hotel Database'!$EN494</f>
        <v/>
      </c>
      <c r="CY487" s="8">
        <v>477</v>
      </c>
      <c r="DA487" s="10" t="str">
        <f>IFERROR(INDEX('Hotel Database'!$ED$11:$ED$510, MATCH($CY487, 'Hotel Database'!$EB$11:$EB$510, 0)), "")</f>
        <v>477. Hasbrouck House</v>
      </c>
      <c r="DC487" s="10" t="str">
        <f>IF(IFERROR(INDEX('Hotel Database'!$AD$11:$AD$510, MATCH($CY487, 'Hotel Database'!$EB$11:$EB$510, 0)), "")="", "", IFERROR(INDEX('Hotel Database'!$AD$11:$AD$510, MATCH($CY487, 'Hotel Database'!$EB$11:$EB$510, 0)), ""))</f>
        <v/>
      </c>
      <c r="DE487" s="10" t="str">
        <f t="shared" si="23"/>
        <v/>
      </c>
    </row>
    <row r="488" spans="1:109" x14ac:dyDescent="0.35">
      <c r="A488" s="2"/>
      <c r="B488" s="101" t="str">
        <f>IF(IFERROR(INDEX('Hotel Database'!$B$11:$B$510, MATCH($CY488, 'Hotel Database'!$EB$11:$EB$510, 0)), "")="", "", IFERROR(INDEX('Hotel Database'!$B$11:$B$510, MATCH($CY488, 'Hotel Database'!$EB$11:$EB$510, 0)), ""))</f>
        <v>United States</v>
      </c>
      <c r="C488" s="102"/>
      <c r="D488" s="102"/>
      <c r="E488" s="102"/>
      <c r="F488" s="102"/>
      <c r="G488" s="102"/>
      <c r="H488" s="102"/>
      <c r="I488" s="102" t="str">
        <f>IF(IFERROR(INDEX('Hotel Database'!$C$11:$C$510, MATCH($CY488, 'Hotel Database'!$EB$11:$EB$510, 0)), "")="", "", IFERROR(INDEX('Hotel Database'!$C$11:$C$510, MATCH($CY488, 'Hotel Database'!$EB$11:$EB$510, 0)), ""))</f>
        <v>West Palm Beach</v>
      </c>
      <c r="J488" s="102"/>
      <c r="K488" s="102"/>
      <c r="L488" s="102"/>
      <c r="M488" s="102"/>
      <c r="N488" s="102"/>
      <c r="O488" s="102"/>
      <c r="P488" s="102" t="str">
        <f>IF(IFERROR(INDEX('Hotel Database'!$D$11:$D$510, MATCH($CY488, 'Hotel Database'!$EB$11:$EB$510, 0)), "")="", "", IFERROR(INDEX('Hotel Database'!$D$11:$D$510, MATCH($CY488, 'Hotel Database'!$EB$11:$EB$510, 0)), ""))</f>
        <v>Nora Hotel</v>
      </c>
      <c r="Q488" s="102"/>
      <c r="R488" s="102"/>
      <c r="S488" s="102"/>
      <c r="T488" s="102"/>
      <c r="U488" s="102"/>
      <c r="V488" s="102"/>
      <c r="W488" s="102"/>
      <c r="X488" s="102"/>
      <c r="Y488" s="102"/>
      <c r="Z488" s="102" t="str">
        <f>IF(IFERROR(INDEX('Hotel Database'!$I$11:$I$510, MATCH($CY488, 'Hotel Database'!$EB$11:$EB$510, 0)), "")="", "", IFERROR(INDEX('Hotel Database'!$I$11:$I$510, MATCH($CY488, 'Hotel Database'!$EB$11:$EB$510, 0)), ""))</f>
        <v/>
      </c>
      <c r="AA488" s="102"/>
      <c r="AB488" s="102"/>
      <c r="AC488" s="102"/>
      <c r="AD488" s="103">
        <f>IF(IFERROR(INDEX('Hotel Database'!$E$11:$E$510, MATCH($CY488, 'Hotel Database'!$EB$11:$EB$510, 0)), "")="", "", IFERROR(INDEX('Hotel Database'!$E$11:$E$510, MATCH($CY488, 'Hotel Database'!$EB$11:$EB$510, 0)), ""))</f>
        <v>201</v>
      </c>
      <c r="AE488" s="103"/>
      <c r="AF488" s="103"/>
      <c r="AG488" s="103"/>
      <c r="AH488" s="103">
        <f>IF(IFERROR(INDEX('Hotel Database'!$H$11:$H$510, MATCH($CY488, 'Hotel Database'!$EB$11:$EB$510, 0)), "")="", "", IFERROR(INDEX('Hotel Database'!$H$11:$H$510, MATCH($CY488, 'Hotel Database'!$EB$11:$EB$510, 0)), ""))</f>
        <v>0</v>
      </c>
      <c r="AI488" s="103"/>
      <c r="AJ488" s="103"/>
      <c r="AK488" s="103"/>
      <c r="AL488" s="103" t="str">
        <f>IF(IFERROR(INDEX('Hotel Database'!$K$11:$K$510, MATCH($CY488, 'Hotel Database'!$EB$11:$EB$510, 0)), "")="", "", IFERROR(INDEX('Hotel Database'!$K$11:$K$510, MATCH($CY488, 'Hotel Database'!$EB$11:$EB$510, 0)), ""))</f>
        <v/>
      </c>
      <c r="AM488" s="103"/>
      <c r="AN488" s="103"/>
      <c r="AO488" s="103"/>
      <c r="AP488" s="103" t="str">
        <f>IF(IFERROR(INDEX('Hotel Database'!$Q$11:$Q$510, MATCH($CY488, 'Hotel Database'!$EB$11:$EB$510, 0)), "")="", "", IFERROR(INDEX('Hotel Database'!$Q$11:$Q$510, MATCH($CY488, 'Hotel Database'!$EB$11:$EB$510, 0)), ""))</f>
        <v/>
      </c>
      <c r="AQ488" s="103"/>
      <c r="AR488" s="103"/>
      <c r="AS488" s="103"/>
      <c r="AT488" s="104" t="str">
        <f t="shared" si="22"/>
        <v/>
      </c>
      <c r="AU488" s="104"/>
      <c r="AV488" s="104"/>
      <c r="AW488" s="104"/>
      <c r="AX488" s="104"/>
      <c r="AY488" s="104"/>
      <c r="AZ488" s="104"/>
      <c r="BA488" s="104"/>
      <c r="BB488" s="104"/>
      <c r="BC488" s="104"/>
      <c r="BD488" s="104"/>
      <c r="BE488" s="104"/>
      <c r="BF488" s="104"/>
      <c r="BG488" s="104"/>
      <c r="BH488" s="104"/>
      <c r="BI488" s="104"/>
      <c r="BJ488" s="104"/>
      <c r="BK488" s="104"/>
      <c r="BL488" s="105"/>
      <c r="BM488" s="2"/>
      <c r="BN488" s="25"/>
      <c r="BO488" s="25"/>
      <c r="BP488" s="25"/>
      <c r="BQ488" s="25"/>
      <c r="BR488" s="25"/>
      <c r="BS488" s="25"/>
      <c r="BT488" s="25"/>
      <c r="BU488" s="25"/>
      <c r="BV488" s="25"/>
      <c r="BW488" s="25"/>
      <c r="BX488" s="25"/>
      <c r="BY488" s="25"/>
      <c r="BZ488" s="25"/>
      <c r="CA488" s="25"/>
      <c r="CB488" s="25"/>
      <c r="CC488" s="25"/>
      <c r="CD488" s="25"/>
      <c r="CE488" s="25"/>
      <c r="CF488" s="25"/>
      <c r="CG488" s="25"/>
      <c r="CH488" s="25"/>
      <c r="CI488" s="25"/>
      <c r="CJ488" s="25"/>
      <c r="CK488" s="25"/>
      <c r="CU488" s="10" t="str">
        <f>'Hotel Database'!$EJ495</f>
        <v/>
      </c>
      <c r="CW488" s="10" t="str">
        <f>'Hotel Database'!$EN495</f>
        <v/>
      </c>
      <c r="CY488" s="8">
        <v>478</v>
      </c>
      <c r="DA488" s="10" t="str">
        <f>IFERROR(INDEX('Hotel Database'!$ED$11:$ED$510, MATCH($CY488, 'Hotel Database'!$EB$11:$EB$510, 0)), "")</f>
        <v>478. Nora Hotel</v>
      </c>
      <c r="DC488" s="10" t="str">
        <f>IF(IFERROR(INDEX('Hotel Database'!$AD$11:$AD$510, MATCH($CY488, 'Hotel Database'!$EB$11:$EB$510, 0)), "")="", "", IFERROR(INDEX('Hotel Database'!$AD$11:$AD$510, MATCH($CY488, 'Hotel Database'!$EB$11:$EB$510, 0)), ""))</f>
        <v/>
      </c>
      <c r="DE488" s="10" t="str">
        <f t="shared" si="23"/>
        <v/>
      </c>
    </row>
    <row r="489" spans="1:109" x14ac:dyDescent="0.35">
      <c r="A489" s="2"/>
      <c r="B489" s="101" t="str">
        <f>IF(IFERROR(INDEX('Hotel Database'!$B$11:$B$510, MATCH($CY489, 'Hotel Database'!$EB$11:$EB$510, 0)), "")="", "", IFERROR(INDEX('Hotel Database'!$B$11:$B$510, MATCH($CY489, 'Hotel Database'!$EB$11:$EB$510, 0)), ""))</f>
        <v>United States</v>
      </c>
      <c r="C489" s="102"/>
      <c r="D489" s="102"/>
      <c r="E489" s="102"/>
      <c r="F489" s="102"/>
      <c r="G489" s="102"/>
      <c r="H489" s="102"/>
      <c r="I489" s="102" t="str">
        <f>IF(IFERROR(INDEX('Hotel Database'!$C$11:$C$510, MATCH($CY489, 'Hotel Database'!$EB$11:$EB$510, 0)), "")="", "", IFERROR(INDEX('Hotel Database'!$C$11:$C$510, MATCH($CY489, 'Hotel Database'!$EB$11:$EB$510, 0)), ""))</f>
        <v>San Francisco</v>
      </c>
      <c r="J489" s="102"/>
      <c r="K489" s="102"/>
      <c r="L489" s="102"/>
      <c r="M489" s="102"/>
      <c r="N489" s="102"/>
      <c r="O489" s="102"/>
      <c r="P489" s="102" t="str">
        <f>IF(IFERROR(INDEX('Hotel Database'!$D$11:$D$510, MATCH($CY489, 'Hotel Database'!$EB$11:$EB$510, 0)), "")="", "", IFERROR(INDEX('Hotel Database'!$D$11:$D$510, MATCH($CY489, 'Hotel Database'!$EB$11:$EB$510, 0)), ""))</f>
        <v>The Huntington Hotel</v>
      </c>
      <c r="Q489" s="102"/>
      <c r="R489" s="102"/>
      <c r="S489" s="102"/>
      <c r="T489" s="102"/>
      <c r="U489" s="102"/>
      <c r="V489" s="102"/>
      <c r="W489" s="102"/>
      <c r="X489" s="102"/>
      <c r="Y489" s="102"/>
      <c r="Z489" s="102" t="str">
        <f>IF(IFERROR(INDEX('Hotel Database'!$I$11:$I$510, MATCH($CY489, 'Hotel Database'!$EB$11:$EB$510, 0)), "")="", "", IFERROR(INDEX('Hotel Database'!$I$11:$I$510, MATCH($CY489, 'Hotel Database'!$EB$11:$EB$510, 0)), ""))</f>
        <v/>
      </c>
      <c r="AA489" s="102"/>
      <c r="AB489" s="102"/>
      <c r="AC489" s="102"/>
      <c r="AD489" s="103">
        <f>IF(IFERROR(INDEX('Hotel Database'!$E$11:$E$510, MATCH($CY489, 'Hotel Database'!$EB$11:$EB$510, 0)), "")="", "", IFERROR(INDEX('Hotel Database'!$E$11:$E$510, MATCH($CY489, 'Hotel Database'!$EB$11:$EB$510, 0)), ""))</f>
        <v>143</v>
      </c>
      <c r="AE489" s="103"/>
      <c r="AF489" s="103"/>
      <c r="AG489" s="103"/>
      <c r="AH489" s="103">
        <f>IF(IFERROR(INDEX('Hotel Database'!$H$11:$H$510, MATCH($CY489, 'Hotel Database'!$EB$11:$EB$510, 0)), "")="", "", IFERROR(INDEX('Hotel Database'!$H$11:$H$510, MATCH($CY489, 'Hotel Database'!$EB$11:$EB$510, 0)), ""))</f>
        <v>0</v>
      </c>
      <c r="AI489" s="103"/>
      <c r="AJ489" s="103"/>
      <c r="AK489" s="103"/>
      <c r="AL489" s="103" t="str">
        <f>IF(IFERROR(INDEX('Hotel Database'!$K$11:$K$510, MATCH($CY489, 'Hotel Database'!$EB$11:$EB$510, 0)), "")="", "", IFERROR(INDEX('Hotel Database'!$K$11:$K$510, MATCH($CY489, 'Hotel Database'!$EB$11:$EB$510, 0)), ""))</f>
        <v/>
      </c>
      <c r="AM489" s="103"/>
      <c r="AN489" s="103"/>
      <c r="AO489" s="103"/>
      <c r="AP489" s="103" t="str">
        <f>IF(IFERROR(INDEX('Hotel Database'!$Q$11:$Q$510, MATCH($CY489, 'Hotel Database'!$EB$11:$EB$510, 0)), "")="", "", IFERROR(INDEX('Hotel Database'!$Q$11:$Q$510, MATCH($CY489, 'Hotel Database'!$EB$11:$EB$510, 0)), ""))</f>
        <v/>
      </c>
      <c r="AQ489" s="103"/>
      <c r="AR489" s="103"/>
      <c r="AS489" s="103"/>
      <c r="AT489" s="104" t="str">
        <f t="shared" si="22"/>
        <v/>
      </c>
      <c r="AU489" s="104"/>
      <c r="AV489" s="104"/>
      <c r="AW489" s="104"/>
      <c r="AX489" s="104"/>
      <c r="AY489" s="104"/>
      <c r="AZ489" s="104"/>
      <c r="BA489" s="104"/>
      <c r="BB489" s="104"/>
      <c r="BC489" s="104"/>
      <c r="BD489" s="104"/>
      <c r="BE489" s="104"/>
      <c r="BF489" s="104"/>
      <c r="BG489" s="104"/>
      <c r="BH489" s="104"/>
      <c r="BI489" s="104"/>
      <c r="BJ489" s="104"/>
      <c r="BK489" s="104"/>
      <c r="BL489" s="105"/>
      <c r="BM489" s="2"/>
      <c r="BN489" s="25"/>
      <c r="BO489" s="25"/>
      <c r="BP489" s="25"/>
      <c r="BQ489" s="25"/>
      <c r="BR489" s="25"/>
      <c r="BS489" s="25"/>
      <c r="BT489" s="25"/>
      <c r="BU489" s="25"/>
      <c r="BV489" s="25"/>
      <c r="BW489" s="25"/>
      <c r="BX489" s="25"/>
      <c r="BY489" s="25"/>
      <c r="BZ489" s="25"/>
      <c r="CA489" s="25"/>
      <c r="CB489" s="25"/>
      <c r="CC489" s="25"/>
      <c r="CD489" s="25"/>
      <c r="CE489" s="25"/>
      <c r="CF489" s="25"/>
      <c r="CG489" s="25"/>
      <c r="CH489" s="25"/>
      <c r="CI489" s="25"/>
      <c r="CJ489" s="25"/>
      <c r="CK489" s="25"/>
      <c r="CU489" s="10" t="str">
        <f>'Hotel Database'!$EJ496</f>
        <v/>
      </c>
      <c r="CW489" s="10" t="str">
        <f>'Hotel Database'!$EN496</f>
        <v/>
      </c>
      <c r="CY489" s="8">
        <v>479</v>
      </c>
      <c r="DA489" s="10" t="str">
        <f>IFERROR(INDEX('Hotel Database'!$ED$11:$ED$510, MATCH($CY489, 'Hotel Database'!$EB$11:$EB$510, 0)), "")</f>
        <v>479. The Huntington Hotel</v>
      </c>
      <c r="DC489" s="10" t="str">
        <f>IF(IFERROR(INDEX('Hotel Database'!$AD$11:$AD$510, MATCH($CY489, 'Hotel Database'!$EB$11:$EB$510, 0)), "")="", "", IFERROR(INDEX('Hotel Database'!$AD$11:$AD$510, MATCH($CY489, 'Hotel Database'!$EB$11:$EB$510, 0)), ""))</f>
        <v/>
      </c>
      <c r="DE489" s="10" t="str">
        <f t="shared" si="23"/>
        <v/>
      </c>
    </row>
    <row r="490" spans="1:109" x14ac:dyDescent="0.35">
      <c r="A490" s="2"/>
      <c r="B490" s="101" t="str">
        <f>IF(IFERROR(INDEX('Hotel Database'!$B$11:$B$510, MATCH($CY490, 'Hotel Database'!$EB$11:$EB$510, 0)), "")="", "", IFERROR(INDEX('Hotel Database'!$B$11:$B$510, MATCH($CY490, 'Hotel Database'!$EB$11:$EB$510, 0)), ""))</f>
        <v>United States</v>
      </c>
      <c r="C490" s="102"/>
      <c r="D490" s="102"/>
      <c r="E490" s="102"/>
      <c r="F490" s="102"/>
      <c r="G490" s="102"/>
      <c r="H490" s="102"/>
      <c r="I490" s="102" t="str">
        <f>IF(IFERROR(INDEX('Hotel Database'!$C$11:$C$510, MATCH($CY490, 'Hotel Database'!$EB$11:$EB$510, 0)), "")="", "", IFERROR(INDEX('Hotel Database'!$C$11:$C$510, MATCH($CY490, 'Hotel Database'!$EB$11:$EB$510, 0)), ""))</f>
        <v>Savannah</v>
      </c>
      <c r="J490" s="102"/>
      <c r="K490" s="102"/>
      <c r="L490" s="102"/>
      <c r="M490" s="102"/>
      <c r="N490" s="102"/>
      <c r="O490" s="102"/>
      <c r="P490" s="102" t="str">
        <f>IF(IFERROR(INDEX('Hotel Database'!$D$11:$D$510, MATCH($CY490, 'Hotel Database'!$EB$11:$EB$510, 0)), "")="", "", IFERROR(INDEX('Hotel Database'!$D$11:$D$510, MATCH($CY490, 'Hotel Database'!$EB$11:$EB$510, 0)), ""))</f>
        <v>Recess Hotel &amp; Club</v>
      </c>
      <c r="Q490" s="102"/>
      <c r="R490" s="102"/>
      <c r="S490" s="102"/>
      <c r="T490" s="102"/>
      <c r="U490" s="102"/>
      <c r="V490" s="102"/>
      <c r="W490" s="102"/>
      <c r="X490" s="102"/>
      <c r="Y490" s="102"/>
      <c r="Z490" s="102" t="str">
        <f>IF(IFERROR(INDEX('Hotel Database'!$I$11:$I$510, MATCH($CY490, 'Hotel Database'!$EB$11:$EB$510, 0)), "")="", "", IFERROR(INDEX('Hotel Database'!$I$11:$I$510, MATCH($CY490, 'Hotel Database'!$EB$11:$EB$510, 0)), ""))</f>
        <v/>
      </c>
      <c r="AA490" s="102"/>
      <c r="AB490" s="102"/>
      <c r="AC490" s="102"/>
      <c r="AD490" s="103">
        <f>IF(IFERROR(INDEX('Hotel Database'!$E$11:$E$510, MATCH($CY490, 'Hotel Database'!$EB$11:$EB$510, 0)), "")="", "", IFERROR(INDEX('Hotel Database'!$E$11:$E$510, MATCH($CY490, 'Hotel Database'!$EB$11:$EB$510, 0)), ""))</f>
        <v>221</v>
      </c>
      <c r="AE490" s="103"/>
      <c r="AF490" s="103"/>
      <c r="AG490" s="103"/>
      <c r="AH490" s="103">
        <f>IF(IFERROR(INDEX('Hotel Database'!$H$11:$H$510, MATCH($CY490, 'Hotel Database'!$EB$11:$EB$510, 0)), "")="", "", IFERROR(INDEX('Hotel Database'!$H$11:$H$510, MATCH($CY490, 'Hotel Database'!$EB$11:$EB$510, 0)), ""))</f>
        <v>0</v>
      </c>
      <c r="AI490" s="103"/>
      <c r="AJ490" s="103"/>
      <c r="AK490" s="103"/>
      <c r="AL490" s="103" t="str">
        <f>IF(IFERROR(INDEX('Hotel Database'!$K$11:$K$510, MATCH($CY490, 'Hotel Database'!$EB$11:$EB$510, 0)), "")="", "", IFERROR(INDEX('Hotel Database'!$K$11:$K$510, MATCH($CY490, 'Hotel Database'!$EB$11:$EB$510, 0)), ""))</f>
        <v/>
      </c>
      <c r="AM490" s="103"/>
      <c r="AN490" s="103"/>
      <c r="AO490" s="103"/>
      <c r="AP490" s="103" t="str">
        <f>IF(IFERROR(INDEX('Hotel Database'!$Q$11:$Q$510, MATCH($CY490, 'Hotel Database'!$EB$11:$EB$510, 0)), "")="", "", IFERROR(INDEX('Hotel Database'!$Q$11:$Q$510, MATCH($CY490, 'Hotel Database'!$EB$11:$EB$510, 0)), ""))</f>
        <v/>
      </c>
      <c r="AQ490" s="103"/>
      <c r="AR490" s="103"/>
      <c r="AS490" s="103"/>
      <c r="AT490" s="104" t="str">
        <f t="shared" si="22"/>
        <v/>
      </c>
      <c r="AU490" s="104"/>
      <c r="AV490" s="104"/>
      <c r="AW490" s="104"/>
      <c r="AX490" s="104"/>
      <c r="AY490" s="104"/>
      <c r="AZ490" s="104"/>
      <c r="BA490" s="104"/>
      <c r="BB490" s="104"/>
      <c r="BC490" s="104"/>
      <c r="BD490" s="104"/>
      <c r="BE490" s="104"/>
      <c r="BF490" s="104"/>
      <c r="BG490" s="104"/>
      <c r="BH490" s="104"/>
      <c r="BI490" s="104"/>
      <c r="BJ490" s="104"/>
      <c r="BK490" s="104"/>
      <c r="BL490" s="105"/>
      <c r="BM490" s="2"/>
      <c r="BN490" s="25"/>
      <c r="BO490" s="25"/>
      <c r="BP490" s="25"/>
      <c r="BQ490" s="25"/>
      <c r="BR490" s="25"/>
      <c r="BS490" s="25"/>
      <c r="BT490" s="25"/>
      <c r="BU490" s="25"/>
      <c r="BV490" s="25"/>
      <c r="BW490" s="25"/>
      <c r="BX490" s="25"/>
      <c r="BY490" s="25"/>
      <c r="BZ490" s="25"/>
      <c r="CA490" s="25"/>
      <c r="CB490" s="25"/>
      <c r="CC490" s="25"/>
      <c r="CD490" s="25"/>
      <c r="CE490" s="25"/>
      <c r="CF490" s="25"/>
      <c r="CG490" s="25"/>
      <c r="CH490" s="25"/>
      <c r="CI490" s="25"/>
      <c r="CJ490" s="25"/>
      <c r="CK490" s="25"/>
      <c r="CU490" s="10" t="str">
        <f>'Hotel Database'!$EJ497</f>
        <v/>
      </c>
      <c r="CW490" s="10" t="str">
        <f>'Hotel Database'!$EN497</f>
        <v/>
      </c>
      <c r="CY490" s="8">
        <v>480</v>
      </c>
      <c r="DA490" s="10" t="str">
        <f>IFERROR(INDEX('Hotel Database'!$ED$11:$ED$510, MATCH($CY490, 'Hotel Database'!$EB$11:$EB$510, 0)), "")</f>
        <v>480. Recess Hotel &amp; Club</v>
      </c>
      <c r="DC490" s="10" t="str">
        <f>IF(IFERROR(INDEX('Hotel Database'!$AD$11:$AD$510, MATCH($CY490, 'Hotel Database'!$EB$11:$EB$510, 0)), "")="", "", IFERROR(INDEX('Hotel Database'!$AD$11:$AD$510, MATCH($CY490, 'Hotel Database'!$EB$11:$EB$510, 0)), ""))</f>
        <v/>
      </c>
      <c r="DE490" s="10" t="str">
        <f t="shared" si="23"/>
        <v/>
      </c>
    </row>
    <row r="491" spans="1:109" x14ac:dyDescent="0.35">
      <c r="A491" s="2"/>
      <c r="B491" s="101" t="str">
        <f>IF(IFERROR(INDEX('Hotel Database'!$B$11:$B$510, MATCH($CY491, 'Hotel Database'!$EB$11:$EB$510, 0)), "")="", "", IFERROR(INDEX('Hotel Database'!$B$11:$B$510, MATCH($CY491, 'Hotel Database'!$EB$11:$EB$510, 0)), ""))</f>
        <v>Uruguay</v>
      </c>
      <c r="C491" s="102"/>
      <c r="D491" s="102"/>
      <c r="E491" s="102"/>
      <c r="F491" s="102"/>
      <c r="G491" s="102"/>
      <c r="H491" s="102"/>
      <c r="I491" s="102" t="str">
        <f>IF(IFERROR(INDEX('Hotel Database'!$C$11:$C$510, MATCH($CY491, 'Hotel Database'!$EB$11:$EB$510, 0)), "")="", "", IFERROR(INDEX('Hotel Database'!$C$11:$C$510, MATCH($CY491, 'Hotel Database'!$EB$11:$EB$510, 0)), ""))</f>
        <v>Montevideo</v>
      </c>
      <c r="J491" s="102"/>
      <c r="K491" s="102"/>
      <c r="L491" s="102"/>
      <c r="M491" s="102"/>
      <c r="N491" s="102"/>
      <c r="O491" s="102"/>
      <c r="P491" s="102" t="str">
        <f>IF(IFERROR(INDEX('Hotel Database'!$D$11:$D$510, MATCH($CY491, 'Hotel Database'!$EB$11:$EB$510, 0)), "")="", "", IFERROR(INDEX('Hotel Database'!$D$11:$D$510, MATCH($CY491, 'Hotel Database'!$EB$11:$EB$510, 0)), ""))</f>
        <v>Hotel Montevideo</v>
      </c>
      <c r="Q491" s="102"/>
      <c r="R491" s="102"/>
      <c r="S491" s="102"/>
      <c r="T491" s="102"/>
      <c r="U491" s="102"/>
      <c r="V491" s="102"/>
      <c r="W491" s="102"/>
      <c r="X491" s="102"/>
      <c r="Y491" s="102"/>
      <c r="Z491" s="102" t="str">
        <f>IF(IFERROR(INDEX('Hotel Database'!$I$11:$I$510, MATCH($CY491, 'Hotel Database'!$EB$11:$EB$510, 0)), "")="", "", IFERROR(INDEX('Hotel Database'!$I$11:$I$510, MATCH($CY491, 'Hotel Database'!$EB$11:$EB$510, 0)), ""))</f>
        <v/>
      </c>
      <c r="AA491" s="102"/>
      <c r="AB491" s="102"/>
      <c r="AC491" s="102"/>
      <c r="AD491" s="103">
        <f>IF(IFERROR(INDEX('Hotel Database'!$E$11:$E$510, MATCH($CY491, 'Hotel Database'!$EB$11:$EB$510, 0)), "")="", "", IFERROR(INDEX('Hotel Database'!$E$11:$E$510, MATCH($CY491, 'Hotel Database'!$EB$11:$EB$510, 0)), ""))</f>
        <v>80</v>
      </c>
      <c r="AE491" s="103"/>
      <c r="AF491" s="103"/>
      <c r="AG491" s="103"/>
      <c r="AH491" s="103" t="str">
        <f>IF(IFERROR(INDEX('Hotel Database'!$H$11:$H$510, MATCH($CY491, 'Hotel Database'!$EB$11:$EB$510, 0)), "")="", "", IFERROR(INDEX('Hotel Database'!$H$11:$H$510, MATCH($CY491, 'Hotel Database'!$EB$11:$EB$510, 0)), ""))</f>
        <v/>
      </c>
      <c r="AI491" s="103"/>
      <c r="AJ491" s="103"/>
      <c r="AK491" s="103"/>
      <c r="AL491" s="103" t="str">
        <f>IF(IFERROR(INDEX('Hotel Database'!$K$11:$K$510, MATCH($CY491, 'Hotel Database'!$EB$11:$EB$510, 0)), "")="", "", IFERROR(INDEX('Hotel Database'!$K$11:$K$510, MATCH($CY491, 'Hotel Database'!$EB$11:$EB$510, 0)), ""))</f>
        <v/>
      </c>
      <c r="AM491" s="103"/>
      <c r="AN491" s="103"/>
      <c r="AO491" s="103"/>
      <c r="AP491" s="103" t="str">
        <f>IF(IFERROR(INDEX('Hotel Database'!$Q$11:$Q$510, MATCH($CY491, 'Hotel Database'!$EB$11:$EB$510, 0)), "")="", "", IFERROR(INDEX('Hotel Database'!$Q$11:$Q$510, MATCH($CY491, 'Hotel Database'!$EB$11:$EB$510, 0)), ""))</f>
        <v/>
      </c>
      <c r="AQ491" s="103"/>
      <c r="AR491" s="103"/>
      <c r="AS491" s="103"/>
      <c r="AT491" s="104" t="str">
        <f t="shared" si="22"/>
        <v>https://lhw.com/montevideo</v>
      </c>
      <c r="AU491" s="104"/>
      <c r="AV491" s="104"/>
      <c r="AW491" s="104"/>
      <c r="AX491" s="104"/>
      <c r="AY491" s="104"/>
      <c r="AZ491" s="104"/>
      <c r="BA491" s="104"/>
      <c r="BB491" s="104"/>
      <c r="BC491" s="104"/>
      <c r="BD491" s="104"/>
      <c r="BE491" s="104"/>
      <c r="BF491" s="104"/>
      <c r="BG491" s="104"/>
      <c r="BH491" s="104"/>
      <c r="BI491" s="104"/>
      <c r="BJ491" s="104"/>
      <c r="BK491" s="104"/>
      <c r="BL491" s="105"/>
      <c r="BM491" s="2"/>
      <c r="BN491" s="25"/>
      <c r="BO491" s="25"/>
      <c r="BP491" s="25"/>
      <c r="BQ491" s="25"/>
      <c r="BR491" s="25"/>
      <c r="BS491" s="25"/>
      <c r="BT491" s="25"/>
      <c r="BU491" s="25"/>
      <c r="BV491" s="25"/>
      <c r="BW491" s="25"/>
      <c r="BX491" s="25"/>
      <c r="BY491" s="25"/>
      <c r="BZ491" s="25"/>
      <c r="CA491" s="25"/>
      <c r="CB491" s="25"/>
      <c r="CC491" s="25"/>
      <c r="CD491" s="25"/>
      <c r="CE491" s="25"/>
      <c r="CF491" s="25"/>
      <c r="CG491" s="25"/>
      <c r="CH491" s="25"/>
      <c r="CI491" s="25"/>
      <c r="CJ491" s="25"/>
      <c r="CK491" s="25"/>
      <c r="CU491" s="10" t="str">
        <f>'Hotel Database'!$EJ498</f>
        <v/>
      </c>
      <c r="CW491" s="10" t="str">
        <f>'Hotel Database'!$EN498</f>
        <v/>
      </c>
      <c r="CY491" s="8">
        <v>481</v>
      </c>
      <c r="DA491" s="10" t="str">
        <f>IFERROR(INDEX('Hotel Database'!$ED$11:$ED$510, MATCH($CY491, 'Hotel Database'!$EB$11:$EB$510, 0)), "")</f>
        <v>481. Hotel Montevideo</v>
      </c>
      <c r="DC491" s="10" t="str">
        <f>IF(IFERROR(INDEX('Hotel Database'!$AD$11:$AD$510, MATCH($CY491, 'Hotel Database'!$EB$11:$EB$510, 0)), "")="", "", IFERROR(INDEX('Hotel Database'!$AD$11:$AD$510, MATCH($CY491, 'Hotel Database'!$EB$11:$EB$510, 0)), ""))</f>
        <v>www.lhw.com/montevideo</v>
      </c>
      <c r="DE491" s="10" t="str">
        <f t="shared" si="23"/>
        <v>https://lhw.com/montevideo</v>
      </c>
    </row>
    <row r="492" spans="1:109" x14ac:dyDescent="0.35">
      <c r="A492" s="2"/>
      <c r="B492" s="101" t="str">
        <f>IF(IFERROR(INDEX('Hotel Database'!$B$11:$B$510, MATCH($CY492, 'Hotel Database'!$EB$11:$EB$510, 0)), "")="", "", IFERROR(INDEX('Hotel Database'!$B$11:$B$510, MATCH($CY492, 'Hotel Database'!$EB$11:$EB$510, 0)), ""))</f>
        <v>Venezuela</v>
      </c>
      <c r="C492" s="102"/>
      <c r="D492" s="102"/>
      <c r="E492" s="102"/>
      <c r="F492" s="102"/>
      <c r="G492" s="102"/>
      <c r="H492" s="102"/>
      <c r="I492" s="102" t="str">
        <f>IF(IFERROR(INDEX('Hotel Database'!$C$11:$C$510, MATCH($CY492, 'Hotel Database'!$EB$11:$EB$510, 0)), "")="", "", IFERROR(INDEX('Hotel Database'!$C$11:$C$510, MATCH($CY492, 'Hotel Database'!$EB$11:$EB$510, 0)), ""))</f>
        <v>Caracas</v>
      </c>
      <c r="J492" s="102"/>
      <c r="K492" s="102"/>
      <c r="L492" s="102"/>
      <c r="M492" s="102"/>
      <c r="N492" s="102"/>
      <c r="O492" s="102"/>
      <c r="P492" s="102" t="str">
        <f>IF(IFERROR(INDEX('Hotel Database'!$D$11:$D$510, MATCH($CY492, 'Hotel Database'!$EB$11:$EB$510, 0)), "")="", "", IFERROR(INDEX('Hotel Database'!$D$11:$D$510, MATCH($CY492, 'Hotel Database'!$EB$11:$EB$510, 0)), ""))</f>
        <v>Cayena - Caracas</v>
      </c>
      <c r="Q492" s="102"/>
      <c r="R492" s="102"/>
      <c r="S492" s="102"/>
      <c r="T492" s="102"/>
      <c r="U492" s="102"/>
      <c r="V492" s="102"/>
      <c r="W492" s="102"/>
      <c r="X492" s="102"/>
      <c r="Y492" s="102"/>
      <c r="Z492" s="102" t="str">
        <f>IF(IFERROR(INDEX('Hotel Database'!$I$11:$I$510, MATCH($CY492, 'Hotel Database'!$EB$11:$EB$510, 0)), "")="", "", IFERROR(INDEX('Hotel Database'!$I$11:$I$510, MATCH($CY492, 'Hotel Database'!$EB$11:$EB$510, 0)), ""))</f>
        <v/>
      </c>
      <c r="AA492" s="102"/>
      <c r="AB492" s="102"/>
      <c r="AC492" s="102"/>
      <c r="AD492" s="103">
        <f>IF(IFERROR(INDEX('Hotel Database'!$E$11:$E$510, MATCH($CY492, 'Hotel Database'!$EB$11:$EB$510, 0)), "")="", "", IFERROR(INDEX('Hotel Database'!$E$11:$E$510, MATCH($CY492, 'Hotel Database'!$EB$11:$EB$510, 0)), ""))</f>
        <v>46</v>
      </c>
      <c r="AE492" s="103"/>
      <c r="AF492" s="103"/>
      <c r="AG492" s="103"/>
      <c r="AH492" s="103">
        <f>IF(IFERROR(INDEX('Hotel Database'!$H$11:$H$510, MATCH($CY492, 'Hotel Database'!$EB$11:$EB$510, 0)), "")="", "", IFERROR(INDEX('Hotel Database'!$H$11:$H$510, MATCH($CY492, 'Hotel Database'!$EB$11:$EB$510, 0)), ""))</f>
        <v>3</v>
      </c>
      <c r="AI492" s="103"/>
      <c r="AJ492" s="103"/>
      <c r="AK492" s="103"/>
      <c r="AL492" s="103">
        <f>IF(IFERROR(INDEX('Hotel Database'!$K$11:$K$510, MATCH($CY492, 'Hotel Database'!$EB$11:$EB$510, 0)), "")="", "", IFERROR(INDEX('Hotel Database'!$K$11:$K$510, MATCH($CY492, 'Hotel Database'!$EB$11:$EB$510, 0)), ""))</f>
        <v>30</v>
      </c>
      <c r="AM492" s="103"/>
      <c r="AN492" s="103"/>
      <c r="AO492" s="103"/>
      <c r="AP492" s="103">
        <f>IF(IFERROR(INDEX('Hotel Database'!$Q$11:$Q$510, MATCH($CY492, 'Hotel Database'!$EB$11:$EB$510, 0)), "")="", "", IFERROR(INDEX('Hotel Database'!$Q$11:$Q$510, MATCH($CY492, 'Hotel Database'!$EB$11:$EB$510, 0)), ""))</f>
        <v>60</v>
      </c>
      <c r="AQ492" s="103"/>
      <c r="AR492" s="103"/>
      <c r="AS492" s="103"/>
      <c r="AT492" s="104" t="str">
        <f t="shared" si="22"/>
        <v>https://lhw.com/cayenacaracas</v>
      </c>
      <c r="AU492" s="104"/>
      <c r="AV492" s="104"/>
      <c r="AW492" s="104"/>
      <c r="AX492" s="104"/>
      <c r="AY492" s="104"/>
      <c r="AZ492" s="104"/>
      <c r="BA492" s="104"/>
      <c r="BB492" s="104"/>
      <c r="BC492" s="104"/>
      <c r="BD492" s="104"/>
      <c r="BE492" s="104"/>
      <c r="BF492" s="104"/>
      <c r="BG492" s="104"/>
      <c r="BH492" s="104"/>
      <c r="BI492" s="104"/>
      <c r="BJ492" s="104"/>
      <c r="BK492" s="104"/>
      <c r="BL492" s="105"/>
      <c r="BM492" s="2"/>
      <c r="BN492" s="25"/>
      <c r="BO492" s="25"/>
      <c r="BP492" s="25"/>
      <c r="BQ492" s="25"/>
      <c r="BR492" s="25"/>
      <c r="BS492" s="25"/>
      <c r="BT492" s="25"/>
      <c r="BU492" s="25"/>
      <c r="BV492" s="25"/>
      <c r="BW492" s="25"/>
      <c r="BX492" s="25"/>
      <c r="BY492" s="25"/>
      <c r="BZ492" s="25"/>
      <c r="CA492" s="25"/>
      <c r="CB492" s="25"/>
      <c r="CC492" s="25"/>
      <c r="CD492" s="25"/>
      <c r="CE492" s="25"/>
      <c r="CF492" s="25"/>
      <c r="CG492" s="25"/>
      <c r="CH492" s="25"/>
      <c r="CI492" s="25"/>
      <c r="CJ492" s="25"/>
      <c r="CK492" s="25"/>
      <c r="CU492" s="10" t="str">
        <f>'Hotel Database'!$EJ499</f>
        <v/>
      </c>
      <c r="CW492" s="10" t="str">
        <f>'Hotel Database'!$EN499</f>
        <v/>
      </c>
      <c r="CY492" s="8">
        <v>482</v>
      </c>
      <c r="DA492" s="10" t="str">
        <f>IFERROR(INDEX('Hotel Database'!$ED$11:$ED$510, MATCH($CY492, 'Hotel Database'!$EB$11:$EB$510, 0)), "")</f>
        <v>482. Cayena - Caracas</v>
      </c>
      <c r="DC492" s="10" t="str">
        <f>IF(IFERROR(INDEX('Hotel Database'!$AD$11:$AD$510, MATCH($CY492, 'Hotel Database'!$EB$11:$EB$510, 0)), "")="", "", IFERROR(INDEX('Hotel Database'!$AD$11:$AD$510, MATCH($CY492, 'Hotel Database'!$EB$11:$EB$510, 0)), ""))</f>
        <v>www.lhw.com/cayenacaracas</v>
      </c>
      <c r="DE492" s="10" t="str">
        <f t="shared" si="23"/>
        <v>https://lhw.com/cayenacaracas</v>
      </c>
    </row>
    <row r="493" spans="1:109" x14ac:dyDescent="0.35">
      <c r="A493" s="2"/>
      <c r="B493" s="101" t="str">
        <f>IF(IFERROR(INDEX('Hotel Database'!$B$11:$B$510, MATCH($CY493, 'Hotel Database'!$EB$11:$EB$510, 0)), "")="", "", IFERROR(INDEX('Hotel Database'!$B$11:$B$510, MATCH($CY493, 'Hotel Database'!$EB$11:$EB$510, 0)), ""))</f>
        <v>Viet Nam</v>
      </c>
      <c r="C493" s="102"/>
      <c r="D493" s="102"/>
      <c r="E493" s="102"/>
      <c r="F493" s="102"/>
      <c r="G493" s="102"/>
      <c r="H493" s="102"/>
      <c r="I493" s="102" t="str">
        <f>IF(IFERROR(INDEX('Hotel Database'!$C$11:$C$510, MATCH($CY493, 'Hotel Database'!$EB$11:$EB$510, 0)), "")="", "", IFERROR(INDEX('Hotel Database'!$C$11:$C$510, MATCH($CY493, 'Hotel Database'!$EB$11:$EB$510, 0)), ""))</f>
        <v>Ho Chi Minh City</v>
      </c>
      <c r="J493" s="102"/>
      <c r="K493" s="102"/>
      <c r="L493" s="102"/>
      <c r="M493" s="102"/>
      <c r="N493" s="102"/>
      <c r="O493" s="102"/>
      <c r="P493" s="102" t="str">
        <f>IF(IFERROR(INDEX('Hotel Database'!$D$11:$D$510, MATCH($CY493, 'Hotel Database'!$EB$11:$EB$510, 0)), "")="", "", IFERROR(INDEX('Hotel Database'!$D$11:$D$510, MATCH($CY493, 'Hotel Database'!$EB$11:$EB$510, 0)), ""))</f>
        <v>The Reverie Saigon</v>
      </c>
      <c r="Q493" s="102"/>
      <c r="R493" s="102"/>
      <c r="S493" s="102"/>
      <c r="T493" s="102"/>
      <c r="U493" s="102"/>
      <c r="V493" s="102"/>
      <c r="W493" s="102"/>
      <c r="X493" s="102"/>
      <c r="Y493" s="102"/>
      <c r="Z493" s="102" t="str">
        <f>IF(IFERROR(INDEX('Hotel Database'!$I$11:$I$510, MATCH($CY493, 'Hotel Database'!$EB$11:$EB$510, 0)), "")="", "", IFERROR(INDEX('Hotel Database'!$I$11:$I$510, MATCH($CY493, 'Hotel Database'!$EB$11:$EB$510, 0)), ""))</f>
        <v/>
      </c>
      <c r="AA493" s="102"/>
      <c r="AB493" s="102"/>
      <c r="AC493" s="102"/>
      <c r="AD493" s="103">
        <f>IF(IFERROR(INDEX('Hotel Database'!$E$11:$E$510, MATCH($CY493, 'Hotel Database'!$EB$11:$EB$510, 0)), "")="", "", IFERROR(INDEX('Hotel Database'!$E$11:$E$510, MATCH($CY493, 'Hotel Database'!$EB$11:$EB$510, 0)), ""))</f>
        <v>286</v>
      </c>
      <c r="AE493" s="103"/>
      <c r="AF493" s="103"/>
      <c r="AG493" s="103"/>
      <c r="AH493" s="103">
        <f>IF(IFERROR(INDEX('Hotel Database'!$H$11:$H$510, MATCH($CY493, 'Hotel Database'!$EB$11:$EB$510, 0)), "")="", "", IFERROR(INDEX('Hotel Database'!$H$11:$H$510, MATCH($CY493, 'Hotel Database'!$EB$11:$EB$510, 0)), ""))</f>
        <v>15</v>
      </c>
      <c r="AI493" s="103"/>
      <c r="AJ493" s="103"/>
      <c r="AK493" s="103"/>
      <c r="AL493" s="103">
        <f>IF(IFERROR(INDEX('Hotel Database'!$K$11:$K$510, MATCH($CY493, 'Hotel Database'!$EB$11:$EB$510, 0)), "")="", "", IFERROR(INDEX('Hotel Database'!$K$11:$K$510, MATCH($CY493, 'Hotel Database'!$EB$11:$EB$510, 0)), ""))</f>
        <v>1352</v>
      </c>
      <c r="AM493" s="103"/>
      <c r="AN493" s="103"/>
      <c r="AO493" s="103"/>
      <c r="AP493" s="103">
        <f>IF(IFERROR(INDEX('Hotel Database'!$Q$11:$Q$510, MATCH($CY493, 'Hotel Database'!$EB$11:$EB$510, 0)), "")="", "", IFERROR(INDEX('Hotel Database'!$Q$11:$Q$510, MATCH($CY493, 'Hotel Database'!$EB$11:$EB$510, 0)), ""))</f>
        <v>460</v>
      </c>
      <c r="AQ493" s="103"/>
      <c r="AR493" s="103"/>
      <c r="AS493" s="103"/>
      <c r="AT493" s="104" t="str">
        <f t="shared" si="22"/>
        <v>https://lhw.com/reveriesaigon</v>
      </c>
      <c r="AU493" s="104"/>
      <c r="AV493" s="104"/>
      <c r="AW493" s="104"/>
      <c r="AX493" s="104"/>
      <c r="AY493" s="104"/>
      <c r="AZ493" s="104"/>
      <c r="BA493" s="104"/>
      <c r="BB493" s="104"/>
      <c r="BC493" s="104"/>
      <c r="BD493" s="104"/>
      <c r="BE493" s="104"/>
      <c r="BF493" s="104"/>
      <c r="BG493" s="104"/>
      <c r="BH493" s="104"/>
      <c r="BI493" s="104"/>
      <c r="BJ493" s="104"/>
      <c r="BK493" s="104"/>
      <c r="BL493" s="105"/>
      <c r="BM493" s="2"/>
      <c r="BN493" s="25"/>
      <c r="BO493" s="25"/>
      <c r="BP493" s="25"/>
      <c r="BQ493" s="25"/>
      <c r="BR493" s="25"/>
      <c r="BS493" s="25"/>
      <c r="BT493" s="25"/>
      <c r="BU493" s="25"/>
      <c r="BV493" s="25"/>
      <c r="BW493" s="25"/>
      <c r="BX493" s="25"/>
      <c r="BY493" s="25"/>
      <c r="BZ493" s="25"/>
      <c r="CA493" s="25"/>
      <c r="CB493" s="25"/>
      <c r="CC493" s="25"/>
      <c r="CD493" s="25"/>
      <c r="CE493" s="25"/>
      <c r="CF493" s="25"/>
      <c r="CG493" s="25"/>
      <c r="CH493" s="25"/>
      <c r="CI493" s="25"/>
      <c r="CJ493" s="25"/>
      <c r="CK493" s="25"/>
      <c r="CU493" s="10" t="str">
        <f>'Hotel Database'!$EJ500</f>
        <v/>
      </c>
      <c r="CW493" s="10" t="str">
        <f>'Hotel Database'!$EN500</f>
        <v/>
      </c>
      <c r="CY493" s="8">
        <v>483</v>
      </c>
      <c r="DA493" s="10" t="str">
        <f>IFERROR(INDEX('Hotel Database'!$ED$11:$ED$510, MATCH($CY493, 'Hotel Database'!$EB$11:$EB$510, 0)), "")</f>
        <v>483. The Reverie Saigon</v>
      </c>
      <c r="DC493" s="10" t="str">
        <f>IF(IFERROR(INDEX('Hotel Database'!$AD$11:$AD$510, MATCH($CY493, 'Hotel Database'!$EB$11:$EB$510, 0)), "")="", "", IFERROR(INDEX('Hotel Database'!$AD$11:$AD$510, MATCH($CY493, 'Hotel Database'!$EB$11:$EB$510, 0)), ""))</f>
        <v>www.lhw.com/reveriesaigon</v>
      </c>
      <c r="DE493" s="10" t="str">
        <f t="shared" si="23"/>
        <v>https://lhw.com/reveriesaigon</v>
      </c>
    </row>
    <row r="494" spans="1:109" x14ac:dyDescent="0.35">
      <c r="A494" s="2"/>
      <c r="B494" s="101" t="str">
        <f>IF(IFERROR(INDEX('Hotel Database'!$B$11:$B$510, MATCH($CY494, 'Hotel Database'!$EB$11:$EB$510, 0)), "")="", "", IFERROR(INDEX('Hotel Database'!$B$11:$B$510, MATCH($CY494, 'Hotel Database'!$EB$11:$EB$510, 0)), ""))</f>
        <v/>
      </c>
      <c r="C494" s="102"/>
      <c r="D494" s="102"/>
      <c r="E494" s="102"/>
      <c r="F494" s="102"/>
      <c r="G494" s="102"/>
      <c r="H494" s="102"/>
      <c r="I494" s="102" t="str">
        <f>IF(IFERROR(INDEX('Hotel Database'!$C$11:$C$510, MATCH($CY494, 'Hotel Database'!$EB$11:$EB$510, 0)), "")="", "", IFERROR(INDEX('Hotel Database'!$C$11:$C$510, MATCH($CY494, 'Hotel Database'!$EB$11:$EB$510, 0)), ""))</f>
        <v/>
      </c>
      <c r="J494" s="102"/>
      <c r="K494" s="102"/>
      <c r="L494" s="102"/>
      <c r="M494" s="102"/>
      <c r="N494" s="102"/>
      <c r="O494" s="102"/>
      <c r="P494" s="102" t="str">
        <f>IF(IFERROR(INDEX('Hotel Database'!$D$11:$D$510, MATCH($CY494, 'Hotel Database'!$EB$11:$EB$510, 0)), "")="", "", IFERROR(INDEX('Hotel Database'!$D$11:$D$510, MATCH($CY494, 'Hotel Database'!$EB$11:$EB$510, 0)), ""))</f>
        <v/>
      </c>
      <c r="Q494" s="102"/>
      <c r="R494" s="102"/>
      <c r="S494" s="102"/>
      <c r="T494" s="102"/>
      <c r="U494" s="102"/>
      <c r="V494" s="102"/>
      <c r="W494" s="102"/>
      <c r="X494" s="102"/>
      <c r="Y494" s="102"/>
      <c r="Z494" s="102" t="str">
        <f>IF(IFERROR(INDEX('Hotel Database'!$I$11:$I$510, MATCH($CY494, 'Hotel Database'!$EB$11:$EB$510, 0)), "")="", "", IFERROR(INDEX('Hotel Database'!$I$11:$I$510, MATCH($CY494, 'Hotel Database'!$EB$11:$EB$510, 0)), ""))</f>
        <v/>
      </c>
      <c r="AA494" s="102"/>
      <c r="AB494" s="102"/>
      <c r="AC494" s="102"/>
      <c r="AD494" s="103" t="str">
        <f>IF(IFERROR(INDEX('Hotel Database'!$E$11:$E$510, MATCH($CY494, 'Hotel Database'!$EB$11:$EB$510, 0)), "")="", "", IFERROR(INDEX('Hotel Database'!$E$11:$E$510, MATCH($CY494, 'Hotel Database'!$EB$11:$EB$510, 0)), ""))</f>
        <v/>
      </c>
      <c r="AE494" s="103"/>
      <c r="AF494" s="103"/>
      <c r="AG494" s="103"/>
      <c r="AH494" s="103" t="str">
        <f>IF(IFERROR(INDEX('Hotel Database'!$H$11:$H$510, MATCH($CY494, 'Hotel Database'!$EB$11:$EB$510, 0)), "")="", "", IFERROR(INDEX('Hotel Database'!$H$11:$H$510, MATCH($CY494, 'Hotel Database'!$EB$11:$EB$510, 0)), ""))</f>
        <v/>
      </c>
      <c r="AI494" s="103"/>
      <c r="AJ494" s="103"/>
      <c r="AK494" s="103"/>
      <c r="AL494" s="103" t="str">
        <f>IF(IFERROR(INDEX('Hotel Database'!$K$11:$K$510, MATCH($CY494, 'Hotel Database'!$EB$11:$EB$510, 0)), "")="", "", IFERROR(INDEX('Hotel Database'!$K$11:$K$510, MATCH($CY494, 'Hotel Database'!$EB$11:$EB$510, 0)), ""))</f>
        <v/>
      </c>
      <c r="AM494" s="103"/>
      <c r="AN494" s="103"/>
      <c r="AO494" s="103"/>
      <c r="AP494" s="103" t="str">
        <f>IF(IFERROR(INDEX('Hotel Database'!$Q$11:$Q$510, MATCH($CY494, 'Hotel Database'!$EB$11:$EB$510, 0)), "")="", "", IFERROR(INDEX('Hotel Database'!$Q$11:$Q$510, MATCH($CY494, 'Hotel Database'!$EB$11:$EB$510, 0)), ""))</f>
        <v/>
      </c>
      <c r="AQ494" s="103"/>
      <c r="AR494" s="103"/>
      <c r="AS494" s="103"/>
      <c r="AT494" s="104" t="str">
        <f t="shared" si="22"/>
        <v/>
      </c>
      <c r="AU494" s="104"/>
      <c r="AV494" s="104"/>
      <c r="AW494" s="104"/>
      <c r="AX494" s="104"/>
      <c r="AY494" s="104"/>
      <c r="AZ494" s="104"/>
      <c r="BA494" s="104"/>
      <c r="BB494" s="104"/>
      <c r="BC494" s="104"/>
      <c r="BD494" s="104"/>
      <c r="BE494" s="104"/>
      <c r="BF494" s="104"/>
      <c r="BG494" s="104"/>
      <c r="BH494" s="104"/>
      <c r="BI494" s="104"/>
      <c r="BJ494" s="104"/>
      <c r="BK494" s="104"/>
      <c r="BL494" s="105"/>
      <c r="BM494" s="2"/>
      <c r="BN494" s="25"/>
      <c r="BO494" s="25"/>
      <c r="BP494" s="25"/>
      <c r="BQ494" s="25"/>
      <c r="BR494" s="25"/>
      <c r="BS494" s="25"/>
      <c r="BT494" s="25"/>
      <c r="BU494" s="25"/>
      <c r="BV494" s="25"/>
      <c r="BW494" s="25"/>
      <c r="BX494" s="25"/>
      <c r="BY494" s="25"/>
      <c r="BZ494" s="25"/>
      <c r="CA494" s="25"/>
      <c r="CB494" s="25"/>
      <c r="CC494" s="25"/>
      <c r="CD494" s="25"/>
      <c r="CE494" s="25"/>
      <c r="CF494" s="25"/>
      <c r="CG494" s="25"/>
      <c r="CH494" s="25"/>
      <c r="CI494" s="25"/>
      <c r="CJ494" s="25"/>
      <c r="CK494" s="25"/>
      <c r="CU494" s="10" t="str">
        <f>'Hotel Database'!$EJ501</f>
        <v/>
      </c>
      <c r="CW494" s="10" t="str">
        <f>'Hotel Database'!$EN501</f>
        <v/>
      </c>
      <c r="CY494" s="8">
        <v>484</v>
      </c>
      <c r="DA494" s="10" t="str">
        <f>IFERROR(INDEX('Hotel Database'!$ED$11:$ED$510, MATCH($CY494, 'Hotel Database'!$EB$11:$EB$510, 0)), "")</f>
        <v/>
      </c>
      <c r="DC494" s="10" t="str">
        <f>IF(IFERROR(INDEX('Hotel Database'!$AD$11:$AD$510, MATCH($CY494, 'Hotel Database'!$EB$11:$EB$510, 0)), "")="", "", IFERROR(INDEX('Hotel Database'!$AD$11:$AD$510, MATCH($CY494, 'Hotel Database'!$EB$11:$EB$510, 0)), ""))</f>
        <v/>
      </c>
      <c r="DE494" s="10" t="str">
        <f t="shared" si="23"/>
        <v/>
      </c>
    </row>
    <row r="495" spans="1:109" x14ac:dyDescent="0.35">
      <c r="A495" s="2"/>
      <c r="B495" s="101" t="str">
        <f>IF(IFERROR(INDEX('Hotel Database'!$B$11:$B$510, MATCH($CY495, 'Hotel Database'!$EB$11:$EB$510, 0)), "")="", "", IFERROR(INDEX('Hotel Database'!$B$11:$B$510, MATCH($CY495, 'Hotel Database'!$EB$11:$EB$510, 0)), ""))</f>
        <v/>
      </c>
      <c r="C495" s="102"/>
      <c r="D495" s="102"/>
      <c r="E495" s="102"/>
      <c r="F495" s="102"/>
      <c r="G495" s="102"/>
      <c r="H495" s="102"/>
      <c r="I495" s="102" t="str">
        <f>IF(IFERROR(INDEX('Hotel Database'!$C$11:$C$510, MATCH($CY495, 'Hotel Database'!$EB$11:$EB$510, 0)), "")="", "", IFERROR(INDEX('Hotel Database'!$C$11:$C$510, MATCH($CY495, 'Hotel Database'!$EB$11:$EB$510, 0)), ""))</f>
        <v/>
      </c>
      <c r="J495" s="102"/>
      <c r="K495" s="102"/>
      <c r="L495" s="102"/>
      <c r="M495" s="102"/>
      <c r="N495" s="102"/>
      <c r="O495" s="102"/>
      <c r="P495" s="102" t="str">
        <f>IF(IFERROR(INDEX('Hotel Database'!$D$11:$D$510, MATCH($CY495, 'Hotel Database'!$EB$11:$EB$510, 0)), "")="", "", IFERROR(INDEX('Hotel Database'!$D$11:$D$510, MATCH($CY495, 'Hotel Database'!$EB$11:$EB$510, 0)), ""))</f>
        <v/>
      </c>
      <c r="Q495" s="102"/>
      <c r="R495" s="102"/>
      <c r="S495" s="102"/>
      <c r="T495" s="102"/>
      <c r="U495" s="102"/>
      <c r="V495" s="102"/>
      <c r="W495" s="102"/>
      <c r="X495" s="102"/>
      <c r="Y495" s="102"/>
      <c r="Z495" s="102" t="str">
        <f>IF(IFERROR(INDEX('Hotel Database'!$I$11:$I$510, MATCH($CY495, 'Hotel Database'!$EB$11:$EB$510, 0)), "")="", "", IFERROR(INDEX('Hotel Database'!$I$11:$I$510, MATCH($CY495, 'Hotel Database'!$EB$11:$EB$510, 0)), ""))</f>
        <v/>
      </c>
      <c r="AA495" s="102"/>
      <c r="AB495" s="102"/>
      <c r="AC495" s="102"/>
      <c r="AD495" s="103" t="str">
        <f>IF(IFERROR(INDEX('Hotel Database'!$E$11:$E$510, MATCH($CY495, 'Hotel Database'!$EB$11:$EB$510, 0)), "")="", "", IFERROR(INDEX('Hotel Database'!$E$11:$E$510, MATCH($CY495, 'Hotel Database'!$EB$11:$EB$510, 0)), ""))</f>
        <v/>
      </c>
      <c r="AE495" s="103"/>
      <c r="AF495" s="103"/>
      <c r="AG495" s="103"/>
      <c r="AH495" s="103" t="str">
        <f>IF(IFERROR(INDEX('Hotel Database'!$H$11:$H$510, MATCH($CY495, 'Hotel Database'!$EB$11:$EB$510, 0)), "")="", "", IFERROR(INDEX('Hotel Database'!$H$11:$H$510, MATCH($CY495, 'Hotel Database'!$EB$11:$EB$510, 0)), ""))</f>
        <v/>
      </c>
      <c r="AI495" s="103"/>
      <c r="AJ495" s="103"/>
      <c r="AK495" s="103"/>
      <c r="AL495" s="103" t="str">
        <f>IF(IFERROR(INDEX('Hotel Database'!$K$11:$K$510, MATCH($CY495, 'Hotel Database'!$EB$11:$EB$510, 0)), "")="", "", IFERROR(INDEX('Hotel Database'!$K$11:$K$510, MATCH($CY495, 'Hotel Database'!$EB$11:$EB$510, 0)), ""))</f>
        <v/>
      </c>
      <c r="AM495" s="103"/>
      <c r="AN495" s="103"/>
      <c r="AO495" s="103"/>
      <c r="AP495" s="103" t="str">
        <f>IF(IFERROR(INDEX('Hotel Database'!$Q$11:$Q$510, MATCH($CY495, 'Hotel Database'!$EB$11:$EB$510, 0)), "")="", "", IFERROR(INDEX('Hotel Database'!$Q$11:$Q$510, MATCH($CY495, 'Hotel Database'!$EB$11:$EB$510, 0)), ""))</f>
        <v/>
      </c>
      <c r="AQ495" s="103"/>
      <c r="AR495" s="103"/>
      <c r="AS495" s="103"/>
      <c r="AT495" s="104" t="str">
        <f t="shared" si="22"/>
        <v/>
      </c>
      <c r="AU495" s="104"/>
      <c r="AV495" s="104"/>
      <c r="AW495" s="104"/>
      <c r="AX495" s="104"/>
      <c r="AY495" s="104"/>
      <c r="AZ495" s="104"/>
      <c r="BA495" s="104"/>
      <c r="BB495" s="104"/>
      <c r="BC495" s="104"/>
      <c r="BD495" s="104"/>
      <c r="BE495" s="104"/>
      <c r="BF495" s="104"/>
      <c r="BG495" s="104"/>
      <c r="BH495" s="104"/>
      <c r="BI495" s="104"/>
      <c r="BJ495" s="104"/>
      <c r="BK495" s="104"/>
      <c r="BL495" s="105"/>
      <c r="BM495" s="2"/>
      <c r="BN495" s="25"/>
      <c r="BO495" s="25"/>
      <c r="BP495" s="25"/>
      <c r="BQ495" s="25"/>
      <c r="BR495" s="25"/>
      <c r="BS495" s="25"/>
      <c r="BT495" s="25"/>
      <c r="BU495" s="25"/>
      <c r="BV495" s="25"/>
      <c r="BW495" s="25"/>
      <c r="BX495" s="25"/>
      <c r="BY495" s="25"/>
      <c r="BZ495" s="25"/>
      <c r="CA495" s="25"/>
      <c r="CB495" s="25"/>
      <c r="CC495" s="25"/>
      <c r="CD495" s="25"/>
      <c r="CE495" s="25"/>
      <c r="CF495" s="25"/>
      <c r="CG495" s="25"/>
      <c r="CH495" s="25"/>
      <c r="CI495" s="25"/>
      <c r="CJ495" s="25"/>
      <c r="CK495" s="25"/>
      <c r="CU495" s="10" t="str">
        <f>'Hotel Database'!$EJ502</f>
        <v/>
      </c>
      <c r="CW495" s="10" t="str">
        <f>'Hotel Database'!$EN502</f>
        <v/>
      </c>
      <c r="CY495" s="8">
        <v>485</v>
      </c>
      <c r="DA495" s="10" t="str">
        <f>IFERROR(INDEX('Hotel Database'!$ED$11:$ED$510, MATCH($CY495, 'Hotel Database'!$EB$11:$EB$510, 0)), "")</f>
        <v/>
      </c>
      <c r="DC495" s="10" t="str">
        <f>IF(IFERROR(INDEX('Hotel Database'!$AD$11:$AD$510, MATCH($CY495, 'Hotel Database'!$EB$11:$EB$510, 0)), "")="", "", IFERROR(INDEX('Hotel Database'!$AD$11:$AD$510, MATCH($CY495, 'Hotel Database'!$EB$11:$EB$510, 0)), ""))</f>
        <v/>
      </c>
      <c r="DE495" s="10" t="str">
        <f t="shared" si="23"/>
        <v/>
      </c>
    </row>
    <row r="496" spans="1:109" x14ac:dyDescent="0.35">
      <c r="A496" s="2"/>
      <c r="B496" s="101" t="str">
        <f>IF(IFERROR(INDEX('Hotel Database'!$B$11:$B$510, MATCH($CY496, 'Hotel Database'!$EB$11:$EB$510, 0)), "")="", "", IFERROR(INDEX('Hotel Database'!$B$11:$B$510, MATCH($CY496, 'Hotel Database'!$EB$11:$EB$510, 0)), ""))</f>
        <v/>
      </c>
      <c r="C496" s="102"/>
      <c r="D496" s="102"/>
      <c r="E496" s="102"/>
      <c r="F496" s="102"/>
      <c r="G496" s="102"/>
      <c r="H496" s="102"/>
      <c r="I496" s="102" t="str">
        <f>IF(IFERROR(INDEX('Hotel Database'!$C$11:$C$510, MATCH($CY496, 'Hotel Database'!$EB$11:$EB$510, 0)), "")="", "", IFERROR(INDEX('Hotel Database'!$C$11:$C$510, MATCH($CY496, 'Hotel Database'!$EB$11:$EB$510, 0)), ""))</f>
        <v/>
      </c>
      <c r="J496" s="102"/>
      <c r="K496" s="102"/>
      <c r="L496" s="102"/>
      <c r="M496" s="102"/>
      <c r="N496" s="102"/>
      <c r="O496" s="102"/>
      <c r="P496" s="102" t="str">
        <f>IF(IFERROR(INDEX('Hotel Database'!$D$11:$D$510, MATCH($CY496, 'Hotel Database'!$EB$11:$EB$510, 0)), "")="", "", IFERROR(INDEX('Hotel Database'!$D$11:$D$510, MATCH($CY496, 'Hotel Database'!$EB$11:$EB$510, 0)), ""))</f>
        <v/>
      </c>
      <c r="Q496" s="102"/>
      <c r="R496" s="102"/>
      <c r="S496" s="102"/>
      <c r="T496" s="102"/>
      <c r="U496" s="102"/>
      <c r="V496" s="102"/>
      <c r="W496" s="102"/>
      <c r="X496" s="102"/>
      <c r="Y496" s="102"/>
      <c r="Z496" s="102" t="str">
        <f>IF(IFERROR(INDEX('Hotel Database'!$I$11:$I$510, MATCH($CY496, 'Hotel Database'!$EB$11:$EB$510, 0)), "")="", "", IFERROR(INDEX('Hotel Database'!$I$11:$I$510, MATCH($CY496, 'Hotel Database'!$EB$11:$EB$510, 0)), ""))</f>
        <v/>
      </c>
      <c r="AA496" s="102"/>
      <c r="AB496" s="102"/>
      <c r="AC496" s="102"/>
      <c r="AD496" s="103" t="str">
        <f>IF(IFERROR(INDEX('Hotel Database'!$E$11:$E$510, MATCH($CY496, 'Hotel Database'!$EB$11:$EB$510, 0)), "")="", "", IFERROR(INDEX('Hotel Database'!$E$11:$E$510, MATCH($CY496, 'Hotel Database'!$EB$11:$EB$510, 0)), ""))</f>
        <v/>
      </c>
      <c r="AE496" s="103"/>
      <c r="AF496" s="103"/>
      <c r="AG496" s="103"/>
      <c r="AH496" s="103" t="str">
        <f>IF(IFERROR(INDEX('Hotel Database'!$H$11:$H$510, MATCH($CY496, 'Hotel Database'!$EB$11:$EB$510, 0)), "")="", "", IFERROR(INDEX('Hotel Database'!$H$11:$H$510, MATCH($CY496, 'Hotel Database'!$EB$11:$EB$510, 0)), ""))</f>
        <v/>
      </c>
      <c r="AI496" s="103"/>
      <c r="AJ496" s="103"/>
      <c r="AK496" s="103"/>
      <c r="AL496" s="103" t="str">
        <f>IF(IFERROR(INDEX('Hotel Database'!$K$11:$K$510, MATCH($CY496, 'Hotel Database'!$EB$11:$EB$510, 0)), "")="", "", IFERROR(INDEX('Hotel Database'!$K$11:$K$510, MATCH($CY496, 'Hotel Database'!$EB$11:$EB$510, 0)), ""))</f>
        <v/>
      </c>
      <c r="AM496" s="103"/>
      <c r="AN496" s="103"/>
      <c r="AO496" s="103"/>
      <c r="AP496" s="103" t="str">
        <f>IF(IFERROR(INDEX('Hotel Database'!$Q$11:$Q$510, MATCH($CY496, 'Hotel Database'!$EB$11:$EB$510, 0)), "")="", "", IFERROR(INDEX('Hotel Database'!$Q$11:$Q$510, MATCH($CY496, 'Hotel Database'!$EB$11:$EB$510, 0)), ""))</f>
        <v/>
      </c>
      <c r="AQ496" s="103"/>
      <c r="AR496" s="103"/>
      <c r="AS496" s="103"/>
      <c r="AT496" s="104" t="str">
        <f t="shared" si="22"/>
        <v/>
      </c>
      <c r="AU496" s="104"/>
      <c r="AV496" s="104"/>
      <c r="AW496" s="104"/>
      <c r="AX496" s="104"/>
      <c r="AY496" s="104"/>
      <c r="AZ496" s="104"/>
      <c r="BA496" s="104"/>
      <c r="BB496" s="104"/>
      <c r="BC496" s="104"/>
      <c r="BD496" s="104"/>
      <c r="BE496" s="104"/>
      <c r="BF496" s="104"/>
      <c r="BG496" s="104"/>
      <c r="BH496" s="104"/>
      <c r="BI496" s="104"/>
      <c r="BJ496" s="104"/>
      <c r="BK496" s="104"/>
      <c r="BL496" s="105"/>
      <c r="BM496" s="2"/>
      <c r="BN496" s="25"/>
      <c r="BO496" s="25"/>
      <c r="BP496" s="25"/>
      <c r="BQ496" s="25"/>
      <c r="BR496" s="25"/>
      <c r="BS496" s="25"/>
      <c r="BT496" s="25"/>
      <c r="BU496" s="25"/>
      <c r="BV496" s="25"/>
      <c r="BW496" s="25"/>
      <c r="BX496" s="25"/>
      <c r="BY496" s="25"/>
      <c r="BZ496" s="25"/>
      <c r="CA496" s="25"/>
      <c r="CB496" s="25"/>
      <c r="CC496" s="25"/>
      <c r="CD496" s="25"/>
      <c r="CE496" s="25"/>
      <c r="CF496" s="25"/>
      <c r="CG496" s="25"/>
      <c r="CH496" s="25"/>
      <c r="CI496" s="25"/>
      <c r="CJ496" s="25"/>
      <c r="CK496" s="25"/>
      <c r="CU496" s="10" t="str">
        <f>'Hotel Database'!$EJ503</f>
        <v/>
      </c>
      <c r="CW496" s="10" t="str">
        <f>'Hotel Database'!$EN503</f>
        <v/>
      </c>
      <c r="CY496" s="8">
        <v>486</v>
      </c>
      <c r="DA496" s="10" t="str">
        <f>IFERROR(INDEX('Hotel Database'!$ED$11:$ED$510, MATCH($CY496, 'Hotel Database'!$EB$11:$EB$510, 0)), "")</f>
        <v/>
      </c>
      <c r="DC496" s="10" t="str">
        <f>IF(IFERROR(INDEX('Hotel Database'!$AD$11:$AD$510, MATCH($CY496, 'Hotel Database'!$EB$11:$EB$510, 0)), "")="", "", IFERROR(INDEX('Hotel Database'!$AD$11:$AD$510, MATCH($CY496, 'Hotel Database'!$EB$11:$EB$510, 0)), ""))</f>
        <v/>
      </c>
      <c r="DE496" s="10" t="str">
        <f t="shared" si="23"/>
        <v/>
      </c>
    </row>
    <row r="497" spans="1:109" x14ac:dyDescent="0.35">
      <c r="A497" s="2"/>
      <c r="B497" s="101" t="str">
        <f>IF(IFERROR(INDEX('Hotel Database'!$B$11:$B$510, MATCH($CY497, 'Hotel Database'!$EB$11:$EB$510, 0)), "")="", "", IFERROR(INDEX('Hotel Database'!$B$11:$B$510, MATCH($CY497, 'Hotel Database'!$EB$11:$EB$510, 0)), ""))</f>
        <v/>
      </c>
      <c r="C497" s="102"/>
      <c r="D497" s="102"/>
      <c r="E497" s="102"/>
      <c r="F497" s="102"/>
      <c r="G497" s="102"/>
      <c r="H497" s="102"/>
      <c r="I497" s="102" t="str">
        <f>IF(IFERROR(INDEX('Hotel Database'!$C$11:$C$510, MATCH($CY497, 'Hotel Database'!$EB$11:$EB$510, 0)), "")="", "", IFERROR(INDEX('Hotel Database'!$C$11:$C$510, MATCH($CY497, 'Hotel Database'!$EB$11:$EB$510, 0)), ""))</f>
        <v/>
      </c>
      <c r="J497" s="102"/>
      <c r="K497" s="102"/>
      <c r="L497" s="102"/>
      <c r="M497" s="102"/>
      <c r="N497" s="102"/>
      <c r="O497" s="102"/>
      <c r="P497" s="102" t="str">
        <f>IF(IFERROR(INDEX('Hotel Database'!$D$11:$D$510, MATCH($CY497, 'Hotel Database'!$EB$11:$EB$510, 0)), "")="", "", IFERROR(INDEX('Hotel Database'!$D$11:$D$510, MATCH($CY497, 'Hotel Database'!$EB$11:$EB$510, 0)), ""))</f>
        <v/>
      </c>
      <c r="Q497" s="102"/>
      <c r="R497" s="102"/>
      <c r="S497" s="102"/>
      <c r="T497" s="102"/>
      <c r="U497" s="102"/>
      <c r="V497" s="102"/>
      <c r="W497" s="102"/>
      <c r="X497" s="102"/>
      <c r="Y497" s="102"/>
      <c r="Z497" s="102" t="str">
        <f>IF(IFERROR(INDEX('Hotel Database'!$I$11:$I$510, MATCH($CY497, 'Hotel Database'!$EB$11:$EB$510, 0)), "")="", "", IFERROR(INDEX('Hotel Database'!$I$11:$I$510, MATCH($CY497, 'Hotel Database'!$EB$11:$EB$510, 0)), ""))</f>
        <v/>
      </c>
      <c r="AA497" s="102"/>
      <c r="AB497" s="102"/>
      <c r="AC497" s="102"/>
      <c r="AD497" s="103" t="str">
        <f>IF(IFERROR(INDEX('Hotel Database'!$E$11:$E$510, MATCH($CY497, 'Hotel Database'!$EB$11:$EB$510, 0)), "")="", "", IFERROR(INDEX('Hotel Database'!$E$11:$E$510, MATCH($CY497, 'Hotel Database'!$EB$11:$EB$510, 0)), ""))</f>
        <v/>
      </c>
      <c r="AE497" s="103"/>
      <c r="AF497" s="103"/>
      <c r="AG497" s="103"/>
      <c r="AH497" s="103" t="str">
        <f>IF(IFERROR(INDEX('Hotel Database'!$H$11:$H$510, MATCH($CY497, 'Hotel Database'!$EB$11:$EB$510, 0)), "")="", "", IFERROR(INDEX('Hotel Database'!$H$11:$H$510, MATCH($CY497, 'Hotel Database'!$EB$11:$EB$510, 0)), ""))</f>
        <v/>
      </c>
      <c r="AI497" s="103"/>
      <c r="AJ497" s="103"/>
      <c r="AK497" s="103"/>
      <c r="AL497" s="103" t="str">
        <f>IF(IFERROR(INDEX('Hotel Database'!$K$11:$K$510, MATCH($CY497, 'Hotel Database'!$EB$11:$EB$510, 0)), "")="", "", IFERROR(INDEX('Hotel Database'!$K$11:$K$510, MATCH($CY497, 'Hotel Database'!$EB$11:$EB$510, 0)), ""))</f>
        <v/>
      </c>
      <c r="AM497" s="103"/>
      <c r="AN497" s="103"/>
      <c r="AO497" s="103"/>
      <c r="AP497" s="103" t="str">
        <f>IF(IFERROR(INDEX('Hotel Database'!$Q$11:$Q$510, MATCH($CY497, 'Hotel Database'!$EB$11:$EB$510, 0)), "")="", "", IFERROR(INDEX('Hotel Database'!$Q$11:$Q$510, MATCH($CY497, 'Hotel Database'!$EB$11:$EB$510, 0)), ""))</f>
        <v/>
      </c>
      <c r="AQ497" s="103"/>
      <c r="AR497" s="103"/>
      <c r="AS497" s="103"/>
      <c r="AT497" s="104" t="str">
        <f t="shared" si="22"/>
        <v/>
      </c>
      <c r="AU497" s="104"/>
      <c r="AV497" s="104"/>
      <c r="AW497" s="104"/>
      <c r="AX497" s="104"/>
      <c r="AY497" s="104"/>
      <c r="AZ497" s="104"/>
      <c r="BA497" s="104"/>
      <c r="BB497" s="104"/>
      <c r="BC497" s="104"/>
      <c r="BD497" s="104"/>
      <c r="BE497" s="104"/>
      <c r="BF497" s="104"/>
      <c r="BG497" s="104"/>
      <c r="BH497" s="104"/>
      <c r="BI497" s="104"/>
      <c r="BJ497" s="104"/>
      <c r="BK497" s="104"/>
      <c r="BL497" s="105"/>
      <c r="BM497" s="2"/>
      <c r="BN497" s="25"/>
      <c r="BO497" s="25"/>
      <c r="BP497" s="25"/>
      <c r="BQ497" s="25"/>
      <c r="BR497" s="25"/>
      <c r="BS497" s="25"/>
      <c r="BT497" s="25"/>
      <c r="BU497" s="25"/>
      <c r="BV497" s="25"/>
      <c r="BW497" s="25"/>
      <c r="BX497" s="25"/>
      <c r="BY497" s="25"/>
      <c r="BZ497" s="25"/>
      <c r="CA497" s="25"/>
      <c r="CB497" s="25"/>
      <c r="CC497" s="25"/>
      <c r="CD497" s="25"/>
      <c r="CE497" s="25"/>
      <c r="CF497" s="25"/>
      <c r="CG497" s="25"/>
      <c r="CH497" s="25"/>
      <c r="CI497" s="25"/>
      <c r="CJ497" s="25"/>
      <c r="CK497" s="25"/>
      <c r="CU497" s="10" t="str">
        <f>'Hotel Database'!$EJ504</f>
        <v/>
      </c>
      <c r="CW497" s="10" t="str">
        <f>'Hotel Database'!$EN504</f>
        <v/>
      </c>
      <c r="CY497" s="8">
        <v>487</v>
      </c>
      <c r="DA497" s="10" t="str">
        <f>IFERROR(INDEX('Hotel Database'!$ED$11:$ED$510, MATCH($CY497, 'Hotel Database'!$EB$11:$EB$510, 0)), "")</f>
        <v/>
      </c>
      <c r="DC497" s="10" t="str">
        <f>IF(IFERROR(INDEX('Hotel Database'!$AD$11:$AD$510, MATCH($CY497, 'Hotel Database'!$EB$11:$EB$510, 0)), "")="", "", IFERROR(INDEX('Hotel Database'!$AD$11:$AD$510, MATCH($CY497, 'Hotel Database'!$EB$11:$EB$510, 0)), ""))</f>
        <v/>
      </c>
      <c r="DE497" s="10" t="str">
        <f t="shared" si="23"/>
        <v/>
      </c>
    </row>
    <row r="498" spans="1:109" x14ac:dyDescent="0.35">
      <c r="A498" s="2"/>
      <c r="B498" s="101" t="str">
        <f>IF(IFERROR(INDEX('Hotel Database'!$B$11:$B$510, MATCH($CY498, 'Hotel Database'!$EB$11:$EB$510, 0)), "")="", "", IFERROR(INDEX('Hotel Database'!$B$11:$B$510, MATCH($CY498, 'Hotel Database'!$EB$11:$EB$510, 0)), ""))</f>
        <v/>
      </c>
      <c r="C498" s="102"/>
      <c r="D498" s="102"/>
      <c r="E498" s="102"/>
      <c r="F498" s="102"/>
      <c r="G498" s="102"/>
      <c r="H498" s="102"/>
      <c r="I498" s="102" t="str">
        <f>IF(IFERROR(INDEX('Hotel Database'!$C$11:$C$510, MATCH($CY498, 'Hotel Database'!$EB$11:$EB$510, 0)), "")="", "", IFERROR(INDEX('Hotel Database'!$C$11:$C$510, MATCH($CY498, 'Hotel Database'!$EB$11:$EB$510, 0)), ""))</f>
        <v/>
      </c>
      <c r="J498" s="102"/>
      <c r="K498" s="102"/>
      <c r="L498" s="102"/>
      <c r="M498" s="102"/>
      <c r="N498" s="102"/>
      <c r="O498" s="102"/>
      <c r="P498" s="102" t="str">
        <f>IF(IFERROR(INDEX('Hotel Database'!$D$11:$D$510, MATCH($CY498, 'Hotel Database'!$EB$11:$EB$510, 0)), "")="", "", IFERROR(INDEX('Hotel Database'!$D$11:$D$510, MATCH($CY498, 'Hotel Database'!$EB$11:$EB$510, 0)), ""))</f>
        <v/>
      </c>
      <c r="Q498" s="102"/>
      <c r="R498" s="102"/>
      <c r="S498" s="102"/>
      <c r="T498" s="102"/>
      <c r="U498" s="102"/>
      <c r="V498" s="102"/>
      <c r="W498" s="102"/>
      <c r="X498" s="102"/>
      <c r="Y498" s="102"/>
      <c r="Z498" s="102" t="str">
        <f>IF(IFERROR(INDEX('Hotel Database'!$I$11:$I$510, MATCH($CY498, 'Hotel Database'!$EB$11:$EB$510, 0)), "")="", "", IFERROR(INDEX('Hotel Database'!$I$11:$I$510, MATCH($CY498, 'Hotel Database'!$EB$11:$EB$510, 0)), ""))</f>
        <v/>
      </c>
      <c r="AA498" s="102"/>
      <c r="AB498" s="102"/>
      <c r="AC498" s="102"/>
      <c r="AD498" s="103" t="str">
        <f>IF(IFERROR(INDEX('Hotel Database'!$E$11:$E$510, MATCH($CY498, 'Hotel Database'!$EB$11:$EB$510, 0)), "")="", "", IFERROR(INDEX('Hotel Database'!$E$11:$E$510, MATCH($CY498, 'Hotel Database'!$EB$11:$EB$510, 0)), ""))</f>
        <v/>
      </c>
      <c r="AE498" s="103"/>
      <c r="AF498" s="103"/>
      <c r="AG498" s="103"/>
      <c r="AH498" s="103" t="str">
        <f>IF(IFERROR(INDEX('Hotel Database'!$H$11:$H$510, MATCH($CY498, 'Hotel Database'!$EB$11:$EB$510, 0)), "")="", "", IFERROR(INDEX('Hotel Database'!$H$11:$H$510, MATCH($CY498, 'Hotel Database'!$EB$11:$EB$510, 0)), ""))</f>
        <v/>
      </c>
      <c r="AI498" s="103"/>
      <c r="AJ498" s="103"/>
      <c r="AK498" s="103"/>
      <c r="AL498" s="103" t="str">
        <f>IF(IFERROR(INDEX('Hotel Database'!$K$11:$K$510, MATCH($CY498, 'Hotel Database'!$EB$11:$EB$510, 0)), "")="", "", IFERROR(INDEX('Hotel Database'!$K$11:$K$510, MATCH($CY498, 'Hotel Database'!$EB$11:$EB$510, 0)), ""))</f>
        <v/>
      </c>
      <c r="AM498" s="103"/>
      <c r="AN498" s="103"/>
      <c r="AO498" s="103"/>
      <c r="AP498" s="103" t="str">
        <f>IF(IFERROR(INDEX('Hotel Database'!$Q$11:$Q$510, MATCH($CY498, 'Hotel Database'!$EB$11:$EB$510, 0)), "")="", "", IFERROR(INDEX('Hotel Database'!$Q$11:$Q$510, MATCH($CY498, 'Hotel Database'!$EB$11:$EB$510, 0)), ""))</f>
        <v/>
      </c>
      <c r="AQ498" s="103"/>
      <c r="AR498" s="103"/>
      <c r="AS498" s="103"/>
      <c r="AT498" s="104" t="str">
        <f t="shared" si="22"/>
        <v/>
      </c>
      <c r="AU498" s="104"/>
      <c r="AV498" s="104"/>
      <c r="AW498" s="104"/>
      <c r="AX498" s="104"/>
      <c r="AY498" s="104"/>
      <c r="AZ498" s="104"/>
      <c r="BA498" s="104"/>
      <c r="BB498" s="104"/>
      <c r="BC498" s="104"/>
      <c r="BD498" s="104"/>
      <c r="BE498" s="104"/>
      <c r="BF498" s="104"/>
      <c r="BG498" s="104"/>
      <c r="BH498" s="104"/>
      <c r="BI498" s="104"/>
      <c r="BJ498" s="104"/>
      <c r="BK498" s="104"/>
      <c r="BL498" s="105"/>
      <c r="BM498" s="2"/>
      <c r="BN498" s="25"/>
      <c r="BO498" s="25"/>
      <c r="BP498" s="25"/>
      <c r="BQ498" s="25"/>
      <c r="BR498" s="25"/>
      <c r="BS498" s="25"/>
      <c r="BT498" s="25"/>
      <c r="BU498" s="25"/>
      <c r="BV498" s="25"/>
      <c r="BW498" s="25"/>
      <c r="BX498" s="25"/>
      <c r="BY498" s="25"/>
      <c r="BZ498" s="25"/>
      <c r="CA498" s="25"/>
      <c r="CB498" s="25"/>
      <c r="CC498" s="25"/>
      <c r="CD498" s="25"/>
      <c r="CE498" s="25"/>
      <c r="CF498" s="25"/>
      <c r="CG498" s="25"/>
      <c r="CH498" s="25"/>
      <c r="CI498" s="25"/>
      <c r="CJ498" s="25"/>
      <c r="CK498" s="25"/>
      <c r="CU498" s="10" t="str">
        <f>'Hotel Database'!$EJ505</f>
        <v/>
      </c>
      <c r="CW498" s="10" t="str">
        <f>'Hotel Database'!$EN505</f>
        <v/>
      </c>
      <c r="CY498" s="8">
        <v>488</v>
      </c>
      <c r="DA498" s="10" t="str">
        <f>IFERROR(INDEX('Hotel Database'!$ED$11:$ED$510, MATCH($CY498, 'Hotel Database'!$EB$11:$EB$510, 0)), "")</f>
        <v/>
      </c>
      <c r="DC498" s="10" t="str">
        <f>IF(IFERROR(INDEX('Hotel Database'!$AD$11:$AD$510, MATCH($CY498, 'Hotel Database'!$EB$11:$EB$510, 0)), "")="", "", IFERROR(INDEX('Hotel Database'!$AD$11:$AD$510, MATCH($CY498, 'Hotel Database'!$EB$11:$EB$510, 0)), ""))</f>
        <v/>
      </c>
      <c r="DE498" s="10" t="str">
        <f t="shared" si="23"/>
        <v/>
      </c>
    </row>
    <row r="499" spans="1:109" x14ac:dyDescent="0.35">
      <c r="A499" s="2"/>
      <c r="B499" s="101" t="str">
        <f>IF(IFERROR(INDEX('Hotel Database'!$B$11:$B$510, MATCH($CY499, 'Hotel Database'!$EB$11:$EB$510, 0)), "")="", "", IFERROR(INDEX('Hotel Database'!$B$11:$B$510, MATCH($CY499, 'Hotel Database'!$EB$11:$EB$510, 0)), ""))</f>
        <v/>
      </c>
      <c r="C499" s="102"/>
      <c r="D499" s="102"/>
      <c r="E499" s="102"/>
      <c r="F499" s="102"/>
      <c r="G499" s="102"/>
      <c r="H499" s="102"/>
      <c r="I499" s="102" t="str">
        <f>IF(IFERROR(INDEX('Hotel Database'!$C$11:$C$510, MATCH($CY499, 'Hotel Database'!$EB$11:$EB$510, 0)), "")="", "", IFERROR(INDEX('Hotel Database'!$C$11:$C$510, MATCH($CY499, 'Hotel Database'!$EB$11:$EB$510, 0)), ""))</f>
        <v/>
      </c>
      <c r="J499" s="102"/>
      <c r="K499" s="102"/>
      <c r="L499" s="102"/>
      <c r="M499" s="102"/>
      <c r="N499" s="102"/>
      <c r="O499" s="102"/>
      <c r="P499" s="102" t="str">
        <f>IF(IFERROR(INDEX('Hotel Database'!$D$11:$D$510, MATCH($CY499, 'Hotel Database'!$EB$11:$EB$510, 0)), "")="", "", IFERROR(INDEX('Hotel Database'!$D$11:$D$510, MATCH($CY499, 'Hotel Database'!$EB$11:$EB$510, 0)), ""))</f>
        <v/>
      </c>
      <c r="Q499" s="102"/>
      <c r="R499" s="102"/>
      <c r="S499" s="102"/>
      <c r="T499" s="102"/>
      <c r="U499" s="102"/>
      <c r="V499" s="102"/>
      <c r="W499" s="102"/>
      <c r="X499" s="102"/>
      <c r="Y499" s="102"/>
      <c r="Z499" s="102" t="str">
        <f>IF(IFERROR(INDEX('Hotel Database'!$I$11:$I$510, MATCH($CY499, 'Hotel Database'!$EB$11:$EB$510, 0)), "")="", "", IFERROR(INDEX('Hotel Database'!$I$11:$I$510, MATCH($CY499, 'Hotel Database'!$EB$11:$EB$510, 0)), ""))</f>
        <v/>
      </c>
      <c r="AA499" s="102"/>
      <c r="AB499" s="102"/>
      <c r="AC499" s="102"/>
      <c r="AD499" s="103" t="str">
        <f>IF(IFERROR(INDEX('Hotel Database'!$E$11:$E$510, MATCH($CY499, 'Hotel Database'!$EB$11:$EB$510, 0)), "")="", "", IFERROR(INDEX('Hotel Database'!$E$11:$E$510, MATCH($CY499, 'Hotel Database'!$EB$11:$EB$510, 0)), ""))</f>
        <v/>
      </c>
      <c r="AE499" s="103"/>
      <c r="AF499" s="103"/>
      <c r="AG499" s="103"/>
      <c r="AH499" s="103" t="str">
        <f>IF(IFERROR(INDEX('Hotel Database'!$H$11:$H$510, MATCH($CY499, 'Hotel Database'!$EB$11:$EB$510, 0)), "")="", "", IFERROR(INDEX('Hotel Database'!$H$11:$H$510, MATCH($CY499, 'Hotel Database'!$EB$11:$EB$510, 0)), ""))</f>
        <v/>
      </c>
      <c r="AI499" s="103"/>
      <c r="AJ499" s="103"/>
      <c r="AK499" s="103"/>
      <c r="AL499" s="103" t="str">
        <f>IF(IFERROR(INDEX('Hotel Database'!$K$11:$K$510, MATCH($CY499, 'Hotel Database'!$EB$11:$EB$510, 0)), "")="", "", IFERROR(INDEX('Hotel Database'!$K$11:$K$510, MATCH($CY499, 'Hotel Database'!$EB$11:$EB$510, 0)), ""))</f>
        <v/>
      </c>
      <c r="AM499" s="103"/>
      <c r="AN499" s="103"/>
      <c r="AO499" s="103"/>
      <c r="AP499" s="103" t="str">
        <f>IF(IFERROR(INDEX('Hotel Database'!$Q$11:$Q$510, MATCH($CY499, 'Hotel Database'!$EB$11:$EB$510, 0)), "")="", "", IFERROR(INDEX('Hotel Database'!$Q$11:$Q$510, MATCH($CY499, 'Hotel Database'!$EB$11:$EB$510, 0)), ""))</f>
        <v/>
      </c>
      <c r="AQ499" s="103"/>
      <c r="AR499" s="103"/>
      <c r="AS499" s="103"/>
      <c r="AT499" s="104" t="str">
        <f t="shared" si="22"/>
        <v/>
      </c>
      <c r="AU499" s="104"/>
      <c r="AV499" s="104"/>
      <c r="AW499" s="104"/>
      <c r="AX499" s="104"/>
      <c r="AY499" s="104"/>
      <c r="AZ499" s="104"/>
      <c r="BA499" s="104"/>
      <c r="BB499" s="104"/>
      <c r="BC499" s="104"/>
      <c r="BD499" s="104"/>
      <c r="BE499" s="104"/>
      <c r="BF499" s="104"/>
      <c r="BG499" s="104"/>
      <c r="BH499" s="104"/>
      <c r="BI499" s="104"/>
      <c r="BJ499" s="104"/>
      <c r="BK499" s="104"/>
      <c r="BL499" s="105"/>
      <c r="BM499" s="2"/>
      <c r="BN499" s="25"/>
      <c r="BO499" s="25"/>
      <c r="BP499" s="25"/>
      <c r="BQ499" s="25"/>
      <c r="BR499" s="25"/>
      <c r="BS499" s="25"/>
      <c r="BT499" s="25"/>
      <c r="BU499" s="25"/>
      <c r="BV499" s="25"/>
      <c r="BW499" s="25"/>
      <c r="BX499" s="25"/>
      <c r="BY499" s="25"/>
      <c r="BZ499" s="25"/>
      <c r="CA499" s="25"/>
      <c r="CB499" s="25"/>
      <c r="CC499" s="25"/>
      <c r="CD499" s="25"/>
      <c r="CE499" s="25"/>
      <c r="CF499" s="25"/>
      <c r="CG499" s="25"/>
      <c r="CH499" s="25"/>
      <c r="CI499" s="25"/>
      <c r="CJ499" s="25"/>
      <c r="CK499" s="25"/>
      <c r="CU499" s="10" t="str">
        <f>'Hotel Database'!$EJ506</f>
        <v/>
      </c>
      <c r="CW499" s="10" t="str">
        <f>'Hotel Database'!$EN506</f>
        <v/>
      </c>
      <c r="CY499" s="8">
        <v>489</v>
      </c>
      <c r="DA499" s="10" t="str">
        <f>IFERROR(INDEX('Hotel Database'!$ED$11:$ED$510, MATCH($CY499, 'Hotel Database'!$EB$11:$EB$510, 0)), "")</f>
        <v/>
      </c>
      <c r="DC499" s="10" t="str">
        <f>IF(IFERROR(INDEX('Hotel Database'!$AD$11:$AD$510, MATCH($CY499, 'Hotel Database'!$EB$11:$EB$510, 0)), "")="", "", IFERROR(INDEX('Hotel Database'!$AD$11:$AD$510, MATCH($CY499, 'Hotel Database'!$EB$11:$EB$510, 0)), ""))</f>
        <v/>
      </c>
      <c r="DE499" s="10" t="str">
        <f t="shared" si="23"/>
        <v/>
      </c>
    </row>
    <row r="500" spans="1:109" x14ac:dyDescent="0.35">
      <c r="A500" s="2"/>
      <c r="B500" s="101" t="str">
        <f>IF(IFERROR(INDEX('Hotel Database'!$B$11:$B$510, MATCH($CY500, 'Hotel Database'!$EB$11:$EB$510, 0)), "")="", "", IFERROR(INDEX('Hotel Database'!$B$11:$B$510, MATCH($CY500, 'Hotel Database'!$EB$11:$EB$510, 0)), ""))</f>
        <v/>
      </c>
      <c r="C500" s="102"/>
      <c r="D500" s="102"/>
      <c r="E500" s="102"/>
      <c r="F500" s="102"/>
      <c r="G500" s="102"/>
      <c r="H500" s="102"/>
      <c r="I500" s="102" t="str">
        <f>IF(IFERROR(INDEX('Hotel Database'!$C$11:$C$510, MATCH($CY500, 'Hotel Database'!$EB$11:$EB$510, 0)), "")="", "", IFERROR(INDEX('Hotel Database'!$C$11:$C$510, MATCH($CY500, 'Hotel Database'!$EB$11:$EB$510, 0)), ""))</f>
        <v/>
      </c>
      <c r="J500" s="102"/>
      <c r="K500" s="102"/>
      <c r="L500" s="102"/>
      <c r="M500" s="102"/>
      <c r="N500" s="102"/>
      <c r="O500" s="102"/>
      <c r="P500" s="102" t="str">
        <f>IF(IFERROR(INDEX('Hotel Database'!$D$11:$D$510, MATCH($CY500, 'Hotel Database'!$EB$11:$EB$510, 0)), "")="", "", IFERROR(INDEX('Hotel Database'!$D$11:$D$510, MATCH($CY500, 'Hotel Database'!$EB$11:$EB$510, 0)), ""))</f>
        <v/>
      </c>
      <c r="Q500" s="102"/>
      <c r="R500" s="102"/>
      <c r="S500" s="102"/>
      <c r="T500" s="102"/>
      <c r="U500" s="102"/>
      <c r="V500" s="102"/>
      <c r="W500" s="102"/>
      <c r="X500" s="102"/>
      <c r="Y500" s="102"/>
      <c r="Z500" s="102" t="str">
        <f>IF(IFERROR(INDEX('Hotel Database'!$I$11:$I$510, MATCH($CY500, 'Hotel Database'!$EB$11:$EB$510, 0)), "")="", "", IFERROR(INDEX('Hotel Database'!$I$11:$I$510, MATCH($CY500, 'Hotel Database'!$EB$11:$EB$510, 0)), ""))</f>
        <v/>
      </c>
      <c r="AA500" s="102"/>
      <c r="AB500" s="102"/>
      <c r="AC500" s="102"/>
      <c r="AD500" s="103" t="str">
        <f>IF(IFERROR(INDEX('Hotel Database'!$E$11:$E$510, MATCH($CY500, 'Hotel Database'!$EB$11:$EB$510, 0)), "")="", "", IFERROR(INDEX('Hotel Database'!$E$11:$E$510, MATCH($CY500, 'Hotel Database'!$EB$11:$EB$510, 0)), ""))</f>
        <v/>
      </c>
      <c r="AE500" s="103"/>
      <c r="AF500" s="103"/>
      <c r="AG500" s="103"/>
      <c r="AH500" s="103" t="str">
        <f>IF(IFERROR(INDEX('Hotel Database'!$H$11:$H$510, MATCH($CY500, 'Hotel Database'!$EB$11:$EB$510, 0)), "")="", "", IFERROR(INDEX('Hotel Database'!$H$11:$H$510, MATCH($CY500, 'Hotel Database'!$EB$11:$EB$510, 0)), ""))</f>
        <v/>
      </c>
      <c r="AI500" s="103"/>
      <c r="AJ500" s="103"/>
      <c r="AK500" s="103"/>
      <c r="AL500" s="103" t="str">
        <f>IF(IFERROR(INDEX('Hotel Database'!$K$11:$K$510, MATCH($CY500, 'Hotel Database'!$EB$11:$EB$510, 0)), "")="", "", IFERROR(INDEX('Hotel Database'!$K$11:$K$510, MATCH($CY500, 'Hotel Database'!$EB$11:$EB$510, 0)), ""))</f>
        <v/>
      </c>
      <c r="AM500" s="103"/>
      <c r="AN500" s="103"/>
      <c r="AO500" s="103"/>
      <c r="AP500" s="103" t="str">
        <f>IF(IFERROR(INDEX('Hotel Database'!$Q$11:$Q$510, MATCH($CY500, 'Hotel Database'!$EB$11:$EB$510, 0)), "")="", "", IFERROR(INDEX('Hotel Database'!$Q$11:$Q$510, MATCH($CY500, 'Hotel Database'!$EB$11:$EB$510, 0)), ""))</f>
        <v/>
      </c>
      <c r="AQ500" s="103"/>
      <c r="AR500" s="103"/>
      <c r="AS500" s="103"/>
      <c r="AT500" s="104" t="str">
        <f t="shared" si="22"/>
        <v/>
      </c>
      <c r="AU500" s="104"/>
      <c r="AV500" s="104"/>
      <c r="AW500" s="104"/>
      <c r="AX500" s="104"/>
      <c r="AY500" s="104"/>
      <c r="AZ500" s="104"/>
      <c r="BA500" s="104"/>
      <c r="BB500" s="104"/>
      <c r="BC500" s="104"/>
      <c r="BD500" s="104"/>
      <c r="BE500" s="104"/>
      <c r="BF500" s="104"/>
      <c r="BG500" s="104"/>
      <c r="BH500" s="104"/>
      <c r="BI500" s="104"/>
      <c r="BJ500" s="104"/>
      <c r="BK500" s="104"/>
      <c r="BL500" s="105"/>
      <c r="BM500" s="2"/>
      <c r="BN500" s="25"/>
      <c r="BO500" s="25"/>
      <c r="BP500" s="25"/>
      <c r="BQ500" s="25"/>
      <c r="BR500" s="25"/>
      <c r="BS500" s="25"/>
      <c r="BT500" s="25"/>
      <c r="BU500" s="25"/>
      <c r="BV500" s="25"/>
      <c r="BW500" s="25"/>
      <c r="BX500" s="25"/>
      <c r="BY500" s="25"/>
      <c r="BZ500" s="25"/>
      <c r="CA500" s="25"/>
      <c r="CB500" s="25"/>
      <c r="CC500" s="25"/>
      <c r="CD500" s="25"/>
      <c r="CE500" s="25"/>
      <c r="CF500" s="25"/>
      <c r="CG500" s="25"/>
      <c r="CH500" s="25"/>
      <c r="CI500" s="25"/>
      <c r="CJ500" s="25"/>
      <c r="CK500" s="25"/>
      <c r="CU500" s="10" t="str">
        <f>'Hotel Database'!$EJ507</f>
        <v/>
      </c>
      <c r="CW500" s="10" t="str">
        <f>'Hotel Database'!$EN507</f>
        <v/>
      </c>
      <c r="CY500" s="8">
        <v>490</v>
      </c>
      <c r="DA500" s="10" t="str">
        <f>IFERROR(INDEX('Hotel Database'!$ED$11:$ED$510, MATCH($CY500, 'Hotel Database'!$EB$11:$EB$510, 0)), "")</f>
        <v/>
      </c>
      <c r="DC500" s="10" t="str">
        <f>IF(IFERROR(INDEX('Hotel Database'!$AD$11:$AD$510, MATCH($CY500, 'Hotel Database'!$EB$11:$EB$510, 0)), "")="", "", IFERROR(INDEX('Hotel Database'!$AD$11:$AD$510, MATCH($CY500, 'Hotel Database'!$EB$11:$EB$510, 0)), ""))</f>
        <v/>
      </c>
      <c r="DE500" s="10" t="str">
        <f t="shared" si="23"/>
        <v/>
      </c>
    </row>
    <row r="501" spans="1:109" x14ac:dyDescent="0.35">
      <c r="A501" s="2"/>
      <c r="B501" s="101" t="str">
        <f>IF(IFERROR(INDEX('Hotel Database'!$B$11:$B$510, MATCH($CY501, 'Hotel Database'!$EB$11:$EB$510, 0)), "")="", "", IFERROR(INDEX('Hotel Database'!$B$11:$B$510, MATCH($CY501, 'Hotel Database'!$EB$11:$EB$510, 0)), ""))</f>
        <v/>
      </c>
      <c r="C501" s="102"/>
      <c r="D501" s="102"/>
      <c r="E501" s="102"/>
      <c r="F501" s="102"/>
      <c r="G501" s="102"/>
      <c r="H501" s="102"/>
      <c r="I501" s="102" t="str">
        <f>IF(IFERROR(INDEX('Hotel Database'!$C$11:$C$510, MATCH($CY501, 'Hotel Database'!$EB$11:$EB$510, 0)), "")="", "", IFERROR(INDEX('Hotel Database'!$C$11:$C$510, MATCH($CY501, 'Hotel Database'!$EB$11:$EB$510, 0)), ""))</f>
        <v/>
      </c>
      <c r="J501" s="102"/>
      <c r="K501" s="102"/>
      <c r="L501" s="102"/>
      <c r="M501" s="102"/>
      <c r="N501" s="102"/>
      <c r="O501" s="102"/>
      <c r="P501" s="102" t="str">
        <f>IF(IFERROR(INDEX('Hotel Database'!$D$11:$D$510, MATCH($CY501, 'Hotel Database'!$EB$11:$EB$510, 0)), "")="", "", IFERROR(INDEX('Hotel Database'!$D$11:$D$510, MATCH($CY501, 'Hotel Database'!$EB$11:$EB$510, 0)), ""))</f>
        <v/>
      </c>
      <c r="Q501" s="102"/>
      <c r="R501" s="102"/>
      <c r="S501" s="102"/>
      <c r="T501" s="102"/>
      <c r="U501" s="102"/>
      <c r="V501" s="102"/>
      <c r="W501" s="102"/>
      <c r="X501" s="102"/>
      <c r="Y501" s="102"/>
      <c r="Z501" s="102" t="str">
        <f>IF(IFERROR(INDEX('Hotel Database'!$I$11:$I$510, MATCH($CY501, 'Hotel Database'!$EB$11:$EB$510, 0)), "")="", "", IFERROR(INDEX('Hotel Database'!$I$11:$I$510, MATCH($CY501, 'Hotel Database'!$EB$11:$EB$510, 0)), ""))</f>
        <v/>
      </c>
      <c r="AA501" s="102"/>
      <c r="AB501" s="102"/>
      <c r="AC501" s="102"/>
      <c r="AD501" s="103" t="str">
        <f>IF(IFERROR(INDEX('Hotel Database'!$E$11:$E$510, MATCH($CY501, 'Hotel Database'!$EB$11:$EB$510, 0)), "")="", "", IFERROR(INDEX('Hotel Database'!$E$11:$E$510, MATCH($CY501, 'Hotel Database'!$EB$11:$EB$510, 0)), ""))</f>
        <v/>
      </c>
      <c r="AE501" s="103"/>
      <c r="AF501" s="103"/>
      <c r="AG501" s="103"/>
      <c r="AH501" s="103" t="str">
        <f>IF(IFERROR(INDEX('Hotel Database'!$H$11:$H$510, MATCH($CY501, 'Hotel Database'!$EB$11:$EB$510, 0)), "")="", "", IFERROR(INDEX('Hotel Database'!$H$11:$H$510, MATCH($CY501, 'Hotel Database'!$EB$11:$EB$510, 0)), ""))</f>
        <v/>
      </c>
      <c r="AI501" s="103"/>
      <c r="AJ501" s="103"/>
      <c r="AK501" s="103"/>
      <c r="AL501" s="103" t="str">
        <f>IF(IFERROR(INDEX('Hotel Database'!$K$11:$K$510, MATCH($CY501, 'Hotel Database'!$EB$11:$EB$510, 0)), "")="", "", IFERROR(INDEX('Hotel Database'!$K$11:$K$510, MATCH($CY501, 'Hotel Database'!$EB$11:$EB$510, 0)), ""))</f>
        <v/>
      </c>
      <c r="AM501" s="103"/>
      <c r="AN501" s="103"/>
      <c r="AO501" s="103"/>
      <c r="AP501" s="103" t="str">
        <f>IF(IFERROR(INDEX('Hotel Database'!$Q$11:$Q$510, MATCH($CY501, 'Hotel Database'!$EB$11:$EB$510, 0)), "")="", "", IFERROR(INDEX('Hotel Database'!$Q$11:$Q$510, MATCH($CY501, 'Hotel Database'!$EB$11:$EB$510, 0)), ""))</f>
        <v/>
      </c>
      <c r="AQ501" s="103"/>
      <c r="AR501" s="103"/>
      <c r="AS501" s="103"/>
      <c r="AT501" s="104" t="str">
        <f t="shared" si="22"/>
        <v/>
      </c>
      <c r="AU501" s="104"/>
      <c r="AV501" s="104"/>
      <c r="AW501" s="104"/>
      <c r="AX501" s="104"/>
      <c r="AY501" s="104"/>
      <c r="AZ501" s="104"/>
      <c r="BA501" s="104"/>
      <c r="BB501" s="104"/>
      <c r="BC501" s="104"/>
      <c r="BD501" s="104"/>
      <c r="BE501" s="104"/>
      <c r="BF501" s="104"/>
      <c r="BG501" s="104"/>
      <c r="BH501" s="104"/>
      <c r="BI501" s="104"/>
      <c r="BJ501" s="104"/>
      <c r="BK501" s="104"/>
      <c r="BL501" s="105"/>
      <c r="BM501" s="2"/>
      <c r="BN501" s="25"/>
      <c r="BO501" s="25"/>
      <c r="BP501" s="25"/>
      <c r="BQ501" s="25"/>
      <c r="BR501" s="25"/>
      <c r="BS501" s="25"/>
      <c r="BT501" s="25"/>
      <c r="BU501" s="25"/>
      <c r="BV501" s="25"/>
      <c r="BW501" s="25"/>
      <c r="BX501" s="25"/>
      <c r="BY501" s="25"/>
      <c r="BZ501" s="25"/>
      <c r="CA501" s="25"/>
      <c r="CB501" s="25"/>
      <c r="CC501" s="25"/>
      <c r="CD501" s="25"/>
      <c r="CE501" s="25"/>
      <c r="CF501" s="25"/>
      <c r="CG501" s="25"/>
      <c r="CH501" s="25"/>
      <c r="CI501" s="25"/>
      <c r="CJ501" s="25"/>
      <c r="CK501" s="25"/>
      <c r="CU501" s="10" t="str">
        <f>'Hotel Database'!$EJ508</f>
        <v/>
      </c>
      <c r="CW501" s="10" t="str">
        <f>'Hotel Database'!$EN508</f>
        <v/>
      </c>
      <c r="CY501" s="8">
        <v>491</v>
      </c>
      <c r="DA501" s="10" t="str">
        <f>IFERROR(INDEX('Hotel Database'!$ED$11:$ED$510, MATCH($CY501, 'Hotel Database'!$EB$11:$EB$510, 0)), "")</f>
        <v/>
      </c>
      <c r="DC501" s="10" t="str">
        <f>IF(IFERROR(INDEX('Hotel Database'!$AD$11:$AD$510, MATCH($CY501, 'Hotel Database'!$EB$11:$EB$510, 0)), "")="", "", IFERROR(INDEX('Hotel Database'!$AD$11:$AD$510, MATCH($CY501, 'Hotel Database'!$EB$11:$EB$510, 0)), ""))</f>
        <v/>
      </c>
      <c r="DE501" s="10" t="str">
        <f t="shared" si="23"/>
        <v/>
      </c>
    </row>
    <row r="502" spans="1:109" x14ac:dyDescent="0.35">
      <c r="A502" s="2"/>
      <c r="B502" s="101" t="str">
        <f>IF(IFERROR(INDEX('Hotel Database'!$B$11:$B$510, MATCH($CY502, 'Hotel Database'!$EB$11:$EB$510, 0)), "")="", "", IFERROR(INDEX('Hotel Database'!$B$11:$B$510, MATCH($CY502, 'Hotel Database'!$EB$11:$EB$510, 0)), ""))</f>
        <v/>
      </c>
      <c r="C502" s="102"/>
      <c r="D502" s="102"/>
      <c r="E502" s="102"/>
      <c r="F502" s="102"/>
      <c r="G502" s="102"/>
      <c r="H502" s="102"/>
      <c r="I502" s="102" t="str">
        <f>IF(IFERROR(INDEX('Hotel Database'!$C$11:$C$510, MATCH($CY502, 'Hotel Database'!$EB$11:$EB$510, 0)), "")="", "", IFERROR(INDEX('Hotel Database'!$C$11:$C$510, MATCH($CY502, 'Hotel Database'!$EB$11:$EB$510, 0)), ""))</f>
        <v/>
      </c>
      <c r="J502" s="102"/>
      <c r="K502" s="102"/>
      <c r="L502" s="102"/>
      <c r="M502" s="102"/>
      <c r="N502" s="102"/>
      <c r="O502" s="102"/>
      <c r="P502" s="102" t="str">
        <f>IF(IFERROR(INDEX('Hotel Database'!$D$11:$D$510, MATCH($CY502, 'Hotel Database'!$EB$11:$EB$510, 0)), "")="", "", IFERROR(INDEX('Hotel Database'!$D$11:$D$510, MATCH($CY502, 'Hotel Database'!$EB$11:$EB$510, 0)), ""))</f>
        <v/>
      </c>
      <c r="Q502" s="102"/>
      <c r="R502" s="102"/>
      <c r="S502" s="102"/>
      <c r="T502" s="102"/>
      <c r="U502" s="102"/>
      <c r="V502" s="102"/>
      <c r="W502" s="102"/>
      <c r="X502" s="102"/>
      <c r="Y502" s="102"/>
      <c r="Z502" s="102" t="str">
        <f>IF(IFERROR(INDEX('Hotel Database'!$I$11:$I$510, MATCH($CY502, 'Hotel Database'!$EB$11:$EB$510, 0)), "")="", "", IFERROR(INDEX('Hotel Database'!$I$11:$I$510, MATCH($CY502, 'Hotel Database'!$EB$11:$EB$510, 0)), ""))</f>
        <v/>
      </c>
      <c r="AA502" s="102"/>
      <c r="AB502" s="102"/>
      <c r="AC502" s="102"/>
      <c r="AD502" s="103" t="str">
        <f>IF(IFERROR(INDEX('Hotel Database'!$E$11:$E$510, MATCH($CY502, 'Hotel Database'!$EB$11:$EB$510, 0)), "")="", "", IFERROR(INDEX('Hotel Database'!$E$11:$E$510, MATCH($CY502, 'Hotel Database'!$EB$11:$EB$510, 0)), ""))</f>
        <v/>
      </c>
      <c r="AE502" s="103"/>
      <c r="AF502" s="103"/>
      <c r="AG502" s="103"/>
      <c r="AH502" s="103" t="str">
        <f>IF(IFERROR(INDEX('Hotel Database'!$H$11:$H$510, MATCH($CY502, 'Hotel Database'!$EB$11:$EB$510, 0)), "")="", "", IFERROR(INDEX('Hotel Database'!$H$11:$H$510, MATCH($CY502, 'Hotel Database'!$EB$11:$EB$510, 0)), ""))</f>
        <v/>
      </c>
      <c r="AI502" s="103"/>
      <c r="AJ502" s="103"/>
      <c r="AK502" s="103"/>
      <c r="AL502" s="103" t="str">
        <f>IF(IFERROR(INDEX('Hotel Database'!$K$11:$K$510, MATCH($CY502, 'Hotel Database'!$EB$11:$EB$510, 0)), "")="", "", IFERROR(INDEX('Hotel Database'!$K$11:$K$510, MATCH($CY502, 'Hotel Database'!$EB$11:$EB$510, 0)), ""))</f>
        <v/>
      </c>
      <c r="AM502" s="103"/>
      <c r="AN502" s="103"/>
      <c r="AO502" s="103"/>
      <c r="AP502" s="103" t="str">
        <f>IF(IFERROR(INDEX('Hotel Database'!$Q$11:$Q$510, MATCH($CY502, 'Hotel Database'!$EB$11:$EB$510, 0)), "")="", "", IFERROR(INDEX('Hotel Database'!$Q$11:$Q$510, MATCH($CY502, 'Hotel Database'!$EB$11:$EB$510, 0)), ""))</f>
        <v/>
      </c>
      <c r="AQ502" s="103"/>
      <c r="AR502" s="103"/>
      <c r="AS502" s="103"/>
      <c r="AT502" s="104" t="str">
        <f t="shared" si="22"/>
        <v/>
      </c>
      <c r="AU502" s="104"/>
      <c r="AV502" s="104"/>
      <c r="AW502" s="104"/>
      <c r="AX502" s="104"/>
      <c r="AY502" s="104"/>
      <c r="AZ502" s="104"/>
      <c r="BA502" s="104"/>
      <c r="BB502" s="104"/>
      <c r="BC502" s="104"/>
      <c r="BD502" s="104"/>
      <c r="BE502" s="104"/>
      <c r="BF502" s="104"/>
      <c r="BG502" s="104"/>
      <c r="BH502" s="104"/>
      <c r="BI502" s="104"/>
      <c r="BJ502" s="104"/>
      <c r="BK502" s="104"/>
      <c r="BL502" s="105"/>
      <c r="BM502" s="2"/>
      <c r="BN502" s="25"/>
      <c r="BO502" s="25"/>
      <c r="BP502" s="25"/>
      <c r="BQ502" s="25"/>
      <c r="BR502" s="25"/>
      <c r="BS502" s="25"/>
      <c r="BT502" s="25"/>
      <c r="BU502" s="25"/>
      <c r="BV502" s="25"/>
      <c r="BW502" s="25"/>
      <c r="BX502" s="25"/>
      <c r="BY502" s="25"/>
      <c r="BZ502" s="25"/>
      <c r="CA502" s="25"/>
      <c r="CB502" s="25"/>
      <c r="CC502" s="25"/>
      <c r="CD502" s="25"/>
      <c r="CE502" s="25"/>
      <c r="CF502" s="25"/>
      <c r="CG502" s="25"/>
      <c r="CH502" s="25"/>
      <c r="CI502" s="25"/>
      <c r="CJ502" s="25"/>
      <c r="CK502" s="25"/>
      <c r="CU502" s="10" t="str">
        <f>'Hotel Database'!$EJ509</f>
        <v/>
      </c>
      <c r="CW502" s="10" t="str">
        <f>'Hotel Database'!$EN509</f>
        <v/>
      </c>
      <c r="CY502" s="8">
        <v>492</v>
      </c>
      <c r="DA502" s="10" t="str">
        <f>IFERROR(INDEX('Hotel Database'!$ED$11:$ED$510, MATCH($CY502, 'Hotel Database'!$EB$11:$EB$510, 0)), "")</f>
        <v/>
      </c>
      <c r="DC502" s="10" t="str">
        <f>IF(IFERROR(INDEX('Hotel Database'!$AD$11:$AD$510, MATCH($CY502, 'Hotel Database'!$EB$11:$EB$510, 0)), "")="", "", IFERROR(INDEX('Hotel Database'!$AD$11:$AD$510, MATCH($CY502, 'Hotel Database'!$EB$11:$EB$510, 0)), ""))</f>
        <v/>
      </c>
      <c r="DE502" s="10" t="str">
        <f t="shared" si="23"/>
        <v/>
      </c>
    </row>
    <row r="503" spans="1:109" x14ac:dyDescent="0.35">
      <c r="A503" s="2"/>
      <c r="B503" s="101" t="str">
        <f>IF(IFERROR(INDEX('Hotel Database'!$B$11:$B$510, MATCH($CY503, 'Hotel Database'!$EB$11:$EB$510, 0)), "")="", "", IFERROR(INDEX('Hotel Database'!$B$11:$B$510, MATCH($CY503, 'Hotel Database'!$EB$11:$EB$510, 0)), ""))</f>
        <v/>
      </c>
      <c r="C503" s="102"/>
      <c r="D503" s="102"/>
      <c r="E503" s="102"/>
      <c r="F503" s="102"/>
      <c r="G503" s="102"/>
      <c r="H503" s="102"/>
      <c r="I503" s="102" t="str">
        <f>IF(IFERROR(INDEX('Hotel Database'!$C$11:$C$510, MATCH($CY503, 'Hotel Database'!$EB$11:$EB$510, 0)), "")="", "", IFERROR(INDEX('Hotel Database'!$C$11:$C$510, MATCH($CY503, 'Hotel Database'!$EB$11:$EB$510, 0)), ""))</f>
        <v/>
      </c>
      <c r="J503" s="102"/>
      <c r="K503" s="102"/>
      <c r="L503" s="102"/>
      <c r="M503" s="102"/>
      <c r="N503" s="102"/>
      <c r="O503" s="102"/>
      <c r="P503" s="102" t="str">
        <f>IF(IFERROR(INDEX('Hotel Database'!$D$11:$D$510, MATCH($CY503, 'Hotel Database'!$EB$11:$EB$510, 0)), "")="", "", IFERROR(INDEX('Hotel Database'!$D$11:$D$510, MATCH($CY503, 'Hotel Database'!$EB$11:$EB$510, 0)), ""))</f>
        <v/>
      </c>
      <c r="Q503" s="102"/>
      <c r="R503" s="102"/>
      <c r="S503" s="102"/>
      <c r="T503" s="102"/>
      <c r="U503" s="102"/>
      <c r="V503" s="102"/>
      <c r="W503" s="102"/>
      <c r="X503" s="102"/>
      <c r="Y503" s="102"/>
      <c r="Z503" s="102" t="str">
        <f>IF(IFERROR(INDEX('Hotel Database'!$I$11:$I$510, MATCH($CY503, 'Hotel Database'!$EB$11:$EB$510, 0)), "")="", "", IFERROR(INDEX('Hotel Database'!$I$11:$I$510, MATCH($CY503, 'Hotel Database'!$EB$11:$EB$510, 0)), ""))</f>
        <v/>
      </c>
      <c r="AA503" s="102"/>
      <c r="AB503" s="102"/>
      <c r="AC503" s="102"/>
      <c r="AD503" s="103" t="str">
        <f>IF(IFERROR(INDEX('Hotel Database'!$E$11:$E$510, MATCH($CY503, 'Hotel Database'!$EB$11:$EB$510, 0)), "")="", "", IFERROR(INDEX('Hotel Database'!$E$11:$E$510, MATCH($CY503, 'Hotel Database'!$EB$11:$EB$510, 0)), ""))</f>
        <v/>
      </c>
      <c r="AE503" s="103"/>
      <c r="AF503" s="103"/>
      <c r="AG503" s="103"/>
      <c r="AH503" s="103" t="str">
        <f>IF(IFERROR(INDEX('Hotel Database'!$H$11:$H$510, MATCH($CY503, 'Hotel Database'!$EB$11:$EB$510, 0)), "")="", "", IFERROR(INDEX('Hotel Database'!$H$11:$H$510, MATCH($CY503, 'Hotel Database'!$EB$11:$EB$510, 0)), ""))</f>
        <v/>
      </c>
      <c r="AI503" s="103"/>
      <c r="AJ503" s="103"/>
      <c r="AK503" s="103"/>
      <c r="AL503" s="103" t="str">
        <f>IF(IFERROR(INDEX('Hotel Database'!$K$11:$K$510, MATCH($CY503, 'Hotel Database'!$EB$11:$EB$510, 0)), "")="", "", IFERROR(INDEX('Hotel Database'!$K$11:$K$510, MATCH($CY503, 'Hotel Database'!$EB$11:$EB$510, 0)), ""))</f>
        <v/>
      </c>
      <c r="AM503" s="103"/>
      <c r="AN503" s="103"/>
      <c r="AO503" s="103"/>
      <c r="AP503" s="103" t="str">
        <f>IF(IFERROR(INDEX('Hotel Database'!$Q$11:$Q$510, MATCH($CY503, 'Hotel Database'!$EB$11:$EB$510, 0)), "")="", "", IFERROR(INDEX('Hotel Database'!$Q$11:$Q$510, MATCH($CY503, 'Hotel Database'!$EB$11:$EB$510, 0)), ""))</f>
        <v/>
      </c>
      <c r="AQ503" s="103"/>
      <c r="AR503" s="103"/>
      <c r="AS503" s="103"/>
      <c r="AT503" s="104" t="str">
        <f t="shared" si="22"/>
        <v/>
      </c>
      <c r="AU503" s="104"/>
      <c r="AV503" s="104"/>
      <c r="AW503" s="104"/>
      <c r="AX503" s="104"/>
      <c r="AY503" s="104"/>
      <c r="AZ503" s="104"/>
      <c r="BA503" s="104"/>
      <c r="BB503" s="104"/>
      <c r="BC503" s="104"/>
      <c r="BD503" s="104"/>
      <c r="BE503" s="104"/>
      <c r="BF503" s="104"/>
      <c r="BG503" s="104"/>
      <c r="BH503" s="104"/>
      <c r="BI503" s="104"/>
      <c r="BJ503" s="104"/>
      <c r="BK503" s="104"/>
      <c r="BL503" s="105"/>
      <c r="BM503" s="2"/>
      <c r="BN503" s="25"/>
      <c r="BO503" s="25"/>
      <c r="BP503" s="25"/>
      <c r="BQ503" s="25"/>
      <c r="BR503" s="25"/>
      <c r="BS503" s="25"/>
      <c r="BT503" s="25"/>
      <c r="BU503" s="25"/>
      <c r="BV503" s="25"/>
      <c r="BW503" s="25"/>
      <c r="BX503" s="25"/>
      <c r="BY503" s="25"/>
      <c r="BZ503" s="25"/>
      <c r="CA503" s="25"/>
      <c r="CB503" s="25"/>
      <c r="CC503" s="25"/>
      <c r="CD503" s="25"/>
      <c r="CE503" s="25"/>
      <c r="CF503" s="25"/>
      <c r="CG503" s="25"/>
      <c r="CH503" s="25"/>
      <c r="CI503" s="25"/>
      <c r="CJ503" s="25"/>
      <c r="CK503" s="25"/>
      <c r="CU503" s="11" t="str">
        <f>'Hotel Database'!$EJ510</f>
        <v/>
      </c>
      <c r="CW503" s="11" t="str">
        <f>'Hotel Database'!$EN510</f>
        <v/>
      </c>
      <c r="CY503" s="8">
        <v>493</v>
      </c>
      <c r="DA503" s="10" t="str">
        <f>IFERROR(INDEX('Hotel Database'!$ED$11:$ED$510, MATCH($CY503, 'Hotel Database'!$EB$11:$EB$510, 0)), "")</f>
        <v/>
      </c>
      <c r="DC503" s="10" t="str">
        <f>IF(IFERROR(INDEX('Hotel Database'!$AD$11:$AD$510, MATCH($CY503, 'Hotel Database'!$EB$11:$EB$510, 0)), "")="", "", IFERROR(INDEX('Hotel Database'!$AD$11:$AD$510, MATCH($CY503, 'Hotel Database'!$EB$11:$EB$510, 0)), ""))</f>
        <v/>
      </c>
      <c r="DE503" s="10" t="str">
        <f t="shared" si="23"/>
        <v/>
      </c>
    </row>
    <row r="504" spans="1:109" x14ac:dyDescent="0.35">
      <c r="A504" s="2"/>
      <c r="B504" s="101" t="str">
        <f>IF(IFERROR(INDEX('Hotel Database'!$B$11:$B$510, MATCH($CY504, 'Hotel Database'!$EB$11:$EB$510, 0)), "")="", "", IFERROR(INDEX('Hotel Database'!$B$11:$B$510, MATCH($CY504, 'Hotel Database'!$EB$11:$EB$510, 0)), ""))</f>
        <v/>
      </c>
      <c r="C504" s="102"/>
      <c r="D504" s="102"/>
      <c r="E504" s="102"/>
      <c r="F504" s="102"/>
      <c r="G504" s="102"/>
      <c r="H504" s="102"/>
      <c r="I504" s="102" t="str">
        <f>IF(IFERROR(INDEX('Hotel Database'!$C$11:$C$510, MATCH($CY504, 'Hotel Database'!$EB$11:$EB$510, 0)), "")="", "", IFERROR(INDEX('Hotel Database'!$C$11:$C$510, MATCH($CY504, 'Hotel Database'!$EB$11:$EB$510, 0)), ""))</f>
        <v/>
      </c>
      <c r="J504" s="102"/>
      <c r="K504" s="102"/>
      <c r="L504" s="102"/>
      <c r="M504" s="102"/>
      <c r="N504" s="102"/>
      <c r="O504" s="102"/>
      <c r="P504" s="102" t="str">
        <f>IF(IFERROR(INDEX('Hotel Database'!$D$11:$D$510, MATCH($CY504, 'Hotel Database'!$EB$11:$EB$510, 0)), "")="", "", IFERROR(INDEX('Hotel Database'!$D$11:$D$510, MATCH($CY504, 'Hotel Database'!$EB$11:$EB$510, 0)), ""))</f>
        <v/>
      </c>
      <c r="Q504" s="102"/>
      <c r="R504" s="102"/>
      <c r="S504" s="102"/>
      <c r="T504" s="102"/>
      <c r="U504" s="102"/>
      <c r="V504" s="102"/>
      <c r="W504" s="102"/>
      <c r="X504" s="102"/>
      <c r="Y504" s="102"/>
      <c r="Z504" s="102" t="str">
        <f>IF(IFERROR(INDEX('Hotel Database'!$I$11:$I$510, MATCH($CY504, 'Hotel Database'!$EB$11:$EB$510, 0)), "")="", "", IFERROR(INDEX('Hotel Database'!$I$11:$I$510, MATCH($CY504, 'Hotel Database'!$EB$11:$EB$510, 0)), ""))</f>
        <v/>
      </c>
      <c r="AA504" s="102"/>
      <c r="AB504" s="102"/>
      <c r="AC504" s="102"/>
      <c r="AD504" s="103" t="str">
        <f>IF(IFERROR(INDEX('Hotel Database'!$E$11:$E$510, MATCH($CY504, 'Hotel Database'!$EB$11:$EB$510, 0)), "")="", "", IFERROR(INDEX('Hotel Database'!$E$11:$E$510, MATCH($CY504, 'Hotel Database'!$EB$11:$EB$510, 0)), ""))</f>
        <v/>
      </c>
      <c r="AE504" s="103"/>
      <c r="AF504" s="103"/>
      <c r="AG504" s="103"/>
      <c r="AH504" s="103" t="str">
        <f>IF(IFERROR(INDEX('Hotel Database'!$H$11:$H$510, MATCH($CY504, 'Hotel Database'!$EB$11:$EB$510, 0)), "")="", "", IFERROR(INDEX('Hotel Database'!$H$11:$H$510, MATCH($CY504, 'Hotel Database'!$EB$11:$EB$510, 0)), ""))</f>
        <v/>
      </c>
      <c r="AI504" s="103"/>
      <c r="AJ504" s="103"/>
      <c r="AK504" s="103"/>
      <c r="AL504" s="103" t="str">
        <f>IF(IFERROR(INDEX('Hotel Database'!$K$11:$K$510, MATCH($CY504, 'Hotel Database'!$EB$11:$EB$510, 0)), "")="", "", IFERROR(INDEX('Hotel Database'!$K$11:$K$510, MATCH($CY504, 'Hotel Database'!$EB$11:$EB$510, 0)), ""))</f>
        <v/>
      </c>
      <c r="AM504" s="103"/>
      <c r="AN504" s="103"/>
      <c r="AO504" s="103"/>
      <c r="AP504" s="103" t="str">
        <f>IF(IFERROR(INDEX('Hotel Database'!$Q$11:$Q$510, MATCH($CY504, 'Hotel Database'!$EB$11:$EB$510, 0)), "")="", "", IFERROR(INDEX('Hotel Database'!$Q$11:$Q$510, MATCH($CY504, 'Hotel Database'!$EB$11:$EB$510, 0)), ""))</f>
        <v/>
      </c>
      <c r="AQ504" s="103"/>
      <c r="AR504" s="103"/>
      <c r="AS504" s="103"/>
      <c r="AT504" s="104" t="str">
        <f t="shared" si="22"/>
        <v/>
      </c>
      <c r="AU504" s="104"/>
      <c r="AV504" s="104"/>
      <c r="AW504" s="104"/>
      <c r="AX504" s="104"/>
      <c r="AY504" s="104"/>
      <c r="AZ504" s="104"/>
      <c r="BA504" s="104"/>
      <c r="BB504" s="104"/>
      <c r="BC504" s="104"/>
      <c r="BD504" s="104"/>
      <c r="BE504" s="104"/>
      <c r="BF504" s="104"/>
      <c r="BG504" s="104"/>
      <c r="BH504" s="104"/>
      <c r="BI504" s="104"/>
      <c r="BJ504" s="104"/>
      <c r="BK504" s="104"/>
      <c r="BL504" s="105"/>
      <c r="BM504" s="2"/>
      <c r="BN504" s="25"/>
      <c r="BO504" s="25"/>
      <c r="BP504" s="25"/>
      <c r="BQ504" s="25"/>
      <c r="BR504" s="25"/>
      <c r="BS504" s="25"/>
      <c r="BT504" s="25"/>
      <c r="BU504" s="25"/>
      <c r="BV504" s="25"/>
      <c r="BW504" s="25"/>
      <c r="BX504" s="25"/>
      <c r="BY504" s="25"/>
      <c r="BZ504" s="25"/>
      <c r="CA504" s="25"/>
      <c r="CB504" s="25"/>
      <c r="CC504" s="25"/>
      <c r="CD504" s="25"/>
      <c r="CE504" s="25"/>
      <c r="CF504" s="25"/>
      <c r="CG504" s="25"/>
      <c r="CH504" s="25"/>
      <c r="CI504" s="25"/>
      <c r="CJ504" s="25"/>
      <c r="CK504" s="25"/>
      <c r="CY504" s="8">
        <v>494</v>
      </c>
      <c r="DA504" s="10" t="str">
        <f>IFERROR(INDEX('Hotel Database'!$ED$11:$ED$510, MATCH($CY504, 'Hotel Database'!$EB$11:$EB$510, 0)), "")</f>
        <v/>
      </c>
      <c r="DC504" s="10" t="str">
        <f>IF(IFERROR(INDEX('Hotel Database'!$AD$11:$AD$510, MATCH($CY504, 'Hotel Database'!$EB$11:$EB$510, 0)), "")="", "", IFERROR(INDEX('Hotel Database'!$AD$11:$AD$510, MATCH($CY504, 'Hotel Database'!$EB$11:$EB$510, 0)), ""))</f>
        <v/>
      </c>
      <c r="DE504" s="10" t="str">
        <f t="shared" si="23"/>
        <v/>
      </c>
    </row>
    <row r="505" spans="1:109" x14ac:dyDescent="0.35">
      <c r="A505" s="2"/>
      <c r="B505" s="101" t="str">
        <f>IF(IFERROR(INDEX('Hotel Database'!$B$11:$B$510, MATCH($CY505, 'Hotel Database'!$EB$11:$EB$510, 0)), "")="", "", IFERROR(INDEX('Hotel Database'!$B$11:$B$510, MATCH($CY505, 'Hotel Database'!$EB$11:$EB$510, 0)), ""))</f>
        <v/>
      </c>
      <c r="C505" s="102"/>
      <c r="D505" s="102"/>
      <c r="E505" s="102"/>
      <c r="F505" s="102"/>
      <c r="G505" s="102"/>
      <c r="H505" s="102"/>
      <c r="I505" s="102" t="str">
        <f>IF(IFERROR(INDEX('Hotel Database'!$C$11:$C$510, MATCH($CY505, 'Hotel Database'!$EB$11:$EB$510, 0)), "")="", "", IFERROR(INDEX('Hotel Database'!$C$11:$C$510, MATCH($CY505, 'Hotel Database'!$EB$11:$EB$510, 0)), ""))</f>
        <v/>
      </c>
      <c r="J505" s="102"/>
      <c r="K505" s="102"/>
      <c r="L505" s="102"/>
      <c r="M505" s="102"/>
      <c r="N505" s="102"/>
      <c r="O505" s="102"/>
      <c r="P505" s="102" t="str">
        <f>IF(IFERROR(INDEX('Hotel Database'!$D$11:$D$510, MATCH($CY505, 'Hotel Database'!$EB$11:$EB$510, 0)), "")="", "", IFERROR(INDEX('Hotel Database'!$D$11:$D$510, MATCH($CY505, 'Hotel Database'!$EB$11:$EB$510, 0)), ""))</f>
        <v/>
      </c>
      <c r="Q505" s="102"/>
      <c r="R505" s="102"/>
      <c r="S505" s="102"/>
      <c r="T505" s="102"/>
      <c r="U505" s="102"/>
      <c r="V505" s="102"/>
      <c r="W505" s="102"/>
      <c r="X505" s="102"/>
      <c r="Y505" s="102"/>
      <c r="Z505" s="102" t="str">
        <f>IF(IFERROR(INDEX('Hotel Database'!$I$11:$I$510, MATCH($CY505, 'Hotel Database'!$EB$11:$EB$510, 0)), "")="", "", IFERROR(INDEX('Hotel Database'!$I$11:$I$510, MATCH($CY505, 'Hotel Database'!$EB$11:$EB$510, 0)), ""))</f>
        <v/>
      </c>
      <c r="AA505" s="102"/>
      <c r="AB505" s="102"/>
      <c r="AC505" s="102"/>
      <c r="AD505" s="103" t="str">
        <f>IF(IFERROR(INDEX('Hotel Database'!$E$11:$E$510, MATCH($CY505, 'Hotel Database'!$EB$11:$EB$510, 0)), "")="", "", IFERROR(INDEX('Hotel Database'!$E$11:$E$510, MATCH($CY505, 'Hotel Database'!$EB$11:$EB$510, 0)), ""))</f>
        <v/>
      </c>
      <c r="AE505" s="103"/>
      <c r="AF505" s="103"/>
      <c r="AG505" s="103"/>
      <c r="AH505" s="103" t="str">
        <f>IF(IFERROR(INDEX('Hotel Database'!$H$11:$H$510, MATCH($CY505, 'Hotel Database'!$EB$11:$EB$510, 0)), "")="", "", IFERROR(INDEX('Hotel Database'!$H$11:$H$510, MATCH($CY505, 'Hotel Database'!$EB$11:$EB$510, 0)), ""))</f>
        <v/>
      </c>
      <c r="AI505" s="103"/>
      <c r="AJ505" s="103"/>
      <c r="AK505" s="103"/>
      <c r="AL505" s="103" t="str">
        <f>IF(IFERROR(INDEX('Hotel Database'!$K$11:$K$510, MATCH($CY505, 'Hotel Database'!$EB$11:$EB$510, 0)), "")="", "", IFERROR(INDEX('Hotel Database'!$K$11:$K$510, MATCH($CY505, 'Hotel Database'!$EB$11:$EB$510, 0)), ""))</f>
        <v/>
      </c>
      <c r="AM505" s="103"/>
      <c r="AN505" s="103"/>
      <c r="AO505" s="103"/>
      <c r="AP505" s="103" t="str">
        <f>IF(IFERROR(INDEX('Hotel Database'!$Q$11:$Q$510, MATCH($CY505, 'Hotel Database'!$EB$11:$EB$510, 0)), "")="", "", IFERROR(INDEX('Hotel Database'!$Q$11:$Q$510, MATCH($CY505, 'Hotel Database'!$EB$11:$EB$510, 0)), ""))</f>
        <v/>
      </c>
      <c r="AQ505" s="103"/>
      <c r="AR505" s="103"/>
      <c r="AS505" s="103"/>
      <c r="AT505" s="104" t="str">
        <f t="shared" si="22"/>
        <v/>
      </c>
      <c r="AU505" s="104"/>
      <c r="AV505" s="104"/>
      <c r="AW505" s="104"/>
      <c r="AX505" s="104"/>
      <c r="AY505" s="104"/>
      <c r="AZ505" s="104"/>
      <c r="BA505" s="104"/>
      <c r="BB505" s="104"/>
      <c r="BC505" s="104"/>
      <c r="BD505" s="104"/>
      <c r="BE505" s="104"/>
      <c r="BF505" s="104"/>
      <c r="BG505" s="104"/>
      <c r="BH505" s="104"/>
      <c r="BI505" s="104"/>
      <c r="BJ505" s="104"/>
      <c r="BK505" s="104"/>
      <c r="BL505" s="105"/>
      <c r="BM505" s="2"/>
      <c r="BN505" s="25"/>
      <c r="BO505" s="25"/>
      <c r="BP505" s="25"/>
      <c r="BQ505" s="25"/>
      <c r="BR505" s="25"/>
      <c r="BS505" s="25"/>
      <c r="BT505" s="25"/>
      <c r="BU505" s="25"/>
      <c r="BV505" s="25"/>
      <c r="BW505" s="25"/>
      <c r="BX505" s="25"/>
      <c r="BY505" s="25"/>
      <c r="BZ505" s="25"/>
      <c r="CA505" s="25"/>
      <c r="CB505" s="25"/>
      <c r="CC505" s="25"/>
      <c r="CD505" s="25"/>
      <c r="CE505" s="25"/>
      <c r="CF505" s="25"/>
      <c r="CG505" s="25"/>
      <c r="CH505" s="25"/>
      <c r="CI505" s="25"/>
      <c r="CJ505" s="25"/>
      <c r="CK505" s="25"/>
      <c r="CY505" s="8">
        <v>495</v>
      </c>
      <c r="DA505" s="10" t="str">
        <f>IFERROR(INDEX('Hotel Database'!$ED$11:$ED$510, MATCH($CY505, 'Hotel Database'!$EB$11:$EB$510, 0)), "")</f>
        <v/>
      </c>
      <c r="DC505" s="10" t="str">
        <f>IF(IFERROR(INDEX('Hotel Database'!$AD$11:$AD$510, MATCH($CY505, 'Hotel Database'!$EB$11:$EB$510, 0)), "")="", "", IFERROR(INDEX('Hotel Database'!$AD$11:$AD$510, MATCH($CY505, 'Hotel Database'!$EB$11:$EB$510, 0)), ""))</f>
        <v/>
      </c>
      <c r="DE505" s="10" t="str">
        <f t="shared" si="23"/>
        <v/>
      </c>
    </row>
    <row r="506" spans="1:109" x14ac:dyDescent="0.35">
      <c r="A506" s="2"/>
      <c r="B506" s="101" t="str">
        <f>IF(IFERROR(INDEX('Hotel Database'!$B$11:$B$510, MATCH($CY506, 'Hotel Database'!$EB$11:$EB$510, 0)), "")="", "", IFERROR(INDEX('Hotel Database'!$B$11:$B$510, MATCH($CY506, 'Hotel Database'!$EB$11:$EB$510, 0)), ""))</f>
        <v/>
      </c>
      <c r="C506" s="102"/>
      <c r="D506" s="102"/>
      <c r="E506" s="102"/>
      <c r="F506" s="102"/>
      <c r="G506" s="102"/>
      <c r="H506" s="102"/>
      <c r="I506" s="102" t="str">
        <f>IF(IFERROR(INDEX('Hotel Database'!$C$11:$C$510, MATCH($CY506, 'Hotel Database'!$EB$11:$EB$510, 0)), "")="", "", IFERROR(INDEX('Hotel Database'!$C$11:$C$510, MATCH($CY506, 'Hotel Database'!$EB$11:$EB$510, 0)), ""))</f>
        <v/>
      </c>
      <c r="J506" s="102"/>
      <c r="K506" s="102"/>
      <c r="L506" s="102"/>
      <c r="M506" s="102"/>
      <c r="N506" s="102"/>
      <c r="O506" s="102"/>
      <c r="P506" s="102" t="str">
        <f>IF(IFERROR(INDEX('Hotel Database'!$D$11:$D$510, MATCH($CY506, 'Hotel Database'!$EB$11:$EB$510, 0)), "")="", "", IFERROR(INDEX('Hotel Database'!$D$11:$D$510, MATCH($CY506, 'Hotel Database'!$EB$11:$EB$510, 0)), ""))</f>
        <v/>
      </c>
      <c r="Q506" s="102"/>
      <c r="R506" s="102"/>
      <c r="S506" s="102"/>
      <c r="T506" s="102"/>
      <c r="U506" s="102"/>
      <c r="V506" s="102"/>
      <c r="W506" s="102"/>
      <c r="X506" s="102"/>
      <c r="Y506" s="102"/>
      <c r="Z506" s="102" t="str">
        <f>IF(IFERROR(INDEX('Hotel Database'!$I$11:$I$510, MATCH($CY506, 'Hotel Database'!$EB$11:$EB$510, 0)), "")="", "", IFERROR(INDEX('Hotel Database'!$I$11:$I$510, MATCH($CY506, 'Hotel Database'!$EB$11:$EB$510, 0)), ""))</f>
        <v/>
      </c>
      <c r="AA506" s="102"/>
      <c r="AB506" s="102"/>
      <c r="AC506" s="102"/>
      <c r="AD506" s="103" t="str">
        <f>IF(IFERROR(INDEX('Hotel Database'!$E$11:$E$510, MATCH($CY506, 'Hotel Database'!$EB$11:$EB$510, 0)), "")="", "", IFERROR(INDEX('Hotel Database'!$E$11:$E$510, MATCH($CY506, 'Hotel Database'!$EB$11:$EB$510, 0)), ""))</f>
        <v/>
      </c>
      <c r="AE506" s="103"/>
      <c r="AF506" s="103"/>
      <c r="AG506" s="103"/>
      <c r="AH506" s="103" t="str">
        <f>IF(IFERROR(INDEX('Hotel Database'!$H$11:$H$510, MATCH($CY506, 'Hotel Database'!$EB$11:$EB$510, 0)), "")="", "", IFERROR(INDEX('Hotel Database'!$H$11:$H$510, MATCH($CY506, 'Hotel Database'!$EB$11:$EB$510, 0)), ""))</f>
        <v/>
      </c>
      <c r="AI506" s="103"/>
      <c r="AJ506" s="103"/>
      <c r="AK506" s="103"/>
      <c r="AL506" s="103" t="str">
        <f>IF(IFERROR(INDEX('Hotel Database'!$K$11:$K$510, MATCH($CY506, 'Hotel Database'!$EB$11:$EB$510, 0)), "")="", "", IFERROR(INDEX('Hotel Database'!$K$11:$K$510, MATCH($CY506, 'Hotel Database'!$EB$11:$EB$510, 0)), ""))</f>
        <v/>
      </c>
      <c r="AM506" s="103"/>
      <c r="AN506" s="103"/>
      <c r="AO506" s="103"/>
      <c r="AP506" s="103" t="str">
        <f>IF(IFERROR(INDEX('Hotel Database'!$Q$11:$Q$510, MATCH($CY506, 'Hotel Database'!$EB$11:$EB$510, 0)), "")="", "", IFERROR(INDEX('Hotel Database'!$Q$11:$Q$510, MATCH($CY506, 'Hotel Database'!$EB$11:$EB$510, 0)), ""))</f>
        <v/>
      </c>
      <c r="AQ506" s="103"/>
      <c r="AR506" s="103"/>
      <c r="AS506" s="103"/>
      <c r="AT506" s="104" t="str">
        <f t="shared" si="22"/>
        <v/>
      </c>
      <c r="AU506" s="104"/>
      <c r="AV506" s="104"/>
      <c r="AW506" s="104"/>
      <c r="AX506" s="104"/>
      <c r="AY506" s="104"/>
      <c r="AZ506" s="104"/>
      <c r="BA506" s="104"/>
      <c r="BB506" s="104"/>
      <c r="BC506" s="104"/>
      <c r="BD506" s="104"/>
      <c r="BE506" s="104"/>
      <c r="BF506" s="104"/>
      <c r="BG506" s="104"/>
      <c r="BH506" s="104"/>
      <c r="BI506" s="104"/>
      <c r="BJ506" s="104"/>
      <c r="BK506" s="104"/>
      <c r="BL506" s="105"/>
      <c r="BM506" s="2"/>
      <c r="BN506" s="25"/>
      <c r="BO506" s="25"/>
      <c r="BP506" s="25"/>
      <c r="BQ506" s="25"/>
      <c r="BR506" s="25"/>
      <c r="BS506" s="25"/>
      <c r="BT506" s="25"/>
      <c r="BU506" s="25"/>
      <c r="BV506" s="25"/>
      <c r="BW506" s="25"/>
      <c r="BX506" s="25"/>
      <c r="BY506" s="25"/>
      <c r="BZ506" s="25"/>
      <c r="CA506" s="25"/>
      <c r="CB506" s="25"/>
      <c r="CC506" s="25"/>
      <c r="CD506" s="25"/>
      <c r="CE506" s="25"/>
      <c r="CF506" s="25"/>
      <c r="CG506" s="25"/>
      <c r="CH506" s="25"/>
      <c r="CI506" s="25"/>
      <c r="CJ506" s="25"/>
      <c r="CK506" s="25"/>
      <c r="CY506" s="8">
        <v>496</v>
      </c>
      <c r="DA506" s="10" t="str">
        <f>IFERROR(INDEX('Hotel Database'!$ED$11:$ED$510, MATCH($CY506, 'Hotel Database'!$EB$11:$EB$510, 0)), "")</f>
        <v/>
      </c>
      <c r="DC506" s="10" t="str">
        <f>IF(IFERROR(INDEX('Hotel Database'!$AD$11:$AD$510, MATCH($CY506, 'Hotel Database'!$EB$11:$EB$510, 0)), "")="", "", IFERROR(INDEX('Hotel Database'!$AD$11:$AD$510, MATCH($CY506, 'Hotel Database'!$EB$11:$EB$510, 0)), ""))</f>
        <v/>
      </c>
      <c r="DE506" s="10" t="str">
        <f t="shared" si="23"/>
        <v/>
      </c>
    </row>
    <row r="507" spans="1:109" x14ac:dyDescent="0.35">
      <c r="A507" s="2"/>
      <c r="B507" s="101" t="str">
        <f>IF(IFERROR(INDEX('Hotel Database'!$B$11:$B$510, MATCH($CY507, 'Hotel Database'!$EB$11:$EB$510, 0)), "")="", "", IFERROR(INDEX('Hotel Database'!$B$11:$B$510, MATCH($CY507, 'Hotel Database'!$EB$11:$EB$510, 0)), ""))</f>
        <v/>
      </c>
      <c r="C507" s="102"/>
      <c r="D507" s="102"/>
      <c r="E507" s="102"/>
      <c r="F507" s="102"/>
      <c r="G507" s="102"/>
      <c r="H507" s="102"/>
      <c r="I507" s="102" t="str">
        <f>IF(IFERROR(INDEX('Hotel Database'!$C$11:$C$510, MATCH($CY507, 'Hotel Database'!$EB$11:$EB$510, 0)), "")="", "", IFERROR(INDEX('Hotel Database'!$C$11:$C$510, MATCH($CY507, 'Hotel Database'!$EB$11:$EB$510, 0)), ""))</f>
        <v/>
      </c>
      <c r="J507" s="102"/>
      <c r="K507" s="102"/>
      <c r="L507" s="102"/>
      <c r="M507" s="102"/>
      <c r="N507" s="102"/>
      <c r="O507" s="102"/>
      <c r="P507" s="102" t="str">
        <f>IF(IFERROR(INDEX('Hotel Database'!$D$11:$D$510, MATCH($CY507, 'Hotel Database'!$EB$11:$EB$510, 0)), "")="", "", IFERROR(INDEX('Hotel Database'!$D$11:$D$510, MATCH($CY507, 'Hotel Database'!$EB$11:$EB$510, 0)), ""))</f>
        <v/>
      </c>
      <c r="Q507" s="102"/>
      <c r="R507" s="102"/>
      <c r="S507" s="102"/>
      <c r="T507" s="102"/>
      <c r="U507" s="102"/>
      <c r="V507" s="102"/>
      <c r="W507" s="102"/>
      <c r="X507" s="102"/>
      <c r="Y507" s="102"/>
      <c r="Z507" s="102" t="str">
        <f>IF(IFERROR(INDEX('Hotel Database'!$I$11:$I$510, MATCH($CY507, 'Hotel Database'!$EB$11:$EB$510, 0)), "")="", "", IFERROR(INDEX('Hotel Database'!$I$11:$I$510, MATCH($CY507, 'Hotel Database'!$EB$11:$EB$510, 0)), ""))</f>
        <v/>
      </c>
      <c r="AA507" s="102"/>
      <c r="AB507" s="102"/>
      <c r="AC507" s="102"/>
      <c r="AD507" s="103" t="str">
        <f>IF(IFERROR(INDEX('Hotel Database'!$E$11:$E$510, MATCH($CY507, 'Hotel Database'!$EB$11:$EB$510, 0)), "")="", "", IFERROR(INDEX('Hotel Database'!$E$11:$E$510, MATCH($CY507, 'Hotel Database'!$EB$11:$EB$510, 0)), ""))</f>
        <v/>
      </c>
      <c r="AE507" s="103"/>
      <c r="AF507" s="103"/>
      <c r="AG507" s="103"/>
      <c r="AH507" s="103" t="str">
        <f>IF(IFERROR(INDEX('Hotel Database'!$H$11:$H$510, MATCH($CY507, 'Hotel Database'!$EB$11:$EB$510, 0)), "")="", "", IFERROR(INDEX('Hotel Database'!$H$11:$H$510, MATCH($CY507, 'Hotel Database'!$EB$11:$EB$510, 0)), ""))</f>
        <v/>
      </c>
      <c r="AI507" s="103"/>
      <c r="AJ507" s="103"/>
      <c r="AK507" s="103"/>
      <c r="AL507" s="103" t="str">
        <f>IF(IFERROR(INDEX('Hotel Database'!$K$11:$K$510, MATCH($CY507, 'Hotel Database'!$EB$11:$EB$510, 0)), "")="", "", IFERROR(INDEX('Hotel Database'!$K$11:$K$510, MATCH($CY507, 'Hotel Database'!$EB$11:$EB$510, 0)), ""))</f>
        <v/>
      </c>
      <c r="AM507" s="103"/>
      <c r="AN507" s="103"/>
      <c r="AO507" s="103"/>
      <c r="AP507" s="103" t="str">
        <f>IF(IFERROR(INDEX('Hotel Database'!$Q$11:$Q$510, MATCH($CY507, 'Hotel Database'!$EB$11:$EB$510, 0)), "")="", "", IFERROR(INDEX('Hotel Database'!$Q$11:$Q$510, MATCH($CY507, 'Hotel Database'!$EB$11:$EB$510, 0)), ""))</f>
        <v/>
      </c>
      <c r="AQ507" s="103"/>
      <c r="AR507" s="103"/>
      <c r="AS507" s="103"/>
      <c r="AT507" s="104" t="str">
        <f t="shared" si="22"/>
        <v/>
      </c>
      <c r="AU507" s="104"/>
      <c r="AV507" s="104"/>
      <c r="AW507" s="104"/>
      <c r="AX507" s="104"/>
      <c r="AY507" s="104"/>
      <c r="AZ507" s="104"/>
      <c r="BA507" s="104"/>
      <c r="BB507" s="104"/>
      <c r="BC507" s="104"/>
      <c r="BD507" s="104"/>
      <c r="BE507" s="104"/>
      <c r="BF507" s="104"/>
      <c r="BG507" s="104"/>
      <c r="BH507" s="104"/>
      <c r="BI507" s="104"/>
      <c r="BJ507" s="104"/>
      <c r="BK507" s="104"/>
      <c r="BL507" s="105"/>
      <c r="BM507" s="2"/>
      <c r="BN507" s="25"/>
      <c r="BO507" s="25"/>
      <c r="BP507" s="25"/>
      <c r="BQ507" s="25"/>
      <c r="BR507" s="25"/>
      <c r="BS507" s="25"/>
      <c r="BT507" s="25"/>
      <c r="BU507" s="25"/>
      <c r="BV507" s="25"/>
      <c r="BW507" s="25"/>
      <c r="BX507" s="25"/>
      <c r="BY507" s="25"/>
      <c r="BZ507" s="25"/>
      <c r="CA507" s="25"/>
      <c r="CB507" s="25"/>
      <c r="CC507" s="25"/>
      <c r="CD507" s="25"/>
      <c r="CE507" s="25"/>
      <c r="CF507" s="25"/>
      <c r="CG507" s="25"/>
      <c r="CH507" s="25"/>
      <c r="CI507" s="25"/>
      <c r="CJ507" s="25"/>
      <c r="CK507" s="25"/>
      <c r="CY507" s="8">
        <v>497</v>
      </c>
      <c r="DA507" s="10" t="str">
        <f>IFERROR(INDEX('Hotel Database'!$ED$11:$ED$510, MATCH($CY507, 'Hotel Database'!$EB$11:$EB$510, 0)), "")</f>
        <v/>
      </c>
      <c r="DC507" s="10" t="str">
        <f>IF(IFERROR(INDEX('Hotel Database'!$AD$11:$AD$510, MATCH($CY507, 'Hotel Database'!$EB$11:$EB$510, 0)), "")="", "", IFERROR(INDEX('Hotel Database'!$AD$11:$AD$510, MATCH($CY507, 'Hotel Database'!$EB$11:$EB$510, 0)), ""))</f>
        <v/>
      </c>
      <c r="DE507" s="10" t="str">
        <f t="shared" si="23"/>
        <v/>
      </c>
    </row>
    <row r="508" spans="1:109" x14ac:dyDescent="0.35">
      <c r="A508" s="2"/>
      <c r="B508" s="101" t="str">
        <f>IF(IFERROR(INDEX('Hotel Database'!$B$11:$B$510, MATCH($CY508, 'Hotel Database'!$EB$11:$EB$510, 0)), "")="", "", IFERROR(INDEX('Hotel Database'!$B$11:$B$510, MATCH($CY508, 'Hotel Database'!$EB$11:$EB$510, 0)), ""))</f>
        <v/>
      </c>
      <c r="C508" s="102"/>
      <c r="D508" s="102"/>
      <c r="E508" s="102"/>
      <c r="F508" s="102"/>
      <c r="G508" s="102"/>
      <c r="H508" s="102"/>
      <c r="I508" s="102" t="str">
        <f>IF(IFERROR(INDEX('Hotel Database'!$C$11:$C$510, MATCH($CY508, 'Hotel Database'!$EB$11:$EB$510, 0)), "")="", "", IFERROR(INDEX('Hotel Database'!$C$11:$C$510, MATCH($CY508, 'Hotel Database'!$EB$11:$EB$510, 0)), ""))</f>
        <v/>
      </c>
      <c r="J508" s="102"/>
      <c r="K508" s="102"/>
      <c r="L508" s="102"/>
      <c r="M508" s="102"/>
      <c r="N508" s="102"/>
      <c r="O508" s="102"/>
      <c r="P508" s="102" t="str">
        <f>IF(IFERROR(INDEX('Hotel Database'!$D$11:$D$510, MATCH($CY508, 'Hotel Database'!$EB$11:$EB$510, 0)), "")="", "", IFERROR(INDEX('Hotel Database'!$D$11:$D$510, MATCH($CY508, 'Hotel Database'!$EB$11:$EB$510, 0)), ""))</f>
        <v/>
      </c>
      <c r="Q508" s="102"/>
      <c r="R508" s="102"/>
      <c r="S508" s="102"/>
      <c r="T508" s="102"/>
      <c r="U508" s="102"/>
      <c r="V508" s="102"/>
      <c r="W508" s="102"/>
      <c r="X508" s="102"/>
      <c r="Y508" s="102"/>
      <c r="Z508" s="102" t="str">
        <f>IF(IFERROR(INDEX('Hotel Database'!$I$11:$I$510, MATCH($CY508, 'Hotel Database'!$EB$11:$EB$510, 0)), "")="", "", IFERROR(INDEX('Hotel Database'!$I$11:$I$510, MATCH($CY508, 'Hotel Database'!$EB$11:$EB$510, 0)), ""))</f>
        <v/>
      </c>
      <c r="AA508" s="102"/>
      <c r="AB508" s="102"/>
      <c r="AC508" s="102"/>
      <c r="AD508" s="103" t="str">
        <f>IF(IFERROR(INDEX('Hotel Database'!$E$11:$E$510, MATCH($CY508, 'Hotel Database'!$EB$11:$EB$510, 0)), "")="", "", IFERROR(INDEX('Hotel Database'!$E$11:$E$510, MATCH($CY508, 'Hotel Database'!$EB$11:$EB$510, 0)), ""))</f>
        <v/>
      </c>
      <c r="AE508" s="103"/>
      <c r="AF508" s="103"/>
      <c r="AG508" s="103"/>
      <c r="AH508" s="103" t="str">
        <f>IF(IFERROR(INDEX('Hotel Database'!$H$11:$H$510, MATCH($CY508, 'Hotel Database'!$EB$11:$EB$510, 0)), "")="", "", IFERROR(INDEX('Hotel Database'!$H$11:$H$510, MATCH($CY508, 'Hotel Database'!$EB$11:$EB$510, 0)), ""))</f>
        <v/>
      </c>
      <c r="AI508" s="103"/>
      <c r="AJ508" s="103"/>
      <c r="AK508" s="103"/>
      <c r="AL508" s="103" t="str">
        <f>IF(IFERROR(INDEX('Hotel Database'!$K$11:$K$510, MATCH($CY508, 'Hotel Database'!$EB$11:$EB$510, 0)), "")="", "", IFERROR(INDEX('Hotel Database'!$K$11:$K$510, MATCH($CY508, 'Hotel Database'!$EB$11:$EB$510, 0)), ""))</f>
        <v/>
      </c>
      <c r="AM508" s="103"/>
      <c r="AN508" s="103"/>
      <c r="AO508" s="103"/>
      <c r="AP508" s="103" t="str">
        <f>IF(IFERROR(INDEX('Hotel Database'!$Q$11:$Q$510, MATCH($CY508, 'Hotel Database'!$EB$11:$EB$510, 0)), "")="", "", IFERROR(INDEX('Hotel Database'!$Q$11:$Q$510, MATCH($CY508, 'Hotel Database'!$EB$11:$EB$510, 0)), ""))</f>
        <v/>
      </c>
      <c r="AQ508" s="103"/>
      <c r="AR508" s="103"/>
      <c r="AS508" s="103"/>
      <c r="AT508" s="104" t="str">
        <f t="shared" si="22"/>
        <v/>
      </c>
      <c r="AU508" s="104"/>
      <c r="AV508" s="104"/>
      <c r="AW508" s="104"/>
      <c r="AX508" s="104"/>
      <c r="AY508" s="104"/>
      <c r="AZ508" s="104"/>
      <c r="BA508" s="104"/>
      <c r="BB508" s="104"/>
      <c r="BC508" s="104"/>
      <c r="BD508" s="104"/>
      <c r="BE508" s="104"/>
      <c r="BF508" s="104"/>
      <c r="BG508" s="104"/>
      <c r="BH508" s="104"/>
      <c r="BI508" s="104"/>
      <c r="BJ508" s="104"/>
      <c r="BK508" s="104"/>
      <c r="BL508" s="105"/>
      <c r="BM508" s="2"/>
      <c r="BN508" s="25"/>
      <c r="BO508" s="25"/>
      <c r="BP508" s="25"/>
      <c r="BQ508" s="25"/>
      <c r="BR508" s="25"/>
      <c r="BS508" s="25"/>
      <c r="BT508" s="25"/>
      <c r="BU508" s="25"/>
      <c r="BV508" s="25"/>
      <c r="BW508" s="25"/>
      <c r="BX508" s="25"/>
      <c r="BY508" s="25"/>
      <c r="BZ508" s="25"/>
      <c r="CA508" s="25"/>
      <c r="CB508" s="25"/>
      <c r="CC508" s="25"/>
      <c r="CD508" s="25"/>
      <c r="CE508" s="25"/>
      <c r="CF508" s="25"/>
      <c r="CG508" s="25"/>
      <c r="CH508" s="25"/>
      <c r="CI508" s="25"/>
      <c r="CJ508" s="25"/>
      <c r="CK508" s="25"/>
      <c r="CY508" s="8">
        <v>498</v>
      </c>
      <c r="DA508" s="10" t="str">
        <f>IFERROR(INDEX('Hotel Database'!$ED$11:$ED$510, MATCH($CY508, 'Hotel Database'!$EB$11:$EB$510, 0)), "")</f>
        <v/>
      </c>
      <c r="DC508" s="10" t="str">
        <f>IF(IFERROR(INDEX('Hotel Database'!$AD$11:$AD$510, MATCH($CY508, 'Hotel Database'!$EB$11:$EB$510, 0)), "")="", "", IFERROR(INDEX('Hotel Database'!$AD$11:$AD$510, MATCH($CY508, 'Hotel Database'!$EB$11:$EB$510, 0)), ""))</f>
        <v/>
      </c>
      <c r="DE508" s="10" t="str">
        <f t="shared" si="23"/>
        <v/>
      </c>
    </row>
    <row r="509" spans="1:109" x14ac:dyDescent="0.35">
      <c r="A509" s="2"/>
      <c r="B509" s="101" t="str">
        <f>IF(IFERROR(INDEX('Hotel Database'!$B$11:$B$510, MATCH($CY509, 'Hotel Database'!$EB$11:$EB$510, 0)), "")="", "", IFERROR(INDEX('Hotel Database'!$B$11:$B$510, MATCH($CY509, 'Hotel Database'!$EB$11:$EB$510, 0)), ""))</f>
        <v/>
      </c>
      <c r="C509" s="102"/>
      <c r="D509" s="102"/>
      <c r="E509" s="102"/>
      <c r="F509" s="102"/>
      <c r="G509" s="102"/>
      <c r="H509" s="102"/>
      <c r="I509" s="102" t="str">
        <f>IF(IFERROR(INDEX('Hotel Database'!$C$11:$C$510, MATCH($CY509, 'Hotel Database'!$EB$11:$EB$510, 0)), "")="", "", IFERROR(INDEX('Hotel Database'!$C$11:$C$510, MATCH($CY509, 'Hotel Database'!$EB$11:$EB$510, 0)), ""))</f>
        <v/>
      </c>
      <c r="J509" s="102"/>
      <c r="K509" s="102"/>
      <c r="L509" s="102"/>
      <c r="M509" s="102"/>
      <c r="N509" s="102"/>
      <c r="O509" s="102"/>
      <c r="P509" s="102" t="str">
        <f>IF(IFERROR(INDEX('Hotel Database'!$D$11:$D$510, MATCH($CY509, 'Hotel Database'!$EB$11:$EB$510, 0)), "")="", "", IFERROR(INDEX('Hotel Database'!$D$11:$D$510, MATCH($CY509, 'Hotel Database'!$EB$11:$EB$510, 0)), ""))</f>
        <v/>
      </c>
      <c r="Q509" s="102"/>
      <c r="R509" s="102"/>
      <c r="S509" s="102"/>
      <c r="T509" s="102"/>
      <c r="U509" s="102"/>
      <c r="V509" s="102"/>
      <c r="W509" s="102"/>
      <c r="X509" s="102"/>
      <c r="Y509" s="102"/>
      <c r="Z509" s="102" t="str">
        <f>IF(IFERROR(INDEX('Hotel Database'!$I$11:$I$510, MATCH($CY509, 'Hotel Database'!$EB$11:$EB$510, 0)), "")="", "", IFERROR(INDEX('Hotel Database'!$I$11:$I$510, MATCH($CY509, 'Hotel Database'!$EB$11:$EB$510, 0)), ""))</f>
        <v/>
      </c>
      <c r="AA509" s="102"/>
      <c r="AB509" s="102"/>
      <c r="AC509" s="102"/>
      <c r="AD509" s="103" t="str">
        <f>IF(IFERROR(INDEX('Hotel Database'!$E$11:$E$510, MATCH($CY509, 'Hotel Database'!$EB$11:$EB$510, 0)), "")="", "", IFERROR(INDEX('Hotel Database'!$E$11:$E$510, MATCH($CY509, 'Hotel Database'!$EB$11:$EB$510, 0)), ""))</f>
        <v/>
      </c>
      <c r="AE509" s="103"/>
      <c r="AF509" s="103"/>
      <c r="AG509" s="103"/>
      <c r="AH509" s="103" t="str">
        <f>IF(IFERROR(INDEX('Hotel Database'!$H$11:$H$510, MATCH($CY509, 'Hotel Database'!$EB$11:$EB$510, 0)), "")="", "", IFERROR(INDEX('Hotel Database'!$H$11:$H$510, MATCH($CY509, 'Hotel Database'!$EB$11:$EB$510, 0)), ""))</f>
        <v/>
      </c>
      <c r="AI509" s="103"/>
      <c r="AJ509" s="103"/>
      <c r="AK509" s="103"/>
      <c r="AL509" s="103" t="str">
        <f>IF(IFERROR(INDEX('Hotel Database'!$K$11:$K$510, MATCH($CY509, 'Hotel Database'!$EB$11:$EB$510, 0)), "")="", "", IFERROR(INDEX('Hotel Database'!$K$11:$K$510, MATCH($CY509, 'Hotel Database'!$EB$11:$EB$510, 0)), ""))</f>
        <v/>
      </c>
      <c r="AM509" s="103"/>
      <c r="AN509" s="103"/>
      <c r="AO509" s="103"/>
      <c r="AP509" s="103" t="str">
        <f>IF(IFERROR(INDEX('Hotel Database'!$Q$11:$Q$510, MATCH($CY509, 'Hotel Database'!$EB$11:$EB$510, 0)), "")="", "", IFERROR(INDEX('Hotel Database'!$Q$11:$Q$510, MATCH($CY509, 'Hotel Database'!$EB$11:$EB$510, 0)), ""))</f>
        <v/>
      </c>
      <c r="AQ509" s="103"/>
      <c r="AR509" s="103"/>
      <c r="AS509" s="103"/>
      <c r="AT509" s="104" t="str">
        <f t="shared" si="22"/>
        <v/>
      </c>
      <c r="AU509" s="104"/>
      <c r="AV509" s="104"/>
      <c r="AW509" s="104"/>
      <c r="AX509" s="104"/>
      <c r="AY509" s="104"/>
      <c r="AZ509" s="104"/>
      <c r="BA509" s="104"/>
      <c r="BB509" s="104"/>
      <c r="BC509" s="104"/>
      <c r="BD509" s="104"/>
      <c r="BE509" s="104"/>
      <c r="BF509" s="104"/>
      <c r="BG509" s="104"/>
      <c r="BH509" s="104"/>
      <c r="BI509" s="104"/>
      <c r="BJ509" s="104"/>
      <c r="BK509" s="104"/>
      <c r="BL509" s="105"/>
      <c r="BM509" s="2"/>
      <c r="BN509" s="25"/>
      <c r="BO509" s="25"/>
      <c r="BP509" s="25"/>
      <c r="BQ509" s="25"/>
      <c r="BR509" s="25"/>
      <c r="BS509" s="25"/>
      <c r="BT509" s="25"/>
      <c r="BU509" s="25"/>
      <c r="BV509" s="25"/>
      <c r="BW509" s="25"/>
      <c r="BX509" s="25"/>
      <c r="BY509" s="25"/>
      <c r="BZ509" s="25"/>
      <c r="CA509" s="25"/>
      <c r="CB509" s="25"/>
      <c r="CC509" s="25"/>
      <c r="CD509" s="25"/>
      <c r="CE509" s="25"/>
      <c r="CF509" s="25"/>
      <c r="CG509" s="25"/>
      <c r="CH509" s="25"/>
      <c r="CI509" s="25"/>
      <c r="CJ509" s="25"/>
      <c r="CK509" s="25"/>
      <c r="CY509" s="8">
        <v>499</v>
      </c>
      <c r="DA509" s="10" t="str">
        <f>IFERROR(INDEX('Hotel Database'!$ED$11:$ED$510, MATCH($CY509, 'Hotel Database'!$EB$11:$EB$510, 0)), "")</f>
        <v/>
      </c>
      <c r="DC509" s="10" t="str">
        <f>IF(IFERROR(INDEX('Hotel Database'!$AD$11:$AD$510, MATCH($CY509, 'Hotel Database'!$EB$11:$EB$510, 0)), "")="", "", IFERROR(INDEX('Hotel Database'!$AD$11:$AD$510, MATCH($CY509, 'Hotel Database'!$EB$11:$EB$510, 0)), ""))</f>
        <v/>
      </c>
      <c r="DE509" s="10" t="str">
        <f t="shared" si="23"/>
        <v/>
      </c>
    </row>
    <row r="510" spans="1:109" x14ac:dyDescent="0.35">
      <c r="A510" s="2"/>
      <c r="B510" s="96" t="str">
        <f>IF(IFERROR(INDEX('Hotel Database'!$B$11:$B$510, MATCH($CY510, 'Hotel Database'!$EB$11:$EB$510, 0)), "")="", "", IFERROR(INDEX('Hotel Database'!$B$11:$B$510, MATCH($CY510, 'Hotel Database'!$EB$11:$EB$510, 0)), ""))</f>
        <v/>
      </c>
      <c r="C510" s="97"/>
      <c r="D510" s="97"/>
      <c r="E510" s="97"/>
      <c r="F510" s="97"/>
      <c r="G510" s="97"/>
      <c r="H510" s="97"/>
      <c r="I510" s="97" t="str">
        <f>IF(IFERROR(INDEX('Hotel Database'!$C$11:$C$510, MATCH($CY510, 'Hotel Database'!$EB$11:$EB$510, 0)), "")="", "", IFERROR(INDEX('Hotel Database'!$C$11:$C$510, MATCH($CY510, 'Hotel Database'!$EB$11:$EB$510, 0)), ""))</f>
        <v/>
      </c>
      <c r="J510" s="97"/>
      <c r="K510" s="97"/>
      <c r="L510" s="97"/>
      <c r="M510" s="97"/>
      <c r="N510" s="97"/>
      <c r="O510" s="97"/>
      <c r="P510" s="97" t="str">
        <f>IF(IFERROR(INDEX('Hotel Database'!$D$11:$D$510, MATCH($CY510, 'Hotel Database'!$EB$11:$EB$510, 0)), "")="", "", IFERROR(INDEX('Hotel Database'!$D$11:$D$510, MATCH($CY510, 'Hotel Database'!$EB$11:$EB$510, 0)), ""))</f>
        <v/>
      </c>
      <c r="Q510" s="97"/>
      <c r="R510" s="97"/>
      <c r="S510" s="97"/>
      <c r="T510" s="97"/>
      <c r="U510" s="97"/>
      <c r="V510" s="97"/>
      <c r="W510" s="97"/>
      <c r="X510" s="97"/>
      <c r="Y510" s="97"/>
      <c r="Z510" s="97" t="str">
        <f>IF(IFERROR(INDEX('Hotel Database'!$I$11:$I$510, MATCH($CY510, 'Hotel Database'!$EB$11:$EB$510, 0)), "")="", "", IFERROR(INDEX('Hotel Database'!$I$11:$I$510, MATCH($CY510, 'Hotel Database'!$EB$11:$EB$510, 0)), ""))</f>
        <v/>
      </c>
      <c r="AA510" s="97"/>
      <c r="AB510" s="97"/>
      <c r="AC510" s="97"/>
      <c r="AD510" s="98" t="str">
        <f>IF(IFERROR(INDEX('Hotel Database'!$E$11:$E$510, MATCH($CY510, 'Hotel Database'!$EB$11:$EB$510, 0)), "")="", "", IFERROR(INDEX('Hotel Database'!$E$11:$E$510, MATCH($CY510, 'Hotel Database'!$EB$11:$EB$510, 0)), ""))</f>
        <v/>
      </c>
      <c r="AE510" s="98"/>
      <c r="AF510" s="98"/>
      <c r="AG510" s="98"/>
      <c r="AH510" s="98" t="str">
        <f>IF(IFERROR(INDEX('Hotel Database'!$H$11:$H$510, MATCH($CY510, 'Hotel Database'!$EB$11:$EB$510, 0)), "")="", "", IFERROR(INDEX('Hotel Database'!$H$11:$H$510, MATCH($CY510, 'Hotel Database'!$EB$11:$EB$510, 0)), ""))</f>
        <v/>
      </c>
      <c r="AI510" s="98"/>
      <c r="AJ510" s="98"/>
      <c r="AK510" s="98"/>
      <c r="AL510" s="98" t="str">
        <f>IF(IFERROR(INDEX('Hotel Database'!$K$11:$K$510, MATCH($CY510, 'Hotel Database'!$EB$11:$EB$510, 0)), "")="", "", IFERROR(INDEX('Hotel Database'!$K$11:$K$510, MATCH($CY510, 'Hotel Database'!$EB$11:$EB$510, 0)), ""))</f>
        <v/>
      </c>
      <c r="AM510" s="98"/>
      <c r="AN510" s="98"/>
      <c r="AO510" s="98"/>
      <c r="AP510" s="98" t="str">
        <f>IF(IFERROR(INDEX('Hotel Database'!$Q$11:$Q$510, MATCH($CY510, 'Hotel Database'!$EB$11:$EB$510, 0)), "")="", "", IFERROR(INDEX('Hotel Database'!$Q$11:$Q$510, MATCH($CY510, 'Hotel Database'!$EB$11:$EB$510, 0)), ""))</f>
        <v/>
      </c>
      <c r="AQ510" s="98"/>
      <c r="AR510" s="98"/>
      <c r="AS510" s="98"/>
      <c r="AT510" s="99" t="str">
        <f t="shared" si="22"/>
        <v/>
      </c>
      <c r="AU510" s="99"/>
      <c r="AV510" s="99"/>
      <c r="AW510" s="99"/>
      <c r="AX510" s="99"/>
      <c r="AY510" s="99"/>
      <c r="AZ510" s="99"/>
      <c r="BA510" s="99"/>
      <c r="BB510" s="99"/>
      <c r="BC510" s="99"/>
      <c r="BD510" s="99"/>
      <c r="BE510" s="99"/>
      <c r="BF510" s="99"/>
      <c r="BG510" s="99"/>
      <c r="BH510" s="99"/>
      <c r="BI510" s="99"/>
      <c r="BJ510" s="99"/>
      <c r="BK510" s="99"/>
      <c r="BL510" s="100"/>
      <c r="BM510" s="2"/>
      <c r="BN510" s="25"/>
      <c r="BO510" s="25"/>
      <c r="BP510" s="25"/>
      <c r="BQ510" s="25"/>
      <c r="BR510" s="25"/>
      <c r="BS510" s="25"/>
      <c r="BT510" s="25"/>
      <c r="BU510" s="25"/>
      <c r="BV510" s="25"/>
      <c r="BW510" s="25"/>
      <c r="BX510" s="25"/>
      <c r="BY510" s="25"/>
      <c r="BZ510" s="25"/>
      <c r="CA510" s="25"/>
      <c r="CB510" s="25"/>
      <c r="CC510" s="25"/>
      <c r="CD510" s="25"/>
      <c r="CE510" s="25"/>
      <c r="CF510" s="25"/>
      <c r="CG510" s="25"/>
      <c r="CH510" s="25"/>
      <c r="CI510" s="25"/>
      <c r="CJ510" s="25"/>
      <c r="CK510" s="25"/>
      <c r="CY510" s="7">
        <v>500</v>
      </c>
      <c r="DA510" s="11" t="str">
        <f>IFERROR(INDEX('Hotel Database'!$ED$11:$ED$510, MATCH($CY510, 'Hotel Database'!$EB$11:$EB$510, 0)), "")</f>
        <v/>
      </c>
      <c r="DC510" s="11" t="str">
        <f>IF(IFERROR(INDEX('Hotel Database'!$AD$11:$AD$510, MATCH($CY510, 'Hotel Database'!$EB$11:$EB$510, 0)), "")="", "", IFERROR(INDEX('Hotel Database'!$AD$11:$AD$510, MATCH($CY510, 'Hotel Database'!$EB$11:$EB$510, 0)), ""))</f>
        <v/>
      </c>
      <c r="DE510" s="11" t="str">
        <f t="shared" si="23"/>
        <v/>
      </c>
    </row>
    <row r="511" spans="1:109" x14ac:dyDescent="0.3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5"/>
      <c r="BO511" s="25"/>
      <c r="BP511" s="25"/>
      <c r="BQ511" s="25"/>
      <c r="BR511" s="25"/>
      <c r="BS511" s="25"/>
      <c r="BT511" s="25"/>
      <c r="BU511" s="25"/>
      <c r="BV511" s="25"/>
      <c r="BW511" s="25"/>
      <c r="BX511" s="25"/>
      <c r="BY511" s="25"/>
      <c r="BZ511" s="25"/>
      <c r="CA511" s="25"/>
      <c r="CB511" s="25"/>
      <c r="CC511" s="25"/>
      <c r="CD511" s="25"/>
      <c r="CE511" s="25"/>
      <c r="CF511" s="25"/>
      <c r="CG511" s="25"/>
      <c r="CH511" s="25"/>
      <c r="CI511" s="25"/>
      <c r="CJ511" s="25"/>
      <c r="CK511" s="25"/>
      <c r="CY511" s="69"/>
    </row>
    <row r="512" spans="1:109" hidden="1" x14ac:dyDescent="0.35">
      <c r="CY512" s="69"/>
    </row>
  </sheetData>
  <sheetProtection algorithmName="SHA-512" hashValue="r4KejjiKvLaQZQa5uJ87PcbuLZdjG3StPDkJJjbh2ZZa3Hp+FDOF3ey9GdAj5GvDzSCpaK3uHj28LnQQ9m3ilw==" saltValue="Xq7U1A7E7NZ+86OOe3hy+g==" spinCount="100000" sheet="1" objects="1" scenarios="1"/>
  <mergeCells count="4666">
    <mergeCell ref="AT50:BL50"/>
    <mergeCell ref="AT51:BL51"/>
    <mergeCell ref="AT52:BL52"/>
    <mergeCell ref="AT53:BL53"/>
    <mergeCell ref="AT54:BL54"/>
    <mergeCell ref="AT37:BL37"/>
    <mergeCell ref="AT38:BL38"/>
    <mergeCell ref="AT39:BL39"/>
    <mergeCell ref="AT40:BL40"/>
    <mergeCell ref="AT41:BL41"/>
    <mergeCell ref="AT42:BL42"/>
    <mergeCell ref="AT43:BL43"/>
    <mergeCell ref="AT44:BL44"/>
    <mergeCell ref="AT45:BL45"/>
    <mergeCell ref="AT64:BL64"/>
    <mergeCell ref="AT65:BL65"/>
    <mergeCell ref="AT66:BL66"/>
    <mergeCell ref="AT46:BL46"/>
    <mergeCell ref="AT47:BL47"/>
    <mergeCell ref="AT67:BL67"/>
    <mergeCell ref="AT68:BL68"/>
    <mergeCell ref="AT69:BL69"/>
    <mergeCell ref="AT70:BL70"/>
    <mergeCell ref="AT71:BL71"/>
    <mergeCell ref="AT72:BL72"/>
    <mergeCell ref="AT55:BL55"/>
    <mergeCell ref="AT56:BL56"/>
    <mergeCell ref="AT57:BL57"/>
    <mergeCell ref="AT58:BL58"/>
    <mergeCell ref="AT59:BL59"/>
    <mergeCell ref="AT60:BL60"/>
    <mergeCell ref="AT61:BL61"/>
    <mergeCell ref="AT62:BL62"/>
    <mergeCell ref="AT63:BL63"/>
    <mergeCell ref="AT22:BL22"/>
    <mergeCell ref="AT23:BL23"/>
    <mergeCell ref="AT24:BL24"/>
    <mergeCell ref="AT25:BL25"/>
    <mergeCell ref="AT26:BL26"/>
    <mergeCell ref="AT27:BL27"/>
    <mergeCell ref="AT28:BL28"/>
    <mergeCell ref="AT29:BL29"/>
    <mergeCell ref="AT30:BL30"/>
    <mergeCell ref="AT31:BL31"/>
    <mergeCell ref="AT32:BL32"/>
    <mergeCell ref="AT33:BL33"/>
    <mergeCell ref="AT34:BL34"/>
    <mergeCell ref="AT35:BL35"/>
    <mergeCell ref="AT36:BL36"/>
    <mergeCell ref="AT48:BL48"/>
    <mergeCell ref="AT49:BL49"/>
    <mergeCell ref="BO56:BX56"/>
    <mergeCell ref="BY56:CA56"/>
    <mergeCell ref="CB56:CD56"/>
    <mergeCell ref="CE56:CG56"/>
    <mergeCell ref="CH56:CJ56"/>
    <mergeCell ref="BW36:BX36"/>
    <mergeCell ref="BO28:BV28"/>
    <mergeCell ref="BO13:BV13"/>
    <mergeCell ref="BW13:BX13"/>
    <mergeCell ref="CA13:CH13"/>
    <mergeCell ref="CI13:CJ13"/>
    <mergeCell ref="BW28:BX28"/>
    <mergeCell ref="BW30:BX30"/>
    <mergeCell ref="BW31:BX31"/>
    <mergeCell ref="BW32:BX32"/>
    <mergeCell ref="BW33:BX33"/>
    <mergeCell ref="BW34:BX34"/>
    <mergeCell ref="BW35:BX35"/>
    <mergeCell ref="BO30:BV30"/>
    <mergeCell ref="BO31:BV31"/>
    <mergeCell ref="BO32:BV32"/>
    <mergeCell ref="CA21:CJ21"/>
    <mergeCell ref="BO16:BX16"/>
    <mergeCell ref="BO17:BX17"/>
    <mergeCell ref="BO18:BX18"/>
    <mergeCell ref="BO19:BX19"/>
    <mergeCell ref="BO20:BX20"/>
    <mergeCell ref="BO21:BX21"/>
    <mergeCell ref="CA33:CH33"/>
    <mergeCell ref="BO52:BX52"/>
    <mergeCell ref="BY52:CA52"/>
    <mergeCell ref="CB52:CD52"/>
    <mergeCell ref="CE52:CG52"/>
    <mergeCell ref="CH52:CJ52"/>
    <mergeCell ref="BO53:BX53"/>
    <mergeCell ref="BY53:CA53"/>
    <mergeCell ref="CB53:CD53"/>
    <mergeCell ref="CE53:CG53"/>
    <mergeCell ref="CH53:CJ53"/>
    <mergeCell ref="BO54:BX54"/>
    <mergeCell ref="BY54:CA54"/>
    <mergeCell ref="CB54:CD54"/>
    <mergeCell ref="CE54:CG54"/>
    <mergeCell ref="CH54:CJ54"/>
    <mergeCell ref="BO55:BX55"/>
    <mergeCell ref="BY55:CA55"/>
    <mergeCell ref="CB55:CD55"/>
    <mergeCell ref="CE55:CG55"/>
    <mergeCell ref="CH55:CJ55"/>
    <mergeCell ref="BO48:BX48"/>
    <mergeCell ref="BY48:CA48"/>
    <mergeCell ref="CB48:CD48"/>
    <mergeCell ref="CE48:CG48"/>
    <mergeCell ref="CH48:CJ48"/>
    <mergeCell ref="BO49:BX49"/>
    <mergeCell ref="BY49:CA49"/>
    <mergeCell ref="CB49:CD49"/>
    <mergeCell ref="CE49:CG49"/>
    <mergeCell ref="CH49:CJ49"/>
    <mergeCell ref="BO50:BX50"/>
    <mergeCell ref="BY50:CA50"/>
    <mergeCell ref="CB50:CD50"/>
    <mergeCell ref="CE50:CG50"/>
    <mergeCell ref="CH50:CJ50"/>
    <mergeCell ref="BO51:BX51"/>
    <mergeCell ref="BY51:CA51"/>
    <mergeCell ref="CB51:CD51"/>
    <mergeCell ref="CE51:CG51"/>
    <mergeCell ref="CH51:CJ51"/>
    <mergeCell ref="BO44:BX44"/>
    <mergeCell ref="BY44:CA44"/>
    <mergeCell ref="CB44:CD44"/>
    <mergeCell ref="CE44:CG44"/>
    <mergeCell ref="CH44:CJ44"/>
    <mergeCell ref="BO45:BX45"/>
    <mergeCell ref="BY45:CA45"/>
    <mergeCell ref="CB45:CD45"/>
    <mergeCell ref="CE45:CG45"/>
    <mergeCell ref="CH45:CJ45"/>
    <mergeCell ref="BO46:BX46"/>
    <mergeCell ref="BY46:CA46"/>
    <mergeCell ref="CB46:CD46"/>
    <mergeCell ref="CE46:CG46"/>
    <mergeCell ref="CH46:CJ46"/>
    <mergeCell ref="BO47:BX47"/>
    <mergeCell ref="BY47:CA47"/>
    <mergeCell ref="CB47:CD47"/>
    <mergeCell ref="CE47:CG47"/>
    <mergeCell ref="CH47:CJ47"/>
    <mergeCell ref="BO42:BX42"/>
    <mergeCell ref="BY42:CA42"/>
    <mergeCell ref="CB42:CD42"/>
    <mergeCell ref="CE42:CG42"/>
    <mergeCell ref="CH42:CJ42"/>
    <mergeCell ref="BO40:BX40"/>
    <mergeCell ref="BY40:CA40"/>
    <mergeCell ref="CB40:CD40"/>
    <mergeCell ref="CE40:CG40"/>
    <mergeCell ref="CH40:CJ40"/>
    <mergeCell ref="BO41:BX41"/>
    <mergeCell ref="BY41:CA41"/>
    <mergeCell ref="CB41:CD41"/>
    <mergeCell ref="CE41:CG41"/>
    <mergeCell ref="CH41:CJ41"/>
    <mergeCell ref="BO43:BX43"/>
    <mergeCell ref="BY43:CA43"/>
    <mergeCell ref="CB43:CD43"/>
    <mergeCell ref="CE43:CG43"/>
    <mergeCell ref="CH43:CJ43"/>
    <mergeCell ref="CH39:CJ39"/>
    <mergeCell ref="BO39:BX39"/>
    <mergeCell ref="BO38:CJ38"/>
    <mergeCell ref="BO2:CJ6"/>
    <mergeCell ref="BO33:BV33"/>
    <mergeCell ref="BO34:BV34"/>
    <mergeCell ref="BO35:BV35"/>
    <mergeCell ref="BO36:BV36"/>
    <mergeCell ref="CA22:CJ22"/>
    <mergeCell ref="CA23:CJ23"/>
    <mergeCell ref="CA24:CJ24"/>
    <mergeCell ref="CA25:CJ25"/>
    <mergeCell ref="BY39:CA39"/>
    <mergeCell ref="CB39:CD39"/>
    <mergeCell ref="CE39:CG39"/>
    <mergeCell ref="BO22:BX22"/>
    <mergeCell ref="BO23:BX23"/>
    <mergeCell ref="BO24:BX24"/>
    <mergeCell ref="BO25:BX25"/>
    <mergeCell ref="CA16:CJ16"/>
    <mergeCell ref="CA17:CJ17"/>
    <mergeCell ref="CA18:CJ18"/>
    <mergeCell ref="CA19:CJ19"/>
    <mergeCell ref="CA20:CJ20"/>
    <mergeCell ref="AD10:AG10"/>
    <mergeCell ref="AH10:AK10"/>
    <mergeCell ref="AL10:AO10"/>
    <mergeCell ref="P10:Y10"/>
    <mergeCell ref="CI33:CJ33"/>
    <mergeCell ref="CA34:CH34"/>
    <mergeCell ref="CI34:CJ34"/>
    <mergeCell ref="CA28:CH28"/>
    <mergeCell ref="CI28:CJ28"/>
    <mergeCell ref="BO9:CJ9"/>
    <mergeCell ref="BO14:CJ14"/>
    <mergeCell ref="BO8:CJ8"/>
    <mergeCell ref="BO15:BX15"/>
    <mergeCell ref="CA15:CJ15"/>
    <mergeCell ref="CA30:CH30"/>
    <mergeCell ref="CI30:CJ30"/>
    <mergeCell ref="CA31:CH31"/>
    <mergeCell ref="CI31:CJ31"/>
    <mergeCell ref="CA32:CH32"/>
    <mergeCell ref="CI32:CJ32"/>
    <mergeCell ref="AT10:BL10"/>
    <mergeCell ref="AT11:BL11"/>
    <mergeCell ref="AT12:BL12"/>
    <mergeCell ref="AT13:BL13"/>
    <mergeCell ref="AT14:BL14"/>
    <mergeCell ref="AT15:BL15"/>
    <mergeCell ref="AT16:BL16"/>
    <mergeCell ref="AT17:BL17"/>
    <mergeCell ref="AT18:BL18"/>
    <mergeCell ref="AT19:BL19"/>
    <mergeCell ref="AT20:BL20"/>
    <mergeCell ref="AT21:BL21"/>
    <mergeCell ref="B12:H12"/>
    <mergeCell ref="I12:O12"/>
    <mergeCell ref="P12:Y12"/>
    <mergeCell ref="Z12:AC12"/>
    <mergeCell ref="AD12:AG12"/>
    <mergeCell ref="AH12:AK12"/>
    <mergeCell ref="AL12:AO12"/>
    <mergeCell ref="AP12:AS12"/>
    <mergeCell ref="B13:H13"/>
    <mergeCell ref="I13:O13"/>
    <mergeCell ref="P13:Y13"/>
    <mergeCell ref="Z13:AC13"/>
    <mergeCell ref="AD13:AG13"/>
    <mergeCell ref="AH13:AK13"/>
    <mergeCell ref="AL13:AO13"/>
    <mergeCell ref="AP13:AS13"/>
    <mergeCell ref="AD9:AG9"/>
    <mergeCell ref="AH9:AK9"/>
    <mergeCell ref="AL9:AO9"/>
    <mergeCell ref="AP9:AS9"/>
    <mergeCell ref="B11:H11"/>
    <mergeCell ref="I11:O11"/>
    <mergeCell ref="P11:Y11"/>
    <mergeCell ref="Z11:AC11"/>
    <mergeCell ref="AD11:AG11"/>
    <mergeCell ref="AH11:AK11"/>
    <mergeCell ref="AL11:AO11"/>
    <mergeCell ref="AP11:AS11"/>
    <mergeCell ref="B10:H10"/>
    <mergeCell ref="I10:O10"/>
    <mergeCell ref="Z10:AC10"/>
    <mergeCell ref="AP10:AS10"/>
    <mergeCell ref="B16:H16"/>
    <mergeCell ref="I16:O16"/>
    <mergeCell ref="P16:Y16"/>
    <mergeCell ref="Z16:AC16"/>
    <mergeCell ref="AD16:AG16"/>
    <mergeCell ref="AH16:AK16"/>
    <mergeCell ref="AL16:AO16"/>
    <mergeCell ref="AP16:AS16"/>
    <mergeCell ref="B17:H17"/>
    <mergeCell ref="I17:O17"/>
    <mergeCell ref="P17:Y17"/>
    <mergeCell ref="Z17:AC17"/>
    <mergeCell ref="AD17:AG17"/>
    <mergeCell ref="AH17:AK17"/>
    <mergeCell ref="AL17:AO17"/>
    <mergeCell ref="AP17:AS17"/>
    <mergeCell ref="B14:H14"/>
    <mergeCell ref="I14:O14"/>
    <mergeCell ref="P14:Y14"/>
    <mergeCell ref="Z14:AC14"/>
    <mergeCell ref="AD14:AG14"/>
    <mergeCell ref="AH14:AK14"/>
    <mergeCell ref="AL14:AO14"/>
    <mergeCell ref="AP14:AS14"/>
    <mergeCell ref="B15:H15"/>
    <mergeCell ref="I15:O15"/>
    <mergeCell ref="P15:Y15"/>
    <mergeCell ref="Z15:AC15"/>
    <mergeCell ref="AD15:AG15"/>
    <mergeCell ref="AH15:AK15"/>
    <mergeCell ref="AL15:AO15"/>
    <mergeCell ref="AP15:AS15"/>
    <mergeCell ref="B20:H20"/>
    <mergeCell ref="I20:O20"/>
    <mergeCell ref="P20:Y20"/>
    <mergeCell ref="Z20:AC20"/>
    <mergeCell ref="AD20:AG20"/>
    <mergeCell ref="AH20:AK20"/>
    <mergeCell ref="AL20:AO20"/>
    <mergeCell ref="AP20:AS20"/>
    <mergeCell ref="B21:H21"/>
    <mergeCell ref="I21:O21"/>
    <mergeCell ref="P21:Y21"/>
    <mergeCell ref="Z21:AC21"/>
    <mergeCell ref="AD21:AG21"/>
    <mergeCell ref="AH21:AK21"/>
    <mergeCell ref="AL21:AO21"/>
    <mergeCell ref="AP21:AS21"/>
    <mergeCell ref="B18:H18"/>
    <mergeCell ref="I18:O18"/>
    <mergeCell ref="P18:Y18"/>
    <mergeCell ref="Z18:AC18"/>
    <mergeCell ref="AD18:AG18"/>
    <mergeCell ref="AH18:AK18"/>
    <mergeCell ref="AL18:AO18"/>
    <mergeCell ref="AP18:AS18"/>
    <mergeCell ref="B19:H19"/>
    <mergeCell ref="I19:O19"/>
    <mergeCell ref="P19:Y19"/>
    <mergeCell ref="Z19:AC19"/>
    <mergeCell ref="AD19:AG19"/>
    <mergeCell ref="AH19:AK19"/>
    <mergeCell ref="AL19:AO19"/>
    <mergeCell ref="AP19:AS19"/>
    <mergeCell ref="B24:H24"/>
    <mergeCell ref="I24:O24"/>
    <mergeCell ref="P24:Y24"/>
    <mergeCell ref="Z24:AC24"/>
    <mergeCell ref="AD24:AG24"/>
    <mergeCell ref="AH24:AK24"/>
    <mergeCell ref="AL24:AO24"/>
    <mergeCell ref="AP24:AS24"/>
    <mergeCell ref="B25:H25"/>
    <mergeCell ref="I25:O25"/>
    <mergeCell ref="P25:Y25"/>
    <mergeCell ref="Z25:AC25"/>
    <mergeCell ref="AD25:AG25"/>
    <mergeCell ref="AH25:AK25"/>
    <mergeCell ref="AL25:AO25"/>
    <mergeCell ref="AP25:AS25"/>
    <mergeCell ref="B22:H22"/>
    <mergeCell ref="I22:O22"/>
    <mergeCell ref="P22:Y22"/>
    <mergeCell ref="Z22:AC22"/>
    <mergeCell ref="AD22:AG22"/>
    <mergeCell ref="AH22:AK22"/>
    <mergeCell ref="AL22:AO22"/>
    <mergeCell ref="AP22:AS22"/>
    <mergeCell ref="B23:H23"/>
    <mergeCell ref="I23:O23"/>
    <mergeCell ref="P23:Y23"/>
    <mergeCell ref="Z23:AC23"/>
    <mergeCell ref="AD23:AG23"/>
    <mergeCell ref="AH23:AK23"/>
    <mergeCell ref="AL23:AO23"/>
    <mergeCell ref="AP23:AS23"/>
    <mergeCell ref="B28:H28"/>
    <mergeCell ref="I28:O28"/>
    <mergeCell ref="P28:Y28"/>
    <mergeCell ref="Z28:AC28"/>
    <mergeCell ref="AD28:AG28"/>
    <mergeCell ref="AH28:AK28"/>
    <mergeCell ref="AL28:AO28"/>
    <mergeCell ref="AP28:AS28"/>
    <mergeCell ref="B29:H29"/>
    <mergeCell ref="I29:O29"/>
    <mergeCell ref="P29:Y29"/>
    <mergeCell ref="Z29:AC29"/>
    <mergeCell ref="AD29:AG29"/>
    <mergeCell ref="AH29:AK29"/>
    <mergeCell ref="AL29:AO29"/>
    <mergeCell ref="AP29:AS29"/>
    <mergeCell ref="B26:H26"/>
    <mergeCell ref="I26:O26"/>
    <mergeCell ref="P26:Y26"/>
    <mergeCell ref="Z26:AC26"/>
    <mergeCell ref="AD26:AG26"/>
    <mergeCell ref="AH26:AK26"/>
    <mergeCell ref="AL26:AO26"/>
    <mergeCell ref="AP26:AS26"/>
    <mergeCell ref="B27:H27"/>
    <mergeCell ref="I27:O27"/>
    <mergeCell ref="P27:Y27"/>
    <mergeCell ref="Z27:AC27"/>
    <mergeCell ref="AD27:AG27"/>
    <mergeCell ref="AH27:AK27"/>
    <mergeCell ref="AL27:AO27"/>
    <mergeCell ref="AP27:AS27"/>
    <mergeCell ref="B32:H32"/>
    <mergeCell ref="I32:O32"/>
    <mergeCell ref="P32:Y32"/>
    <mergeCell ref="Z32:AC32"/>
    <mergeCell ref="AD32:AG32"/>
    <mergeCell ref="AH32:AK32"/>
    <mergeCell ref="AL32:AO32"/>
    <mergeCell ref="AP32:AS32"/>
    <mergeCell ref="B33:H33"/>
    <mergeCell ref="I33:O33"/>
    <mergeCell ref="P33:Y33"/>
    <mergeCell ref="Z33:AC33"/>
    <mergeCell ref="AD33:AG33"/>
    <mergeCell ref="AH33:AK33"/>
    <mergeCell ref="AL33:AO33"/>
    <mergeCell ref="AP33:AS33"/>
    <mergeCell ref="B30:H30"/>
    <mergeCell ref="I30:O30"/>
    <mergeCell ref="P30:Y30"/>
    <mergeCell ref="Z30:AC30"/>
    <mergeCell ref="AD30:AG30"/>
    <mergeCell ref="AH30:AK30"/>
    <mergeCell ref="AL30:AO30"/>
    <mergeCell ref="AP30:AS30"/>
    <mergeCell ref="B31:H31"/>
    <mergeCell ref="I31:O31"/>
    <mergeCell ref="P31:Y31"/>
    <mergeCell ref="Z31:AC31"/>
    <mergeCell ref="AD31:AG31"/>
    <mergeCell ref="AH31:AK31"/>
    <mergeCell ref="AL31:AO31"/>
    <mergeCell ref="AP31:AS31"/>
    <mergeCell ref="B36:H36"/>
    <mergeCell ref="I36:O36"/>
    <mergeCell ref="P36:Y36"/>
    <mergeCell ref="Z36:AC36"/>
    <mergeCell ref="AD36:AG36"/>
    <mergeCell ref="AH36:AK36"/>
    <mergeCell ref="AL36:AO36"/>
    <mergeCell ref="AP36:AS36"/>
    <mergeCell ref="B37:H37"/>
    <mergeCell ref="I37:O37"/>
    <mergeCell ref="P37:Y37"/>
    <mergeCell ref="Z37:AC37"/>
    <mergeCell ref="AD37:AG37"/>
    <mergeCell ref="AH37:AK37"/>
    <mergeCell ref="AL37:AO37"/>
    <mergeCell ref="AP37:AS37"/>
    <mergeCell ref="B34:H34"/>
    <mergeCell ref="I34:O34"/>
    <mergeCell ref="P34:Y34"/>
    <mergeCell ref="Z34:AC34"/>
    <mergeCell ref="AD34:AG34"/>
    <mergeCell ref="AH34:AK34"/>
    <mergeCell ref="AL34:AO34"/>
    <mergeCell ref="AP34:AS34"/>
    <mergeCell ref="B35:H35"/>
    <mergeCell ref="I35:O35"/>
    <mergeCell ref="P35:Y35"/>
    <mergeCell ref="Z35:AC35"/>
    <mergeCell ref="AD35:AG35"/>
    <mergeCell ref="AH35:AK35"/>
    <mergeCell ref="AL35:AO35"/>
    <mergeCell ref="AP35:AS35"/>
    <mergeCell ref="B40:H40"/>
    <mergeCell ref="I40:O40"/>
    <mergeCell ref="P40:Y40"/>
    <mergeCell ref="Z40:AC40"/>
    <mergeCell ref="AD40:AG40"/>
    <mergeCell ref="AH40:AK40"/>
    <mergeCell ref="AL40:AO40"/>
    <mergeCell ref="AP40:AS40"/>
    <mergeCell ref="B41:H41"/>
    <mergeCell ref="I41:O41"/>
    <mergeCell ref="P41:Y41"/>
    <mergeCell ref="Z41:AC41"/>
    <mergeCell ref="AD41:AG41"/>
    <mergeCell ref="AH41:AK41"/>
    <mergeCell ref="AL41:AO41"/>
    <mergeCell ref="AP41:AS41"/>
    <mergeCell ref="B38:H38"/>
    <mergeCell ref="I38:O38"/>
    <mergeCell ref="P38:Y38"/>
    <mergeCell ref="Z38:AC38"/>
    <mergeCell ref="AD38:AG38"/>
    <mergeCell ref="AH38:AK38"/>
    <mergeCell ref="AL38:AO38"/>
    <mergeCell ref="AP38:AS38"/>
    <mergeCell ref="B39:H39"/>
    <mergeCell ref="I39:O39"/>
    <mergeCell ref="P39:Y39"/>
    <mergeCell ref="Z39:AC39"/>
    <mergeCell ref="AD39:AG39"/>
    <mergeCell ref="AH39:AK39"/>
    <mergeCell ref="AL39:AO39"/>
    <mergeCell ref="AP39:AS39"/>
    <mergeCell ref="B44:H44"/>
    <mergeCell ref="I44:O44"/>
    <mergeCell ref="P44:Y44"/>
    <mergeCell ref="Z44:AC44"/>
    <mergeCell ref="AD44:AG44"/>
    <mergeCell ref="AH44:AK44"/>
    <mergeCell ref="AL44:AO44"/>
    <mergeCell ref="AP44:AS44"/>
    <mergeCell ref="B45:H45"/>
    <mergeCell ref="I45:O45"/>
    <mergeCell ref="P45:Y45"/>
    <mergeCell ref="Z45:AC45"/>
    <mergeCell ref="AD45:AG45"/>
    <mergeCell ref="AH45:AK45"/>
    <mergeCell ref="AL45:AO45"/>
    <mergeCell ref="AP45:AS45"/>
    <mergeCell ref="B42:H42"/>
    <mergeCell ref="I42:O42"/>
    <mergeCell ref="P42:Y42"/>
    <mergeCell ref="Z42:AC42"/>
    <mergeCell ref="AD42:AG42"/>
    <mergeCell ref="AH42:AK42"/>
    <mergeCell ref="AL42:AO42"/>
    <mergeCell ref="AP42:AS42"/>
    <mergeCell ref="B43:H43"/>
    <mergeCell ref="I43:O43"/>
    <mergeCell ref="P43:Y43"/>
    <mergeCell ref="Z43:AC43"/>
    <mergeCell ref="AD43:AG43"/>
    <mergeCell ref="AH43:AK43"/>
    <mergeCell ref="AL43:AO43"/>
    <mergeCell ref="AP43:AS43"/>
    <mergeCell ref="B48:H48"/>
    <mergeCell ref="I48:O48"/>
    <mergeCell ref="P48:Y48"/>
    <mergeCell ref="Z48:AC48"/>
    <mergeCell ref="AD48:AG48"/>
    <mergeCell ref="AH48:AK48"/>
    <mergeCell ref="AL48:AO48"/>
    <mergeCell ref="AP48:AS48"/>
    <mergeCell ref="B49:H49"/>
    <mergeCell ref="I49:O49"/>
    <mergeCell ref="P49:Y49"/>
    <mergeCell ref="Z49:AC49"/>
    <mergeCell ref="AD49:AG49"/>
    <mergeCell ref="AH49:AK49"/>
    <mergeCell ref="AL49:AO49"/>
    <mergeCell ref="AP49:AS49"/>
    <mergeCell ref="B46:H46"/>
    <mergeCell ref="I46:O46"/>
    <mergeCell ref="P46:Y46"/>
    <mergeCell ref="Z46:AC46"/>
    <mergeCell ref="AD46:AG46"/>
    <mergeCell ref="AH46:AK46"/>
    <mergeCell ref="AL46:AO46"/>
    <mergeCell ref="AP46:AS46"/>
    <mergeCell ref="B47:H47"/>
    <mergeCell ref="I47:O47"/>
    <mergeCell ref="P47:Y47"/>
    <mergeCell ref="Z47:AC47"/>
    <mergeCell ref="AD47:AG47"/>
    <mergeCell ref="AH47:AK47"/>
    <mergeCell ref="AL47:AO47"/>
    <mergeCell ref="AP47:AS47"/>
    <mergeCell ref="B52:H52"/>
    <mergeCell ref="I52:O52"/>
    <mergeCell ref="P52:Y52"/>
    <mergeCell ref="Z52:AC52"/>
    <mergeCell ref="AD52:AG52"/>
    <mergeCell ref="AH52:AK52"/>
    <mergeCell ref="AL52:AO52"/>
    <mergeCell ref="AP52:AS52"/>
    <mergeCell ref="B53:H53"/>
    <mergeCell ref="I53:O53"/>
    <mergeCell ref="P53:Y53"/>
    <mergeCell ref="Z53:AC53"/>
    <mergeCell ref="AD53:AG53"/>
    <mergeCell ref="AH53:AK53"/>
    <mergeCell ref="AL53:AO53"/>
    <mergeCell ref="AP53:AS53"/>
    <mergeCell ref="B50:H50"/>
    <mergeCell ref="I50:O50"/>
    <mergeCell ref="P50:Y50"/>
    <mergeCell ref="Z50:AC50"/>
    <mergeCell ref="AD50:AG50"/>
    <mergeCell ref="AH50:AK50"/>
    <mergeCell ref="AL50:AO50"/>
    <mergeCell ref="AP50:AS50"/>
    <mergeCell ref="B51:H51"/>
    <mergeCell ref="I51:O51"/>
    <mergeCell ref="P51:Y51"/>
    <mergeCell ref="Z51:AC51"/>
    <mergeCell ref="AD51:AG51"/>
    <mergeCell ref="AH51:AK51"/>
    <mergeCell ref="AL51:AO51"/>
    <mergeCell ref="AP51:AS51"/>
    <mergeCell ref="B56:H56"/>
    <mergeCell ref="I56:O56"/>
    <mergeCell ref="P56:Y56"/>
    <mergeCell ref="Z56:AC56"/>
    <mergeCell ref="AD56:AG56"/>
    <mergeCell ref="AH56:AK56"/>
    <mergeCell ref="AL56:AO56"/>
    <mergeCell ref="AP56:AS56"/>
    <mergeCell ref="B57:H57"/>
    <mergeCell ref="I57:O57"/>
    <mergeCell ref="P57:Y57"/>
    <mergeCell ref="Z57:AC57"/>
    <mergeCell ref="AD57:AG57"/>
    <mergeCell ref="AH57:AK57"/>
    <mergeCell ref="AL57:AO57"/>
    <mergeCell ref="AP57:AS57"/>
    <mergeCell ref="B54:H54"/>
    <mergeCell ref="I54:O54"/>
    <mergeCell ref="P54:Y54"/>
    <mergeCell ref="Z54:AC54"/>
    <mergeCell ref="AD54:AG54"/>
    <mergeCell ref="AH54:AK54"/>
    <mergeCell ref="AL54:AO54"/>
    <mergeCell ref="AP54:AS54"/>
    <mergeCell ref="B55:H55"/>
    <mergeCell ref="I55:O55"/>
    <mergeCell ref="P55:Y55"/>
    <mergeCell ref="Z55:AC55"/>
    <mergeCell ref="AD55:AG55"/>
    <mergeCell ref="AH55:AK55"/>
    <mergeCell ref="AL55:AO55"/>
    <mergeCell ref="AP55:AS55"/>
    <mergeCell ref="B60:H60"/>
    <mergeCell ref="I60:O60"/>
    <mergeCell ref="P60:Y60"/>
    <mergeCell ref="Z60:AC60"/>
    <mergeCell ref="AD60:AG60"/>
    <mergeCell ref="AH60:AK60"/>
    <mergeCell ref="AL60:AO60"/>
    <mergeCell ref="AP60:AS60"/>
    <mergeCell ref="B61:H61"/>
    <mergeCell ref="I61:O61"/>
    <mergeCell ref="P61:Y61"/>
    <mergeCell ref="Z61:AC61"/>
    <mergeCell ref="AD61:AG61"/>
    <mergeCell ref="AH61:AK61"/>
    <mergeCell ref="AL61:AO61"/>
    <mergeCell ref="AP61:AS61"/>
    <mergeCell ref="B58:H58"/>
    <mergeCell ref="I58:O58"/>
    <mergeCell ref="P58:Y58"/>
    <mergeCell ref="Z58:AC58"/>
    <mergeCell ref="AD58:AG58"/>
    <mergeCell ref="AH58:AK58"/>
    <mergeCell ref="AL58:AO58"/>
    <mergeCell ref="AP58:AS58"/>
    <mergeCell ref="B59:H59"/>
    <mergeCell ref="I59:O59"/>
    <mergeCell ref="P59:Y59"/>
    <mergeCell ref="Z59:AC59"/>
    <mergeCell ref="AD59:AG59"/>
    <mergeCell ref="AH59:AK59"/>
    <mergeCell ref="AL59:AO59"/>
    <mergeCell ref="AP59:AS59"/>
    <mergeCell ref="B64:H64"/>
    <mergeCell ref="I64:O64"/>
    <mergeCell ref="P64:Y64"/>
    <mergeCell ref="Z64:AC64"/>
    <mergeCell ref="AD64:AG64"/>
    <mergeCell ref="AH64:AK64"/>
    <mergeCell ref="AL64:AO64"/>
    <mergeCell ref="AP64:AS64"/>
    <mergeCell ref="B65:H65"/>
    <mergeCell ref="I65:O65"/>
    <mergeCell ref="P65:Y65"/>
    <mergeCell ref="Z65:AC65"/>
    <mergeCell ref="AD65:AG65"/>
    <mergeCell ref="AH65:AK65"/>
    <mergeCell ref="AL65:AO65"/>
    <mergeCell ref="AP65:AS65"/>
    <mergeCell ref="B62:H62"/>
    <mergeCell ref="I62:O62"/>
    <mergeCell ref="P62:Y62"/>
    <mergeCell ref="Z62:AC62"/>
    <mergeCell ref="AD62:AG62"/>
    <mergeCell ref="AH62:AK62"/>
    <mergeCell ref="AL62:AO62"/>
    <mergeCell ref="AP62:AS62"/>
    <mergeCell ref="B63:H63"/>
    <mergeCell ref="I63:O63"/>
    <mergeCell ref="P63:Y63"/>
    <mergeCell ref="Z63:AC63"/>
    <mergeCell ref="AD63:AG63"/>
    <mergeCell ref="AH63:AK63"/>
    <mergeCell ref="AL63:AO63"/>
    <mergeCell ref="AP63:AS63"/>
    <mergeCell ref="B68:H68"/>
    <mergeCell ref="I68:O68"/>
    <mergeCell ref="P68:Y68"/>
    <mergeCell ref="Z68:AC68"/>
    <mergeCell ref="AD68:AG68"/>
    <mergeCell ref="AH68:AK68"/>
    <mergeCell ref="AL68:AO68"/>
    <mergeCell ref="AP68:AS68"/>
    <mergeCell ref="B69:H69"/>
    <mergeCell ref="I69:O69"/>
    <mergeCell ref="P69:Y69"/>
    <mergeCell ref="Z69:AC69"/>
    <mergeCell ref="AD69:AG69"/>
    <mergeCell ref="AH69:AK69"/>
    <mergeCell ref="AL69:AO69"/>
    <mergeCell ref="AP69:AS69"/>
    <mergeCell ref="B66:H66"/>
    <mergeCell ref="I66:O66"/>
    <mergeCell ref="P66:Y66"/>
    <mergeCell ref="Z66:AC66"/>
    <mergeCell ref="AD66:AG66"/>
    <mergeCell ref="AH66:AK66"/>
    <mergeCell ref="AL66:AO66"/>
    <mergeCell ref="AP66:AS66"/>
    <mergeCell ref="B67:H67"/>
    <mergeCell ref="I67:O67"/>
    <mergeCell ref="P67:Y67"/>
    <mergeCell ref="Z67:AC67"/>
    <mergeCell ref="AD67:AG67"/>
    <mergeCell ref="AH67:AK67"/>
    <mergeCell ref="AL67:AO67"/>
    <mergeCell ref="AP67:AS67"/>
    <mergeCell ref="B2:O3"/>
    <mergeCell ref="B5:O5"/>
    <mergeCell ref="B6:O6"/>
    <mergeCell ref="B8:Y8"/>
    <mergeCell ref="B74:H74"/>
    <mergeCell ref="I74:O74"/>
    <mergeCell ref="P74:Y74"/>
    <mergeCell ref="Z74:AC74"/>
    <mergeCell ref="AD74:AG74"/>
    <mergeCell ref="B75:H75"/>
    <mergeCell ref="I75:O75"/>
    <mergeCell ref="P75:Y75"/>
    <mergeCell ref="Z75:AC75"/>
    <mergeCell ref="AD75:AG75"/>
    <mergeCell ref="AH75:AK75"/>
    <mergeCell ref="AL75:AO75"/>
    <mergeCell ref="AP75:AS75"/>
    <mergeCell ref="B72:H72"/>
    <mergeCell ref="I72:O72"/>
    <mergeCell ref="P72:Y72"/>
    <mergeCell ref="Z72:AC72"/>
    <mergeCell ref="AD72:AG72"/>
    <mergeCell ref="AH72:AK72"/>
    <mergeCell ref="AL72:AO72"/>
    <mergeCell ref="AP72:AS72"/>
    <mergeCell ref="B73:H73"/>
    <mergeCell ref="I73:O73"/>
    <mergeCell ref="P73:Y73"/>
    <mergeCell ref="Z73:AC73"/>
    <mergeCell ref="AD73:AG73"/>
    <mergeCell ref="AH73:AK73"/>
    <mergeCell ref="AL73:AO73"/>
    <mergeCell ref="B76:H76"/>
    <mergeCell ref="I76:O76"/>
    <mergeCell ref="P76:Y76"/>
    <mergeCell ref="Z76:AC76"/>
    <mergeCell ref="AD76:AG76"/>
    <mergeCell ref="AH76:AK76"/>
    <mergeCell ref="AL76:AO76"/>
    <mergeCell ref="AP76:AS76"/>
    <mergeCell ref="AT76:BL76"/>
    <mergeCell ref="AH74:AK74"/>
    <mergeCell ref="AL74:AO74"/>
    <mergeCell ref="AP74:AS74"/>
    <mergeCell ref="B70:H70"/>
    <mergeCell ref="I70:O70"/>
    <mergeCell ref="P70:Y70"/>
    <mergeCell ref="Z70:AC70"/>
    <mergeCell ref="AD70:AG70"/>
    <mergeCell ref="AH70:AK70"/>
    <mergeCell ref="AL70:AO70"/>
    <mergeCell ref="AP70:AS70"/>
    <mergeCell ref="B71:H71"/>
    <mergeCell ref="I71:O71"/>
    <mergeCell ref="P71:Y71"/>
    <mergeCell ref="AP73:AS73"/>
    <mergeCell ref="Z71:AC71"/>
    <mergeCell ref="AD71:AG71"/>
    <mergeCell ref="AH71:AK71"/>
    <mergeCell ref="AL71:AO71"/>
    <mergeCell ref="AP71:AS71"/>
    <mergeCell ref="AT73:BL73"/>
    <mergeCell ref="AT74:BL74"/>
    <mergeCell ref="AT75:BL75"/>
    <mergeCell ref="B78:H78"/>
    <mergeCell ref="I78:O78"/>
    <mergeCell ref="P78:Y78"/>
    <mergeCell ref="Z78:AC78"/>
    <mergeCell ref="AD78:AG78"/>
    <mergeCell ref="AH78:AK78"/>
    <mergeCell ref="AL78:AO78"/>
    <mergeCell ref="AP78:AS78"/>
    <mergeCell ref="AT78:BL78"/>
    <mergeCell ref="B77:H77"/>
    <mergeCell ref="I77:O77"/>
    <mergeCell ref="P77:Y77"/>
    <mergeCell ref="Z77:AC77"/>
    <mergeCell ref="AD77:AG77"/>
    <mergeCell ref="AH77:AK77"/>
    <mergeCell ref="AL77:AO77"/>
    <mergeCell ref="AP77:AS77"/>
    <mergeCell ref="AT77:BL77"/>
    <mergeCell ref="B80:H80"/>
    <mergeCell ref="I80:O80"/>
    <mergeCell ref="P80:Y80"/>
    <mergeCell ref="Z80:AC80"/>
    <mergeCell ref="AD80:AG80"/>
    <mergeCell ref="AH80:AK80"/>
    <mergeCell ref="AL80:AO80"/>
    <mergeCell ref="AP80:AS80"/>
    <mergeCell ref="AT80:BL80"/>
    <mergeCell ref="B79:H79"/>
    <mergeCell ref="I79:O79"/>
    <mergeCell ref="P79:Y79"/>
    <mergeCell ref="Z79:AC79"/>
    <mergeCell ref="AD79:AG79"/>
    <mergeCell ref="AH79:AK79"/>
    <mergeCell ref="AL79:AO79"/>
    <mergeCell ref="AP79:AS79"/>
    <mergeCell ref="AT79:BL79"/>
    <mergeCell ref="B82:H82"/>
    <mergeCell ref="I82:O82"/>
    <mergeCell ref="P82:Y82"/>
    <mergeCell ref="Z82:AC82"/>
    <mergeCell ref="AD82:AG82"/>
    <mergeCell ref="AH82:AK82"/>
    <mergeCell ref="AL82:AO82"/>
    <mergeCell ref="AP82:AS82"/>
    <mergeCell ref="AT82:BL82"/>
    <mergeCell ref="B81:H81"/>
    <mergeCell ref="I81:O81"/>
    <mergeCell ref="P81:Y81"/>
    <mergeCell ref="Z81:AC81"/>
    <mergeCell ref="AD81:AG81"/>
    <mergeCell ref="AH81:AK81"/>
    <mergeCell ref="AL81:AO81"/>
    <mergeCell ref="AP81:AS81"/>
    <mergeCell ref="AT81:BL81"/>
    <mergeCell ref="B84:H84"/>
    <mergeCell ref="I84:O84"/>
    <mergeCell ref="P84:Y84"/>
    <mergeCell ref="Z84:AC84"/>
    <mergeCell ref="AD84:AG84"/>
    <mergeCell ref="AH84:AK84"/>
    <mergeCell ref="AL84:AO84"/>
    <mergeCell ref="AP84:AS84"/>
    <mergeCell ref="AT84:BL84"/>
    <mergeCell ref="B83:H83"/>
    <mergeCell ref="I83:O83"/>
    <mergeCell ref="P83:Y83"/>
    <mergeCell ref="Z83:AC83"/>
    <mergeCell ref="AD83:AG83"/>
    <mergeCell ref="AH83:AK83"/>
    <mergeCell ref="AL83:AO83"/>
    <mergeCell ref="AP83:AS83"/>
    <mergeCell ref="AT83:BL83"/>
    <mergeCell ref="B86:H86"/>
    <mergeCell ref="I86:O86"/>
    <mergeCell ref="P86:Y86"/>
    <mergeCell ref="Z86:AC86"/>
    <mergeCell ref="AD86:AG86"/>
    <mergeCell ref="AH86:AK86"/>
    <mergeCell ref="AL86:AO86"/>
    <mergeCell ref="AP86:AS86"/>
    <mergeCell ref="AT86:BL86"/>
    <mergeCell ref="B85:H85"/>
    <mergeCell ref="I85:O85"/>
    <mergeCell ref="P85:Y85"/>
    <mergeCell ref="Z85:AC85"/>
    <mergeCell ref="AD85:AG85"/>
    <mergeCell ref="AH85:AK85"/>
    <mergeCell ref="AL85:AO85"/>
    <mergeCell ref="AP85:AS85"/>
    <mergeCell ref="AT85:BL85"/>
    <mergeCell ref="B88:H88"/>
    <mergeCell ref="I88:O88"/>
    <mergeCell ref="P88:Y88"/>
    <mergeCell ref="Z88:AC88"/>
    <mergeCell ref="AD88:AG88"/>
    <mergeCell ref="AH88:AK88"/>
    <mergeCell ref="AL88:AO88"/>
    <mergeCell ref="AP88:AS88"/>
    <mergeCell ref="AT88:BL88"/>
    <mergeCell ref="B87:H87"/>
    <mergeCell ref="I87:O87"/>
    <mergeCell ref="P87:Y87"/>
    <mergeCell ref="Z87:AC87"/>
    <mergeCell ref="AD87:AG87"/>
    <mergeCell ref="AH87:AK87"/>
    <mergeCell ref="AL87:AO87"/>
    <mergeCell ref="AP87:AS87"/>
    <mergeCell ref="AT87:BL87"/>
    <mergeCell ref="B90:H90"/>
    <mergeCell ref="I90:O90"/>
    <mergeCell ref="P90:Y90"/>
    <mergeCell ref="Z90:AC90"/>
    <mergeCell ref="AD90:AG90"/>
    <mergeCell ref="AH90:AK90"/>
    <mergeCell ref="AL90:AO90"/>
    <mergeCell ref="AP90:AS90"/>
    <mergeCell ref="AT90:BL90"/>
    <mergeCell ref="B89:H89"/>
    <mergeCell ref="I89:O89"/>
    <mergeCell ref="P89:Y89"/>
    <mergeCell ref="Z89:AC89"/>
    <mergeCell ref="AD89:AG89"/>
    <mergeCell ref="AH89:AK89"/>
    <mergeCell ref="AL89:AO89"/>
    <mergeCell ref="AP89:AS89"/>
    <mergeCell ref="AT89:BL89"/>
    <mergeCell ref="B92:H92"/>
    <mergeCell ref="I92:O92"/>
    <mergeCell ref="P92:Y92"/>
    <mergeCell ref="Z92:AC92"/>
    <mergeCell ref="AD92:AG92"/>
    <mergeCell ref="AH92:AK92"/>
    <mergeCell ref="AL92:AO92"/>
    <mergeCell ref="AP92:AS92"/>
    <mergeCell ref="AT92:BL92"/>
    <mergeCell ref="B91:H91"/>
    <mergeCell ref="I91:O91"/>
    <mergeCell ref="P91:Y91"/>
    <mergeCell ref="Z91:AC91"/>
    <mergeCell ref="AD91:AG91"/>
    <mergeCell ref="AH91:AK91"/>
    <mergeCell ref="AL91:AO91"/>
    <mergeCell ref="AP91:AS91"/>
    <mergeCell ref="AT91:BL91"/>
    <mergeCell ref="B94:H94"/>
    <mergeCell ref="I94:O94"/>
    <mergeCell ref="P94:Y94"/>
    <mergeCell ref="Z94:AC94"/>
    <mergeCell ref="AD94:AG94"/>
    <mergeCell ref="AH94:AK94"/>
    <mergeCell ref="AL94:AO94"/>
    <mergeCell ref="AP94:AS94"/>
    <mergeCell ref="AT94:BL94"/>
    <mergeCell ref="B93:H93"/>
    <mergeCell ref="I93:O93"/>
    <mergeCell ref="P93:Y93"/>
    <mergeCell ref="Z93:AC93"/>
    <mergeCell ref="AD93:AG93"/>
    <mergeCell ref="AH93:AK93"/>
    <mergeCell ref="AL93:AO93"/>
    <mergeCell ref="AP93:AS93"/>
    <mergeCell ref="AT93:BL93"/>
    <mergeCell ref="B96:H96"/>
    <mergeCell ref="I96:O96"/>
    <mergeCell ref="P96:Y96"/>
    <mergeCell ref="Z96:AC96"/>
    <mergeCell ref="AD96:AG96"/>
    <mergeCell ref="AH96:AK96"/>
    <mergeCell ref="AL96:AO96"/>
    <mergeCell ref="AP96:AS96"/>
    <mergeCell ref="AT96:BL96"/>
    <mergeCell ref="B95:H95"/>
    <mergeCell ref="I95:O95"/>
    <mergeCell ref="P95:Y95"/>
    <mergeCell ref="Z95:AC95"/>
    <mergeCell ref="AD95:AG95"/>
    <mergeCell ref="AH95:AK95"/>
    <mergeCell ref="AL95:AO95"/>
    <mergeCell ref="AP95:AS95"/>
    <mergeCell ref="AT95:BL95"/>
    <mergeCell ref="B98:H98"/>
    <mergeCell ref="I98:O98"/>
    <mergeCell ref="P98:Y98"/>
    <mergeCell ref="Z98:AC98"/>
    <mergeCell ref="AD98:AG98"/>
    <mergeCell ref="AH98:AK98"/>
    <mergeCell ref="AL98:AO98"/>
    <mergeCell ref="AP98:AS98"/>
    <mergeCell ref="AT98:BL98"/>
    <mergeCell ref="B97:H97"/>
    <mergeCell ref="I97:O97"/>
    <mergeCell ref="P97:Y97"/>
    <mergeCell ref="Z97:AC97"/>
    <mergeCell ref="AD97:AG97"/>
    <mergeCell ref="AH97:AK97"/>
    <mergeCell ref="AL97:AO97"/>
    <mergeCell ref="AP97:AS97"/>
    <mergeCell ref="AT97:BL97"/>
    <mergeCell ref="B100:H100"/>
    <mergeCell ref="I100:O100"/>
    <mergeCell ref="P100:Y100"/>
    <mergeCell ref="Z100:AC100"/>
    <mergeCell ref="AD100:AG100"/>
    <mergeCell ref="AH100:AK100"/>
    <mergeCell ref="AL100:AO100"/>
    <mergeCell ref="AP100:AS100"/>
    <mergeCell ref="AT100:BL100"/>
    <mergeCell ref="B99:H99"/>
    <mergeCell ref="I99:O99"/>
    <mergeCell ref="P99:Y99"/>
    <mergeCell ref="Z99:AC99"/>
    <mergeCell ref="AD99:AG99"/>
    <mergeCell ref="AH99:AK99"/>
    <mergeCell ref="AL99:AO99"/>
    <mergeCell ref="AP99:AS99"/>
    <mergeCell ref="AT99:BL99"/>
    <mergeCell ref="B102:H102"/>
    <mergeCell ref="I102:O102"/>
    <mergeCell ref="P102:Y102"/>
    <mergeCell ref="Z102:AC102"/>
    <mergeCell ref="AD102:AG102"/>
    <mergeCell ref="AH102:AK102"/>
    <mergeCell ref="AL102:AO102"/>
    <mergeCell ref="AP102:AS102"/>
    <mergeCell ref="AT102:BL102"/>
    <mergeCell ref="B101:H101"/>
    <mergeCell ref="I101:O101"/>
    <mergeCell ref="P101:Y101"/>
    <mergeCell ref="Z101:AC101"/>
    <mergeCell ref="AD101:AG101"/>
    <mergeCell ref="AH101:AK101"/>
    <mergeCell ref="AL101:AO101"/>
    <mergeCell ref="AP101:AS101"/>
    <mergeCell ref="AT101:BL101"/>
    <mergeCell ref="B104:H104"/>
    <mergeCell ref="I104:O104"/>
    <mergeCell ref="P104:Y104"/>
    <mergeCell ref="Z104:AC104"/>
    <mergeCell ref="AD104:AG104"/>
    <mergeCell ref="AH104:AK104"/>
    <mergeCell ref="AL104:AO104"/>
    <mergeCell ref="AP104:AS104"/>
    <mergeCell ref="AT104:BL104"/>
    <mergeCell ref="B103:H103"/>
    <mergeCell ref="I103:O103"/>
    <mergeCell ref="P103:Y103"/>
    <mergeCell ref="Z103:AC103"/>
    <mergeCell ref="AD103:AG103"/>
    <mergeCell ref="AH103:AK103"/>
    <mergeCell ref="AL103:AO103"/>
    <mergeCell ref="AP103:AS103"/>
    <mergeCell ref="AT103:BL103"/>
    <mergeCell ref="B106:H106"/>
    <mergeCell ref="I106:O106"/>
    <mergeCell ref="P106:Y106"/>
    <mergeCell ref="Z106:AC106"/>
    <mergeCell ref="AD106:AG106"/>
    <mergeCell ref="AH106:AK106"/>
    <mergeCell ref="AL106:AO106"/>
    <mergeCell ref="AP106:AS106"/>
    <mergeCell ref="AT106:BL106"/>
    <mergeCell ref="B105:H105"/>
    <mergeCell ref="I105:O105"/>
    <mergeCell ref="P105:Y105"/>
    <mergeCell ref="Z105:AC105"/>
    <mergeCell ref="AD105:AG105"/>
    <mergeCell ref="AH105:AK105"/>
    <mergeCell ref="AL105:AO105"/>
    <mergeCell ref="AP105:AS105"/>
    <mergeCell ref="AT105:BL105"/>
    <mergeCell ref="B108:H108"/>
    <mergeCell ref="I108:O108"/>
    <mergeCell ref="P108:Y108"/>
    <mergeCell ref="Z108:AC108"/>
    <mergeCell ref="AD108:AG108"/>
    <mergeCell ref="AH108:AK108"/>
    <mergeCell ref="AL108:AO108"/>
    <mergeCell ref="AP108:AS108"/>
    <mergeCell ref="AT108:BL108"/>
    <mergeCell ref="B107:H107"/>
    <mergeCell ref="I107:O107"/>
    <mergeCell ref="P107:Y107"/>
    <mergeCell ref="Z107:AC107"/>
    <mergeCell ref="AD107:AG107"/>
    <mergeCell ref="AH107:AK107"/>
    <mergeCell ref="AL107:AO107"/>
    <mergeCell ref="AP107:AS107"/>
    <mergeCell ref="AT107:BL107"/>
    <mergeCell ref="B110:H110"/>
    <mergeCell ref="I110:O110"/>
    <mergeCell ref="P110:Y110"/>
    <mergeCell ref="Z110:AC110"/>
    <mergeCell ref="AD110:AG110"/>
    <mergeCell ref="AH110:AK110"/>
    <mergeCell ref="AL110:AO110"/>
    <mergeCell ref="AP110:AS110"/>
    <mergeCell ref="AT110:BL110"/>
    <mergeCell ref="B109:H109"/>
    <mergeCell ref="I109:O109"/>
    <mergeCell ref="P109:Y109"/>
    <mergeCell ref="Z109:AC109"/>
    <mergeCell ref="AD109:AG109"/>
    <mergeCell ref="AH109:AK109"/>
    <mergeCell ref="AL109:AO109"/>
    <mergeCell ref="AP109:AS109"/>
    <mergeCell ref="AT109:BL109"/>
    <mergeCell ref="B112:H112"/>
    <mergeCell ref="I112:O112"/>
    <mergeCell ref="P112:Y112"/>
    <mergeCell ref="Z112:AC112"/>
    <mergeCell ref="AD112:AG112"/>
    <mergeCell ref="AH112:AK112"/>
    <mergeCell ref="AL112:AO112"/>
    <mergeCell ref="AP112:AS112"/>
    <mergeCell ref="AT112:BL112"/>
    <mergeCell ref="B111:H111"/>
    <mergeCell ref="I111:O111"/>
    <mergeCell ref="P111:Y111"/>
    <mergeCell ref="Z111:AC111"/>
    <mergeCell ref="AD111:AG111"/>
    <mergeCell ref="AH111:AK111"/>
    <mergeCell ref="AL111:AO111"/>
    <mergeCell ref="AP111:AS111"/>
    <mergeCell ref="AT111:BL111"/>
    <mergeCell ref="B114:H114"/>
    <mergeCell ref="I114:O114"/>
    <mergeCell ref="P114:Y114"/>
    <mergeCell ref="Z114:AC114"/>
    <mergeCell ref="AD114:AG114"/>
    <mergeCell ref="AH114:AK114"/>
    <mergeCell ref="AL114:AO114"/>
    <mergeCell ref="AP114:AS114"/>
    <mergeCell ref="AT114:BL114"/>
    <mergeCell ref="B113:H113"/>
    <mergeCell ref="I113:O113"/>
    <mergeCell ref="P113:Y113"/>
    <mergeCell ref="Z113:AC113"/>
    <mergeCell ref="AD113:AG113"/>
    <mergeCell ref="AH113:AK113"/>
    <mergeCell ref="AL113:AO113"/>
    <mergeCell ref="AP113:AS113"/>
    <mergeCell ref="AT113:BL113"/>
    <mergeCell ref="B116:H116"/>
    <mergeCell ref="I116:O116"/>
    <mergeCell ref="P116:Y116"/>
    <mergeCell ref="Z116:AC116"/>
    <mergeCell ref="AD116:AG116"/>
    <mergeCell ref="AH116:AK116"/>
    <mergeCell ref="AL116:AO116"/>
    <mergeCell ref="AP116:AS116"/>
    <mergeCell ref="AT116:BL116"/>
    <mergeCell ref="B115:H115"/>
    <mergeCell ref="I115:O115"/>
    <mergeCell ref="P115:Y115"/>
    <mergeCell ref="Z115:AC115"/>
    <mergeCell ref="AD115:AG115"/>
    <mergeCell ref="AH115:AK115"/>
    <mergeCell ref="AL115:AO115"/>
    <mergeCell ref="AP115:AS115"/>
    <mergeCell ref="AT115:BL115"/>
    <mergeCell ref="B118:H118"/>
    <mergeCell ref="I118:O118"/>
    <mergeCell ref="P118:Y118"/>
    <mergeCell ref="Z118:AC118"/>
    <mergeCell ref="AD118:AG118"/>
    <mergeCell ref="AH118:AK118"/>
    <mergeCell ref="AL118:AO118"/>
    <mergeCell ref="AP118:AS118"/>
    <mergeCell ref="AT118:BL118"/>
    <mergeCell ref="B117:H117"/>
    <mergeCell ref="I117:O117"/>
    <mergeCell ref="P117:Y117"/>
    <mergeCell ref="Z117:AC117"/>
    <mergeCell ref="AD117:AG117"/>
    <mergeCell ref="AH117:AK117"/>
    <mergeCell ref="AL117:AO117"/>
    <mergeCell ref="AP117:AS117"/>
    <mergeCell ref="AT117:BL117"/>
    <mergeCell ref="B120:H120"/>
    <mergeCell ref="I120:O120"/>
    <mergeCell ref="P120:Y120"/>
    <mergeCell ref="Z120:AC120"/>
    <mergeCell ref="AD120:AG120"/>
    <mergeCell ref="AH120:AK120"/>
    <mergeCell ref="AL120:AO120"/>
    <mergeCell ref="AP120:AS120"/>
    <mergeCell ref="AT120:BL120"/>
    <mergeCell ref="B119:H119"/>
    <mergeCell ref="I119:O119"/>
    <mergeCell ref="P119:Y119"/>
    <mergeCell ref="Z119:AC119"/>
    <mergeCell ref="AD119:AG119"/>
    <mergeCell ref="AH119:AK119"/>
    <mergeCell ref="AL119:AO119"/>
    <mergeCell ref="AP119:AS119"/>
    <mergeCell ref="AT119:BL119"/>
    <mergeCell ref="B122:H122"/>
    <mergeCell ref="I122:O122"/>
    <mergeCell ref="P122:Y122"/>
    <mergeCell ref="Z122:AC122"/>
    <mergeCell ref="AD122:AG122"/>
    <mergeCell ref="AH122:AK122"/>
    <mergeCell ref="AL122:AO122"/>
    <mergeCell ref="AP122:AS122"/>
    <mergeCell ref="AT122:BL122"/>
    <mergeCell ref="B121:H121"/>
    <mergeCell ref="I121:O121"/>
    <mergeCell ref="P121:Y121"/>
    <mergeCell ref="Z121:AC121"/>
    <mergeCell ref="AD121:AG121"/>
    <mergeCell ref="AH121:AK121"/>
    <mergeCell ref="AL121:AO121"/>
    <mergeCell ref="AP121:AS121"/>
    <mergeCell ref="AT121:BL121"/>
    <mergeCell ref="B124:H124"/>
    <mergeCell ref="I124:O124"/>
    <mergeCell ref="P124:Y124"/>
    <mergeCell ref="Z124:AC124"/>
    <mergeCell ref="AD124:AG124"/>
    <mergeCell ref="AH124:AK124"/>
    <mergeCell ref="AL124:AO124"/>
    <mergeCell ref="AP124:AS124"/>
    <mergeCell ref="AT124:BL124"/>
    <mergeCell ref="B123:H123"/>
    <mergeCell ref="I123:O123"/>
    <mergeCell ref="P123:Y123"/>
    <mergeCell ref="Z123:AC123"/>
    <mergeCell ref="AD123:AG123"/>
    <mergeCell ref="AH123:AK123"/>
    <mergeCell ref="AL123:AO123"/>
    <mergeCell ref="AP123:AS123"/>
    <mergeCell ref="AT123:BL123"/>
    <mergeCell ref="B126:H126"/>
    <mergeCell ref="I126:O126"/>
    <mergeCell ref="P126:Y126"/>
    <mergeCell ref="Z126:AC126"/>
    <mergeCell ref="AD126:AG126"/>
    <mergeCell ref="AH126:AK126"/>
    <mergeCell ref="AL126:AO126"/>
    <mergeCell ref="AP126:AS126"/>
    <mergeCell ref="AT126:BL126"/>
    <mergeCell ref="B125:H125"/>
    <mergeCell ref="I125:O125"/>
    <mergeCell ref="P125:Y125"/>
    <mergeCell ref="Z125:AC125"/>
    <mergeCell ref="AD125:AG125"/>
    <mergeCell ref="AH125:AK125"/>
    <mergeCell ref="AL125:AO125"/>
    <mergeCell ref="AP125:AS125"/>
    <mergeCell ref="AT125:BL125"/>
    <mergeCell ref="B128:H128"/>
    <mergeCell ref="I128:O128"/>
    <mergeCell ref="P128:Y128"/>
    <mergeCell ref="Z128:AC128"/>
    <mergeCell ref="AD128:AG128"/>
    <mergeCell ref="AH128:AK128"/>
    <mergeCell ref="AL128:AO128"/>
    <mergeCell ref="AP128:AS128"/>
    <mergeCell ref="AT128:BL128"/>
    <mergeCell ref="B127:H127"/>
    <mergeCell ref="I127:O127"/>
    <mergeCell ref="P127:Y127"/>
    <mergeCell ref="Z127:AC127"/>
    <mergeCell ref="AD127:AG127"/>
    <mergeCell ref="AH127:AK127"/>
    <mergeCell ref="AL127:AO127"/>
    <mergeCell ref="AP127:AS127"/>
    <mergeCell ref="AT127:BL127"/>
    <mergeCell ref="B130:H130"/>
    <mergeCell ref="I130:O130"/>
    <mergeCell ref="P130:Y130"/>
    <mergeCell ref="Z130:AC130"/>
    <mergeCell ref="AD130:AG130"/>
    <mergeCell ref="AH130:AK130"/>
    <mergeCell ref="AL130:AO130"/>
    <mergeCell ref="AP130:AS130"/>
    <mergeCell ref="AT130:BL130"/>
    <mergeCell ref="B129:H129"/>
    <mergeCell ref="I129:O129"/>
    <mergeCell ref="P129:Y129"/>
    <mergeCell ref="Z129:AC129"/>
    <mergeCell ref="AD129:AG129"/>
    <mergeCell ref="AH129:AK129"/>
    <mergeCell ref="AL129:AO129"/>
    <mergeCell ref="AP129:AS129"/>
    <mergeCell ref="AT129:BL129"/>
    <mergeCell ref="B132:H132"/>
    <mergeCell ref="I132:O132"/>
    <mergeCell ref="P132:Y132"/>
    <mergeCell ref="Z132:AC132"/>
    <mergeCell ref="AD132:AG132"/>
    <mergeCell ref="AH132:AK132"/>
    <mergeCell ref="AL132:AO132"/>
    <mergeCell ref="AP132:AS132"/>
    <mergeCell ref="AT132:BL132"/>
    <mergeCell ref="B131:H131"/>
    <mergeCell ref="I131:O131"/>
    <mergeCell ref="P131:Y131"/>
    <mergeCell ref="Z131:AC131"/>
    <mergeCell ref="AD131:AG131"/>
    <mergeCell ref="AH131:AK131"/>
    <mergeCell ref="AL131:AO131"/>
    <mergeCell ref="AP131:AS131"/>
    <mergeCell ref="AT131:BL131"/>
    <mergeCell ref="B134:H134"/>
    <mergeCell ref="I134:O134"/>
    <mergeCell ref="P134:Y134"/>
    <mergeCell ref="Z134:AC134"/>
    <mergeCell ref="AD134:AG134"/>
    <mergeCell ref="AH134:AK134"/>
    <mergeCell ref="AL134:AO134"/>
    <mergeCell ref="AP134:AS134"/>
    <mergeCell ref="AT134:BL134"/>
    <mergeCell ref="B133:H133"/>
    <mergeCell ref="I133:O133"/>
    <mergeCell ref="P133:Y133"/>
    <mergeCell ref="Z133:AC133"/>
    <mergeCell ref="AD133:AG133"/>
    <mergeCell ref="AH133:AK133"/>
    <mergeCell ref="AL133:AO133"/>
    <mergeCell ref="AP133:AS133"/>
    <mergeCell ref="AT133:BL133"/>
    <mergeCell ref="B136:H136"/>
    <mergeCell ref="I136:O136"/>
    <mergeCell ref="P136:Y136"/>
    <mergeCell ref="Z136:AC136"/>
    <mergeCell ref="AD136:AG136"/>
    <mergeCell ref="AH136:AK136"/>
    <mergeCell ref="AL136:AO136"/>
    <mergeCell ref="AP136:AS136"/>
    <mergeCell ref="AT136:BL136"/>
    <mergeCell ref="B135:H135"/>
    <mergeCell ref="I135:O135"/>
    <mergeCell ref="P135:Y135"/>
    <mergeCell ref="Z135:AC135"/>
    <mergeCell ref="AD135:AG135"/>
    <mergeCell ref="AH135:AK135"/>
    <mergeCell ref="AL135:AO135"/>
    <mergeCell ref="AP135:AS135"/>
    <mergeCell ref="AT135:BL135"/>
    <mergeCell ref="B138:H138"/>
    <mergeCell ref="I138:O138"/>
    <mergeCell ref="P138:Y138"/>
    <mergeCell ref="Z138:AC138"/>
    <mergeCell ref="AD138:AG138"/>
    <mergeCell ref="AH138:AK138"/>
    <mergeCell ref="AL138:AO138"/>
    <mergeCell ref="AP138:AS138"/>
    <mergeCell ref="AT138:BL138"/>
    <mergeCell ref="B137:H137"/>
    <mergeCell ref="I137:O137"/>
    <mergeCell ref="P137:Y137"/>
    <mergeCell ref="Z137:AC137"/>
    <mergeCell ref="AD137:AG137"/>
    <mergeCell ref="AH137:AK137"/>
    <mergeCell ref="AL137:AO137"/>
    <mergeCell ref="AP137:AS137"/>
    <mergeCell ref="AT137:BL137"/>
    <mergeCell ref="B140:H140"/>
    <mergeCell ref="I140:O140"/>
    <mergeCell ref="P140:Y140"/>
    <mergeCell ref="Z140:AC140"/>
    <mergeCell ref="AD140:AG140"/>
    <mergeCell ref="AH140:AK140"/>
    <mergeCell ref="AL140:AO140"/>
    <mergeCell ref="AP140:AS140"/>
    <mergeCell ref="AT140:BL140"/>
    <mergeCell ref="B139:H139"/>
    <mergeCell ref="I139:O139"/>
    <mergeCell ref="P139:Y139"/>
    <mergeCell ref="Z139:AC139"/>
    <mergeCell ref="AD139:AG139"/>
    <mergeCell ref="AH139:AK139"/>
    <mergeCell ref="AL139:AO139"/>
    <mergeCell ref="AP139:AS139"/>
    <mergeCell ref="AT139:BL139"/>
    <mergeCell ref="B142:H142"/>
    <mergeCell ref="I142:O142"/>
    <mergeCell ref="P142:Y142"/>
    <mergeCell ref="Z142:AC142"/>
    <mergeCell ref="AD142:AG142"/>
    <mergeCell ref="AH142:AK142"/>
    <mergeCell ref="AL142:AO142"/>
    <mergeCell ref="AP142:AS142"/>
    <mergeCell ref="AT142:BL142"/>
    <mergeCell ref="B141:H141"/>
    <mergeCell ref="I141:O141"/>
    <mergeCell ref="P141:Y141"/>
    <mergeCell ref="Z141:AC141"/>
    <mergeCell ref="AD141:AG141"/>
    <mergeCell ref="AH141:AK141"/>
    <mergeCell ref="AL141:AO141"/>
    <mergeCell ref="AP141:AS141"/>
    <mergeCell ref="AT141:BL141"/>
    <mergeCell ref="B144:H144"/>
    <mergeCell ref="I144:O144"/>
    <mergeCell ref="P144:Y144"/>
    <mergeCell ref="Z144:AC144"/>
    <mergeCell ref="AD144:AG144"/>
    <mergeCell ref="AH144:AK144"/>
    <mergeCell ref="AL144:AO144"/>
    <mergeCell ref="AP144:AS144"/>
    <mergeCell ref="AT144:BL144"/>
    <mergeCell ref="B143:H143"/>
    <mergeCell ref="I143:O143"/>
    <mergeCell ref="P143:Y143"/>
    <mergeCell ref="Z143:AC143"/>
    <mergeCell ref="AD143:AG143"/>
    <mergeCell ref="AH143:AK143"/>
    <mergeCell ref="AL143:AO143"/>
    <mergeCell ref="AP143:AS143"/>
    <mergeCell ref="AT143:BL143"/>
    <mergeCell ref="B146:H146"/>
    <mergeCell ref="I146:O146"/>
    <mergeCell ref="P146:Y146"/>
    <mergeCell ref="Z146:AC146"/>
    <mergeCell ref="AD146:AG146"/>
    <mergeCell ref="AH146:AK146"/>
    <mergeCell ref="AL146:AO146"/>
    <mergeCell ref="AP146:AS146"/>
    <mergeCell ref="AT146:BL146"/>
    <mergeCell ref="B145:H145"/>
    <mergeCell ref="I145:O145"/>
    <mergeCell ref="P145:Y145"/>
    <mergeCell ref="Z145:AC145"/>
    <mergeCell ref="AD145:AG145"/>
    <mergeCell ref="AH145:AK145"/>
    <mergeCell ref="AL145:AO145"/>
    <mergeCell ref="AP145:AS145"/>
    <mergeCell ref="AT145:BL145"/>
    <mergeCell ref="B148:H148"/>
    <mergeCell ref="I148:O148"/>
    <mergeCell ref="P148:Y148"/>
    <mergeCell ref="Z148:AC148"/>
    <mergeCell ref="AD148:AG148"/>
    <mergeCell ref="AH148:AK148"/>
    <mergeCell ref="AL148:AO148"/>
    <mergeCell ref="AP148:AS148"/>
    <mergeCell ref="AT148:BL148"/>
    <mergeCell ref="B147:H147"/>
    <mergeCell ref="I147:O147"/>
    <mergeCell ref="P147:Y147"/>
    <mergeCell ref="Z147:AC147"/>
    <mergeCell ref="AD147:AG147"/>
    <mergeCell ref="AH147:AK147"/>
    <mergeCell ref="AL147:AO147"/>
    <mergeCell ref="AP147:AS147"/>
    <mergeCell ref="AT147:BL147"/>
    <mergeCell ref="B150:H150"/>
    <mergeCell ref="I150:O150"/>
    <mergeCell ref="P150:Y150"/>
    <mergeCell ref="Z150:AC150"/>
    <mergeCell ref="AD150:AG150"/>
    <mergeCell ref="AH150:AK150"/>
    <mergeCell ref="AL150:AO150"/>
    <mergeCell ref="AP150:AS150"/>
    <mergeCell ref="AT150:BL150"/>
    <mergeCell ref="B149:H149"/>
    <mergeCell ref="I149:O149"/>
    <mergeCell ref="P149:Y149"/>
    <mergeCell ref="Z149:AC149"/>
    <mergeCell ref="AD149:AG149"/>
    <mergeCell ref="AH149:AK149"/>
    <mergeCell ref="AL149:AO149"/>
    <mergeCell ref="AP149:AS149"/>
    <mergeCell ref="AT149:BL149"/>
    <mergeCell ref="B152:H152"/>
    <mergeCell ref="I152:O152"/>
    <mergeCell ref="P152:Y152"/>
    <mergeCell ref="Z152:AC152"/>
    <mergeCell ref="AD152:AG152"/>
    <mergeCell ref="AH152:AK152"/>
    <mergeCell ref="AL152:AO152"/>
    <mergeCell ref="AP152:AS152"/>
    <mergeCell ref="AT152:BL152"/>
    <mergeCell ref="B151:H151"/>
    <mergeCell ref="I151:O151"/>
    <mergeCell ref="P151:Y151"/>
    <mergeCell ref="Z151:AC151"/>
    <mergeCell ref="AD151:AG151"/>
    <mergeCell ref="AH151:AK151"/>
    <mergeCell ref="AL151:AO151"/>
    <mergeCell ref="AP151:AS151"/>
    <mergeCell ref="AT151:BL151"/>
    <mergeCell ref="B154:H154"/>
    <mergeCell ref="I154:O154"/>
    <mergeCell ref="P154:Y154"/>
    <mergeCell ref="Z154:AC154"/>
    <mergeCell ref="AD154:AG154"/>
    <mergeCell ref="AH154:AK154"/>
    <mergeCell ref="AL154:AO154"/>
    <mergeCell ref="AP154:AS154"/>
    <mergeCell ref="AT154:BL154"/>
    <mergeCell ref="B153:H153"/>
    <mergeCell ref="I153:O153"/>
    <mergeCell ref="P153:Y153"/>
    <mergeCell ref="Z153:AC153"/>
    <mergeCell ref="AD153:AG153"/>
    <mergeCell ref="AH153:AK153"/>
    <mergeCell ref="AL153:AO153"/>
    <mergeCell ref="AP153:AS153"/>
    <mergeCell ref="AT153:BL153"/>
    <mergeCell ref="B156:H156"/>
    <mergeCell ref="I156:O156"/>
    <mergeCell ref="P156:Y156"/>
    <mergeCell ref="Z156:AC156"/>
    <mergeCell ref="AD156:AG156"/>
    <mergeCell ref="AH156:AK156"/>
    <mergeCell ref="AL156:AO156"/>
    <mergeCell ref="AP156:AS156"/>
    <mergeCell ref="AT156:BL156"/>
    <mergeCell ref="B155:H155"/>
    <mergeCell ref="I155:O155"/>
    <mergeCell ref="P155:Y155"/>
    <mergeCell ref="Z155:AC155"/>
    <mergeCell ref="AD155:AG155"/>
    <mergeCell ref="AH155:AK155"/>
    <mergeCell ref="AL155:AO155"/>
    <mergeCell ref="AP155:AS155"/>
    <mergeCell ref="AT155:BL155"/>
    <mergeCell ref="B158:H158"/>
    <mergeCell ref="I158:O158"/>
    <mergeCell ref="P158:Y158"/>
    <mergeCell ref="Z158:AC158"/>
    <mergeCell ref="AD158:AG158"/>
    <mergeCell ref="AH158:AK158"/>
    <mergeCell ref="AL158:AO158"/>
    <mergeCell ref="AP158:AS158"/>
    <mergeCell ref="AT158:BL158"/>
    <mergeCell ref="B157:H157"/>
    <mergeCell ref="I157:O157"/>
    <mergeCell ref="P157:Y157"/>
    <mergeCell ref="Z157:AC157"/>
    <mergeCell ref="AD157:AG157"/>
    <mergeCell ref="AH157:AK157"/>
    <mergeCell ref="AL157:AO157"/>
    <mergeCell ref="AP157:AS157"/>
    <mergeCell ref="AT157:BL157"/>
    <mergeCell ref="B160:H160"/>
    <mergeCell ref="I160:O160"/>
    <mergeCell ref="P160:Y160"/>
    <mergeCell ref="Z160:AC160"/>
    <mergeCell ref="AD160:AG160"/>
    <mergeCell ref="AH160:AK160"/>
    <mergeCell ref="AL160:AO160"/>
    <mergeCell ref="AP160:AS160"/>
    <mergeCell ref="AT160:BL160"/>
    <mergeCell ref="B159:H159"/>
    <mergeCell ref="I159:O159"/>
    <mergeCell ref="P159:Y159"/>
    <mergeCell ref="Z159:AC159"/>
    <mergeCell ref="AD159:AG159"/>
    <mergeCell ref="AH159:AK159"/>
    <mergeCell ref="AL159:AO159"/>
    <mergeCell ref="AP159:AS159"/>
    <mergeCell ref="AT159:BL159"/>
    <mergeCell ref="B162:H162"/>
    <mergeCell ref="I162:O162"/>
    <mergeCell ref="P162:Y162"/>
    <mergeCell ref="Z162:AC162"/>
    <mergeCell ref="AD162:AG162"/>
    <mergeCell ref="AH162:AK162"/>
    <mergeCell ref="AL162:AO162"/>
    <mergeCell ref="AP162:AS162"/>
    <mergeCell ref="AT162:BL162"/>
    <mergeCell ref="B161:H161"/>
    <mergeCell ref="I161:O161"/>
    <mergeCell ref="P161:Y161"/>
    <mergeCell ref="Z161:AC161"/>
    <mergeCell ref="AD161:AG161"/>
    <mergeCell ref="AH161:AK161"/>
    <mergeCell ref="AL161:AO161"/>
    <mergeCell ref="AP161:AS161"/>
    <mergeCell ref="AT161:BL161"/>
    <mergeCell ref="B164:H164"/>
    <mergeCell ref="I164:O164"/>
    <mergeCell ref="P164:Y164"/>
    <mergeCell ref="Z164:AC164"/>
    <mergeCell ref="AD164:AG164"/>
    <mergeCell ref="AH164:AK164"/>
    <mergeCell ref="AL164:AO164"/>
    <mergeCell ref="AP164:AS164"/>
    <mergeCell ref="AT164:BL164"/>
    <mergeCell ref="B163:H163"/>
    <mergeCell ref="I163:O163"/>
    <mergeCell ref="P163:Y163"/>
    <mergeCell ref="Z163:AC163"/>
    <mergeCell ref="AD163:AG163"/>
    <mergeCell ref="AH163:AK163"/>
    <mergeCell ref="AL163:AO163"/>
    <mergeCell ref="AP163:AS163"/>
    <mergeCell ref="AT163:BL163"/>
    <mergeCell ref="B166:H166"/>
    <mergeCell ref="I166:O166"/>
    <mergeCell ref="P166:Y166"/>
    <mergeCell ref="Z166:AC166"/>
    <mergeCell ref="AD166:AG166"/>
    <mergeCell ref="AH166:AK166"/>
    <mergeCell ref="AL166:AO166"/>
    <mergeCell ref="AP166:AS166"/>
    <mergeCell ref="AT166:BL166"/>
    <mergeCell ref="B165:H165"/>
    <mergeCell ref="I165:O165"/>
    <mergeCell ref="P165:Y165"/>
    <mergeCell ref="Z165:AC165"/>
    <mergeCell ref="AD165:AG165"/>
    <mergeCell ref="AH165:AK165"/>
    <mergeCell ref="AL165:AO165"/>
    <mergeCell ref="AP165:AS165"/>
    <mergeCell ref="AT165:BL165"/>
    <mergeCell ref="B168:H168"/>
    <mergeCell ref="I168:O168"/>
    <mergeCell ref="P168:Y168"/>
    <mergeCell ref="Z168:AC168"/>
    <mergeCell ref="AD168:AG168"/>
    <mergeCell ref="AH168:AK168"/>
    <mergeCell ref="AL168:AO168"/>
    <mergeCell ref="AP168:AS168"/>
    <mergeCell ref="AT168:BL168"/>
    <mergeCell ref="B167:H167"/>
    <mergeCell ref="I167:O167"/>
    <mergeCell ref="P167:Y167"/>
    <mergeCell ref="Z167:AC167"/>
    <mergeCell ref="AD167:AG167"/>
    <mergeCell ref="AH167:AK167"/>
    <mergeCell ref="AL167:AO167"/>
    <mergeCell ref="AP167:AS167"/>
    <mergeCell ref="AT167:BL167"/>
    <mergeCell ref="B170:H170"/>
    <mergeCell ref="I170:O170"/>
    <mergeCell ref="P170:Y170"/>
    <mergeCell ref="Z170:AC170"/>
    <mergeCell ref="AD170:AG170"/>
    <mergeCell ref="AH170:AK170"/>
    <mergeCell ref="AL170:AO170"/>
    <mergeCell ref="AP170:AS170"/>
    <mergeCell ref="AT170:BL170"/>
    <mergeCell ref="B169:H169"/>
    <mergeCell ref="I169:O169"/>
    <mergeCell ref="P169:Y169"/>
    <mergeCell ref="Z169:AC169"/>
    <mergeCell ref="AD169:AG169"/>
    <mergeCell ref="AH169:AK169"/>
    <mergeCell ref="AL169:AO169"/>
    <mergeCell ref="AP169:AS169"/>
    <mergeCell ref="AT169:BL169"/>
    <mergeCell ref="B172:H172"/>
    <mergeCell ref="I172:O172"/>
    <mergeCell ref="P172:Y172"/>
    <mergeCell ref="Z172:AC172"/>
    <mergeCell ref="AD172:AG172"/>
    <mergeCell ref="AH172:AK172"/>
    <mergeCell ref="AL172:AO172"/>
    <mergeCell ref="AP172:AS172"/>
    <mergeCell ref="AT172:BL172"/>
    <mergeCell ref="B171:H171"/>
    <mergeCell ref="I171:O171"/>
    <mergeCell ref="P171:Y171"/>
    <mergeCell ref="Z171:AC171"/>
    <mergeCell ref="AD171:AG171"/>
    <mergeCell ref="AH171:AK171"/>
    <mergeCell ref="AL171:AO171"/>
    <mergeCell ref="AP171:AS171"/>
    <mergeCell ref="AT171:BL171"/>
    <mergeCell ref="B174:H174"/>
    <mergeCell ref="I174:O174"/>
    <mergeCell ref="P174:Y174"/>
    <mergeCell ref="Z174:AC174"/>
    <mergeCell ref="AD174:AG174"/>
    <mergeCell ref="AH174:AK174"/>
    <mergeCell ref="AL174:AO174"/>
    <mergeCell ref="AP174:AS174"/>
    <mergeCell ref="AT174:BL174"/>
    <mergeCell ref="B173:H173"/>
    <mergeCell ref="I173:O173"/>
    <mergeCell ref="P173:Y173"/>
    <mergeCell ref="Z173:AC173"/>
    <mergeCell ref="AD173:AG173"/>
    <mergeCell ref="AH173:AK173"/>
    <mergeCell ref="AL173:AO173"/>
    <mergeCell ref="AP173:AS173"/>
    <mergeCell ref="AT173:BL173"/>
    <mergeCell ref="B176:H176"/>
    <mergeCell ref="I176:O176"/>
    <mergeCell ref="P176:Y176"/>
    <mergeCell ref="Z176:AC176"/>
    <mergeCell ref="AD176:AG176"/>
    <mergeCell ref="AH176:AK176"/>
    <mergeCell ref="AL176:AO176"/>
    <mergeCell ref="AP176:AS176"/>
    <mergeCell ref="AT176:BL176"/>
    <mergeCell ref="B175:H175"/>
    <mergeCell ref="I175:O175"/>
    <mergeCell ref="P175:Y175"/>
    <mergeCell ref="Z175:AC175"/>
    <mergeCell ref="AD175:AG175"/>
    <mergeCell ref="AH175:AK175"/>
    <mergeCell ref="AL175:AO175"/>
    <mergeCell ref="AP175:AS175"/>
    <mergeCell ref="AT175:BL175"/>
    <mergeCell ref="B178:H178"/>
    <mergeCell ref="I178:O178"/>
    <mergeCell ref="P178:Y178"/>
    <mergeCell ref="Z178:AC178"/>
    <mergeCell ref="AD178:AG178"/>
    <mergeCell ref="AH178:AK178"/>
    <mergeCell ref="AL178:AO178"/>
    <mergeCell ref="AP178:AS178"/>
    <mergeCell ref="AT178:BL178"/>
    <mergeCell ref="B177:H177"/>
    <mergeCell ref="I177:O177"/>
    <mergeCell ref="P177:Y177"/>
    <mergeCell ref="Z177:AC177"/>
    <mergeCell ref="AD177:AG177"/>
    <mergeCell ref="AH177:AK177"/>
    <mergeCell ref="AL177:AO177"/>
    <mergeCell ref="AP177:AS177"/>
    <mergeCell ref="AT177:BL177"/>
    <mergeCell ref="B180:H180"/>
    <mergeCell ref="I180:O180"/>
    <mergeCell ref="P180:Y180"/>
    <mergeCell ref="Z180:AC180"/>
    <mergeCell ref="AD180:AG180"/>
    <mergeCell ref="AH180:AK180"/>
    <mergeCell ref="AL180:AO180"/>
    <mergeCell ref="AP180:AS180"/>
    <mergeCell ref="AT180:BL180"/>
    <mergeCell ref="B179:H179"/>
    <mergeCell ref="I179:O179"/>
    <mergeCell ref="P179:Y179"/>
    <mergeCell ref="Z179:AC179"/>
    <mergeCell ref="AD179:AG179"/>
    <mergeCell ref="AH179:AK179"/>
    <mergeCell ref="AL179:AO179"/>
    <mergeCell ref="AP179:AS179"/>
    <mergeCell ref="AT179:BL179"/>
    <mergeCell ref="B182:H182"/>
    <mergeCell ref="I182:O182"/>
    <mergeCell ref="P182:Y182"/>
    <mergeCell ref="Z182:AC182"/>
    <mergeCell ref="AD182:AG182"/>
    <mergeCell ref="AH182:AK182"/>
    <mergeCell ref="AL182:AO182"/>
    <mergeCell ref="AP182:AS182"/>
    <mergeCell ref="AT182:BL182"/>
    <mergeCell ref="B181:H181"/>
    <mergeCell ref="I181:O181"/>
    <mergeCell ref="P181:Y181"/>
    <mergeCell ref="Z181:AC181"/>
    <mergeCell ref="AD181:AG181"/>
    <mergeCell ref="AH181:AK181"/>
    <mergeCell ref="AL181:AO181"/>
    <mergeCell ref="AP181:AS181"/>
    <mergeCell ref="AT181:BL181"/>
    <mergeCell ref="B184:H184"/>
    <mergeCell ref="I184:O184"/>
    <mergeCell ref="P184:Y184"/>
    <mergeCell ref="Z184:AC184"/>
    <mergeCell ref="AD184:AG184"/>
    <mergeCell ref="AH184:AK184"/>
    <mergeCell ref="AL184:AO184"/>
    <mergeCell ref="AP184:AS184"/>
    <mergeCell ref="AT184:BL184"/>
    <mergeCell ref="B183:H183"/>
    <mergeCell ref="I183:O183"/>
    <mergeCell ref="P183:Y183"/>
    <mergeCell ref="Z183:AC183"/>
    <mergeCell ref="AD183:AG183"/>
    <mergeCell ref="AH183:AK183"/>
    <mergeCell ref="AL183:AO183"/>
    <mergeCell ref="AP183:AS183"/>
    <mergeCell ref="AT183:BL183"/>
    <mergeCell ref="B186:H186"/>
    <mergeCell ref="I186:O186"/>
    <mergeCell ref="P186:Y186"/>
    <mergeCell ref="Z186:AC186"/>
    <mergeCell ref="AD186:AG186"/>
    <mergeCell ref="AH186:AK186"/>
    <mergeCell ref="AL186:AO186"/>
    <mergeCell ref="AP186:AS186"/>
    <mergeCell ref="AT186:BL186"/>
    <mergeCell ref="B185:H185"/>
    <mergeCell ref="I185:O185"/>
    <mergeCell ref="P185:Y185"/>
    <mergeCell ref="Z185:AC185"/>
    <mergeCell ref="AD185:AG185"/>
    <mergeCell ref="AH185:AK185"/>
    <mergeCell ref="AL185:AO185"/>
    <mergeCell ref="AP185:AS185"/>
    <mergeCell ref="AT185:BL185"/>
    <mergeCell ref="B188:H188"/>
    <mergeCell ref="I188:O188"/>
    <mergeCell ref="P188:Y188"/>
    <mergeCell ref="Z188:AC188"/>
    <mergeCell ref="AD188:AG188"/>
    <mergeCell ref="AH188:AK188"/>
    <mergeCell ref="AL188:AO188"/>
    <mergeCell ref="AP188:AS188"/>
    <mergeCell ref="AT188:BL188"/>
    <mergeCell ref="B187:H187"/>
    <mergeCell ref="I187:O187"/>
    <mergeCell ref="P187:Y187"/>
    <mergeCell ref="Z187:AC187"/>
    <mergeCell ref="AD187:AG187"/>
    <mergeCell ref="AH187:AK187"/>
    <mergeCell ref="AL187:AO187"/>
    <mergeCell ref="AP187:AS187"/>
    <mergeCell ref="AT187:BL187"/>
    <mergeCell ref="B190:H190"/>
    <mergeCell ref="I190:O190"/>
    <mergeCell ref="P190:Y190"/>
    <mergeCell ref="Z190:AC190"/>
    <mergeCell ref="AD190:AG190"/>
    <mergeCell ref="AH190:AK190"/>
    <mergeCell ref="AL190:AO190"/>
    <mergeCell ref="AP190:AS190"/>
    <mergeCell ref="AT190:BL190"/>
    <mergeCell ref="B189:H189"/>
    <mergeCell ref="I189:O189"/>
    <mergeCell ref="P189:Y189"/>
    <mergeCell ref="Z189:AC189"/>
    <mergeCell ref="AD189:AG189"/>
    <mergeCell ref="AH189:AK189"/>
    <mergeCell ref="AL189:AO189"/>
    <mergeCell ref="AP189:AS189"/>
    <mergeCell ref="AT189:BL189"/>
    <mergeCell ref="B192:H192"/>
    <mergeCell ref="I192:O192"/>
    <mergeCell ref="P192:Y192"/>
    <mergeCell ref="Z192:AC192"/>
    <mergeCell ref="AD192:AG192"/>
    <mergeCell ref="AH192:AK192"/>
    <mergeCell ref="AL192:AO192"/>
    <mergeCell ref="AP192:AS192"/>
    <mergeCell ref="AT192:BL192"/>
    <mergeCell ref="B191:H191"/>
    <mergeCell ref="I191:O191"/>
    <mergeCell ref="P191:Y191"/>
    <mergeCell ref="Z191:AC191"/>
    <mergeCell ref="AD191:AG191"/>
    <mergeCell ref="AH191:AK191"/>
    <mergeCell ref="AL191:AO191"/>
    <mergeCell ref="AP191:AS191"/>
    <mergeCell ref="AT191:BL191"/>
    <mergeCell ref="B194:H194"/>
    <mergeCell ref="I194:O194"/>
    <mergeCell ref="P194:Y194"/>
    <mergeCell ref="Z194:AC194"/>
    <mergeCell ref="AD194:AG194"/>
    <mergeCell ref="AH194:AK194"/>
    <mergeCell ref="AL194:AO194"/>
    <mergeCell ref="AP194:AS194"/>
    <mergeCell ref="AT194:BL194"/>
    <mergeCell ref="B193:H193"/>
    <mergeCell ref="I193:O193"/>
    <mergeCell ref="P193:Y193"/>
    <mergeCell ref="Z193:AC193"/>
    <mergeCell ref="AD193:AG193"/>
    <mergeCell ref="AH193:AK193"/>
    <mergeCell ref="AL193:AO193"/>
    <mergeCell ref="AP193:AS193"/>
    <mergeCell ref="AT193:BL193"/>
    <mergeCell ref="B196:H196"/>
    <mergeCell ref="I196:O196"/>
    <mergeCell ref="P196:Y196"/>
    <mergeCell ref="Z196:AC196"/>
    <mergeCell ref="AD196:AG196"/>
    <mergeCell ref="AH196:AK196"/>
    <mergeCell ref="AL196:AO196"/>
    <mergeCell ref="AP196:AS196"/>
    <mergeCell ref="AT196:BL196"/>
    <mergeCell ref="B195:H195"/>
    <mergeCell ref="I195:O195"/>
    <mergeCell ref="P195:Y195"/>
    <mergeCell ref="Z195:AC195"/>
    <mergeCell ref="AD195:AG195"/>
    <mergeCell ref="AH195:AK195"/>
    <mergeCell ref="AL195:AO195"/>
    <mergeCell ref="AP195:AS195"/>
    <mergeCell ref="AT195:BL195"/>
    <mergeCell ref="B198:H198"/>
    <mergeCell ref="I198:O198"/>
    <mergeCell ref="P198:Y198"/>
    <mergeCell ref="Z198:AC198"/>
    <mergeCell ref="AD198:AG198"/>
    <mergeCell ref="AH198:AK198"/>
    <mergeCell ref="AL198:AO198"/>
    <mergeCell ref="AP198:AS198"/>
    <mergeCell ref="AT198:BL198"/>
    <mergeCell ref="B197:H197"/>
    <mergeCell ref="I197:O197"/>
    <mergeCell ref="P197:Y197"/>
    <mergeCell ref="Z197:AC197"/>
    <mergeCell ref="AD197:AG197"/>
    <mergeCell ref="AH197:AK197"/>
    <mergeCell ref="AL197:AO197"/>
    <mergeCell ref="AP197:AS197"/>
    <mergeCell ref="AT197:BL197"/>
    <mergeCell ref="B200:H200"/>
    <mergeCell ref="I200:O200"/>
    <mergeCell ref="P200:Y200"/>
    <mergeCell ref="Z200:AC200"/>
    <mergeCell ref="AD200:AG200"/>
    <mergeCell ref="AH200:AK200"/>
    <mergeCell ref="AL200:AO200"/>
    <mergeCell ref="AP200:AS200"/>
    <mergeCell ref="AT200:BL200"/>
    <mergeCell ref="B199:H199"/>
    <mergeCell ref="I199:O199"/>
    <mergeCell ref="P199:Y199"/>
    <mergeCell ref="Z199:AC199"/>
    <mergeCell ref="AD199:AG199"/>
    <mergeCell ref="AH199:AK199"/>
    <mergeCell ref="AL199:AO199"/>
    <mergeCell ref="AP199:AS199"/>
    <mergeCell ref="AT199:BL199"/>
    <mergeCell ref="B202:H202"/>
    <mergeCell ref="I202:O202"/>
    <mergeCell ref="P202:Y202"/>
    <mergeCell ref="Z202:AC202"/>
    <mergeCell ref="AD202:AG202"/>
    <mergeCell ref="AH202:AK202"/>
    <mergeCell ref="AL202:AO202"/>
    <mergeCell ref="AP202:AS202"/>
    <mergeCell ref="AT202:BL202"/>
    <mergeCell ref="B201:H201"/>
    <mergeCell ref="I201:O201"/>
    <mergeCell ref="P201:Y201"/>
    <mergeCell ref="Z201:AC201"/>
    <mergeCell ref="AD201:AG201"/>
    <mergeCell ref="AH201:AK201"/>
    <mergeCell ref="AL201:AO201"/>
    <mergeCell ref="AP201:AS201"/>
    <mergeCell ref="AT201:BL201"/>
    <mergeCell ref="B204:H204"/>
    <mergeCell ref="I204:O204"/>
    <mergeCell ref="P204:Y204"/>
    <mergeCell ref="Z204:AC204"/>
    <mergeCell ref="AD204:AG204"/>
    <mergeCell ref="AH204:AK204"/>
    <mergeCell ref="AL204:AO204"/>
    <mergeCell ref="AP204:AS204"/>
    <mergeCell ref="AT204:BL204"/>
    <mergeCell ref="B203:H203"/>
    <mergeCell ref="I203:O203"/>
    <mergeCell ref="P203:Y203"/>
    <mergeCell ref="Z203:AC203"/>
    <mergeCell ref="AD203:AG203"/>
    <mergeCell ref="AH203:AK203"/>
    <mergeCell ref="AL203:AO203"/>
    <mergeCell ref="AP203:AS203"/>
    <mergeCell ref="AT203:BL203"/>
    <mergeCell ref="B206:H206"/>
    <mergeCell ref="I206:O206"/>
    <mergeCell ref="P206:Y206"/>
    <mergeCell ref="Z206:AC206"/>
    <mergeCell ref="AD206:AG206"/>
    <mergeCell ref="AH206:AK206"/>
    <mergeCell ref="AL206:AO206"/>
    <mergeCell ref="AP206:AS206"/>
    <mergeCell ref="AT206:BL206"/>
    <mergeCell ref="B205:H205"/>
    <mergeCell ref="I205:O205"/>
    <mergeCell ref="P205:Y205"/>
    <mergeCell ref="Z205:AC205"/>
    <mergeCell ref="AD205:AG205"/>
    <mergeCell ref="AH205:AK205"/>
    <mergeCell ref="AL205:AO205"/>
    <mergeCell ref="AP205:AS205"/>
    <mergeCell ref="AT205:BL205"/>
    <mergeCell ref="B208:H208"/>
    <mergeCell ref="I208:O208"/>
    <mergeCell ref="P208:Y208"/>
    <mergeCell ref="Z208:AC208"/>
    <mergeCell ref="AD208:AG208"/>
    <mergeCell ref="AH208:AK208"/>
    <mergeCell ref="AL208:AO208"/>
    <mergeCell ref="AP208:AS208"/>
    <mergeCell ref="AT208:BL208"/>
    <mergeCell ref="B207:H207"/>
    <mergeCell ref="I207:O207"/>
    <mergeCell ref="P207:Y207"/>
    <mergeCell ref="Z207:AC207"/>
    <mergeCell ref="AD207:AG207"/>
    <mergeCell ref="AH207:AK207"/>
    <mergeCell ref="AL207:AO207"/>
    <mergeCell ref="AP207:AS207"/>
    <mergeCell ref="AT207:BL207"/>
    <mergeCell ref="B210:H210"/>
    <mergeCell ref="I210:O210"/>
    <mergeCell ref="P210:Y210"/>
    <mergeCell ref="Z210:AC210"/>
    <mergeCell ref="AD210:AG210"/>
    <mergeCell ref="AH210:AK210"/>
    <mergeCell ref="AL210:AO210"/>
    <mergeCell ref="AP210:AS210"/>
    <mergeCell ref="AT210:BL210"/>
    <mergeCell ref="B209:H209"/>
    <mergeCell ref="I209:O209"/>
    <mergeCell ref="P209:Y209"/>
    <mergeCell ref="Z209:AC209"/>
    <mergeCell ref="AD209:AG209"/>
    <mergeCell ref="AH209:AK209"/>
    <mergeCell ref="AL209:AO209"/>
    <mergeCell ref="AP209:AS209"/>
    <mergeCell ref="AT209:BL209"/>
    <mergeCell ref="B212:H212"/>
    <mergeCell ref="I212:O212"/>
    <mergeCell ref="P212:Y212"/>
    <mergeCell ref="Z212:AC212"/>
    <mergeCell ref="AD212:AG212"/>
    <mergeCell ref="AH212:AK212"/>
    <mergeCell ref="AL212:AO212"/>
    <mergeCell ref="AP212:AS212"/>
    <mergeCell ref="AT212:BL212"/>
    <mergeCell ref="B211:H211"/>
    <mergeCell ref="I211:O211"/>
    <mergeCell ref="P211:Y211"/>
    <mergeCell ref="Z211:AC211"/>
    <mergeCell ref="AD211:AG211"/>
    <mergeCell ref="AH211:AK211"/>
    <mergeCell ref="AL211:AO211"/>
    <mergeCell ref="AP211:AS211"/>
    <mergeCell ref="AT211:BL211"/>
    <mergeCell ref="B214:H214"/>
    <mergeCell ref="I214:O214"/>
    <mergeCell ref="P214:Y214"/>
    <mergeCell ref="Z214:AC214"/>
    <mergeCell ref="AD214:AG214"/>
    <mergeCell ref="AH214:AK214"/>
    <mergeCell ref="AL214:AO214"/>
    <mergeCell ref="AP214:AS214"/>
    <mergeCell ref="AT214:BL214"/>
    <mergeCell ref="B213:H213"/>
    <mergeCell ref="I213:O213"/>
    <mergeCell ref="P213:Y213"/>
    <mergeCell ref="Z213:AC213"/>
    <mergeCell ref="AD213:AG213"/>
    <mergeCell ref="AH213:AK213"/>
    <mergeCell ref="AL213:AO213"/>
    <mergeCell ref="AP213:AS213"/>
    <mergeCell ref="AT213:BL213"/>
    <mergeCell ref="B216:H216"/>
    <mergeCell ref="I216:O216"/>
    <mergeCell ref="P216:Y216"/>
    <mergeCell ref="Z216:AC216"/>
    <mergeCell ref="AD216:AG216"/>
    <mergeCell ref="AH216:AK216"/>
    <mergeCell ref="AL216:AO216"/>
    <mergeCell ref="AP216:AS216"/>
    <mergeCell ref="AT216:BL216"/>
    <mergeCell ref="B215:H215"/>
    <mergeCell ref="I215:O215"/>
    <mergeCell ref="P215:Y215"/>
    <mergeCell ref="Z215:AC215"/>
    <mergeCell ref="AD215:AG215"/>
    <mergeCell ref="AH215:AK215"/>
    <mergeCell ref="AL215:AO215"/>
    <mergeCell ref="AP215:AS215"/>
    <mergeCell ref="AT215:BL215"/>
    <mergeCell ref="B218:H218"/>
    <mergeCell ref="I218:O218"/>
    <mergeCell ref="P218:Y218"/>
    <mergeCell ref="Z218:AC218"/>
    <mergeCell ref="AD218:AG218"/>
    <mergeCell ref="AH218:AK218"/>
    <mergeCell ref="AL218:AO218"/>
    <mergeCell ref="AP218:AS218"/>
    <mergeCell ref="AT218:BL218"/>
    <mergeCell ref="B217:H217"/>
    <mergeCell ref="I217:O217"/>
    <mergeCell ref="P217:Y217"/>
    <mergeCell ref="Z217:AC217"/>
    <mergeCell ref="AD217:AG217"/>
    <mergeCell ref="AH217:AK217"/>
    <mergeCell ref="AL217:AO217"/>
    <mergeCell ref="AP217:AS217"/>
    <mergeCell ref="AT217:BL217"/>
    <mergeCell ref="B220:H220"/>
    <mergeCell ref="I220:O220"/>
    <mergeCell ref="P220:Y220"/>
    <mergeCell ref="Z220:AC220"/>
    <mergeCell ref="AD220:AG220"/>
    <mergeCell ref="AH220:AK220"/>
    <mergeCell ref="AL220:AO220"/>
    <mergeCell ref="AP220:AS220"/>
    <mergeCell ref="AT220:BL220"/>
    <mergeCell ref="B219:H219"/>
    <mergeCell ref="I219:O219"/>
    <mergeCell ref="P219:Y219"/>
    <mergeCell ref="Z219:AC219"/>
    <mergeCell ref="AD219:AG219"/>
    <mergeCell ref="AH219:AK219"/>
    <mergeCell ref="AL219:AO219"/>
    <mergeCell ref="AP219:AS219"/>
    <mergeCell ref="AT219:BL219"/>
    <mergeCell ref="B222:H222"/>
    <mergeCell ref="I222:O222"/>
    <mergeCell ref="P222:Y222"/>
    <mergeCell ref="Z222:AC222"/>
    <mergeCell ref="AD222:AG222"/>
    <mergeCell ref="AH222:AK222"/>
    <mergeCell ref="AL222:AO222"/>
    <mergeCell ref="AP222:AS222"/>
    <mergeCell ref="AT222:BL222"/>
    <mergeCell ref="B221:H221"/>
    <mergeCell ref="I221:O221"/>
    <mergeCell ref="P221:Y221"/>
    <mergeCell ref="Z221:AC221"/>
    <mergeCell ref="AD221:AG221"/>
    <mergeCell ref="AH221:AK221"/>
    <mergeCell ref="AL221:AO221"/>
    <mergeCell ref="AP221:AS221"/>
    <mergeCell ref="AT221:BL221"/>
    <mergeCell ref="B224:H224"/>
    <mergeCell ref="I224:O224"/>
    <mergeCell ref="P224:Y224"/>
    <mergeCell ref="Z224:AC224"/>
    <mergeCell ref="AD224:AG224"/>
    <mergeCell ref="AH224:AK224"/>
    <mergeCell ref="AL224:AO224"/>
    <mergeCell ref="AP224:AS224"/>
    <mergeCell ref="AT224:BL224"/>
    <mergeCell ref="B223:H223"/>
    <mergeCell ref="I223:O223"/>
    <mergeCell ref="P223:Y223"/>
    <mergeCell ref="Z223:AC223"/>
    <mergeCell ref="AD223:AG223"/>
    <mergeCell ref="AH223:AK223"/>
    <mergeCell ref="AL223:AO223"/>
    <mergeCell ref="AP223:AS223"/>
    <mergeCell ref="AT223:BL223"/>
    <mergeCell ref="B226:H226"/>
    <mergeCell ref="I226:O226"/>
    <mergeCell ref="P226:Y226"/>
    <mergeCell ref="Z226:AC226"/>
    <mergeCell ref="AD226:AG226"/>
    <mergeCell ref="AH226:AK226"/>
    <mergeCell ref="AL226:AO226"/>
    <mergeCell ref="AP226:AS226"/>
    <mergeCell ref="AT226:BL226"/>
    <mergeCell ref="B225:H225"/>
    <mergeCell ref="I225:O225"/>
    <mergeCell ref="P225:Y225"/>
    <mergeCell ref="Z225:AC225"/>
    <mergeCell ref="AD225:AG225"/>
    <mergeCell ref="AH225:AK225"/>
    <mergeCell ref="AL225:AO225"/>
    <mergeCell ref="AP225:AS225"/>
    <mergeCell ref="AT225:BL225"/>
    <mergeCell ref="B228:H228"/>
    <mergeCell ref="I228:O228"/>
    <mergeCell ref="P228:Y228"/>
    <mergeCell ref="Z228:AC228"/>
    <mergeCell ref="AD228:AG228"/>
    <mergeCell ref="AH228:AK228"/>
    <mergeCell ref="AL228:AO228"/>
    <mergeCell ref="AP228:AS228"/>
    <mergeCell ref="AT228:BL228"/>
    <mergeCell ref="B227:H227"/>
    <mergeCell ref="I227:O227"/>
    <mergeCell ref="P227:Y227"/>
    <mergeCell ref="Z227:AC227"/>
    <mergeCell ref="AD227:AG227"/>
    <mergeCell ref="AH227:AK227"/>
    <mergeCell ref="AL227:AO227"/>
    <mergeCell ref="AP227:AS227"/>
    <mergeCell ref="AT227:BL227"/>
    <mergeCell ref="B230:H230"/>
    <mergeCell ref="I230:O230"/>
    <mergeCell ref="P230:Y230"/>
    <mergeCell ref="Z230:AC230"/>
    <mergeCell ref="AD230:AG230"/>
    <mergeCell ref="AH230:AK230"/>
    <mergeCell ref="AL230:AO230"/>
    <mergeCell ref="AP230:AS230"/>
    <mergeCell ref="AT230:BL230"/>
    <mergeCell ref="B229:H229"/>
    <mergeCell ref="I229:O229"/>
    <mergeCell ref="P229:Y229"/>
    <mergeCell ref="Z229:AC229"/>
    <mergeCell ref="AD229:AG229"/>
    <mergeCell ref="AH229:AK229"/>
    <mergeCell ref="AL229:AO229"/>
    <mergeCell ref="AP229:AS229"/>
    <mergeCell ref="AT229:BL229"/>
    <mergeCell ref="B232:H232"/>
    <mergeCell ref="I232:O232"/>
    <mergeCell ref="P232:Y232"/>
    <mergeCell ref="Z232:AC232"/>
    <mergeCell ref="AD232:AG232"/>
    <mergeCell ref="AH232:AK232"/>
    <mergeCell ref="AL232:AO232"/>
    <mergeCell ref="AP232:AS232"/>
    <mergeCell ref="AT232:BL232"/>
    <mergeCell ref="B231:H231"/>
    <mergeCell ref="I231:O231"/>
    <mergeCell ref="P231:Y231"/>
    <mergeCell ref="Z231:AC231"/>
    <mergeCell ref="AD231:AG231"/>
    <mergeCell ref="AH231:AK231"/>
    <mergeCell ref="AL231:AO231"/>
    <mergeCell ref="AP231:AS231"/>
    <mergeCell ref="AT231:BL231"/>
    <mergeCell ref="B234:H234"/>
    <mergeCell ref="I234:O234"/>
    <mergeCell ref="P234:Y234"/>
    <mergeCell ref="Z234:AC234"/>
    <mergeCell ref="AD234:AG234"/>
    <mergeCell ref="AH234:AK234"/>
    <mergeCell ref="AL234:AO234"/>
    <mergeCell ref="AP234:AS234"/>
    <mergeCell ref="AT234:BL234"/>
    <mergeCell ref="B233:H233"/>
    <mergeCell ref="I233:O233"/>
    <mergeCell ref="P233:Y233"/>
    <mergeCell ref="Z233:AC233"/>
    <mergeCell ref="AD233:AG233"/>
    <mergeCell ref="AH233:AK233"/>
    <mergeCell ref="AL233:AO233"/>
    <mergeCell ref="AP233:AS233"/>
    <mergeCell ref="AT233:BL233"/>
    <mergeCell ref="B236:H236"/>
    <mergeCell ref="I236:O236"/>
    <mergeCell ref="P236:Y236"/>
    <mergeCell ref="Z236:AC236"/>
    <mergeCell ref="AD236:AG236"/>
    <mergeCell ref="AH236:AK236"/>
    <mergeCell ref="AL236:AO236"/>
    <mergeCell ref="AP236:AS236"/>
    <mergeCell ref="AT236:BL236"/>
    <mergeCell ref="B235:H235"/>
    <mergeCell ref="I235:O235"/>
    <mergeCell ref="P235:Y235"/>
    <mergeCell ref="Z235:AC235"/>
    <mergeCell ref="AD235:AG235"/>
    <mergeCell ref="AH235:AK235"/>
    <mergeCell ref="AL235:AO235"/>
    <mergeCell ref="AP235:AS235"/>
    <mergeCell ref="AT235:BL235"/>
    <mergeCell ref="B238:H238"/>
    <mergeCell ref="I238:O238"/>
    <mergeCell ref="P238:Y238"/>
    <mergeCell ref="Z238:AC238"/>
    <mergeCell ref="AD238:AG238"/>
    <mergeCell ref="AH238:AK238"/>
    <mergeCell ref="AL238:AO238"/>
    <mergeCell ref="AP238:AS238"/>
    <mergeCell ref="AT238:BL238"/>
    <mergeCell ref="B237:H237"/>
    <mergeCell ref="I237:O237"/>
    <mergeCell ref="P237:Y237"/>
    <mergeCell ref="Z237:AC237"/>
    <mergeCell ref="AD237:AG237"/>
    <mergeCell ref="AH237:AK237"/>
    <mergeCell ref="AL237:AO237"/>
    <mergeCell ref="AP237:AS237"/>
    <mergeCell ref="AT237:BL237"/>
    <mergeCell ref="B240:H240"/>
    <mergeCell ref="I240:O240"/>
    <mergeCell ref="P240:Y240"/>
    <mergeCell ref="Z240:AC240"/>
    <mergeCell ref="AD240:AG240"/>
    <mergeCell ref="AH240:AK240"/>
    <mergeCell ref="AL240:AO240"/>
    <mergeCell ref="AP240:AS240"/>
    <mergeCell ref="AT240:BL240"/>
    <mergeCell ref="B239:H239"/>
    <mergeCell ref="I239:O239"/>
    <mergeCell ref="P239:Y239"/>
    <mergeCell ref="Z239:AC239"/>
    <mergeCell ref="AD239:AG239"/>
    <mergeCell ref="AH239:AK239"/>
    <mergeCell ref="AL239:AO239"/>
    <mergeCell ref="AP239:AS239"/>
    <mergeCell ref="AT239:BL239"/>
    <mergeCell ref="B242:H242"/>
    <mergeCell ref="I242:O242"/>
    <mergeCell ref="P242:Y242"/>
    <mergeCell ref="Z242:AC242"/>
    <mergeCell ref="AD242:AG242"/>
    <mergeCell ref="AH242:AK242"/>
    <mergeCell ref="AL242:AO242"/>
    <mergeCell ref="AP242:AS242"/>
    <mergeCell ref="AT242:BL242"/>
    <mergeCell ref="B241:H241"/>
    <mergeCell ref="I241:O241"/>
    <mergeCell ref="P241:Y241"/>
    <mergeCell ref="Z241:AC241"/>
    <mergeCell ref="AD241:AG241"/>
    <mergeCell ref="AH241:AK241"/>
    <mergeCell ref="AL241:AO241"/>
    <mergeCell ref="AP241:AS241"/>
    <mergeCell ref="AT241:BL241"/>
    <mergeCell ref="B244:H244"/>
    <mergeCell ref="I244:O244"/>
    <mergeCell ref="P244:Y244"/>
    <mergeCell ref="Z244:AC244"/>
    <mergeCell ref="AD244:AG244"/>
    <mergeCell ref="AH244:AK244"/>
    <mergeCell ref="AL244:AO244"/>
    <mergeCell ref="AP244:AS244"/>
    <mergeCell ref="AT244:BL244"/>
    <mergeCell ref="B243:H243"/>
    <mergeCell ref="I243:O243"/>
    <mergeCell ref="P243:Y243"/>
    <mergeCell ref="Z243:AC243"/>
    <mergeCell ref="AD243:AG243"/>
    <mergeCell ref="AH243:AK243"/>
    <mergeCell ref="AL243:AO243"/>
    <mergeCell ref="AP243:AS243"/>
    <mergeCell ref="AT243:BL243"/>
    <mergeCell ref="B246:H246"/>
    <mergeCell ref="I246:O246"/>
    <mergeCell ref="P246:Y246"/>
    <mergeCell ref="Z246:AC246"/>
    <mergeCell ref="AD246:AG246"/>
    <mergeCell ref="AH246:AK246"/>
    <mergeCell ref="AL246:AO246"/>
    <mergeCell ref="AP246:AS246"/>
    <mergeCell ref="AT246:BL246"/>
    <mergeCell ref="B245:H245"/>
    <mergeCell ref="I245:O245"/>
    <mergeCell ref="P245:Y245"/>
    <mergeCell ref="Z245:AC245"/>
    <mergeCell ref="AD245:AG245"/>
    <mergeCell ref="AH245:AK245"/>
    <mergeCell ref="AL245:AO245"/>
    <mergeCell ref="AP245:AS245"/>
    <mergeCell ref="AT245:BL245"/>
    <mergeCell ref="B248:H248"/>
    <mergeCell ref="I248:O248"/>
    <mergeCell ref="P248:Y248"/>
    <mergeCell ref="Z248:AC248"/>
    <mergeCell ref="AD248:AG248"/>
    <mergeCell ref="AH248:AK248"/>
    <mergeCell ref="AL248:AO248"/>
    <mergeCell ref="AP248:AS248"/>
    <mergeCell ref="AT248:BL248"/>
    <mergeCell ref="B247:H247"/>
    <mergeCell ref="I247:O247"/>
    <mergeCell ref="P247:Y247"/>
    <mergeCell ref="Z247:AC247"/>
    <mergeCell ref="AD247:AG247"/>
    <mergeCell ref="AH247:AK247"/>
    <mergeCell ref="AL247:AO247"/>
    <mergeCell ref="AP247:AS247"/>
    <mergeCell ref="AT247:BL247"/>
    <mergeCell ref="B250:H250"/>
    <mergeCell ref="I250:O250"/>
    <mergeCell ref="P250:Y250"/>
    <mergeCell ref="Z250:AC250"/>
    <mergeCell ref="AD250:AG250"/>
    <mergeCell ref="AH250:AK250"/>
    <mergeCell ref="AL250:AO250"/>
    <mergeCell ref="AP250:AS250"/>
    <mergeCell ref="AT250:BL250"/>
    <mergeCell ref="B249:H249"/>
    <mergeCell ref="I249:O249"/>
    <mergeCell ref="P249:Y249"/>
    <mergeCell ref="Z249:AC249"/>
    <mergeCell ref="AD249:AG249"/>
    <mergeCell ref="AH249:AK249"/>
    <mergeCell ref="AL249:AO249"/>
    <mergeCell ref="AP249:AS249"/>
    <mergeCell ref="AT249:BL249"/>
    <mergeCell ref="B252:H252"/>
    <mergeCell ref="I252:O252"/>
    <mergeCell ref="P252:Y252"/>
    <mergeCell ref="Z252:AC252"/>
    <mergeCell ref="AD252:AG252"/>
    <mergeCell ref="AH252:AK252"/>
    <mergeCell ref="AL252:AO252"/>
    <mergeCell ref="AP252:AS252"/>
    <mergeCell ref="AT252:BL252"/>
    <mergeCell ref="B251:H251"/>
    <mergeCell ref="I251:O251"/>
    <mergeCell ref="P251:Y251"/>
    <mergeCell ref="Z251:AC251"/>
    <mergeCell ref="AD251:AG251"/>
    <mergeCell ref="AH251:AK251"/>
    <mergeCell ref="AL251:AO251"/>
    <mergeCell ref="AP251:AS251"/>
    <mergeCell ref="AT251:BL251"/>
    <mergeCell ref="B254:H254"/>
    <mergeCell ref="I254:O254"/>
    <mergeCell ref="P254:Y254"/>
    <mergeCell ref="Z254:AC254"/>
    <mergeCell ref="AD254:AG254"/>
    <mergeCell ref="AH254:AK254"/>
    <mergeCell ref="AL254:AO254"/>
    <mergeCell ref="AP254:AS254"/>
    <mergeCell ref="AT254:BL254"/>
    <mergeCell ref="B253:H253"/>
    <mergeCell ref="I253:O253"/>
    <mergeCell ref="P253:Y253"/>
    <mergeCell ref="Z253:AC253"/>
    <mergeCell ref="AD253:AG253"/>
    <mergeCell ref="AH253:AK253"/>
    <mergeCell ref="AL253:AO253"/>
    <mergeCell ref="AP253:AS253"/>
    <mergeCell ref="AT253:BL253"/>
    <mergeCell ref="B256:H256"/>
    <mergeCell ref="I256:O256"/>
    <mergeCell ref="P256:Y256"/>
    <mergeCell ref="Z256:AC256"/>
    <mergeCell ref="AD256:AG256"/>
    <mergeCell ref="AH256:AK256"/>
    <mergeCell ref="AL256:AO256"/>
    <mergeCell ref="AP256:AS256"/>
    <mergeCell ref="AT256:BL256"/>
    <mergeCell ref="B255:H255"/>
    <mergeCell ref="I255:O255"/>
    <mergeCell ref="P255:Y255"/>
    <mergeCell ref="Z255:AC255"/>
    <mergeCell ref="AD255:AG255"/>
    <mergeCell ref="AH255:AK255"/>
    <mergeCell ref="AL255:AO255"/>
    <mergeCell ref="AP255:AS255"/>
    <mergeCell ref="AT255:BL255"/>
    <mergeCell ref="B258:H258"/>
    <mergeCell ref="I258:O258"/>
    <mergeCell ref="P258:Y258"/>
    <mergeCell ref="Z258:AC258"/>
    <mergeCell ref="AD258:AG258"/>
    <mergeCell ref="AH258:AK258"/>
    <mergeCell ref="AL258:AO258"/>
    <mergeCell ref="AP258:AS258"/>
    <mergeCell ref="AT258:BL258"/>
    <mergeCell ref="B257:H257"/>
    <mergeCell ref="I257:O257"/>
    <mergeCell ref="P257:Y257"/>
    <mergeCell ref="Z257:AC257"/>
    <mergeCell ref="AD257:AG257"/>
    <mergeCell ref="AH257:AK257"/>
    <mergeCell ref="AL257:AO257"/>
    <mergeCell ref="AP257:AS257"/>
    <mergeCell ref="AT257:BL257"/>
    <mergeCell ref="B260:H260"/>
    <mergeCell ref="I260:O260"/>
    <mergeCell ref="P260:Y260"/>
    <mergeCell ref="Z260:AC260"/>
    <mergeCell ref="AD260:AG260"/>
    <mergeCell ref="AH260:AK260"/>
    <mergeCell ref="AL260:AO260"/>
    <mergeCell ref="AP260:AS260"/>
    <mergeCell ref="AT260:BL260"/>
    <mergeCell ref="B259:H259"/>
    <mergeCell ref="I259:O259"/>
    <mergeCell ref="P259:Y259"/>
    <mergeCell ref="Z259:AC259"/>
    <mergeCell ref="AD259:AG259"/>
    <mergeCell ref="AH259:AK259"/>
    <mergeCell ref="AL259:AO259"/>
    <mergeCell ref="AP259:AS259"/>
    <mergeCell ref="AT259:BL259"/>
    <mergeCell ref="B262:H262"/>
    <mergeCell ref="I262:O262"/>
    <mergeCell ref="P262:Y262"/>
    <mergeCell ref="Z262:AC262"/>
    <mergeCell ref="AD262:AG262"/>
    <mergeCell ref="AH262:AK262"/>
    <mergeCell ref="AL262:AO262"/>
    <mergeCell ref="AP262:AS262"/>
    <mergeCell ref="AT262:BL262"/>
    <mergeCell ref="B261:H261"/>
    <mergeCell ref="I261:O261"/>
    <mergeCell ref="P261:Y261"/>
    <mergeCell ref="Z261:AC261"/>
    <mergeCell ref="AD261:AG261"/>
    <mergeCell ref="AH261:AK261"/>
    <mergeCell ref="AL261:AO261"/>
    <mergeCell ref="AP261:AS261"/>
    <mergeCell ref="AT261:BL261"/>
    <mergeCell ref="B264:H264"/>
    <mergeCell ref="I264:O264"/>
    <mergeCell ref="P264:Y264"/>
    <mergeCell ref="Z264:AC264"/>
    <mergeCell ref="AD264:AG264"/>
    <mergeCell ref="AH264:AK264"/>
    <mergeCell ref="AL264:AO264"/>
    <mergeCell ref="AP264:AS264"/>
    <mergeCell ref="AT264:BL264"/>
    <mergeCell ref="B263:H263"/>
    <mergeCell ref="I263:O263"/>
    <mergeCell ref="P263:Y263"/>
    <mergeCell ref="Z263:AC263"/>
    <mergeCell ref="AD263:AG263"/>
    <mergeCell ref="AH263:AK263"/>
    <mergeCell ref="AL263:AO263"/>
    <mergeCell ref="AP263:AS263"/>
    <mergeCell ref="AT263:BL263"/>
    <mergeCell ref="B266:H266"/>
    <mergeCell ref="I266:O266"/>
    <mergeCell ref="P266:Y266"/>
    <mergeCell ref="Z266:AC266"/>
    <mergeCell ref="AD266:AG266"/>
    <mergeCell ref="AH266:AK266"/>
    <mergeCell ref="AL266:AO266"/>
    <mergeCell ref="AP266:AS266"/>
    <mergeCell ref="AT266:BL266"/>
    <mergeCell ref="B265:H265"/>
    <mergeCell ref="I265:O265"/>
    <mergeCell ref="P265:Y265"/>
    <mergeCell ref="Z265:AC265"/>
    <mergeCell ref="AD265:AG265"/>
    <mergeCell ref="AH265:AK265"/>
    <mergeCell ref="AL265:AO265"/>
    <mergeCell ref="AP265:AS265"/>
    <mergeCell ref="AT265:BL265"/>
    <mergeCell ref="B268:H268"/>
    <mergeCell ref="I268:O268"/>
    <mergeCell ref="P268:Y268"/>
    <mergeCell ref="Z268:AC268"/>
    <mergeCell ref="AD268:AG268"/>
    <mergeCell ref="AH268:AK268"/>
    <mergeCell ref="AL268:AO268"/>
    <mergeCell ref="AP268:AS268"/>
    <mergeCell ref="AT268:BL268"/>
    <mergeCell ref="B267:H267"/>
    <mergeCell ref="I267:O267"/>
    <mergeCell ref="P267:Y267"/>
    <mergeCell ref="Z267:AC267"/>
    <mergeCell ref="AD267:AG267"/>
    <mergeCell ref="AH267:AK267"/>
    <mergeCell ref="AL267:AO267"/>
    <mergeCell ref="AP267:AS267"/>
    <mergeCell ref="AT267:BL267"/>
    <mergeCell ref="B270:H270"/>
    <mergeCell ref="I270:O270"/>
    <mergeCell ref="P270:Y270"/>
    <mergeCell ref="Z270:AC270"/>
    <mergeCell ref="AD270:AG270"/>
    <mergeCell ref="AH270:AK270"/>
    <mergeCell ref="AL270:AO270"/>
    <mergeCell ref="AP270:AS270"/>
    <mergeCell ref="AT270:BL270"/>
    <mergeCell ref="B269:H269"/>
    <mergeCell ref="I269:O269"/>
    <mergeCell ref="P269:Y269"/>
    <mergeCell ref="Z269:AC269"/>
    <mergeCell ref="AD269:AG269"/>
    <mergeCell ref="AH269:AK269"/>
    <mergeCell ref="AL269:AO269"/>
    <mergeCell ref="AP269:AS269"/>
    <mergeCell ref="AT269:BL269"/>
    <mergeCell ref="B272:H272"/>
    <mergeCell ref="I272:O272"/>
    <mergeCell ref="P272:Y272"/>
    <mergeCell ref="Z272:AC272"/>
    <mergeCell ref="AD272:AG272"/>
    <mergeCell ref="AH272:AK272"/>
    <mergeCell ref="AL272:AO272"/>
    <mergeCell ref="AP272:AS272"/>
    <mergeCell ref="AT272:BL272"/>
    <mergeCell ref="B271:H271"/>
    <mergeCell ref="I271:O271"/>
    <mergeCell ref="P271:Y271"/>
    <mergeCell ref="Z271:AC271"/>
    <mergeCell ref="AD271:AG271"/>
    <mergeCell ref="AH271:AK271"/>
    <mergeCell ref="AL271:AO271"/>
    <mergeCell ref="AP271:AS271"/>
    <mergeCell ref="AT271:BL271"/>
    <mergeCell ref="B274:H274"/>
    <mergeCell ref="I274:O274"/>
    <mergeCell ref="P274:Y274"/>
    <mergeCell ref="Z274:AC274"/>
    <mergeCell ref="AD274:AG274"/>
    <mergeCell ref="AH274:AK274"/>
    <mergeCell ref="AL274:AO274"/>
    <mergeCell ref="AP274:AS274"/>
    <mergeCell ref="AT274:BL274"/>
    <mergeCell ref="B273:H273"/>
    <mergeCell ref="I273:O273"/>
    <mergeCell ref="P273:Y273"/>
    <mergeCell ref="Z273:AC273"/>
    <mergeCell ref="AD273:AG273"/>
    <mergeCell ref="AH273:AK273"/>
    <mergeCell ref="AL273:AO273"/>
    <mergeCell ref="AP273:AS273"/>
    <mergeCell ref="AT273:BL273"/>
    <mergeCell ref="B276:H276"/>
    <mergeCell ref="I276:O276"/>
    <mergeCell ref="P276:Y276"/>
    <mergeCell ref="Z276:AC276"/>
    <mergeCell ref="AD276:AG276"/>
    <mergeCell ref="AH276:AK276"/>
    <mergeCell ref="AL276:AO276"/>
    <mergeCell ref="AP276:AS276"/>
    <mergeCell ref="AT276:BL276"/>
    <mergeCell ref="B275:H275"/>
    <mergeCell ref="I275:O275"/>
    <mergeCell ref="P275:Y275"/>
    <mergeCell ref="Z275:AC275"/>
    <mergeCell ref="AD275:AG275"/>
    <mergeCell ref="AH275:AK275"/>
    <mergeCell ref="AL275:AO275"/>
    <mergeCell ref="AP275:AS275"/>
    <mergeCell ref="AT275:BL275"/>
    <mergeCell ref="B278:H278"/>
    <mergeCell ref="I278:O278"/>
    <mergeCell ref="P278:Y278"/>
    <mergeCell ref="Z278:AC278"/>
    <mergeCell ref="AD278:AG278"/>
    <mergeCell ref="AH278:AK278"/>
    <mergeCell ref="AL278:AO278"/>
    <mergeCell ref="AP278:AS278"/>
    <mergeCell ref="AT278:BL278"/>
    <mergeCell ref="B277:H277"/>
    <mergeCell ref="I277:O277"/>
    <mergeCell ref="P277:Y277"/>
    <mergeCell ref="Z277:AC277"/>
    <mergeCell ref="AD277:AG277"/>
    <mergeCell ref="AH277:AK277"/>
    <mergeCell ref="AL277:AO277"/>
    <mergeCell ref="AP277:AS277"/>
    <mergeCell ref="AT277:BL277"/>
    <mergeCell ref="B280:H280"/>
    <mergeCell ref="I280:O280"/>
    <mergeCell ref="P280:Y280"/>
    <mergeCell ref="Z280:AC280"/>
    <mergeCell ref="AD280:AG280"/>
    <mergeCell ref="AH280:AK280"/>
    <mergeCell ref="AL280:AO280"/>
    <mergeCell ref="AP280:AS280"/>
    <mergeCell ref="AT280:BL280"/>
    <mergeCell ref="B279:H279"/>
    <mergeCell ref="I279:O279"/>
    <mergeCell ref="P279:Y279"/>
    <mergeCell ref="Z279:AC279"/>
    <mergeCell ref="AD279:AG279"/>
    <mergeCell ref="AH279:AK279"/>
    <mergeCell ref="AL279:AO279"/>
    <mergeCell ref="AP279:AS279"/>
    <mergeCell ref="AT279:BL279"/>
    <mergeCell ref="B282:H282"/>
    <mergeCell ref="I282:O282"/>
    <mergeCell ref="P282:Y282"/>
    <mergeCell ref="Z282:AC282"/>
    <mergeCell ref="AD282:AG282"/>
    <mergeCell ref="AH282:AK282"/>
    <mergeCell ref="AL282:AO282"/>
    <mergeCell ref="AP282:AS282"/>
    <mergeCell ref="AT282:BL282"/>
    <mergeCell ref="B281:H281"/>
    <mergeCell ref="I281:O281"/>
    <mergeCell ref="P281:Y281"/>
    <mergeCell ref="Z281:AC281"/>
    <mergeCell ref="AD281:AG281"/>
    <mergeCell ref="AH281:AK281"/>
    <mergeCell ref="AL281:AO281"/>
    <mergeCell ref="AP281:AS281"/>
    <mergeCell ref="AT281:BL281"/>
    <mergeCell ref="B284:H284"/>
    <mergeCell ref="I284:O284"/>
    <mergeCell ref="P284:Y284"/>
    <mergeCell ref="Z284:AC284"/>
    <mergeCell ref="AD284:AG284"/>
    <mergeCell ref="AH284:AK284"/>
    <mergeCell ref="AL284:AO284"/>
    <mergeCell ref="AP284:AS284"/>
    <mergeCell ref="AT284:BL284"/>
    <mergeCell ref="B283:H283"/>
    <mergeCell ref="I283:O283"/>
    <mergeCell ref="P283:Y283"/>
    <mergeCell ref="Z283:AC283"/>
    <mergeCell ref="AD283:AG283"/>
    <mergeCell ref="AH283:AK283"/>
    <mergeCell ref="AL283:AO283"/>
    <mergeCell ref="AP283:AS283"/>
    <mergeCell ref="AT283:BL283"/>
    <mergeCell ref="B286:H286"/>
    <mergeCell ref="I286:O286"/>
    <mergeCell ref="P286:Y286"/>
    <mergeCell ref="Z286:AC286"/>
    <mergeCell ref="AD286:AG286"/>
    <mergeCell ref="AH286:AK286"/>
    <mergeCell ref="AL286:AO286"/>
    <mergeCell ref="AP286:AS286"/>
    <mergeCell ref="AT286:BL286"/>
    <mergeCell ref="B285:H285"/>
    <mergeCell ref="I285:O285"/>
    <mergeCell ref="P285:Y285"/>
    <mergeCell ref="Z285:AC285"/>
    <mergeCell ref="AD285:AG285"/>
    <mergeCell ref="AH285:AK285"/>
    <mergeCell ref="AL285:AO285"/>
    <mergeCell ref="AP285:AS285"/>
    <mergeCell ref="AT285:BL285"/>
    <mergeCell ref="B288:H288"/>
    <mergeCell ref="I288:O288"/>
    <mergeCell ref="P288:Y288"/>
    <mergeCell ref="Z288:AC288"/>
    <mergeCell ref="AD288:AG288"/>
    <mergeCell ref="AH288:AK288"/>
    <mergeCell ref="AL288:AO288"/>
    <mergeCell ref="AP288:AS288"/>
    <mergeCell ref="AT288:BL288"/>
    <mergeCell ref="B287:H287"/>
    <mergeCell ref="I287:O287"/>
    <mergeCell ref="P287:Y287"/>
    <mergeCell ref="Z287:AC287"/>
    <mergeCell ref="AD287:AG287"/>
    <mergeCell ref="AH287:AK287"/>
    <mergeCell ref="AL287:AO287"/>
    <mergeCell ref="AP287:AS287"/>
    <mergeCell ref="AT287:BL287"/>
    <mergeCell ref="B290:H290"/>
    <mergeCell ref="I290:O290"/>
    <mergeCell ref="P290:Y290"/>
    <mergeCell ref="Z290:AC290"/>
    <mergeCell ref="AD290:AG290"/>
    <mergeCell ref="AH290:AK290"/>
    <mergeCell ref="AL290:AO290"/>
    <mergeCell ref="AP290:AS290"/>
    <mergeCell ref="AT290:BL290"/>
    <mergeCell ref="B289:H289"/>
    <mergeCell ref="I289:O289"/>
    <mergeCell ref="P289:Y289"/>
    <mergeCell ref="Z289:AC289"/>
    <mergeCell ref="AD289:AG289"/>
    <mergeCell ref="AH289:AK289"/>
    <mergeCell ref="AL289:AO289"/>
    <mergeCell ref="AP289:AS289"/>
    <mergeCell ref="AT289:BL289"/>
    <mergeCell ref="B292:H292"/>
    <mergeCell ref="I292:O292"/>
    <mergeCell ref="P292:Y292"/>
    <mergeCell ref="Z292:AC292"/>
    <mergeCell ref="AD292:AG292"/>
    <mergeCell ref="AH292:AK292"/>
    <mergeCell ref="AL292:AO292"/>
    <mergeCell ref="AP292:AS292"/>
    <mergeCell ref="AT292:BL292"/>
    <mergeCell ref="B291:H291"/>
    <mergeCell ref="I291:O291"/>
    <mergeCell ref="P291:Y291"/>
    <mergeCell ref="Z291:AC291"/>
    <mergeCell ref="AD291:AG291"/>
    <mergeCell ref="AH291:AK291"/>
    <mergeCell ref="AL291:AO291"/>
    <mergeCell ref="AP291:AS291"/>
    <mergeCell ref="AT291:BL291"/>
    <mergeCell ref="B294:H294"/>
    <mergeCell ref="I294:O294"/>
    <mergeCell ref="P294:Y294"/>
    <mergeCell ref="Z294:AC294"/>
    <mergeCell ref="AD294:AG294"/>
    <mergeCell ref="AH294:AK294"/>
    <mergeCell ref="AL294:AO294"/>
    <mergeCell ref="AP294:AS294"/>
    <mergeCell ref="AT294:BL294"/>
    <mergeCell ref="B293:H293"/>
    <mergeCell ref="I293:O293"/>
    <mergeCell ref="P293:Y293"/>
    <mergeCell ref="Z293:AC293"/>
    <mergeCell ref="AD293:AG293"/>
    <mergeCell ref="AH293:AK293"/>
    <mergeCell ref="AL293:AO293"/>
    <mergeCell ref="AP293:AS293"/>
    <mergeCell ref="AT293:BL293"/>
    <mergeCell ref="B296:H296"/>
    <mergeCell ref="I296:O296"/>
    <mergeCell ref="P296:Y296"/>
    <mergeCell ref="Z296:AC296"/>
    <mergeCell ref="AD296:AG296"/>
    <mergeCell ref="AH296:AK296"/>
    <mergeCell ref="AL296:AO296"/>
    <mergeCell ref="AP296:AS296"/>
    <mergeCell ref="AT296:BL296"/>
    <mergeCell ref="B295:H295"/>
    <mergeCell ref="I295:O295"/>
    <mergeCell ref="P295:Y295"/>
    <mergeCell ref="Z295:AC295"/>
    <mergeCell ref="AD295:AG295"/>
    <mergeCell ref="AH295:AK295"/>
    <mergeCell ref="AL295:AO295"/>
    <mergeCell ref="AP295:AS295"/>
    <mergeCell ref="AT295:BL295"/>
    <mergeCell ref="B298:H298"/>
    <mergeCell ref="I298:O298"/>
    <mergeCell ref="P298:Y298"/>
    <mergeCell ref="Z298:AC298"/>
    <mergeCell ref="AD298:AG298"/>
    <mergeCell ref="AH298:AK298"/>
    <mergeCell ref="AL298:AO298"/>
    <mergeCell ref="AP298:AS298"/>
    <mergeCell ref="AT298:BL298"/>
    <mergeCell ref="B297:H297"/>
    <mergeCell ref="I297:O297"/>
    <mergeCell ref="P297:Y297"/>
    <mergeCell ref="Z297:AC297"/>
    <mergeCell ref="AD297:AG297"/>
    <mergeCell ref="AH297:AK297"/>
    <mergeCell ref="AL297:AO297"/>
    <mergeCell ref="AP297:AS297"/>
    <mergeCell ref="AT297:BL297"/>
    <mergeCell ref="B300:H300"/>
    <mergeCell ref="I300:O300"/>
    <mergeCell ref="P300:Y300"/>
    <mergeCell ref="Z300:AC300"/>
    <mergeCell ref="AD300:AG300"/>
    <mergeCell ref="AH300:AK300"/>
    <mergeCell ref="AL300:AO300"/>
    <mergeCell ref="AP300:AS300"/>
    <mergeCell ref="AT300:BL300"/>
    <mergeCell ref="B299:H299"/>
    <mergeCell ref="I299:O299"/>
    <mergeCell ref="P299:Y299"/>
    <mergeCell ref="Z299:AC299"/>
    <mergeCell ref="AD299:AG299"/>
    <mergeCell ref="AH299:AK299"/>
    <mergeCell ref="AL299:AO299"/>
    <mergeCell ref="AP299:AS299"/>
    <mergeCell ref="AT299:BL299"/>
    <mergeCell ref="B302:H302"/>
    <mergeCell ref="I302:O302"/>
    <mergeCell ref="P302:Y302"/>
    <mergeCell ref="Z302:AC302"/>
    <mergeCell ref="AD302:AG302"/>
    <mergeCell ref="AH302:AK302"/>
    <mergeCell ref="AL302:AO302"/>
    <mergeCell ref="AP302:AS302"/>
    <mergeCell ref="AT302:BL302"/>
    <mergeCell ref="B301:H301"/>
    <mergeCell ref="I301:O301"/>
    <mergeCell ref="P301:Y301"/>
    <mergeCell ref="Z301:AC301"/>
    <mergeCell ref="AD301:AG301"/>
    <mergeCell ref="AH301:AK301"/>
    <mergeCell ref="AL301:AO301"/>
    <mergeCell ref="AP301:AS301"/>
    <mergeCell ref="AT301:BL301"/>
    <mergeCell ref="B304:H304"/>
    <mergeCell ref="I304:O304"/>
    <mergeCell ref="P304:Y304"/>
    <mergeCell ref="Z304:AC304"/>
    <mergeCell ref="AD304:AG304"/>
    <mergeCell ref="AH304:AK304"/>
    <mergeCell ref="AL304:AO304"/>
    <mergeCell ref="AP304:AS304"/>
    <mergeCell ref="AT304:BL304"/>
    <mergeCell ref="B303:H303"/>
    <mergeCell ref="I303:O303"/>
    <mergeCell ref="P303:Y303"/>
    <mergeCell ref="Z303:AC303"/>
    <mergeCell ref="AD303:AG303"/>
    <mergeCell ref="AH303:AK303"/>
    <mergeCell ref="AL303:AO303"/>
    <mergeCell ref="AP303:AS303"/>
    <mergeCell ref="AT303:BL303"/>
    <mergeCell ref="B306:H306"/>
    <mergeCell ref="I306:O306"/>
    <mergeCell ref="P306:Y306"/>
    <mergeCell ref="Z306:AC306"/>
    <mergeCell ref="AD306:AG306"/>
    <mergeCell ref="AH306:AK306"/>
    <mergeCell ref="AL306:AO306"/>
    <mergeCell ref="AP306:AS306"/>
    <mergeCell ref="AT306:BL306"/>
    <mergeCell ref="B305:H305"/>
    <mergeCell ref="I305:O305"/>
    <mergeCell ref="P305:Y305"/>
    <mergeCell ref="Z305:AC305"/>
    <mergeCell ref="AD305:AG305"/>
    <mergeCell ref="AH305:AK305"/>
    <mergeCell ref="AL305:AO305"/>
    <mergeCell ref="AP305:AS305"/>
    <mergeCell ref="AT305:BL305"/>
    <mergeCell ref="B308:H308"/>
    <mergeCell ref="I308:O308"/>
    <mergeCell ref="P308:Y308"/>
    <mergeCell ref="Z308:AC308"/>
    <mergeCell ref="AD308:AG308"/>
    <mergeCell ref="AH308:AK308"/>
    <mergeCell ref="AL308:AO308"/>
    <mergeCell ref="AP308:AS308"/>
    <mergeCell ref="AT308:BL308"/>
    <mergeCell ref="B307:H307"/>
    <mergeCell ref="I307:O307"/>
    <mergeCell ref="P307:Y307"/>
    <mergeCell ref="Z307:AC307"/>
    <mergeCell ref="AD307:AG307"/>
    <mergeCell ref="AH307:AK307"/>
    <mergeCell ref="AL307:AO307"/>
    <mergeCell ref="AP307:AS307"/>
    <mergeCell ref="AT307:BL307"/>
    <mergeCell ref="B310:H310"/>
    <mergeCell ref="I310:O310"/>
    <mergeCell ref="P310:Y310"/>
    <mergeCell ref="Z310:AC310"/>
    <mergeCell ref="AD310:AG310"/>
    <mergeCell ref="AH310:AK310"/>
    <mergeCell ref="AL310:AO310"/>
    <mergeCell ref="AP310:AS310"/>
    <mergeCell ref="AT310:BL310"/>
    <mergeCell ref="B309:H309"/>
    <mergeCell ref="I309:O309"/>
    <mergeCell ref="P309:Y309"/>
    <mergeCell ref="Z309:AC309"/>
    <mergeCell ref="AD309:AG309"/>
    <mergeCell ref="AH309:AK309"/>
    <mergeCell ref="AL309:AO309"/>
    <mergeCell ref="AP309:AS309"/>
    <mergeCell ref="AT309:BL309"/>
    <mergeCell ref="B312:H312"/>
    <mergeCell ref="I312:O312"/>
    <mergeCell ref="P312:Y312"/>
    <mergeCell ref="Z312:AC312"/>
    <mergeCell ref="AD312:AG312"/>
    <mergeCell ref="AH312:AK312"/>
    <mergeCell ref="AL312:AO312"/>
    <mergeCell ref="AP312:AS312"/>
    <mergeCell ref="AT312:BL312"/>
    <mergeCell ref="B311:H311"/>
    <mergeCell ref="I311:O311"/>
    <mergeCell ref="P311:Y311"/>
    <mergeCell ref="Z311:AC311"/>
    <mergeCell ref="AD311:AG311"/>
    <mergeCell ref="AH311:AK311"/>
    <mergeCell ref="AL311:AO311"/>
    <mergeCell ref="AP311:AS311"/>
    <mergeCell ref="AT311:BL311"/>
    <mergeCell ref="B314:H314"/>
    <mergeCell ref="I314:O314"/>
    <mergeCell ref="P314:Y314"/>
    <mergeCell ref="Z314:AC314"/>
    <mergeCell ref="AD314:AG314"/>
    <mergeCell ref="AH314:AK314"/>
    <mergeCell ref="AL314:AO314"/>
    <mergeCell ref="AP314:AS314"/>
    <mergeCell ref="AT314:BL314"/>
    <mergeCell ref="B313:H313"/>
    <mergeCell ref="I313:O313"/>
    <mergeCell ref="P313:Y313"/>
    <mergeCell ref="Z313:AC313"/>
    <mergeCell ref="AD313:AG313"/>
    <mergeCell ref="AH313:AK313"/>
    <mergeCell ref="AL313:AO313"/>
    <mergeCell ref="AP313:AS313"/>
    <mergeCell ref="AT313:BL313"/>
    <mergeCell ref="B316:H316"/>
    <mergeCell ref="I316:O316"/>
    <mergeCell ref="P316:Y316"/>
    <mergeCell ref="Z316:AC316"/>
    <mergeCell ref="AD316:AG316"/>
    <mergeCell ref="AH316:AK316"/>
    <mergeCell ref="AL316:AO316"/>
    <mergeCell ref="AP316:AS316"/>
    <mergeCell ref="AT316:BL316"/>
    <mergeCell ref="B315:H315"/>
    <mergeCell ref="I315:O315"/>
    <mergeCell ref="P315:Y315"/>
    <mergeCell ref="Z315:AC315"/>
    <mergeCell ref="AD315:AG315"/>
    <mergeCell ref="AH315:AK315"/>
    <mergeCell ref="AL315:AO315"/>
    <mergeCell ref="AP315:AS315"/>
    <mergeCell ref="AT315:BL315"/>
    <mergeCell ref="B318:H318"/>
    <mergeCell ref="I318:O318"/>
    <mergeCell ref="P318:Y318"/>
    <mergeCell ref="Z318:AC318"/>
    <mergeCell ref="AD318:AG318"/>
    <mergeCell ref="AH318:AK318"/>
    <mergeCell ref="AL318:AO318"/>
    <mergeCell ref="AP318:AS318"/>
    <mergeCell ref="AT318:BL318"/>
    <mergeCell ref="B317:H317"/>
    <mergeCell ref="I317:O317"/>
    <mergeCell ref="P317:Y317"/>
    <mergeCell ref="Z317:AC317"/>
    <mergeCell ref="AD317:AG317"/>
    <mergeCell ref="AH317:AK317"/>
    <mergeCell ref="AL317:AO317"/>
    <mergeCell ref="AP317:AS317"/>
    <mergeCell ref="AT317:BL317"/>
    <mergeCell ref="B320:H320"/>
    <mergeCell ref="I320:O320"/>
    <mergeCell ref="P320:Y320"/>
    <mergeCell ref="Z320:AC320"/>
    <mergeCell ref="AD320:AG320"/>
    <mergeCell ref="AH320:AK320"/>
    <mergeCell ref="AL320:AO320"/>
    <mergeCell ref="AP320:AS320"/>
    <mergeCell ref="AT320:BL320"/>
    <mergeCell ref="B319:H319"/>
    <mergeCell ref="I319:O319"/>
    <mergeCell ref="P319:Y319"/>
    <mergeCell ref="Z319:AC319"/>
    <mergeCell ref="AD319:AG319"/>
    <mergeCell ref="AH319:AK319"/>
    <mergeCell ref="AL319:AO319"/>
    <mergeCell ref="AP319:AS319"/>
    <mergeCell ref="AT319:BL319"/>
    <mergeCell ref="B322:H322"/>
    <mergeCell ref="I322:O322"/>
    <mergeCell ref="P322:Y322"/>
    <mergeCell ref="Z322:AC322"/>
    <mergeCell ref="AD322:AG322"/>
    <mergeCell ref="AH322:AK322"/>
    <mergeCell ref="AL322:AO322"/>
    <mergeCell ref="AP322:AS322"/>
    <mergeCell ref="AT322:BL322"/>
    <mergeCell ref="B321:H321"/>
    <mergeCell ref="I321:O321"/>
    <mergeCell ref="P321:Y321"/>
    <mergeCell ref="Z321:AC321"/>
    <mergeCell ref="AD321:AG321"/>
    <mergeCell ref="AH321:AK321"/>
    <mergeCell ref="AL321:AO321"/>
    <mergeCell ref="AP321:AS321"/>
    <mergeCell ref="AT321:BL321"/>
    <mergeCell ref="B324:H324"/>
    <mergeCell ref="I324:O324"/>
    <mergeCell ref="P324:Y324"/>
    <mergeCell ref="Z324:AC324"/>
    <mergeCell ref="AD324:AG324"/>
    <mergeCell ref="AH324:AK324"/>
    <mergeCell ref="AL324:AO324"/>
    <mergeCell ref="AP324:AS324"/>
    <mergeCell ref="AT324:BL324"/>
    <mergeCell ref="B323:H323"/>
    <mergeCell ref="I323:O323"/>
    <mergeCell ref="P323:Y323"/>
    <mergeCell ref="Z323:AC323"/>
    <mergeCell ref="AD323:AG323"/>
    <mergeCell ref="AH323:AK323"/>
    <mergeCell ref="AL323:AO323"/>
    <mergeCell ref="AP323:AS323"/>
    <mergeCell ref="AT323:BL323"/>
    <mergeCell ref="B326:H326"/>
    <mergeCell ref="I326:O326"/>
    <mergeCell ref="P326:Y326"/>
    <mergeCell ref="Z326:AC326"/>
    <mergeCell ref="AD326:AG326"/>
    <mergeCell ref="AH326:AK326"/>
    <mergeCell ref="AL326:AO326"/>
    <mergeCell ref="AP326:AS326"/>
    <mergeCell ref="AT326:BL326"/>
    <mergeCell ref="B325:H325"/>
    <mergeCell ref="I325:O325"/>
    <mergeCell ref="P325:Y325"/>
    <mergeCell ref="Z325:AC325"/>
    <mergeCell ref="AD325:AG325"/>
    <mergeCell ref="AH325:AK325"/>
    <mergeCell ref="AL325:AO325"/>
    <mergeCell ref="AP325:AS325"/>
    <mergeCell ref="AT325:BL325"/>
    <mergeCell ref="B328:H328"/>
    <mergeCell ref="I328:O328"/>
    <mergeCell ref="P328:Y328"/>
    <mergeCell ref="Z328:AC328"/>
    <mergeCell ref="AD328:AG328"/>
    <mergeCell ref="AH328:AK328"/>
    <mergeCell ref="AL328:AO328"/>
    <mergeCell ref="AP328:AS328"/>
    <mergeCell ref="AT328:BL328"/>
    <mergeCell ref="B327:H327"/>
    <mergeCell ref="I327:O327"/>
    <mergeCell ref="P327:Y327"/>
    <mergeCell ref="Z327:AC327"/>
    <mergeCell ref="AD327:AG327"/>
    <mergeCell ref="AH327:AK327"/>
    <mergeCell ref="AL327:AO327"/>
    <mergeCell ref="AP327:AS327"/>
    <mergeCell ref="AT327:BL327"/>
    <mergeCell ref="B330:H330"/>
    <mergeCell ref="I330:O330"/>
    <mergeCell ref="P330:Y330"/>
    <mergeCell ref="Z330:AC330"/>
    <mergeCell ref="AD330:AG330"/>
    <mergeCell ref="AH330:AK330"/>
    <mergeCell ref="AL330:AO330"/>
    <mergeCell ref="AP330:AS330"/>
    <mergeCell ref="AT330:BL330"/>
    <mergeCell ref="B329:H329"/>
    <mergeCell ref="I329:O329"/>
    <mergeCell ref="P329:Y329"/>
    <mergeCell ref="Z329:AC329"/>
    <mergeCell ref="AD329:AG329"/>
    <mergeCell ref="AH329:AK329"/>
    <mergeCell ref="AL329:AO329"/>
    <mergeCell ref="AP329:AS329"/>
    <mergeCell ref="AT329:BL329"/>
    <mergeCell ref="B332:H332"/>
    <mergeCell ref="I332:O332"/>
    <mergeCell ref="P332:Y332"/>
    <mergeCell ref="Z332:AC332"/>
    <mergeCell ref="AD332:AG332"/>
    <mergeCell ref="AH332:AK332"/>
    <mergeCell ref="AL332:AO332"/>
    <mergeCell ref="AP332:AS332"/>
    <mergeCell ref="AT332:BL332"/>
    <mergeCell ref="B331:H331"/>
    <mergeCell ref="I331:O331"/>
    <mergeCell ref="P331:Y331"/>
    <mergeCell ref="Z331:AC331"/>
    <mergeCell ref="AD331:AG331"/>
    <mergeCell ref="AH331:AK331"/>
    <mergeCell ref="AL331:AO331"/>
    <mergeCell ref="AP331:AS331"/>
    <mergeCell ref="AT331:BL331"/>
    <mergeCell ref="B334:H334"/>
    <mergeCell ref="I334:O334"/>
    <mergeCell ref="P334:Y334"/>
    <mergeCell ref="Z334:AC334"/>
    <mergeCell ref="AD334:AG334"/>
    <mergeCell ref="AH334:AK334"/>
    <mergeCell ref="AL334:AO334"/>
    <mergeCell ref="AP334:AS334"/>
    <mergeCell ref="AT334:BL334"/>
    <mergeCell ref="B333:H333"/>
    <mergeCell ref="I333:O333"/>
    <mergeCell ref="P333:Y333"/>
    <mergeCell ref="Z333:AC333"/>
    <mergeCell ref="AD333:AG333"/>
    <mergeCell ref="AH333:AK333"/>
    <mergeCell ref="AL333:AO333"/>
    <mergeCell ref="AP333:AS333"/>
    <mergeCell ref="AT333:BL333"/>
    <mergeCell ref="B336:H336"/>
    <mergeCell ref="I336:O336"/>
    <mergeCell ref="P336:Y336"/>
    <mergeCell ref="Z336:AC336"/>
    <mergeCell ref="AD336:AG336"/>
    <mergeCell ref="AH336:AK336"/>
    <mergeCell ref="AL336:AO336"/>
    <mergeCell ref="AP336:AS336"/>
    <mergeCell ref="AT336:BL336"/>
    <mergeCell ref="B335:H335"/>
    <mergeCell ref="I335:O335"/>
    <mergeCell ref="P335:Y335"/>
    <mergeCell ref="Z335:AC335"/>
    <mergeCell ref="AD335:AG335"/>
    <mergeCell ref="AH335:AK335"/>
    <mergeCell ref="AL335:AO335"/>
    <mergeCell ref="AP335:AS335"/>
    <mergeCell ref="AT335:BL335"/>
    <mergeCell ref="B338:H338"/>
    <mergeCell ref="I338:O338"/>
    <mergeCell ref="P338:Y338"/>
    <mergeCell ref="Z338:AC338"/>
    <mergeCell ref="AD338:AG338"/>
    <mergeCell ref="AH338:AK338"/>
    <mergeCell ref="AL338:AO338"/>
    <mergeCell ref="AP338:AS338"/>
    <mergeCell ref="AT338:BL338"/>
    <mergeCell ref="B337:H337"/>
    <mergeCell ref="I337:O337"/>
    <mergeCell ref="P337:Y337"/>
    <mergeCell ref="Z337:AC337"/>
    <mergeCell ref="AD337:AG337"/>
    <mergeCell ref="AH337:AK337"/>
    <mergeCell ref="AL337:AO337"/>
    <mergeCell ref="AP337:AS337"/>
    <mergeCell ref="AT337:BL337"/>
    <mergeCell ref="B340:H340"/>
    <mergeCell ref="I340:O340"/>
    <mergeCell ref="P340:Y340"/>
    <mergeCell ref="Z340:AC340"/>
    <mergeCell ref="AD340:AG340"/>
    <mergeCell ref="AH340:AK340"/>
    <mergeCell ref="AL340:AO340"/>
    <mergeCell ref="AP340:AS340"/>
    <mergeCell ref="AT340:BL340"/>
    <mergeCell ref="B339:H339"/>
    <mergeCell ref="I339:O339"/>
    <mergeCell ref="P339:Y339"/>
    <mergeCell ref="Z339:AC339"/>
    <mergeCell ref="AD339:AG339"/>
    <mergeCell ref="AH339:AK339"/>
    <mergeCell ref="AL339:AO339"/>
    <mergeCell ref="AP339:AS339"/>
    <mergeCell ref="AT339:BL339"/>
    <mergeCell ref="B342:H342"/>
    <mergeCell ref="I342:O342"/>
    <mergeCell ref="P342:Y342"/>
    <mergeCell ref="Z342:AC342"/>
    <mergeCell ref="AD342:AG342"/>
    <mergeCell ref="AH342:AK342"/>
    <mergeCell ref="AL342:AO342"/>
    <mergeCell ref="AP342:AS342"/>
    <mergeCell ref="AT342:BL342"/>
    <mergeCell ref="B341:H341"/>
    <mergeCell ref="I341:O341"/>
    <mergeCell ref="P341:Y341"/>
    <mergeCell ref="Z341:AC341"/>
    <mergeCell ref="AD341:AG341"/>
    <mergeCell ref="AH341:AK341"/>
    <mergeCell ref="AL341:AO341"/>
    <mergeCell ref="AP341:AS341"/>
    <mergeCell ref="AT341:BL341"/>
    <mergeCell ref="B344:H344"/>
    <mergeCell ref="I344:O344"/>
    <mergeCell ref="P344:Y344"/>
    <mergeCell ref="Z344:AC344"/>
    <mergeCell ref="AD344:AG344"/>
    <mergeCell ref="AH344:AK344"/>
    <mergeCell ref="AL344:AO344"/>
    <mergeCell ref="AP344:AS344"/>
    <mergeCell ref="AT344:BL344"/>
    <mergeCell ref="B343:H343"/>
    <mergeCell ref="I343:O343"/>
    <mergeCell ref="P343:Y343"/>
    <mergeCell ref="Z343:AC343"/>
    <mergeCell ref="AD343:AG343"/>
    <mergeCell ref="AH343:AK343"/>
    <mergeCell ref="AL343:AO343"/>
    <mergeCell ref="AP343:AS343"/>
    <mergeCell ref="AT343:BL343"/>
    <mergeCell ref="B346:H346"/>
    <mergeCell ref="I346:O346"/>
    <mergeCell ref="P346:Y346"/>
    <mergeCell ref="Z346:AC346"/>
    <mergeCell ref="AD346:AG346"/>
    <mergeCell ref="AH346:AK346"/>
    <mergeCell ref="AL346:AO346"/>
    <mergeCell ref="AP346:AS346"/>
    <mergeCell ref="AT346:BL346"/>
    <mergeCell ref="B345:H345"/>
    <mergeCell ref="I345:O345"/>
    <mergeCell ref="P345:Y345"/>
    <mergeCell ref="Z345:AC345"/>
    <mergeCell ref="AD345:AG345"/>
    <mergeCell ref="AH345:AK345"/>
    <mergeCell ref="AL345:AO345"/>
    <mergeCell ref="AP345:AS345"/>
    <mergeCell ref="AT345:BL345"/>
    <mergeCell ref="B348:H348"/>
    <mergeCell ref="I348:O348"/>
    <mergeCell ref="P348:Y348"/>
    <mergeCell ref="Z348:AC348"/>
    <mergeCell ref="AD348:AG348"/>
    <mergeCell ref="AH348:AK348"/>
    <mergeCell ref="AL348:AO348"/>
    <mergeCell ref="AP348:AS348"/>
    <mergeCell ref="AT348:BL348"/>
    <mergeCell ref="B347:H347"/>
    <mergeCell ref="I347:O347"/>
    <mergeCell ref="P347:Y347"/>
    <mergeCell ref="Z347:AC347"/>
    <mergeCell ref="AD347:AG347"/>
    <mergeCell ref="AH347:AK347"/>
    <mergeCell ref="AL347:AO347"/>
    <mergeCell ref="AP347:AS347"/>
    <mergeCell ref="AT347:BL347"/>
    <mergeCell ref="B350:H350"/>
    <mergeCell ref="I350:O350"/>
    <mergeCell ref="P350:Y350"/>
    <mergeCell ref="Z350:AC350"/>
    <mergeCell ref="AD350:AG350"/>
    <mergeCell ref="AH350:AK350"/>
    <mergeCell ref="AL350:AO350"/>
    <mergeCell ref="AP350:AS350"/>
    <mergeCell ref="AT350:BL350"/>
    <mergeCell ref="B349:H349"/>
    <mergeCell ref="I349:O349"/>
    <mergeCell ref="P349:Y349"/>
    <mergeCell ref="Z349:AC349"/>
    <mergeCell ref="AD349:AG349"/>
    <mergeCell ref="AH349:AK349"/>
    <mergeCell ref="AL349:AO349"/>
    <mergeCell ref="AP349:AS349"/>
    <mergeCell ref="AT349:BL349"/>
    <mergeCell ref="B352:H352"/>
    <mergeCell ref="I352:O352"/>
    <mergeCell ref="P352:Y352"/>
    <mergeCell ref="Z352:AC352"/>
    <mergeCell ref="AD352:AG352"/>
    <mergeCell ref="AH352:AK352"/>
    <mergeCell ref="AL352:AO352"/>
    <mergeCell ref="AP352:AS352"/>
    <mergeCell ref="AT352:BL352"/>
    <mergeCell ref="B351:H351"/>
    <mergeCell ref="I351:O351"/>
    <mergeCell ref="P351:Y351"/>
    <mergeCell ref="Z351:AC351"/>
    <mergeCell ref="AD351:AG351"/>
    <mergeCell ref="AH351:AK351"/>
    <mergeCell ref="AL351:AO351"/>
    <mergeCell ref="AP351:AS351"/>
    <mergeCell ref="AT351:BL351"/>
    <mergeCell ref="B354:H354"/>
    <mergeCell ref="I354:O354"/>
    <mergeCell ref="P354:Y354"/>
    <mergeCell ref="Z354:AC354"/>
    <mergeCell ref="AD354:AG354"/>
    <mergeCell ref="AH354:AK354"/>
    <mergeCell ref="AL354:AO354"/>
    <mergeCell ref="AP354:AS354"/>
    <mergeCell ref="AT354:BL354"/>
    <mergeCell ref="B353:H353"/>
    <mergeCell ref="I353:O353"/>
    <mergeCell ref="P353:Y353"/>
    <mergeCell ref="Z353:AC353"/>
    <mergeCell ref="AD353:AG353"/>
    <mergeCell ref="AH353:AK353"/>
    <mergeCell ref="AL353:AO353"/>
    <mergeCell ref="AP353:AS353"/>
    <mergeCell ref="AT353:BL353"/>
    <mergeCell ref="B356:H356"/>
    <mergeCell ref="I356:O356"/>
    <mergeCell ref="P356:Y356"/>
    <mergeCell ref="Z356:AC356"/>
    <mergeCell ref="AD356:AG356"/>
    <mergeCell ref="AH356:AK356"/>
    <mergeCell ref="AL356:AO356"/>
    <mergeCell ref="AP356:AS356"/>
    <mergeCell ref="AT356:BL356"/>
    <mergeCell ref="B355:H355"/>
    <mergeCell ref="I355:O355"/>
    <mergeCell ref="P355:Y355"/>
    <mergeCell ref="Z355:AC355"/>
    <mergeCell ref="AD355:AG355"/>
    <mergeCell ref="AH355:AK355"/>
    <mergeCell ref="AL355:AO355"/>
    <mergeCell ref="AP355:AS355"/>
    <mergeCell ref="AT355:BL355"/>
    <mergeCell ref="B358:H358"/>
    <mergeCell ref="I358:O358"/>
    <mergeCell ref="P358:Y358"/>
    <mergeCell ref="Z358:AC358"/>
    <mergeCell ref="AD358:AG358"/>
    <mergeCell ref="AH358:AK358"/>
    <mergeCell ref="AL358:AO358"/>
    <mergeCell ref="AP358:AS358"/>
    <mergeCell ref="AT358:BL358"/>
    <mergeCell ref="B357:H357"/>
    <mergeCell ref="I357:O357"/>
    <mergeCell ref="P357:Y357"/>
    <mergeCell ref="Z357:AC357"/>
    <mergeCell ref="AD357:AG357"/>
    <mergeCell ref="AH357:AK357"/>
    <mergeCell ref="AL357:AO357"/>
    <mergeCell ref="AP357:AS357"/>
    <mergeCell ref="AT357:BL357"/>
    <mergeCell ref="B360:H360"/>
    <mergeCell ref="I360:O360"/>
    <mergeCell ref="P360:Y360"/>
    <mergeCell ref="Z360:AC360"/>
    <mergeCell ref="AD360:AG360"/>
    <mergeCell ref="AH360:AK360"/>
    <mergeCell ref="AL360:AO360"/>
    <mergeCell ref="AP360:AS360"/>
    <mergeCell ref="AT360:BL360"/>
    <mergeCell ref="B359:H359"/>
    <mergeCell ref="I359:O359"/>
    <mergeCell ref="P359:Y359"/>
    <mergeCell ref="Z359:AC359"/>
    <mergeCell ref="AD359:AG359"/>
    <mergeCell ref="AH359:AK359"/>
    <mergeCell ref="AL359:AO359"/>
    <mergeCell ref="AP359:AS359"/>
    <mergeCell ref="AT359:BL359"/>
    <mergeCell ref="B362:H362"/>
    <mergeCell ref="I362:O362"/>
    <mergeCell ref="P362:Y362"/>
    <mergeCell ref="Z362:AC362"/>
    <mergeCell ref="AD362:AG362"/>
    <mergeCell ref="AH362:AK362"/>
    <mergeCell ref="AL362:AO362"/>
    <mergeCell ref="AP362:AS362"/>
    <mergeCell ref="AT362:BL362"/>
    <mergeCell ref="B361:H361"/>
    <mergeCell ref="I361:O361"/>
    <mergeCell ref="P361:Y361"/>
    <mergeCell ref="Z361:AC361"/>
    <mergeCell ref="AD361:AG361"/>
    <mergeCell ref="AH361:AK361"/>
    <mergeCell ref="AL361:AO361"/>
    <mergeCell ref="AP361:AS361"/>
    <mergeCell ref="AT361:BL361"/>
    <mergeCell ref="B364:H364"/>
    <mergeCell ref="I364:O364"/>
    <mergeCell ref="P364:Y364"/>
    <mergeCell ref="Z364:AC364"/>
    <mergeCell ref="AD364:AG364"/>
    <mergeCell ref="AH364:AK364"/>
    <mergeCell ref="AL364:AO364"/>
    <mergeCell ref="AP364:AS364"/>
    <mergeCell ref="AT364:BL364"/>
    <mergeCell ref="B363:H363"/>
    <mergeCell ref="I363:O363"/>
    <mergeCell ref="P363:Y363"/>
    <mergeCell ref="Z363:AC363"/>
    <mergeCell ref="AD363:AG363"/>
    <mergeCell ref="AH363:AK363"/>
    <mergeCell ref="AL363:AO363"/>
    <mergeCell ref="AP363:AS363"/>
    <mergeCell ref="AT363:BL363"/>
    <mergeCell ref="B366:H366"/>
    <mergeCell ref="I366:O366"/>
    <mergeCell ref="P366:Y366"/>
    <mergeCell ref="Z366:AC366"/>
    <mergeCell ref="AD366:AG366"/>
    <mergeCell ref="AH366:AK366"/>
    <mergeCell ref="AL366:AO366"/>
    <mergeCell ref="AP366:AS366"/>
    <mergeCell ref="AT366:BL366"/>
    <mergeCell ref="B365:H365"/>
    <mergeCell ref="I365:O365"/>
    <mergeCell ref="P365:Y365"/>
    <mergeCell ref="Z365:AC365"/>
    <mergeCell ref="AD365:AG365"/>
    <mergeCell ref="AH365:AK365"/>
    <mergeCell ref="AL365:AO365"/>
    <mergeCell ref="AP365:AS365"/>
    <mergeCell ref="AT365:BL365"/>
    <mergeCell ref="B368:H368"/>
    <mergeCell ref="I368:O368"/>
    <mergeCell ref="P368:Y368"/>
    <mergeCell ref="Z368:AC368"/>
    <mergeCell ref="AD368:AG368"/>
    <mergeCell ref="AH368:AK368"/>
    <mergeCell ref="AL368:AO368"/>
    <mergeCell ref="AP368:AS368"/>
    <mergeCell ref="AT368:BL368"/>
    <mergeCell ref="B367:H367"/>
    <mergeCell ref="I367:O367"/>
    <mergeCell ref="P367:Y367"/>
    <mergeCell ref="Z367:AC367"/>
    <mergeCell ref="AD367:AG367"/>
    <mergeCell ref="AH367:AK367"/>
    <mergeCell ref="AL367:AO367"/>
    <mergeCell ref="AP367:AS367"/>
    <mergeCell ref="AT367:BL367"/>
    <mergeCell ref="B370:H370"/>
    <mergeCell ref="I370:O370"/>
    <mergeCell ref="P370:Y370"/>
    <mergeCell ref="Z370:AC370"/>
    <mergeCell ref="AD370:AG370"/>
    <mergeCell ref="AH370:AK370"/>
    <mergeCell ref="AL370:AO370"/>
    <mergeCell ref="AP370:AS370"/>
    <mergeCell ref="AT370:BL370"/>
    <mergeCell ref="B369:H369"/>
    <mergeCell ref="I369:O369"/>
    <mergeCell ref="P369:Y369"/>
    <mergeCell ref="Z369:AC369"/>
    <mergeCell ref="AD369:AG369"/>
    <mergeCell ref="AH369:AK369"/>
    <mergeCell ref="AL369:AO369"/>
    <mergeCell ref="AP369:AS369"/>
    <mergeCell ref="AT369:BL369"/>
    <mergeCell ref="B372:H372"/>
    <mergeCell ref="I372:O372"/>
    <mergeCell ref="P372:Y372"/>
    <mergeCell ref="Z372:AC372"/>
    <mergeCell ref="AD372:AG372"/>
    <mergeCell ref="AH372:AK372"/>
    <mergeCell ref="AL372:AO372"/>
    <mergeCell ref="AP372:AS372"/>
    <mergeCell ref="AT372:BL372"/>
    <mergeCell ref="B371:H371"/>
    <mergeCell ref="I371:O371"/>
    <mergeCell ref="P371:Y371"/>
    <mergeCell ref="Z371:AC371"/>
    <mergeCell ref="AD371:AG371"/>
    <mergeCell ref="AH371:AK371"/>
    <mergeCell ref="AL371:AO371"/>
    <mergeCell ref="AP371:AS371"/>
    <mergeCell ref="AT371:BL371"/>
    <mergeCell ref="B374:H374"/>
    <mergeCell ref="I374:O374"/>
    <mergeCell ref="P374:Y374"/>
    <mergeCell ref="Z374:AC374"/>
    <mergeCell ref="AD374:AG374"/>
    <mergeCell ref="AH374:AK374"/>
    <mergeCell ref="AL374:AO374"/>
    <mergeCell ref="AP374:AS374"/>
    <mergeCell ref="AT374:BL374"/>
    <mergeCell ref="B373:H373"/>
    <mergeCell ref="I373:O373"/>
    <mergeCell ref="P373:Y373"/>
    <mergeCell ref="Z373:AC373"/>
    <mergeCell ref="AD373:AG373"/>
    <mergeCell ref="AH373:AK373"/>
    <mergeCell ref="AL373:AO373"/>
    <mergeCell ref="AP373:AS373"/>
    <mergeCell ref="AT373:BL373"/>
    <mergeCell ref="B376:H376"/>
    <mergeCell ref="I376:O376"/>
    <mergeCell ref="P376:Y376"/>
    <mergeCell ref="Z376:AC376"/>
    <mergeCell ref="AD376:AG376"/>
    <mergeCell ref="AH376:AK376"/>
    <mergeCell ref="AL376:AO376"/>
    <mergeCell ref="AP376:AS376"/>
    <mergeCell ref="AT376:BL376"/>
    <mergeCell ref="B375:H375"/>
    <mergeCell ref="I375:O375"/>
    <mergeCell ref="P375:Y375"/>
    <mergeCell ref="Z375:AC375"/>
    <mergeCell ref="AD375:AG375"/>
    <mergeCell ref="AH375:AK375"/>
    <mergeCell ref="AL375:AO375"/>
    <mergeCell ref="AP375:AS375"/>
    <mergeCell ref="AT375:BL375"/>
    <mergeCell ref="B378:H378"/>
    <mergeCell ref="I378:O378"/>
    <mergeCell ref="P378:Y378"/>
    <mergeCell ref="Z378:AC378"/>
    <mergeCell ref="AD378:AG378"/>
    <mergeCell ref="AH378:AK378"/>
    <mergeCell ref="AL378:AO378"/>
    <mergeCell ref="AP378:AS378"/>
    <mergeCell ref="AT378:BL378"/>
    <mergeCell ref="B377:H377"/>
    <mergeCell ref="I377:O377"/>
    <mergeCell ref="P377:Y377"/>
    <mergeCell ref="Z377:AC377"/>
    <mergeCell ref="AD377:AG377"/>
    <mergeCell ref="AH377:AK377"/>
    <mergeCell ref="AL377:AO377"/>
    <mergeCell ref="AP377:AS377"/>
    <mergeCell ref="AT377:BL377"/>
    <mergeCell ref="B380:H380"/>
    <mergeCell ref="I380:O380"/>
    <mergeCell ref="P380:Y380"/>
    <mergeCell ref="Z380:AC380"/>
    <mergeCell ref="AD380:AG380"/>
    <mergeCell ref="AH380:AK380"/>
    <mergeCell ref="AL380:AO380"/>
    <mergeCell ref="AP380:AS380"/>
    <mergeCell ref="AT380:BL380"/>
    <mergeCell ref="B379:H379"/>
    <mergeCell ref="I379:O379"/>
    <mergeCell ref="P379:Y379"/>
    <mergeCell ref="Z379:AC379"/>
    <mergeCell ref="AD379:AG379"/>
    <mergeCell ref="AH379:AK379"/>
    <mergeCell ref="AL379:AO379"/>
    <mergeCell ref="AP379:AS379"/>
    <mergeCell ref="AT379:BL379"/>
    <mergeCell ref="B382:H382"/>
    <mergeCell ref="I382:O382"/>
    <mergeCell ref="P382:Y382"/>
    <mergeCell ref="Z382:AC382"/>
    <mergeCell ref="AD382:AG382"/>
    <mergeCell ref="AH382:AK382"/>
    <mergeCell ref="AL382:AO382"/>
    <mergeCell ref="AP382:AS382"/>
    <mergeCell ref="AT382:BL382"/>
    <mergeCell ref="B381:H381"/>
    <mergeCell ref="I381:O381"/>
    <mergeCell ref="P381:Y381"/>
    <mergeCell ref="Z381:AC381"/>
    <mergeCell ref="AD381:AG381"/>
    <mergeCell ref="AH381:AK381"/>
    <mergeCell ref="AL381:AO381"/>
    <mergeCell ref="AP381:AS381"/>
    <mergeCell ref="AT381:BL381"/>
    <mergeCell ref="B384:H384"/>
    <mergeCell ref="I384:O384"/>
    <mergeCell ref="P384:Y384"/>
    <mergeCell ref="Z384:AC384"/>
    <mergeCell ref="AD384:AG384"/>
    <mergeCell ref="AH384:AK384"/>
    <mergeCell ref="AL384:AO384"/>
    <mergeCell ref="AP384:AS384"/>
    <mergeCell ref="AT384:BL384"/>
    <mergeCell ref="B383:H383"/>
    <mergeCell ref="I383:O383"/>
    <mergeCell ref="P383:Y383"/>
    <mergeCell ref="Z383:AC383"/>
    <mergeCell ref="AD383:AG383"/>
    <mergeCell ref="AH383:AK383"/>
    <mergeCell ref="AL383:AO383"/>
    <mergeCell ref="AP383:AS383"/>
    <mergeCell ref="AT383:BL383"/>
    <mergeCell ref="B386:H386"/>
    <mergeCell ref="I386:O386"/>
    <mergeCell ref="P386:Y386"/>
    <mergeCell ref="Z386:AC386"/>
    <mergeCell ref="AD386:AG386"/>
    <mergeCell ref="AH386:AK386"/>
    <mergeCell ref="AL386:AO386"/>
    <mergeCell ref="AP386:AS386"/>
    <mergeCell ref="AT386:BL386"/>
    <mergeCell ref="B385:H385"/>
    <mergeCell ref="I385:O385"/>
    <mergeCell ref="P385:Y385"/>
    <mergeCell ref="Z385:AC385"/>
    <mergeCell ref="AD385:AG385"/>
    <mergeCell ref="AH385:AK385"/>
    <mergeCell ref="AL385:AO385"/>
    <mergeCell ref="AP385:AS385"/>
    <mergeCell ref="AT385:BL385"/>
    <mergeCell ref="B388:H388"/>
    <mergeCell ref="I388:O388"/>
    <mergeCell ref="P388:Y388"/>
    <mergeCell ref="Z388:AC388"/>
    <mergeCell ref="AD388:AG388"/>
    <mergeCell ref="AH388:AK388"/>
    <mergeCell ref="AL388:AO388"/>
    <mergeCell ref="AP388:AS388"/>
    <mergeCell ref="AT388:BL388"/>
    <mergeCell ref="B387:H387"/>
    <mergeCell ref="I387:O387"/>
    <mergeCell ref="P387:Y387"/>
    <mergeCell ref="Z387:AC387"/>
    <mergeCell ref="AD387:AG387"/>
    <mergeCell ref="AH387:AK387"/>
    <mergeCell ref="AL387:AO387"/>
    <mergeCell ref="AP387:AS387"/>
    <mergeCell ref="AT387:BL387"/>
    <mergeCell ref="B390:H390"/>
    <mergeCell ref="I390:O390"/>
    <mergeCell ref="P390:Y390"/>
    <mergeCell ref="Z390:AC390"/>
    <mergeCell ref="AD390:AG390"/>
    <mergeCell ref="AH390:AK390"/>
    <mergeCell ref="AL390:AO390"/>
    <mergeCell ref="AP390:AS390"/>
    <mergeCell ref="AT390:BL390"/>
    <mergeCell ref="B389:H389"/>
    <mergeCell ref="I389:O389"/>
    <mergeCell ref="P389:Y389"/>
    <mergeCell ref="Z389:AC389"/>
    <mergeCell ref="AD389:AG389"/>
    <mergeCell ref="AH389:AK389"/>
    <mergeCell ref="AL389:AO389"/>
    <mergeCell ref="AP389:AS389"/>
    <mergeCell ref="AT389:BL389"/>
    <mergeCell ref="B392:H392"/>
    <mergeCell ref="I392:O392"/>
    <mergeCell ref="P392:Y392"/>
    <mergeCell ref="Z392:AC392"/>
    <mergeCell ref="AD392:AG392"/>
    <mergeCell ref="AH392:AK392"/>
    <mergeCell ref="AL392:AO392"/>
    <mergeCell ref="AP392:AS392"/>
    <mergeCell ref="AT392:BL392"/>
    <mergeCell ref="B391:H391"/>
    <mergeCell ref="I391:O391"/>
    <mergeCell ref="P391:Y391"/>
    <mergeCell ref="Z391:AC391"/>
    <mergeCell ref="AD391:AG391"/>
    <mergeCell ref="AH391:AK391"/>
    <mergeCell ref="AL391:AO391"/>
    <mergeCell ref="AP391:AS391"/>
    <mergeCell ref="AT391:BL391"/>
    <mergeCell ref="B394:H394"/>
    <mergeCell ref="I394:O394"/>
    <mergeCell ref="P394:Y394"/>
    <mergeCell ref="Z394:AC394"/>
    <mergeCell ref="AD394:AG394"/>
    <mergeCell ref="AH394:AK394"/>
    <mergeCell ref="AL394:AO394"/>
    <mergeCell ref="AP394:AS394"/>
    <mergeCell ref="AT394:BL394"/>
    <mergeCell ref="B393:H393"/>
    <mergeCell ref="I393:O393"/>
    <mergeCell ref="P393:Y393"/>
    <mergeCell ref="Z393:AC393"/>
    <mergeCell ref="AD393:AG393"/>
    <mergeCell ref="AH393:AK393"/>
    <mergeCell ref="AL393:AO393"/>
    <mergeCell ref="AP393:AS393"/>
    <mergeCell ref="AT393:BL393"/>
    <mergeCell ref="B396:H396"/>
    <mergeCell ref="I396:O396"/>
    <mergeCell ref="P396:Y396"/>
    <mergeCell ref="Z396:AC396"/>
    <mergeCell ref="AD396:AG396"/>
    <mergeCell ref="AH396:AK396"/>
    <mergeCell ref="AL396:AO396"/>
    <mergeCell ref="AP396:AS396"/>
    <mergeCell ref="AT396:BL396"/>
    <mergeCell ref="B395:H395"/>
    <mergeCell ref="I395:O395"/>
    <mergeCell ref="P395:Y395"/>
    <mergeCell ref="Z395:AC395"/>
    <mergeCell ref="AD395:AG395"/>
    <mergeCell ref="AH395:AK395"/>
    <mergeCell ref="AL395:AO395"/>
    <mergeCell ref="AP395:AS395"/>
    <mergeCell ref="AT395:BL395"/>
    <mergeCell ref="B398:H398"/>
    <mergeCell ref="I398:O398"/>
    <mergeCell ref="P398:Y398"/>
    <mergeCell ref="Z398:AC398"/>
    <mergeCell ref="AD398:AG398"/>
    <mergeCell ref="AH398:AK398"/>
    <mergeCell ref="AL398:AO398"/>
    <mergeCell ref="AP398:AS398"/>
    <mergeCell ref="AT398:BL398"/>
    <mergeCell ref="B397:H397"/>
    <mergeCell ref="I397:O397"/>
    <mergeCell ref="P397:Y397"/>
    <mergeCell ref="Z397:AC397"/>
    <mergeCell ref="AD397:AG397"/>
    <mergeCell ref="AH397:AK397"/>
    <mergeCell ref="AL397:AO397"/>
    <mergeCell ref="AP397:AS397"/>
    <mergeCell ref="AT397:BL397"/>
    <mergeCell ref="B400:H400"/>
    <mergeCell ref="I400:O400"/>
    <mergeCell ref="P400:Y400"/>
    <mergeCell ref="Z400:AC400"/>
    <mergeCell ref="AD400:AG400"/>
    <mergeCell ref="AH400:AK400"/>
    <mergeCell ref="AL400:AO400"/>
    <mergeCell ref="AP400:AS400"/>
    <mergeCell ref="AT400:BL400"/>
    <mergeCell ref="B399:H399"/>
    <mergeCell ref="I399:O399"/>
    <mergeCell ref="P399:Y399"/>
    <mergeCell ref="Z399:AC399"/>
    <mergeCell ref="AD399:AG399"/>
    <mergeCell ref="AH399:AK399"/>
    <mergeCell ref="AL399:AO399"/>
    <mergeCell ref="AP399:AS399"/>
    <mergeCell ref="AT399:BL399"/>
    <mergeCell ref="B402:H402"/>
    <mergeCell ref="I402:O402"/>
    <mergeCell ref="P402:Y402"/>
    <mergeCell ref="Z402:AC402"/>
    <mergeCell ref="AD402:AG402"/>
    <mergeCell ref="AH402:AK402"/>
    <mergeCell ref="AL402:AO402"/>
    <mergeCell ref="AP402:AS402"/>
    <mergeCell ref="AT402:BL402"/>
    <mergeCell ref="B401:H401"/>
    <mergeCell ref="I401:O401"/>
    <mergeCell ref="P401:Y401"/>
    <mergeCell ref="Z401:AC401"/>
    <mergeCell ref="AD401:AG401"/>
    <mergeCell ref="AH401:AK401"/>
    <mergeCell ref="AL401:AO401"/>
    <mergeCell ref="AP401:AS401"/>
    <mergeCell ref="AT401:BL401"/>
    <mergeCell ref="B404:H404"/>
    <mergeCell ref="I404:O404"/>
    <mergeCell ref="P404:Y404"/>
    <mergeCell ref="Z404:AC404"/>
    <mergeCell ref="AD404:AG404"/>
    <mergeCell ref="AH404:AK404"/>
    <mergeCell ref="AL404:AO404"/>
    <mergeCell ref="AP404:AS404"/>
    <mergeCell ref="AT404:BL404"/>
    <mergeCell ref="B403:H403"/>
    <mergeCell ref="I403:O403"/>
    <mergeCell ref="P403:Y403"/>
    <mergeCell ref="Z403:AC403"/>
    <mergeCell ref="AD403:AG403"/>
    <mergeCell ref="AH403:AK403"/>
    <mergeCell ref="AL403:AO403"/>
    <mergeCell ref="AP403:AS403"/>
    <mergeCell ref="AT403:BL403"/>
    <mergeCell ref="B406:H406"/>
    <mergeCell ref="I406:O406"/>
    <mergeCell ref="P406:Y406"/>
    <mergeCell ref="Z406:AC406"/>
    <mergeCell ref="AD406:AG406"/>
    <mergeCell ref="AH406:AK406"/>
    <mergeCell ref="AL406:AO406"/>
    <mergeCell ref="AP406:AS406"/>
    <mergeCell ref="AT406:BL406"/>
    <mergeCell ref="B405:H405"/>
    <mergeCell ref="I405:O405"/>
    <mergeCell ref="P405:Y405"/>
    <mergeCell ref="Z405:AC405"/>
    <mergeCell ref="AD405:AG405"/>
    <mergeCell ref="AH405:AK405"/>
    <mergeCell ref="AL405:AO405"/>
    <mergeCell ref="AP405:AS405"/>
    <mergeCell ref="AT405:BL405"/>
    <mergeCell ref="B408:H408"/>
    <mergeCell ref="I408:O408"/>
    <mergeCell ref="P408:Y408"/>
    <mergeCell ref="Z408:AC408"/>
    <mergeCell ref="AD408:AG408"/>
    <mergeCell ref="AH408:AK408"/>
    <mergeCell ref="AL408:AO408"/>
    <mergeCell ref="AP408:AS408"/>
    <mergeCell ref="AT408:BL408"/>
    <mergeCell ref="B407:H407"/>
    <mergeCell ref="I407:O407"/>
    <mergeCell ref="P407:Y407"/>
    <mergeCell ref="Z407:AC407"/>
    <mergeCell ref="AD407:AG407"/>
    <mergeCell ref="AH407:AK407"/>
    <mergeCell ref="AL407:AO407"/>
    <mergeCell ref="AP407:AS407"/>
    <mergeCell ref="AT407:BL407"/>
    <mergeCell ref="B410:H410"/>
    <mergeCell ref="I410:O410"/>
    <mergeCell ref="P410:Y410"/>
    <mergeCell ref="Z410:AC410"/>
    <mergeCell ref="AD410:AG410"/>
    <mergeCell ref="AH410:AK410"/>
    <mergeCell ref="AL410:AO410"/>
    <mergeCell ref="AP410:AS410"/>
    <mergeCell ref="AT410:BL410"/>
    <mergeCell ref="B409:H409"/>
    <mergeCell ref="I409:O409"/>
    <mergeCell ref="P409:Y409"/>
    <mergeCell ref="Z409:AC409"/>
    <mergeCell ref="AD409:AG409"/>
    <mergeCell ref="AH409:AK409"/>
    <mergeCell ref="AL409:AO409"/>
    <mergeCell ref="AP409:AS409"/>
    <mergeCell ref="AT409:BL409"/>
    <mergeCell ref="B412:H412"/>
    <mergeCell ref="I412:O412"/>
    <mergeCell ref="P412:Y412"/>
    <mergeCell ref="Z412:AC412"/>
    <mergeCell ref="AD412:AG412"/>
    <mergeCell ref="AH412:AK412"/>
    <mergeCell ref="AL412:AO412"/>
    <mergeCell ref="AP412:AS412"/>
    <mergeCell ref="AT412:BL412"/>
    <mergeCell ref="B411:H411"/>
    <mergeCell ref="I411:O411"/>
    <mergeCell ref="P411:Y411"/>
    <mergeCell ref="Z411:AC411"/>
    <mergeCell ref="AD411:AG411"/>
    <mergeCell ref="AH411:AK411"/>
    <mergeCell ref="AL411:AO411"/>
    <mergeCell ref="AP411:AS411"/>
    <mergeCell ref="AT411:BL411"/>
    <mergeCell ref="B414:H414"/>
    <mergeCell ref="I414:O414"/>
    <mergeCell ref="P414:Y414"/>
    <mergeCell ref="Z414:AC414"/>
    <mergeCell ref="AD414:AG414"/>
    <mergeCell ref="AH414:AK414"/>
    <mergeCell ref="AL414:AO414"/>
    <mergeCell ref="AP414:AS414"/>
    <mergeCell ref="AT414:BL414"/>
    <mergeCell ref="B413:H413"/>
    <mergeCell ref="I413:O413"/>
    <mergeCell ref="P413:Y413"/>
    <mergeCell ref="Z413:AC413"/>
    <mergeCell ref="AD413:AG413"/>
    <mergeCell ref="AH413:AK413"/>
    <mergeCell ref="AL413:AO413"/>
    <mergeCell ref="AP413:AS413"/>
    <mergeCell ref="AT413:BL413"/>
    <mergeCell ref="B416:H416"/>
    <mergeCell ref="I416:O416"/>
    <mergeCell ref="P416:Y416"/>
    <mergeCell ref="Z416:AC416"/>
    <mergeCell ref="AD416:AG416"/>
    <mergeCell ref="AH416:AK416"/>
    <mergeCell ref="AL416:AO416"/>
    <mergeCell ref="AP416:AS416"/>
    <mergeCell ref="AT416:BL416"/>
    <mergeCell ref="B415:H415"/>
    <mergeCell ref="I415:O415"/>
    <mergeCell ref="P415:Y415"/>
    <mergeCell ref="Z415:AC415"/>
    <mergeCell ref="AD415:AG415"/>
    <mergeCell ref="AH415:AK415"/>
    <mergeCell ref="AL415:AO415"/>
    <mergeCell ref="AP415:AS415"/>
    <mergeCell ref="AT415:BL415"/>
    <mergeCell ref="B418:H418"/>
    <mergeCell ref="I418:O418"/>
    <mergeCell ref="P418:Y418"/>
    <mergeCell ref="Z418:AC418"/>
    <mergeCell ref="AD418:AG418"/>
    <mergeCell ref="AH418:AK418"/>
    <mergeCell ref="AL418:AO418"/>
    <mergeCell ref="AP418:AS418"/>
    <mergeCell ref="AT418:BL418"/>
    <mergeCell ref="B417:H417"/>
    <mergeCell ref="I417:O417"/>
    <mergeCell ref="P417:Y417"/>
    <mergeCell ref="Z417:AC417"/>
    <mergeCell ref="AD417:AG417"/>
    <mergeCell ref="AH417:AK417"/>
    <mergeCell ref="AL417:AO417"/>
    <mergeCell ref="AP417:AS417"/>
    <mergeCell ref="AT417:BL417"/>
    <mergeCell ref="B420:H420"/>
    <mergeCell ref="I420:O420"/>
    <mergeCell ref="P420:Y420"/>
    <mergeCell ref="Z420:AC420"/>
    <mergeCell ref="AD420:AG420"/>
    <mergeCell ref="AH420:AK420"/>
    <mergeCell ref="AL420:AO420"/>
    <mergeCell ref="AP420:AS420"/>
    <mergeCell ref="AT420:BL420"/>
    <mergeCell ref="B419:H419"/>
    <mergeCell ref="I419:O419"/>
    <mergeCell ref="P419:Y419"/>
    <mergeCell ref="Z419:AC419"/>
    <mergeCell ref="AD419:AG419"/>
    <mergeCell ref="AH419:AK419"/>
    <mergeCell ref="AL419:AO419"/>
    <mergeCell ref="AP419:AS419"/>
    <mergeCell ref="AT419:BL419"/>
    <mergeCell ref="B422:H422"/>
    <mergeCell ref="I422:O422"/>
    <mergeCell ref="P422:Y422"/>
    <mergeCell ref="Z422:AC422"/>
    <mergeCell ref="AD422:AG422"/>
    <mergeCell ref="AH422:AK422"/>
    <mergeCell ref="AL422:AO422"/>
    <mergeCell ref="AP422:AS422"/>
    <mergeCell ref="AT422:BL422"/>
    <mergeCell ref="B421:H421"/>
    <mergeCell ref="I421:O421"/>
    <mergeCell ref="P421:Y421"/>
    <mergeCell ref="Z421:AC421"/>
    <mergeCell ref="AD421:AG421"/>
    <mergeCell ref="AH421:AK421"/>
    <mergeCell ref="AL421:AO421"/>
    <mergeCell ref="AP421:AS421"/>
    <mergeCell ref="AT421:BL421"/>
    <mergeCell ref="B424:H424"/>
    <mergeCell ref="I424:O424"/>
    <mergeCell ref="P424:Y424"/>
    <mergeCell ref="Z424:AC424"/>
    <mergeCell ref="AD424:AG424"/>
    <mergeCell ref="AH424:AK424"/>
    <mergeCell ref="AL424:AO424"/>
    <mergeCell ref="AP424:AS424"/>
    <mergeCell ref="AT424:BL424"/>
    <mergeCell ref="B423:H423"/>
    <mergeCell ref="I423:O423"/>
    <mergeCell ref="P423:Y423"/>
    <mergeCell ref="Z423:AC423"/>
    <mergeCell ref="AD423:AG423"/>
    <mergeCell ref="AH423:AK423"/>
    <mergeCell ref="AL423:AO423"/>
    <mergeCell ref="AP423:AS423"/>
    <mergeCell ref="AT423:BL423"/>
    <mergeCell ref="B426:H426"/>
    <mergeCell ref="I426:O426"/>
    <mergeCell ref="P426:Y426"/>
    <mergeCell ref="Z426:AC426"/>
    <mergeCell ref="AD426:AG426"/>
    <mergeCell ref="AH426:AK426"/>
    <mergeCell ref="AL426:AO426"/>
    <mergeCell ref="AP426:AS426"/>
    <mergeCell ref="AT426:BL426"/>
    <mergeCell ref="B425:H425"/>
    <mergeCell ref="I425:O425"/>
    <mergeCell ref="P425:Y425"/>
    <mergeCell ref="Z425:AC425"/>
    <mergeCell ref="AD425:AG425"/>
    <mergeCell ref="AH425:AK425"/>
    <mergeCell ref="AL425:AO425"/>
    <mergeCell ref="AP425:AS425"/>
    <mergeCell ref="AT425:BL425"/>
    <mergeCell ref="B428:H428"/>
    <mergeCell ref="I428:O428"/>
    <mergeCell ref="P428:Y428"/>
    <mergeCell ref="Z428:AC428"/>
    <mergeCell ref="AD428:AG428"/>
    <mergeCell ref="AH428:AK428"/>
    <mergeCell ref="AL428:AO428"/>
    <mergeCell ref="AP428:AS428"/>
    <mergeCell ref="AT428:BL428"/>
    <mergeCell ref="B427:H427"/>
    <mergeCell ref="I427:O427"/>
    <mergeCell ref="P427:Y427"/>
    <mergeCell ref="Z427:AC427"/>
    <mergeCell ref="AD427:AG427"/>
    <mergeCell ref="AH427:AK427"/>
    <mergeCell ref="AL427:AO427"/>
    <mergeCell ref="AP427:AS427"/>
    <mergeCell ref="AT427:BL427"/>
    <mergeCell ref="B430:H430"/>
    <mergeCell ref="I430:O430"/>
    <mergeCell ref="P430:Y430"/>
    <mergeCell ref="Z430:AC430"/>
    <mergeCell ref="AD430:AG430"/>
    <mergeCell ref="AH430:AK430"/>
    <mergeCell ref="AL430:AO430"/>
    <mergeCell ref="AP430:AS430"/>
    <mergeCell ref="AT430:BL430"/>
    <mergeCell ref="B429:H429"/>
    <mergeCell ref="I429:O429"/>
    <mergeCell ref="P429:Y429"/>
    <mergeCell ref="Z429:AC429"/>
    <mergeCell ref="AD429:AG429"/>
    <mergeCell ref="AH429:AK429"/>
    <mergeCell ref="AL429:AO429"/>
    <mergeCell ref="AP429:AS429"/>
    <mergeCell ref="AT429:BL429"/>
    <mergeCell ref="B432:H432"/>
    <mergeCell ref="I432:O432"/>
    <mergeCell ref="P432:Y432"/>
    <mergeCell ref="Z432:AC432"/>
    <mergeCell ref="AD432:AG432"/>
    <mergeCell ref="AH432:AK432"/>
    <mergeCell ref="AL432:AO432"/>
    <mergeCell ref="AP432:AS432"/>
    <mergeCell ref="AT432:BL432"/>
    <mergeCell ref="B431:H431"/>
    <mergeCell ref="I431:O431"/>
    <mergeCell ref="P431:Y431"/>
    <mergeCell ref="Z431:AC431"/>
    <mergeCell ref="AD431:AG431"/>
    <mergeCell ref="AH431:AK431"/>
    <mergeCell ref="AL431:AO431"/>
    <mergeCell ref="AP431:AS431"/>
    <mergeCell ref="AT431:BL431"/>
    <mergeCell ref="B434:H434"/>
    <mergeCell ref="I434:O434"/>
    <mergeCell ref="P434:Y434"/>
    <mergeCell ref="Z434:AC434"/>
    <mergeCell ref="AD434:AG434"/>
    <mergeCell ref="AH434:AK434"/>
    <mergeCell ref="AL434:AO434"/>
    <mergeCell ref="AP434:AS434"/>
    <mergeCell ref="AT434:BL434"/>
    <mergeCell ref="B433:H433"/>
    <mergeCell ref="I433:O433"/>
    <mergeCell ref="P433:Y433"/>
    <mergeCell ref="Z433:AC433"/>
    <mergeCell ref="AD433:AG433"/>
    <mergeCell ref="AH433:AK433"/>
    <mergeCell ref="AL433:AO433"/>
    <mergeCell ref="AP433:AS433"/>
    <mergeCell ref="AT433:BL433"/>
    <mergeCell ref="B436:H436"/>
    <mergeCell ref="I436:O436"/>
    <mergeCell ref="P436:Y436"/>
    <mergeCell ref="Z436:AC436"/>
    <mergeCell ref="AD436:AG436"/>
    <mergeCell ref="AH436:AK436"/>
    <mergeCell ref="AL436:AO436"/>
    <mergeCell ref="AP436:AS436"/>
    <mergeCell ref="AT436:BL436"/>
    <mergeCell ref="B435:H435"/>
    <mergeCell ref="I435:O435"/>
    <mergeCell ref="P435:Y435"/>
    <mergeCell ref="Z435:AC435"/>
    <mergeCell ref="AD435:AG435"/>
    <mergeCell ref="AH435:AK435"/>
    <mergeCell ref="AL435:AO435"/>
    <mergeCell ref="AP435:AS435"/>
    <mergeCell ref="AT435:BL435"/>
    <mergeCell ref="B438:H438"/>
    <mergeCell ref="I438:O438"/>
    <mergeCell ref="P438:Y438"/>
    <mergeCell ref="Z438:AC438"/>
    <mergeCell ref="AD438:AG438"/>
    <mergeCell ref="AH438:AK438"/>
    <mergeCell ref="AL438:AO438"/>
    <mergeCell ref="AP438:AS438"/>
    <mergeCell ref="AT438:BL438"/>
    <mergeCell ref="B437:H437"/>
    <mergeCell ref="I437:O437"/>
    <mergeCell ref="P437:Y437"/>
    <mergeCell ref="Z437:AC437"/>
    <mergeCell ref="AD437:AG437"/>
    <mergeCell ref="AH437:AK437"/>
    <mergeCell ref="AL437:AO437"/>
    <mergeCell ref="AP437:AS437"/>
    <mergeCell ref="AT437:BL437"/>
    <mergeCell ref="B440:H440"/>
    <mergeCell ref="I440:O440"/>
    <mergeCell ref="P440:Y440"/>
    <mergeCell ref="Z440:AC440"/>
    <mergeCell ref="AD440:AG440"/>
    <mergeCell ref="AH440:AK440"/>
    <mergeCell ref="AL440:AO440"/>
    <mergeCell ref="AP440:AS440"/>
    <mergeCell ref="AT440:BL440"/>
    <mergeCell ref="B439:H439"/>
    <mergeCell ref="I439:O439"/>
    <mergeCell ref="P439:Y439"/>
    <mergeCell ref="Z439:AC439"/>
    <mergeCell ref="AD439:AG439"/>
    <mergeCell ref="AH439:AK439"/>
    <mergeCell ref="AL439:AO439"/>
    <mergeCell ref="AP439:AS439"/>
    <mergeCell ref="AT439:BL439"/>
    <mergeCell ref="B442:H442"/>
    <mergeCell ref="I442:O442"/>
    <mergeCell ref="P442:Y442"/>
    <mergeCell ref="Z442:AC442"/>
    <mergeCell ref="AD442:AG442"/>
    <mergeCell ref="AH442:AK442"/>
    <mergeCell ref="AL442:AO442"/>
    <mergeCell ref="AP442:AS442"/>
    <mergeCell ref="AT442:BL442"/>
    <mergeCell ref="B441:H441"/>
    <mergeCell ref="I441:O441"/>
    <mergeCell ref="P441:Y441"/>
    <mergeCell ref="Z441:AC441"/>
    <mergeCell ref="AD441:AG441"/>
    <mergeCell ref="AH441:AK441"/>
    <mergeCell ref="AL441:AO441"/>
    <mergeCell ref="AP441:AS441"/>
    <mergeCell ref="AT441:BL441"/>
    <mergeCell ref="B444:H444"/>
    <mergeCell ref="I444:O444"/>
    <mergeCell ref="P444:Y444"/>
    <mergeCell ref="Z444:AC444"/>
    <mergeCell ref="AD444:AG444"/>
    <mergeCell ref="AH444:AK444"/>
    <mergeCell ref="AL444:AO444"/>
    <mergeCell ref="AP444:AS444"/>
    <mergeCell ref="AT444:BL444"/>
    <mergeCell ref="B443:H443"/>
    <mergeCell ref="I443:O443"/>
    <mergeCell ref="P443:Y443"/>
    <mergeCell ref="Z443:AC443"/>
    <mergeCell ref="AD443:AG443"/>
    <mergeCell ref="AH443:AK443"/>
    <mergeCell ref="AL443:AO443"/>
    <mergeCell ref="AP443:AS443"/>
    <mergeCell ref="AT443:BL443"/>
    <mergeCell ref="B446:H446"/>
    <mergeCell ref="I446:O446"/>
    <mergeCell ref="P446:Y446"/>
    <mergeCell ref="Z446:AC446"/>
    <mergeCell ref="AD446:AG446"/>
    <mergeCell ref="AH446:AK446"/>
    <mergeCell ref="AL446:AO446"/>
    <mergeCell ref="AP446:AS446"/>
    <mergeCell ref="AT446:BL446"/>
    <mergeCell ref="B445:H445"/>
    <mergeCell ref="I445:O445"/>
    <mergeCell ref="P445:Y445"/>
    <mergeCell ref="Z445:AC445"/>
    <mergeCell ref="AD445:AG445"/>
    <mergeCell ref="AH445:AK445"/>
    <mergeCell ref="AL445:AO445"/>
    <mergeCell ref="AP445:AS445"/>
    <mergeCell ref="AT445:BL445"/>
    <mergeCell ref="B448:H448"/>
    <mergeCell ref="I448:O448"/>
    <mergeCell ref="P448:Y448"/>
    <mergeCell ref="Z448:AC448"/>
    <mergeCell ref="AD448:AG448"/>
    <mergeCell ref="AH448:AK448"/>
    <mergeCell ref="AL448:AO448"/>
    <mergeCell ref="AP448:AS448"/>
    <mergeCell ref="AT448:BL448"/>
    <mergeCell ref="B447:H447"/>
    <mergeCell ref="I447:O447"/>
    <mergeCell ref="P447:Y447"/>
    <mergeCell ref="Z447:AC447"/>
    <mergeCell ref="AD447:AG447"/>
    <mergeCell ref="AH447:AK447"/>
    <mergeCell ref="AL447:AO447"/>
    <mergeCell ref="AP447:AS447"/>
    <mergeCell ref="AT447:BL447"/>
    <mergeCell ref="B450:H450"/>
    <mergeCell ref="I450:O450"/>
    <mergeCell ref="P450:Y450"/>
    <mergeCell ref="Z450:AC450"/>
    <mergeCell ref="AD450:AG450"/>
    <mergeCell ref="AH450:AK450"/>
    <mergeCell ref="AL450:AO450"/>
    <mergeCell ref="AP450:AS450"/>
    <mergeCell ref="AT450:BL450"/>
    <mergeCell ref="B449:H449"/>
    <mergeCell ref="I449:O449"/>
    <mergeCell ref="P449:Y449"/>
    <mergeCell ref="Z449:AC449"/>
    <mergeCell ref="AD449:AG449"/>
    <mergeCell ref="AH449:AK449"/>
    <mergeCell ref="AL449:AO449"/>
    <mergeCell ref="AP449:AS449"/>
    <mergeCell ref="AT449:BL449"/>
    <mergeCell ref="B452:H452"/>
    <mergeCell ref="I452:O452"/>
    <mergeCell ref="P452:Y452"/>
    <mergeCell ref="Z452:AC452"/>
    <mergeCell ref="AD452:AG452"/>
    <mergeCell ref="AH452:AK452"/>
    <mergeCell ref="AL452:AO452"/>
    <mergeCell ref="AP452:AS452"/>
    <mergeCell ref="AT452:BL452"/>
    <mergeCell ref="B451:H451"/>
    <mergeCell ref="I451:O451"/>
    <mergeCell ref="P451:Y451"/>
    <mergeCell ref="Z451:AC451"/>
    <mergeCell ref="AD451:AG451"/>
    <mergeCell ref="AH451:AK451"/>
    <mergeCell ref="AL451:AO451"/>
    <mergeCell ref="AP451:AS451"/>
    <mergeCell ref="AT451:BL451"/>
    <mergeCell ref="B454:H454"/>
    <mergeCell ref="I454:O454"/>
    <mergeCell ref="P454:Y454"/>
    <mergeCell ref="Z454:AC454"/>
    <mergeCell ref="AD454:AG454"/>
    <mergeCell ref="AH454:AK454"/>
    <mergeCell ref="AL454:AO454"/>
    <mergeCell ref="AP454:AS454"/>
    <mergeCell ref="AT454:BL454"/>
    <mergeCell ref="B453:H453"/>
    <mergeCell ref="I453:O453"/>
    <mergeCell ref="P453:Y453"/>
    <mergeCell ref="Z453:AC453"/>
    <mergeCell ref="AD453:AG453"/>
    <mergeCell ref="AH453:AK453"/>
    <mergeCell ref="AL453:AO453"/>
    <mergeCell ref="AP453:AS453"/>
    <mergeCell ref="AT453:BL453"/>
    <mergeCell ref="B456:H456"/>
    <mergeCell ref="I456:O456"/>
    <mergeCell ref="P456:Y456"/>
    <mergeCell ref="Z456:AC456"/>
    <mergeCell ref="AD456:AG456"/>
    <mergeCell ref="AH456:AK456"/>
    <mergeCell ref="AL456:AO456"/>
    <mergeCell ref="AP456:AS456"/>
    <mergeCell ref="AT456:BL456"/>
    <mergeCell ref="B455:H455"/>
    <mergeCell ref="I455:O455"/>
    <mergeCell ref="P455:Y455"/>
    <mergeCell ref="Z455:AC455"/>
    <mergeCell ref="AD455:AG455"/>
    <mergeCell ref="AH455:AK455"/>
    <mergeCell ref="AL455:AO455"/>
    <mergeCell ref="AP455:AS455"/>
    <mergeCell ref="AT455:BL455"/>
    <mergeCell ref="B458:H458"/>
    <mergeCell ref="I458:O458"/>
    <mergeCell ref="P458:Y458"/>
    <mergeCell ref="Z458:AC458"/>
    <mergeCell ref="AD458:AG458"/>
    <mergeCell ref="AH458:AK458"/>
    <mergeCell ref="AL458:AO458"/>
    <mergeCell ref="AP458:AS458"/>
    <mergeCell ref="AT458:BL458"/>
    <mergeCell ref="B457:H457"/>
    <mergeCell ref="I457:O457"/>
    <mergeCell ref="P457:Y457"/>
    <mergeCell ref="Z457:AC457"/>
    <mergeCell ref="AD457:AG457"/>
    <mergeCell ref="AH457:AK457"/>
    <mergeCell ref="AL457:AO457"/>
    <mergeCell ref="AP457:AS457"/>
    <mergeCell ref="AT457:BL457"/>
    <mergeCell ref="B460:H460"/>
    <mergeCell ref="I460:O460"/>
    <mergeCell ref="P460:Y460"/>
    <mergeCell ref="Z460:AC460"/>
    <mergeCell ref="AD460:AG460"/>
    <mergeCell ref="AH460:AK460"/>
    <mergeCell ref="AL460:AO460"/>
    <mergeCell ref="AP460:AS460"/>
    <mergeCell ref="AT460:BL460"/>
    <mergeCell ref="B459:H459"/>
    <mergeCell ref="I459:O459"/>
    <mergeCell ref="P459:Y459"/>
    <mergeCell ref="Z459:AC459"/>
    <mergeCell ref="AD459:AG459"/>
    <mergeCell ref="AH459:AK459"/>
    <mergeCell ref="AL459:AO459"/>
    <mergeCell ref="AP459:AS459"/>
    <mergeCell ref="AT459:BL459"/>
    <mergeCell ref="B462:H462"/>
    <mergeCell ref="I462:O462"/>
    <mergeCell ref="P462:Y462"/>
    <mergeCell ref="Z462:AC462"/>
    <mergeCell ref="AD462:AG462"/>
    <mergeCell ref="AH462:AK462"/>
    <mergeCell ref="AL462:AO462"/>
    <mergeCell ref="AP462:AS462"/>
    <mergeCell ref="AT462:BL462"/>
    <mergeCell ref="B461:H461"/>
    <mergeCell ref="I461:O461"/>
    <mergeCell ref="P461:Y461"/>
    <mergeCell ref="Z461:AC461"/>
    <mergeCell ref="AD461:AG461"/>
    <mergeCell ref="AH461:AK461"/>
    <mergeCell ref="AL461:AO461"/>
    <mergeCell ref="AP461:AS461"/>
    <mergeCell ref="AT461:BL461"/>
    <mergeCell ref="B464:H464"/>
    <mergeCell ref="I464:O464"/>
    <mergeCell ref="P464:Y464"/>
    <mergeCell ref="Z464:AC464"/>
    <mergeCell ref="AD464:AG464"/>
    <mergeCell ref="AH464:AK464"/>
    <mergeCell ref="AL464:AO464"/>
    <mergeCell ref="AP464:AS464"/>
    <mergeCell ref="AT464:BL464"/>
    <mergeCell ref="B463:H463"/>
    <mergeCell ref="I463:O463"/>
    <mergeCell ref="P463:Y463"/>
    <mergeCell ref="Z463:AC463"/>
    <mergeCell ref="AD463:AG463"/>
    <mergeCell ref="AH463:AK463"/>
    <mergeCell ref="AL463:AO463"/>
    <mergeCell ref="AP463:AS463"/>
    <mergeCell ref="AT463:BL463"/>
    <mergeCell ref="B466:H466"/>
    <mergeCell ref="I466:O466"/>
    <mergeCell ref="P466:Y466"/>
    <mergeCell ref="Z466:AC466"/>
    <mergeCell ref="AD466:AG466"/>
    <mergeCell ref="AH466:AK466"/>
    <mergeCell ref="AL466:AO466"/>
    <mergeCell ref="AP466:AS466"/>
    <mergeCell ref="AT466:BL466"/>
    <mergeCell ref="B465:H465"/>
    <mergeCell ref="I465:O465"/>
    <mergeCell ref="P465:Y465"/>
    <mergeCell ref="Z465:AC465"/>
    <mergeCell ref="AD465:AG465"/>
    <mergeCell ref="AH465:AK465"/>
    <mergeCell ref="AL465:AO465"/>
    <mergeCell ref="AP465:AS465"/>
    <mergeCell ref="AT465:BL465"/>
    <mergeCell ref="B468:H468"/>
    <mergeCell ref="I468:O468"/>
    <mergeCell ref="P468:Y468"/>
    <mergeCell ref="Z468:AC468"/>
    <mergeCell ref="AD468:AG468"/>
    <mergeCell ref="AH468:AK468"/>
    <mergeCell ref="AL468:AO468"/>
    <mergeCell ref="AP468:AS468"/>
    <mergeCell ref="AT468:BL468"/>
    <mergeCell ref="B467:H467"/>
    <mergeCell ref="I467:O467"/>
    <mergeCell ref="P467:Y467"/>
    <mergeCell ref="Z467:AC467"/>
    <mergeCell ref="AD467:AG467"/>
    <mergeCell ref="AH467:AK467"/>
    <mergeCell ref="AL467:AO467"/>
    <mergeCell ref="AP467:AS467"/>
    <mergeCell ref="AT467:BL467"/>
    <mergeCell ref="B470:H470"/>
    <mergeCell ref="I470:O470"/>
    <mergeCell ref="P470:Y470"/>
    <mergeCell ref="Z470:AC470"/>
    <mergeCell ref="AD470:AG470"/>
    <mergeCell ref="AH470:AK470"/>
    <mergeCell ref="AL470:AO470"/>
    <mergeCell ref="AP470:AS470"/>
    <mergeCell ref="AT470:BL470"/>
    <mergeCell ref="B469:H469"/>
    <mergeCell ref="I469:O469"/>
    <mergeCell ref="P469:Y469"/>
    <mergeCell ref="Z469:AC469"/>
    <mergeCell ref="AD469:AG469"/>
    <mergeCell ref="AH469:AK469"/>
    <mergeCell ref="AL469:AO469"/>
    <mergeCell ref="AP469:AS469"/>
    <mergeCell ref="AT469:BL469"/>
    <mergeCell ref="B472:H472"/>
    <mergeCell ref="I472:O472"/>
    <mergeCell ref="P472:Y472"/>
    <mergeCell ref="Z472:AC472"/>
    <mergeCell ref="AD472:AG472"/>
    <mergeCell ref="AH472:AK472"/>
    <mergeCell ref="AL472:AO472"/>
    <mergeCell ref="AP472:AS472"/>
    <mergeCell ref="AT472:BL472"/>
    <mergeCell ref="B471:H471"/>
    <mergeCell ref="I471:O471"/>
    <mergeCell ref="P471:Y471"/>
    <mergeCell ref="Z471:AC471"/>
    <mergeCell ref="AD471:AG471"/>
    <mergeCell ref="AH471:AK471"/>
    <mergeCell ref="AL471:AO471"/>
    <mergeCell ref="AP471:AS471"/>
    <mergeCell ref="AT471:BL471"/>
    <mergeCell ref="B474:H474"/>
    <mergeCell ref="I474:O474"/>
    <mergeCell ref="P474:Y474"/>
    <mergeCell ref="Z474:AC474"/>
    <mergeCell ref="AD474:AG474"/>
    <mergeCell ref="AH474:AK474"/>
    <mergeCell ref="AL474:AO474"/>
    <mergeCell ref="AP474:AS474"/>
    <mergeCell ref="AT474:BL474"/>
    <mergeCell ref="B473:H473"/>
    <mergeCell ref="I473:O473"/>
    <mergeCell ref="P473:Y473"/>
    <mergeCell ref="Z473:AC473"/>
    <mergeCell ref="AD473:AG473"/>
    <mergeCell ref="AH473:AK473"/>
    <mergeCell ref="AL473:AO473"/>
    <mergeCell ref="AP473:AS473"/>
    <mergeCell ref="AT473:BL473"/>
    <mergeCell ref="B476:H476"/>
    <mergeCell ref="I476:O476"/>
    <mergeCell ref="P476:Y476"/>
    <mergeCell ref="Z476:AC476"/>
    <mergeCell ref="AD476:AG476"/>
    <mergeCell ref="AH476:AK476"/>
    <mergeCell ref="AL476:AO476"/>
    <mergeCell ref="AP476:AS476"/>
    <mergeCell ref="AT476:BL476"/>
    <mergeCell ref="B475:H475"/>
    <mergeCell ref="I475:O475"/>
    <mergeCell ref="P475:Y475"/>
    <mergeCell ref="Z475:AC475"/>
    <mergeCell ref="AD475:AG475"/>
    <mergeCell ref="AH475:AK475"/>
    <mergeCell ref="AL475:AO475"/>
    <mergeCell ref="AP475:AS475"/>
    <mergeCell ref="AT475:BL475"/>
    <mergeCell ref="B478:H478"/>
    <mergeCell ref="I478:O478"/>
    <mergeCell ref="P478:Y478"/>
    <mergeCell ref="Z478:AC478"/>
    <mergeCell ref="AD478:AG478"/>
    <mergeCell ref="AH478:AK478"/>
    <mergeCell ref="AL478:AO478"/>
    <mergeCell ref="AP478:AS478"/>
    <mergeCell ref="AT478:BL478"/>
    <mergeCell ref="B477:H477"/>
    <mergeCell ref="I477:O477"/>
    <mergeCell ref="P477:Y477"/>
    <mergeCell ref="Z477:AC477"/>
    <mergeCell ref="AD477:AG477"/>
    <mergeCell ref="AH477:AK477"/>
    <mergeCell ref="AL477:AO477"/>
    <mergeCell ref="AP477:AS477"/>
    <mergeCell ref="AT477:BL477"/>
    <mergeCell ref="B480:H480"/>
    <mergeCell ref="I480:O480"/>
    <mergeCell ref="P480:Y480"/>
    <mergeCell ref="Z480:AC480"/>
    <mergeCell ref="AD480:AG480"/>
    <mergeCell ref="AH480:AK480"/>
    <mergeCell ref="AL480:AO480"/>
    <mergeCell ref="AP480:AS480"/>
    <mergeCell ref="AT480:BL480"/>
    <mergeCell ref="B479:H479"/>
    <mergeCell ref="I479:O479"/>
    <mergeCell ref="P479:Y479"/>
    <mergeCell ref="Z479:AC479"/>
    <mergeCell ref="AD479:AG479"/>
    <mergeCell ref="AH479:AK479"/>
    <mergeCell ref="AL479:AO479"/>
    <mergeCell ref="AP479:AS479"/>
    <mergeCell ref="AT479:BL479"/>
    <mergeCell ref="B482:H482"/>
    <mergeCell ref="I482:O482"/>
    <mergeCell ref="P482:Y482"/>
    <mergeCell ref="Z482:AC482"/>
    <mergeCell ref="AD482:AG482"/>
    <mergeCell ref="AH482:AK482"/>
    <mergeCell ref="AL482:AO482"/>
    <mergeCell ref="AP482:AS482"/>
    <mergeCell ref="AT482:BL482"/>
    <mergeCell ref="B481:H481"/>
    <mergeCell ref="I481:O481"/>
    <mergeCell ref="P481:Y481"/>
    <mergeCell ref="Z481:AC481"/>
    <mergeCell ref="AD481:AG481"/>
    <mergeCell ref="AH481:AK481"/>
    <mergeCell ref="AL481:AO481"/>
    <mergeCell ref="AP481:AS481"/>
    <mergeCell ref="AT481:BL481"/>
    <mergeCell ref="B484:H484"/>
    <mergeCell ref="I484:O484"/>
    <mergeCell ref="P484:Y484"/>
    <mergeCell ref="Z484:AC484"/>
    <mergeCell ref="AD484:AG484"/>
    <mergeCell ref="AH484:AK484"/>
    <mergeCell ref="AL484:AO484"/>
    <mergeCell ref="AP484:AS484"/>
    <mergeCell ref="AT484:BL484"/>
    <mergeCell ref="B483:H483"/>
    <mergeCell ref="I483:O483"/>
    <mergeCell ref="P483:Y483"/>
    <mergeCell ref="Z483:AC483"/>
    <mergeCell ref="AD483:AG483"/>
    <mergeCell ref="AH483:AK483"/>
    <mergeCell ref="AL483:AO483"/>
    <mergeCell ref="AP483:AS483"/>
    <mergeCell ref="AT483:BL483"/>
    <mergeCell ref="B486:H486"/>
    <mergeCell ref="I486:O486"/>
    <mergeCell ref="P486:Y486"/>
    <mergeCell ref="Z486:AC486"/>
    <mergeCell ref="AD486:AG486"/>
    <mergeCell ref="AH486:AK486"/>
    <mergeCell ref="AL486:AO486"/>
    <mergeCell ref="AP486:AS486"/>
    <mergeCell ref="AT486:BL486"/>
    <mergeCell ref="B485:H485"/>
    <mergeCell ref="I485:O485"/>
    <mergeCell ref="P485:Y485"/>
    <mergeCell ref="Z485:AC485"/>
    <mergeCell ref="AD485:AG485"/>
    <mergeCell ref="AH485:AK485"/>
    <mergeCell ref="AL485:AO485"/>
    <mergeCell ref="AP485:AS485"/>
    <mergeCell ref="AT485:BL485"/>
    <mergeCell ref="B488:H488"/>
    <mergeCell ref="I488:O488"/>
    <mergeCell ref="P488:Y488"/>
    <mergeCell ref="Z488:AC488"/>
    <mergeCell ref="AD488:AG488"/>
    <mergeCell ref="AH488:AK488"/>
    <mergeCell ref="AL488:AO488"/>
    <mergeCell ref="AP488:AS488"/>
    <mergeCell ref="AT488:BL488"/>
    <mergeCell ref="B487:H487"/>
    <mergeCell ref="I487:O487"/>
    <mergeCell ref="P487:Y487"/>
    <mergeCell ref="Z487:AC487"/>
    <mergeCell ref="AD487:AG487"/>
    <mergeCell ref="AH487:AK487"/>
    <mergeCell ref="AL487:AO487"/>
    <mergeCell ref="AP487:AS487"/>
    <mergeCell ref="AT487:BL487"/>
    <mergeCell ref="B490:H490"/>
    <mergeCell ref="I490:O490"/>
    <mergeCell ref="P490:Y490"/>
    <mergeCell ref="Z490:AC490"/>
    <mergeCell ref="AD490:AG490"/>
    <mergeCell ref="AH490:AK490"/>
    <mergeCell ref="AL490:AO490"/>
    <mergeCell ref="AP490:AS490"/>
    <mergeCell ref="AT490:BL490"/>
    <mergeCell ref="B489:H489"/>
    <mergeCell ref="I489:O489"/>
    <mergeCell ref="P489:Y489"/>
    <mergeCell ref="Z489:AC489"/>
    <mergeCell ref="AD489:AG489"/>
    <mergeCell ref="AH489:AK489"/>
    <mergeCell ref="AL489:AO489"/>
    <mergeCell ref="AP489:AS489"/>
    <mergeCell ref="AT489:BL489"/>
    <mergeCell ref="B492:H492"/>
    <mergeCell ref="I492:O492"/>
    <mergeCell ref="P492:Y492"/>
    <mergeCell ref="Z492:AC492"/>
    <mergeCell ref="AD492:AG492"/>
    <mergeCell ref="AH492:AK492"/>
    <mergeCell ref="AL492:AO492"/>
    <mergeCell ref="AP492:AS492"/>
    <mergeCell ref="AT492:BL492"/>
    <mergeCell ref="B491:H491"/>
    <mergeCell ref="I491:O491"/>
    <mergeCell ref="P491:Y491"/>
    <mergeCell ref="Z491:AC491"/>
    <mergeCell ref="AD491:AG491"/>
    <mergeCell ref="AH491:AK491"/>
    <mergeCell ref="AL491:AO491"/>
    <mergeCell ref="AP491:AS491"/>
    <mergeCell ref="AT491:BL491"/>
    <mergeCell ref="B494:H494"/>
    <mergeCell ref="I494:O494"/>
    <mergeCell ref="P494:Y494"/>
    <mergeCell ref="Z494:AC494"/>
    <mergeCell ref="AD494:AG494"/>
    <mergeCell ref="AH494:AK494"/>
    <mergeCell ref="AL494:AO494"/>
    <mergeCell ref="AP494:AS494"/>
    <mergeCell ref="AT494:BL494"/>
    <mergeCell ref="B493:H493"/>
    <mergeCell ref="I493:O493"/>
    <mergeCell ref="P493:Y493"/>
    <mergeCell ref="Z493:AC493"/>
    <mergeCell ref="AD493:AG493"/>
    <mergeCell ref="AH493:AK493"/>
    <mergeCell ref="AL493:AO493"/>
    <mergeCell ref="AP493:AS493"/>
    <mergeCell ref="AT493:BL493"/>
    <mergeCell ref="B496:H496"/>
    <mergeCell ref="I496:O496"/>
    <mergeCell ref="P496:Y496"/>
    <mergeCell ref="Z496:AC496"/>
    <mergeCell ref="AD496:AG496"/>
    <mergeCell ref="AH496:AK496"/>
    <mergeCell ref="AL496:AO496"/>
    <mergeCell ref="AP496:AS496"/>
    <mergeCell ref="AT496:BL496"/>
    <mergeCell ref="B495:H495"/>
    <mergeCell ref="I495:O495"/>
    <mergeCell ref="P495:Y495"/>
    <mergeCell ref="Z495:AC495"/>
    <mergeCell ref="AD495:AG495"/>
    <mergeCell ref="AH495:AK495"/>
    <mergeCell ref="AL495:AO495"/>
    <mergeCell ref="AP495:AS495"/>
    <mergeCell ref="AT495:BL495"/>
    <mergeCell ref="B498:H498"/>
    <mergeCell ref="I498:O498"/>
    <mergeCell ref="P498:Y498"/>
    <mergeCell ref="Z498:AC498"/>
    <mergeCell ref="AD498:AG498"/>
    <mergeCell ref="AH498:AK498"/>
    <mergeCell ref="AL498:AO498"/>
    <mergeCell ref="AP498:AS498"/>
    <mergeCell ref="AT498:BL498"/>
    <mergeCell ref="B497:H497"/>
    <mergeCell ref="I497:O497"/>
    <mergeCell ref="P497:Y497"/>
    <mergeCell ref="Z497:AC497"/>
    <mergeCell ref="AD497:AG497"/>
    <mergeCell ref="AH497:AK497"/>
    <mergeCell ref="AL497:AO497"/>
    <mergeCell ref="AP497:AS497"/>
    <mergeCell ref="AT497:BL497"/>
    <mergeCell ref="B500:H500"/>
    <mergeCell ref="I500:O500"/>
    <mergeCell ref="P500:Y500"/>
    <mergeCell ref="Z500:AC500"/>
    <mergeCell ref="AD500:AG500"/>
    <mergeCell ref="AH500:AK500"/>
    <mergeCell ref="AL500:AO500"/>
    <mergeCell ref="AP500:AS500"/>
    <mergeCell ref="AT500:BL500"/>
    <mergeCell ref="B499:H499"/>
    <mergeCell ref="I499:O499"/>
    <mergeCell ref="P499:Y499"/>
    <mergeCell ref="Z499:AC499"/>
    <mergeCell ref="AD499:AG499"/>
    <mergeCell ref="AH499:AK499"/>
    <mergeCell ref="AL499:AO499"/>
    <mergeCell ref="AP499:AS499"/>
    <mergeCell ref="AT499:BL499"/>
    <mergeCell ref="B502:H502"/>
    <mergeCell ref="I502:O502"/>
    <mergeCell ref="P502:Y502"/>
    <mergeCell ref="Z502:AC502"/>
    <mergeCell ref="AD502:AG502"/>
    <mergeCell ref="AH502:AK502"/>
    <mergeCell ref="AL502:AO502"/>
    <mergeCell ref="AP502:AS502"/>
    <mergeCell ref="AT502:BL502"/>
    <mergeCell ref="B501:H501"/>
    <mergeCell ref="I501:O501"/>
    <mergeCell ref="P501:Y501"/>
    <mergeCell ref="Z501:AC501"/>
    <mergeCell ref="AD501:AG501"/>
    <mergeCell ref="AH501:AK501"/>
    <mergeCell ref="AL501:AO501"/>
    <mergeCell ref="AP501:AS501"/>
    <mergeCell ref="AT501:BL501"/>
    <mergeCell ref="B504:H504"/>
    <mergeCell ref="I504:O504"/>
    <mergeCell ref="P504:Y504"/>
    <mergeCell ref="Z504:AC504"/>
    <mergeCell ref="AD504:AG504"/>
    <mergeCell ref="AH504:AK504"/>
    <mergeCell ref="AL504:AO504"/>
    <mergeCell ref="AP504:AS504"/>
    <mergeCell ref="AT504:BL504"/>
    <mergeCell ref="B503:H503"/>
    <mergeCell ref="I503:O503"/>
    <mergeCell ref="P503:Y503"/>
    <mergeCell ref="Z503:AC503"/>
    <mergeCell ref="AD503:AG503"/>
    <mergeCell ref="AH503:AK503"/>
    <mergeCell ref="AL503:AO503"/>
    <mergeCell ref="AP503:AS503"/>
    <mergeCell ref="AT503:BL503"/>
    <mergeCell ref="B506:H506"/>
    <mergeCell ref="I506:O506"/>
    <mergeCell ref="P506:Y506"/>
    <mergeCell ref="Z506:AC506"/>
    <mergeCell ref="AD506:AG506"/>
    <mergeCell ref="AH506:AK506"/>
    <mergeCell ref="AL506:AO506"/>
    <mergeCell ref="AP506:AS506"/>
    <mergeCell ref="AT506:BL506"/>
    <mergeCell ref="B505:H505"/>
    <mergeCell ref="I505:O505"/>
    <mergeCell ref="P505:Y505"/>
    <mergeCell ref="Z505:AC505"/>
    <mergeCell ref="AD505:AG505"/>
    <mergeCell ref="AH505:AK505"/>
    <mergeCell ref="AL505:AO505"/>
    <mergeCell ref="AP505:AS505"/>
    <mergeCell ref="AT505:BL505"/>
    <mergeCell ref="B508:H508"/>
    <mergeCell ref="I508:O508"/>
    <mergeCell ref="P508:Y508"/>
    <mergeCell ref="Z508:AC508"/>
    <mergeCell ref="AD508:AG508"/>
    <mergeCell ref="AH508:AK508"/>
    <mergeCell ref="AL508:AO508"/>
    <mergeCell ref="AP508:AS508"/>
    <mergeCell ref="AT508:BL508"/>
    <mergeCell ref="B507:H507"/>
    <mergeCell ref="I507:O507"/>
    <mergeCell ref="P507:Y507"/>
    <mergeCell ref="Z507:AC507"/>
    <mergeCell ref="AD507:AG507"/>
    <mergeCell ref="AH507:AK507"/>
    <mergeCell ref="AL507:AO507"/>
    <mergeCell ref="AP507:AS507"/>
    <mergeCell ref="AT507:BL507"/>
    <mergeCell ref="B510:H510"/>
    <mergeCell ref="I510:O510"/>
    <mergeCell ref="P510:Y510"/>
    <mergeCell ref="Z510:AC510"/>
    <mergeCell ref="AD510:AG510"/>
    <mergeCell ref="AH510:AK510"/>
    <mergeCell ref="AL510:AO510"/>
    <mergeCell ref="AP510:AS510"/>
    <mergeCell ref="AT510:BL510"/>
    <mergeCell ref="B509:H509"/>
    <mergeCell ref="I509:O509"/>
    <mergeCell ref="P509:Y509"/>
    <mergeCell ref="Z509:AC509"/>
    <mergeCell ref="AD509:AG509"/>
    <mergeCell ref="AH509:AK509"/>
    <mergeCell ref="AL509:AO509"/>
    <mergeCell ref="AP509:AS509"/>
    <mergeCell ref="AT509:BL509"/>
  </mergeCells>
  <phoneticPr fontId="4" type="noConversion"/>
  <conditionalFormatting sqref="B5:O5">
    <cfRule type="expression" dxfId="26" priority="4">
      <formula>NOT($B$5="")</formula>
    </cfRule>
  </conditionalFormatting>
  <conditionalFormatting sqref="B6:O6">
    <cfRule type="expression" dxfId="25" priority="3">
      <formula>NOT($B$6="")</formula>
    </cfRule>
  </conditionalFormatting>
  <conditionalFormatting sqref="BO16:BX25 BW31:BX36 CB39:CD56">
    <cfRule type="expression" dxfId="24" priority="7">
      <formula>$CR16=$CR$2</formula>
    </cfRule>
    <cfRule type="expression" dxfId="23" priority="8">
      <formula>$CR16=$CR$3</formula>
    </cfRule>
  </conditionalFormatting>
  <conditionalFormatting sqref="BW13:BX13">
    <cfRule type="expression" dxfId="22" priority="15">
      <formula>BW13=$CM$4</formula>
    </cfRule>
    <cfRule type="expression" dxfId="21" priority="16">
      <formula>BW13=$CM$5</formula>
    </cfRule>
  </conditionalFormatting>
  <conditionalFormatting sqref="BW28:BX28">
    <cfRule type="expression" dxfId="20" priority="11">
      <formula>BW28=$CM$4</formula>
    </cfRule>
    <cfRule type="expression" dxfId="19" priority="12">
      <formula>BW28=$CM$5</formula>
    </cfRule>
  </conditionalFormatting>
  <conditionalFormatting sqref="CA16:CJ25 CI31:CJ34 CH39:CJ56">
    <cfRule type="expression" dxfId="18" priority="5">
      <formula>$CS16=$CR$2</formula>
    </cfRule>
    <cfRule type="expression" dxfId="17" priority="6">
      <formula>$CS16=$CR$3</formula>
    </cfRule>
  </conditionalFormatting>
  <conditionalFormatting sqref="CI13:CJ13">
    <cfRule type="expression" dxfId="16" priority="13">
      <formula>CI13=$CM$4</formula>
    </cfRule>
    <cfRule type="expression" dxfId="15" priority="14">
      <formula>CI13=$CM$5</formula>
    </cfRule>
  </conditionalFormatting>
  <conditionalFormatting sqref="CI28:CJ28">
    <cfRule type="expression" dxfId="14" priority="9">
      <formula>CI28=$CM$4</formula>
    </cfRule>
    <cfRule type="expression" dxfId="13" priority="10">
      <formula>CI28=$CM$5</formula>
    </cfRule>
  </conditionalFormatting>
  <dataValidations count="3">
    <dataValidation type="list" allowBlank="1" showInputMessage="1" showErrorMessage="1" sqref="BW31:BX36 CI31:CJ34" xr:uid="{609841AE-2D75-4F8C-8052-0DD437CC787D}">
      <formula1>$CM$3:$CM$4</formula1>
    </dataValidation>
    <dataValidation type="list" allowBlank="1" showInputMessage="1" showErrorMessage="1" sqref="BO16:BX25" xr:uid="{0AC18FF6-2D45-4177-AAE6-48BEB332B0DD}">
      <formula1>$CU$3:$CU$503</formula1>
    </dataValidation>
    <dataValidation type="list" allowBlank="1" showInputMessage="1" showErrorMessage="1" sqref="CA16:CJ25" xr:uid="{62272DDD-80E4-4FF7-8A88-FCA8EEA7A043}">
      <formula1>$CW$3:$CW$503</formula1>
    </dataValidation>
  </dataValidations>
  <pageMargins left="0.7" right="0.7" top="0.75" bottom="0.75" header="0.3" footer="0.3"/>
  <pageSetup paperSize="9" scale="66" orientation="portrait" verticalDpi="300" r:id="rId1"/>
  <colBreaks count="1" manualBreakCount="1">
    <brk id="65"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F2B38-6F1B-443F-B09B-E574FFD018FA}">
  <sheetPr>
    <tabColor rgb="FF405866"/>
  </sheetPr>
  <dimension ref="A1:Y37"/>
  <sheetViews>
    <sheetView zoomScaleNormal="100" workbookViewId="0"/>
  </sheetViews>
  <sheetFormatPr baseColWidth="10" defaultColWidth="0" defaultRowHeight="14.5" zeroHeight="1" x14ac:dyDescent="0.35"/>
  <cols>
    <col min="1" max="1" width="2.90625" style="1" customWidth="1"/>
    <col min="2" max="2" width="31.453125" style="1" customWidth="1"/>
    <col min="3" max="3" width="2.90625" style="1" customWidth="1"/>
    <col min="4" max="11" width="25.6328125" style="1" customWidth="1"/>
    <col min="12" max="12" width="2.90625" style="1" customWidth="1"/>
    <col min="13" max="13" width="9.08984375" style="1" hidden="1" customWidth="1"/>
    <col min="14" max="14" width="2.90625" style="1" hidden="1" customWidth="1"/>
    <col min="15" max="15" width="9.08984375" style="1" hidden="1" customWidth="1"/>
    <col min="16" max="16" width="2.90625" style="1" hidden="1" customWidth="1"/>
    <col min="17" max="24" width="9.08984375" style="1" hidden="1" customWidth="1"/>
    <col min="25" max="25" width="2.90625" style="1" hidden="1" customWidth="1"/>
    <col min="26" max="16384" width="9.08984375" style="1" hidden="1"/>
  </cols>
  <sheetData>
    <row r="1" spans="1:24" x14ac:dyDescent="0.35">
      <c r="A1" s="2"/>
      <c r="B1" s="2"/>
      <c r="C1" s="2"/>
      <c r="D1" s="2"/>
      <c r="E1" s="2"/>
      <c r="F1" s="2"/>
      <c r="G1" s="2"/>
      <c r="H1" s="2"/>
      <c r="I1" s="2"/>
      <c r="J1" s="2"/>
      <c r="K1" s="2"/>
      <c r="L1" s="2"/>
    </row>
    <row r="2" spans="1:24" x14ac:dyDescent="0.35">
      <c r="A2" s="2"/>
      <c r="B2" s="157" t="s">
        <v>786</v>
      </c>
      <c r="C2" s="2"/>
      <c r="D2" s="53" t="s">
        <v>784</v>
      </c>
      <c r="E2" s="53" t="s">
        <v>784</v>
      </c>
      <c r="F2" s="53" t="s">
        <v>784</v>
      </c>
      <c r="G2" s="53" t="s">
        <v>784</v>
      </c>
      <c r="H2" s="53" t="s">
        <v>784</v>
      </c>
      <c r="I2" s="53" t="s">
        <v>784</v>
      </c>
      <c r="J2" s="53" t="s">
        <v>784</v>
      </c>
      <c r="K2" s="53" t="s">
        <v>784</v>
      </c>
      <c r="L2" s="2"/>
    </row>
    <row r="3" spans="1:24" x14ac:dyDescent="0.35">
      <c r="A3" s="2"/>
      <c r="B3" s="157"/>
      <c r="C3" s="2"/>
      <c r="D3" s="154" t="str">
        <f>IF('Hotel Search'!$DA$11="", "", 'Hotel Search'!$DA$11)</f>
        <v>1. Sport Hotel Hermitage &amp; Spa</v>
      </c>
      <c r="E3" s="154" t="str">
        <f>IF('Hotel Search'!$DA$12="", "", 'Hotel Search'!$DA$12)</f>
        <v>2. Carlisle Bay</v>
      </c>
      <c r="F3" s="154" t="str">
        <f>IF('Hotel Search'!$DA$13="", "", 'Hotel Search'!$DA$13)</f>
        <v>3. Alvear Palace Hotel</v>
      </c>
      <c r="G3" s="154" t="str">
        <f>IF('Hotel Search'!$DA$14="", "", 'Hotel Search'!$DA$14)</f>
        <v>4. Arakur Ushuaia Resort &amp; Spa</v>
      </c>
      <c r="H3" s="154" t="str">
        <f>IF('Hotel Search'!$DA$15="", "", 'Hotel Search'!$DA$15)</f>
        <v>5. The Vines Resort &amp; Spa</v>
      </c>
      <c r="I3" s="154" t="str">
        <f>IF('Hotel Search'!$DA$16="", "", 'Hotel Search'!$DA$16)</f>
        <v>6. Jackalope</v>
      </c>
      <c r="J3" s="154" t="str">
        <f>IF('Hotel Search'!$DA$17="", "", 'Hotel Search'!$DA$17)</f>
        <v>7. Hotel Sacher Salzburg</v>
      </c>
      <c r="K3" s="154" t="str">
        <f>IF('Hotel Search'!$DA$18="", "", 'Hotel Search'!$DA$18)</f>
        <v>8. Hotel Sacher Wien</v>
      </c>
      <c r="L3" s="2"/>
      <c r="O3" s="6" t="s">
        <v>7</v>
      </c>
    </row>
    <row r="4" spans="1:24" x14ac:dyDescent="0.35">
      <c r="A4" s="2"/>
      <c r="B4" s="157"/>
      <c r="C4" s="2"/>
      <c r="D4" s="155"/>
      <c r="E4" s="155"/>
      <c r="F4" s="155"/>
      <c r="G4" s="155"/>
      <c r="H4" s="155"/>
      <c r="I4" s="155"/>
      <c r="J4" s="155"/>
      <c r="K4" s="155"/>
      <c r="L4" s="2"/>
      <c r="O4" s="7" t="s">
        <v>8</v>
      </c>
    </row>
    <row r="5" spans="1:24" x14ac:dyDescent="0.35">
      <c r="A5" s="2"/>
      <c r="B5" s="157"/>
      <c r="C5" s="2"/>
      <c r="D5" s="155"/>
      <c r="E5" s="155"/>
      <c r="F5" s="155"/>
      <c r="G5" s="155"/>
      <c r="H5" s="155"/>
      <c r="I5" s="155"/>
      <c r="J5" s="155"/>
      <c r="K5" s="155"/>
      <c r="L5" s="2"/>
    </row>
    <row r="6" spans="1:24" x14ac:dyDescent="0.35">
      <c r="A6" s="2"/>
      <c r="B6" s="157"/>
      <c r="C6" s="2"/>
      <c r="D6" s="156"/>
      <c r="E6" s="156"/>
      <c r="F6" s="156"/>
      <c r="G6" s="156"/>
      <c r="H6" s="156"/>
      <c r="I6" s="156"/>
      <c r="J6" s="156"/>
      <c r="K6" s="156"/>
      <c r="L6" s="2"/>
    </row>
    <row r="7" spans="1:24" x14ac:dyDescent="0.35">
      <c r="A7" s="2"/>
      <c r="B7" s="57" t="s">
        <v>32</v>
      </c>
      <c r="C7" s="2"/>
      <c r="D7" s="58"/>
      <c r="E7" s="58"/>
      <c r="F7" s="58"/>
      <c r="G7" s="58"/>
      <c r="H7" s="58"/>
      <c r="I7" s="58"/>
      <c r="J7" s="58"/>
      <c r="K7" s="58"/>
      <c r="L7" s="2"/>
    </row>
    <row r="8" spans="1:24" x14ac:dyDescent="0.35">
      <c r="A8" s="2"/>
      <c r="B8" s="61" t="s">
        <v>27</v>
      </c>
      <c r="C8" s="2"/>
      <c r="D8" s="54" t="str">
        <f>IF(D$3="", "", IF(IFERROR(INDEX('Hotel Database'!$B$11:$B$510, MATCH(D$3, 'Hotel Database'!$ED$11:$ED$510, 0)), "")="", "",IFERROR(INDEX('Hotel Database'!$B$11:$B$510, MATCH(D$3, 'Hotel Database'!$ED$11:$ED$510, 0)), "")))</f>
        <v>Andorra</v>
      </c>
      <c r="E8" s="54" t="str">
        <f>IF(E$3="", "", IF(IFERROR(INDEX('Hotel Database'!$B$11:$B$510, MATCH(E$3, 'Hotel Database'!$ED$11:$ED$510, 0)), "")="", "",IFERROR(INDEX('Hotel Database'!$B$11:$B$510, MATCH(E$3, 'Hotel Database'!$ED$11:$ED$510, 0)), "")))</f>
        <v>Antigua and Barbuda</v>
      </c>
      <c r="F8" s="54" t="str">
        <f>IF(F$3="", "", IF(IFERROR(INDEX('Hotel Database'!$B$11:$B$510, MATCH(F$3, 'Hotel Database'!$ED$11:$ED$510, 0)), "")="", "",IFERROR(INDEX('Hotel Database'!$B$11:$B$510, MATCH(F$3, 'Hotel Database'!$ED$11:$ED$510, 0)), "")))</f>
        <v>Argentina</v>
      </c>
      <c r="G8" s="54" t="str">
        <f>IF(G$3="", "", IF(IFERROR(INDEX('Hotel Database'!$B$11:$B$510, MATCH(G$3, 'Hotel Database'!$ED$11:$ED$510, 0)), "")="", "",IFERROR(INDEX('Hotel Database'!$B$11:$B$510, MATCH(G$3, 'Hotel Database'!$ED$11:$ED$510, 0)), "")))</f>
        <v>Argentina</v>
      </c>
      <c r="H8" s="54" t="str">
        <f>IF(H$3="", "", IF(IFERROR(INDEX('Hotel Database'!$B$11:$B$510, MATCH(H$3, 'Hotel Database'!$ED$11:$ED$510, 0)), "")="", "",IFERROR(INDEX('Hotel Database'!$B$11:$B$510, MATCH(H$3, 'Hotel Database'!$ED$11:$ED$510, 0)), "")))</f>
        <v>Argentina</v>
      </c>
      <c r="I8" s="54" t="str">
        <f>IF(I$3="", "", IF(IFERROR(INDEX('Hotel Database'!$B$11:$B$510, MATCH(I$3, 'Hotel Database'!$ED$11:$ED$510, 0)), "")="", "",IFERROR(INDEX('Hotel Database'!$B$11:$B$510, MATCH(I$3, 'Hotel Database'!$ED$11:$ED$510, 0)), "")))</f>
        <v>Australia</v>
      </c>
      <c r="J8" s="54" t="str">
        <f>IF(J$3="", "", IF(IFERROR(INDEX('Hotel Database'!$B$11:$B$510, MATCH(J$3, 'Hotel Database'!$ED$11:$ED$510, 0)), "")="", "",IFERROR(INDEX('Hotel Database'!$B$11:$B$510, MATCH(J$3, 'Hotel Database'!$ED$11:$ED$510, 0)), "")))</f>
        <v>Austria</v>
      </c>
      <c r="K8" s="54" t="str">
        <f>IF(K$3="", "", IF(IFERROR(INDEX('Hotel Database'!$B$11:$B$510, MATCH(K$3, 'Hotel Database'!$ED$11:$ED$510, 0)), "")="", "",IFERROR(INDEX('Hotel Database'!$B$11:$B$510, MATCH(K$3, 'Hotel Database'!$ED$11:$ED$510, 0)), "")))</f>
        <v>Austria</v>
      </c>
      <c r="L8" s="2"/>
      <c r="O8" s="6" t="str">
        <f>'Hotel Search'!$DE6</f>
        <v>www.</v>
      </c>
      <c r="Q8" s="16" t="str">
        <f>IF(D$3="", "", IF(IFERROR(INDEX('Hotel Database'!$AD$11:$AD$510, MATCH(D$3, 'Hotel Database'!$ED$11:$ED$510, 0)), "")="", "",IFERROR(INDEX('Hotel Database'!$AD$11:$AD$510, MATCH(D$3, 'Hotel Database'!$ED$11:$ED$510, 0)), "")))</f>
        <v>www.lhw.com/sporthermitage</v>
      </c>
      <c r="R8" s="17" t="str">
        <f>IF(E$3="", "", IF(IFERROR(INDEX('Hotel Database'!$AD$11:$AD$510, MATCH(E$3, 'Hotel Database'!$ED$11:$ED$510, 0)), "")="", "",IFERROR(INDEX('Hotel Database'!$AD$11:$AD$510, MATCH(E$3, 'Hotel Database'!$ED$11:$ED$510, 0)), "")))</f>
        <v>www.lhw.com/carlislebay</v>
      </c>
      <c r="S8" s="17" t="str">
        <f>IF(F$3="", "", IF(IFERROR(INDEX('Hotel Database'!$AD$11:$AD$510, MATCH(F$3, 'Hotel Database'!$ED$11:$ED$510, 0)), "")="", "",IFERROR(INDEX('Hotel Database'!$AD$11:$AD$510, MATCH(F$3, 'Hotel Database'!$ED$11:$ED$510, 0)), "")))</f>
        <v>www.lhw.com/alvearpal</v>
      </c>
      <c r="T8" s="17" t="str">
        <f>IF(G$3="", "", IF(IFERROR(INDEX('Hotel Database'!$AD$11:$AD$510, MATCH(G$3, 'Hotel Database'!$ED$11:$ED$510, 0)), "")="", "",IFERROR(INDEX('Hotel Database'!$AD$11:$AD$510, MATCH(G$3, 'Hotel Database'!$ED$11:$ED$510, 0)), "")))</f>
        <v>www.lhw.com/arakurushuaia</v>
      </c>
      <c r="U8" s="17" t="str">
        <f>IF(H$3="", "", IF(IFERROR(INDEX('Hotel Database'!$AD$11:$AD$510, MATCH(H$3, 'Hotel Database'!$ED$11:$ED$510, 0)), "")="", "",IFERROR(INDEX('Hotel Database'!$AD$11:$AD$510, MATCH(H$3, 'Hotel Database'!$ED$11:$ED$510, 0)), "")))</f>
        <v>www.lhw.com/thevines</v>
      </c>
      <c r="V8" s="17" t="str">
        <f>IF(I$3="", "", IF(IFERROR(INDEX('Hotel Database'!$AD$11:$AD$510, MATCH(I$3, 'Hotel Database'!$ED$11:$ED$510, 0)), "")="", "",IFERROR(INDEX('Hotel Database'!$AD$11:$AD$510, MATCH(I$3, 'Hotel Database'!$ED$11:$ED$510, 0)), "")))</f>
        <v>www.lhw.com/jackalope</v>
      </c>
      <c r="W8" s="17" t="str">
        <f>IF(J$3="", "", IF(IFERROR(INDEX('Hotel Database'!$AD$11:$AD$510, MATCH(J$3, 'Hotel Database'!$ED$11:$ED$510, 0)), "")="", "",IFERROR(INDEX('Hotel Database'!$AD$11:$AD$510, MATCH(J$3, 'Hotel Database'!$ED$11:$ED$510, 0)), "")))</f>
        <v>www.lhw.com/sachersal</v>
      </c>
      <c r="X8" s="20" t="str">
        <f>IF(K$3="", "", IF(IFERROR(INDEX('Hotel Database'!$AD$11:$AD$510, MATCH(K$3, 'Hotel Database'!$ED$11:$ED$510, 0)), "")="", "",IFERROR(INDEX('Hotel Database'!$AD$11:$AD$510, MATCH(K$3, 'Hotel Database'!$ED$11:$ED$510, 0)), "")))</f>
        <v>www.lhw.com/sacher</v>
      </c>
    </row>
    <row r="9" spans="1:24" x14ac:dyDescent="0.35">
      <c r="A9" s="2"/>
      <c r="B9" s="61" t="s">
        <v>28</v>
      </c>
      <c r="C9" s="2"/>
      <c r="D9" s="55" t="str">
        <f>IF(D$3="", "", IF(IFERROR(INDEX('Hotel Database'!$C$11:$C$510, MATCH(D$3, 'Hotel Database'!$ED$11:$ED$510, 0)), "")="", "",IFERROR(INDEX('Hotel Database'!$C$11:$C$510, MATCH(D$3, 'Hotel Database'!$ED$11:$ED$510, 0)), "")))</f>
        <v>Soldeu</v>
      </c>
      <c r="E9" s="55" t="str">
        <f>IF(E$3="", "", IF(IFERROR(INDEX('Hotel Database'!$C$11:$C$510, MATCH(E$3, 'Hotel Database'!$ED$11:$ED$510, 0)), "")="", "",IFERROR(INDEX('Hotel Database'!$C$11:$C$510, MATCH(E$3, 'Hotel Database'!$ED$11:$ED$510, 0)), "")))</f>
        <v>Antigua</v>
      </c>
      <c r="F9" s="55" t="str">
        <f>IF(F$3="", "", IF(IFERROR(INDEX('Hotel Database'!$C$11:$C$510, MATCH(F$3, 'Hotel Database'!$ED$11:$ED$510, 0)), "")="", "",IFERROR(INDEX('Hotel Database'!$C$11:$C$510, MATCH(F$3, 'Hotel Database'!$ED$11:$ED$510, 0)), "")))</f>
        <v>Buenos Aires</v>
      </c>
      <c r="G9" s="55" t="str">
        <f>IF(G$3="", "", IF(IFERROR(INDEX('Hotel Database'!$C$11:$C$510, MATCH(G$3, 'Hotel Database'!$ED$11:$ED$510, 0)), "")="", "",IFERROR(INDEX('Hotel Database'!$C$11:$C$510, MATCH(G$3, 'Hotel Database'!$ED$11:$ED$510, 0)), "")))</f>
        <v>Tierra del Fuego</v>
      </c>
      <c r="H9" s="55" t="str">
        <f>IF(H$3="", "", IF(IFERROR(INDEX('Hotel Database'!$C$11:$C$510, MATCH(H$3, 'Hotel Database'!$ED$11:$ED$510, 0)), "")="", "",IFERROR(INDEX('Hotel Database'!$C$11:$C$510, MATCH(H$3, 'Hotel Database'!$ED$11:$ED$510, 0)), "")))</f>
        <v>Mendoza</v>
      </c>
      <c r="I9" s="55" t="str">
        <f>IF(I$3="", "", IF(IFERROR(INDEX('Hotel Database'!$C$11:$C$510, MATCH(I$3, 'Hotel Database'!$ED$11:$ED$510, 0)), "")="", "",IFERROR(INDEX('Hotel Database'!$C$11:$C$510, MATCH(I$3, 'Hotel Database'!$ED$11:$ED$510, 0)), "")))</f>
        <v>Merricks North</v>
      </c>
      <c r="J9" s="55" t="str">
        <f>IF(J$3="", "", IF(IFERROR(INDEX('Hotel Database'!$C$11:$C$510, MATCH(J$3, 'Hotel Database'!$ED$11:$ED$510, 0)), "")="", "",IFERROR(INDEX('Hotel Database'!$C$11:$C$510, MATCH(J$3, 'Hotel Database'!$ED$11:$ED$510, 0)), "")))</f>
        <v>Salzburg</v>
      </c>
      <c r="K9" s="55" t="str">
        <f>IF(K$3="", "", IF(IFERROR(INDEX('Hotel Database'!$C$11:$C$510, MATCH(K$3, 'Hotel Database'!$ED$11:$ED$510, 0)), "")="", "",IFERROR(INDEX('Hotel Database'!$C$11:$C$510, MATCH(K$3, 'Hotel Database'!$ED$11:$ED$510, 0)), "")))</f>
        <v>Vienna</v>
      </c>
      <c r="L9" s="2"/>
      <c r="O9" s="72" t="str">
        <f>'Hotel Search'!$DE7</f>
        <v>https://</v>
      </c>
    </row>
    <row r="10" spans="1:24" x14ac:dyDescent="0.35">
      <c r="A10" s="2"/>
      <c r="B10" s="61" t="s">
        <v>97</v>
      </c>
      <c r="C10" s="2"/>
      <c r="D10" s="56" t="str">
        <f>IF(D$3="", "", IF(IFERROR(INDEX('Hotel Database'!$I$11:$I$510, MATCH(D$3, 'Hotel Database'!$ED$11:$ED$510, 0)), "")="", "",IFERROR(INDEX('Hotel Database'!$I$11:$I$510, MATCH(D$3, 'Hotel Database'!$ED$11:$ED$510, 0)), "")))</f>
        <v/>
      </c>
      <c r="E10" s="56" t="str">
        <f>IF(E$3="", "", IF(IFERROR(INDEX('Hotel Database'!$I$11:$I$510, MATCH(E$3, 'Hotel Database'!$ED$11:$ED$510, 0)), "")="", "",IFERROR(INDEX('Hotel Database'!$I$11:$I$510, MATCH(E$3, 'Hotel Database'!$ED$11:$ED$510, 0)), "")))</f>
        <v/>
      </c>
      <c r="F10" s="56" t="str">
        <f>IF(F$3="", "", IF(IFERROR(INDEX('Hotel Database'!$I$11:$I$510, MATCH(F$3, 'Hotel Database'!$ED$11:$ED$510, 0)), "")="", "",IFERROR(INDEX('Hotel Database'!$I$11:$I$510, MATCH(F$3, 'Hotel Database'!$ED$11:$ED$510, 0)), "")))</f>
        <v/>
      </c>
      <c r="G10" s="56" t="str">
        <f>IF(G$3="", "", IF(IFERROR(INDEX('Hotel Database'!$I$11:$I$510, MATCH(G$3, 'Hotel Database'!$ED$11:$ED$510, 0)), "")="", "",IFERROR(INDEX('Hotel Database'!$I$11:$I$510, MATCH(G$3, 'Hotel Database'!$ED$11:$ED$510, 0)), "")))</f>
        <v/>
      </c>
      <c r="H10" s="56" t="str">
        <f>IF(H$3="", "", IF(IFERROR(INDEX('Hotel Database'!$I$11:$I$510, MATCH(H$3, 'Hotel Database'!$ED$11:$ED$510, 0)), "")="", "",IFERROR(INDEX('Hotel Database'!$I$11:$I$510, MATCH(H$3, 'Hotel Database'!$ED$11:$ED$510, 0)), "")))</f>
        <v/>
      </c>
      <c r="I10" s="56" t="str">
        <f>IF(I$3="", "", IF(IFERROR(INDEX('Hotel Database'!$I$11:$I$510, MATCH(I$3, 'Hotel Database'!$ED$11:$ED$510, 0)), "")="", "",IFERROR(INDEX('Hotel Database'!$I$11:$I$510, MATCH(I$3, 'Hotel Database'!$ED$11:$ED$510, 0)), "")))</f>
        <v/>
      </c>
      <c r="J10" s="56" t="str">
        <f>IF(J$3="", "", IF(IFERROR(INDEX('Hotel Database'!$I$11:$I$510, MATCH(J$3, 'Hotel Database'!$ED$11:$ED$510, 0)), "")="", "",IFERROR(INDEX('Hotel Database'!$I$11:$I$510, MATCH(J$3, 'Hotel Database'!$ED$11:$ED$510, 0)), "")))</f>
        <v/>
      </c>
      <c r="K10" s="56" t="str">
        <f>IF(K$3="", "", IF(IFERROR(INDEX('Hotel Database'!$I$11:$I$510, MATCH(K$3, 'Hotel Database'!$ED$11:$ED$510, 0)), "")="", "",IFERROR(INDEX('Hotel Database'!$I$11:$I$510, MATCH(K$3, 'Hotel Database'!$ED$11:$ED$510, 0)), "")))</f>
        <v/>
      </c>
      <c r="L10" s="2"/>
    </row>
    <row r="11" spans="1:24" x14ac:dyDescent="0.35">
      <c r="A11" s="2"/>
      <c r="C11" s="2"/>
      <c r="D11" s="70"/>
      <c r="E11" s="70"/>
      <c r="F11" s="70"/>
      <c r="G11" s="70"/>
      <c r="H11" s="70"/>
      <c r="I11" s="70"/>
      <c r="J11" s="70"/>
      <c r="K11" s="70"/>
      <c r="L11" s="2"/>
    </row>
    <row r="12" spans="1:24" x14ac:dyDescent="0.35">
      <c r="A12" s="2"/>
      <c r="B12" s="61" t="s">
        <v>796</v>
      </c>
      <c r="C12" s="2"/>
      <c r="D12" s="71" t="str">
        <f>IF(Q$12="", "", HYPERLINK(Q$12, $O$12))</f>
        <v>Click to View</v>
      </c>
      <c r="E12" s="71" t="str">
        <f t="shared" ref="E12:K12" si="0">IF(R$12="", "", HYPERLINK(R$12, $O$12))</f>
        <v>Click to View</v>
      </c>
      <c r="F12" s="71" t="str">
        <f t="shared" si="0"/>
        <v>Click to View</v>
      </c>
      <c r="G12" s="71" t="str">
        <f t="shared" si="0"/>
        <v>Click to View</v>
      </c>
      <c r="H12" s="71" t="str">
        <f t="shared" si="0"/>
        <v>Click to View</v>
      </c>
      <c r="I12" s="71" t="str">
        <f t="shared" si="0"/>
        <v>Click to View</v>
      </c>
      <c r="J12" s="71" t="str">
        <f t="shared" si="0"/>
        <v>Click to View</v>
      </c>
      <c r="K12" s="71" t="str">
        <f t="shared" si="0"/>
        <v>Click to View</v>
      </c>
      <c r="L12" s="2"/>
      <c r="O12" s="5" t="s">
        <v>797</v>
      </c>
      <c r="Q12" s="16" t="str">
        <f>IF(Q$8="", "", IFERROR(REPLACE(Q$8, FIND($O$8, Q$8), LEN($O$8), $O$9), Q$8))</f>
        <v>https://lhw.com/sporthermitage</v>
      </c>
      <c r="R12" s="17" t="str">
        <f t="shared" ref="R12:X12" si="1">IF(R$8="", "", IFERROR(REPLACE(R$8, FIND($O$8, R$8), LEN($O$8), $O$9), R$8))</f>
        <v>https://lhw.com/carlislebay</v>
      </c>
      <c r="S12" s="17" t="str">
        <f t="shared" si="1"/>
        <v>https://lhw.com/alvearpal</v>
      </c>
      <c r="T12" s="17" t="str">
        <f t="shared" si="1"/>
        <v>https://lhw.com/arakurushuaia</v>
      </c>
      <c r="U12" s="17" t="str">
        <f t="shared" si="1"/>
        <v>https://lhw.com/thevines</v>
      </c>
      <c r="V12" s="17" t="str">
        <f t="shared" si="1"/>
        <v>https://lhw.com/jackalope</v>
      </c>
      <c r="W12" s="17" t="str">
        <f t="shared" si="1"/>
        <v>https://lhw.com/sachersal</v>
      </c>
      <c r="X12" s="20" t="str">
        <f t="shared" si="1"/>
        <v>https://lhw.com/sacher</v>
      </c>
    </row>
    <row r="13" spans="1:24" x14ac:dyDescent="0.35">
      <c r="A13" s="2"/>
      <c r="B13" s="3" t="s">
        <v>79</v>
      </c>
      <c r="C13" s="2"/>
      <c r="D13" s="70"/>
      <c r="E13" s="70"/>
      <c r="F13" s="70"/>
      <c r="G13" s="70"/>
      <c r="H13" s="70"/>
      <c r="I13" s="70"/>
      <c r="J13" s="70"/>
      <c r="K13" s="70"/>
      <c r="L13" s="2"/>
    </row>
    <row r="14" spans="1:24" x14ac:dyDescent="0.35">
      <c r="A14" s="2"/>
      <c r="B14" s="61" t="str">
        <f>'Hotel Search'!$CA31</f>
        <v>Venue Outdoor</v>
      </c>
      <c r="C14" s="2"/>
      <c r="D14" s="54" t="str">
        <f>IF(D$3="", "", IF(IFERROR(INDEX('Hotel Database'!$J$11:$J$510, MATCH(D$3, 'Hotel Database'!$ED$11:$ED$510, 0)), "")="", "",IFERROR(INDEX('Hotel Database'!$J$11:$J$510, MATCH(D$3, 'Hotel Database'!$ED$11:$ED$510, 0)), "")))</f>
        <v/>
      </c>
      <c r="E14" s="54" t="str">
        <f>IF(E$3="", "", IF(IFERROR(INDEX('Hotel Database'!$J$11:$J$510, MATCH(E$3, 'Hotel Database'!$ED$11:$ED$510, 0)), "")="", "",IFERROR(INDEX('Hotel Database'!$J$11:$J$510, MATCH(E$3, 'Hotel Database'!$ED$11:$ED$510, 0)), "")))</f>
        <v/>
      </c>
      <c r="F14" s="54" t="str">
        <f>IF(F$3="", "", IF(IFERROR(INDEX('Hotel Database'!$J$11:$J$510, MATCH(F$3, 'Hotel Database'!$ED$11:$ED$510, 0)), "")="", "",IFERROR(INDEX('Hotel Database'!$J$11:$J$510, MATCH(F$3, 'Hotel Database'!$ED$11:$ED$510, 0)), "")))</f>
        <v/>
      </c>
      <c r="G14" s="54" t="str">
        <f>IF(G$3="", "", IF(IFERROR(INDEX('Hotel Database'!$J$11:$J$510, MATCH(G$3, 'Hotel Database'!$ED$11:$ED$510, 0)), "")="", "",IFERROR(INDEX('Hotel Database'!$J$11:$J$510, MATCH(G$3, 'Hotel Database'!$ED$11:$ED$510, 0)), "")))</f>
        <v/>
      </c>
      <c r="H14" s="54" t="str">
        <f>IF(H$3="", "", IF(IFERROR(INDEX('Hotel Database'!$J$11:$J$510, MATCH(H$3, 'Hotel Database'!$ED$11:$ED$510, 0)), "")="", "",IFERROR(INDEX('Hotel Database'!$J$11:$J$510, MATCH(H$3, 'Hotel Database'!$ED$11:$ED$510, 0)), "")))</f>
        <v/>
      </c>
      <c r="I14" s="54" t="str">
        <f>IF(I$3="", "", IF(IFERROR(INDEX('Hotel Database'!$J$11:$J$510, MATCH(I$3, 'Hotel Database'!$ED$11:$ED$510, 0)), "")="", "",IFERROR(INDEX('Hotel Database'!$J$11:$J$510, MATCH(I$3, 'Hotel Database'!$ED$11:$ED$510, 0)), "")))</f>
        <v/>
      </c>
      <c r="J14" s="54" t="str">
        <f>IF(J$3="", "", IF(IFERROR(INDEX('Hotel Database'!$J$11:$J$510, MATCH(J$3, 'Hotel Database'!$ED$11:$ED$510, 0)), "")="", "",IFERROR(INDEX('Hotel Database'!$J$11:$J$510, MATCH(J$3, 'Hotel Database'!$ED$11:$ED$510, 0)), "")))</f>
        <v/>
      </c>
      <c r="K14" s="54" t="str">
        <f>IF(K$3="", "", IF(IFERROR(INDEX('Hotel Database'!$J$11:$J$510, MATCH(K$3, 'Hotel Database'!$ED$11:$ED$510, 0)), "")="", "",IFERROR(INDEX('Hotel Database'!$J$11:$J$510, MATCH(K$3, 'Hotel Database'!$ED$11:$ED$510, 0)), "")))</f>
        <v/>
      </c>
      <c r="L14" s="2"/>
    </row>
    <row r="15" spans="1:24" x14ac:dyDescent="0.35">
      <c r="A15" s="2"/>
      <c r="B15" s="61" t="str">
        <f>'Hotel Search'!$CA32</f>
        <v>Natural Daylight</v>
      </c>
      <c r="C15" s="2"/>
      <c r="D15" s="55" t="str">
        <f>IF(D$3="", "", IF(IFERROR(INDEX('Hotel Database'!$S$11:$S$510, MATCH(D$3, 'Hotel Database'!$ED$11:$ED$510, 0)), "")="", "",IFERROR(INDEX('Hotel Database'!$S$11:$S$510, MATCH(D$3, 'Hotel Database'!$ED$11:$ED$510, 0)), "")))</f>
        <v>✓</v>
      </c>
      <c r="E15" s="55" t="str">
        <f>IF(E$3="", "", IF(IFERROR(INDEX('Hotel Database'!$S$11:$S$510, MATCH(E$3, 'Hotel Database'!$ED$11:$ED$510, 0)), "")="", "",IFERROR(INDEX('Hotel Database'!$S$11:$S$510, MATCH(E$3, 'Hotel Database'!$ED$11:$ED$510, 0)), "")))</f>
        <v>✓</v>
      </c>
      <c r="F15" s="55" t="str">
        <f>IF(F$3="", "", IF(IFERROR(INDEX('Hotel Database'!$S$11:$S$510, MATCH(F$3, 'Hotel Database'!$ED$11:$ED$510, 0)), "")="", "",IFERROR(INDEX('Hotel Database'!$S$11:$S$510, MATCH(F$3, 'Hotel Database'!$ED$11:$ED$510, 0)), "")))</f>
        <v>✓</v>
      </c>
      <c r="G15" s="55" t="str">
        <f>IF(G$3="", "", IF(IFERROR(INDEX('Hotel Database'!$S$11:$S$510, MATCH(G$3, 'Hotel Database'!$ED$11:$ED$510, 0)), "")="", "",IFERROR(INDEX('Hotel Database'!$S$11:$S$510, MATCH(G$3, 'Hotel Database'!$ED$11:$ED$510, 0)), "")))</f>
        <v>✓</v>
      </c>
      <c r="H15" s="55" t="str">
        <f>IF(H$3="", "", IF(IFERROR(INDEX('Hotel Database'!$S$11:$S$510, MATCH(H$3, 'Hotel Database'!$ED$11:$ED$510, 0)), "")="", "",IFERROR(INDEX('Hotel Database'!$S$11:$S$510, MATCH(H$3, 'Hotel Database'!$ED$11:$ED$510, 0)), "")))</f>
        <v>✓</v>
      </c>
      <c r="I15" s="55" t="str">
        <f>IF(I$3="", "", IF(IFERROR(INDEX('Hotel Database'!$S$11:$S$510, MATCH(I$3, 'Hotel Database'!$ED$11:$ED$510, 0)), "")="", "",IFERROR(INDEX('Hotel Database'!$S$11:$S$510, MATCH(I$3, 'Hotel Database'!$ED$11:$ED$510, 0)), "")))</f>
        <v/>
      </c>
      <c r="J15" s="55" t="str">
        <f>IF(J$3="", "", IF(IFERROR(INDEX('Hotel Database'!$S$11:$S$510, MATCH(J$3, 'Hotel Database'!$ED$11:$ED$510, 0)), "")="", "",IFERROR(INDEX('Hotel Database'!$S$11:$S$510, MATCH(J$3, 'Hotel Database'!$ED$11:$ED$510, 0)), "")))</f>
        <v>✓</v>
      </c>
      <c r="K15" s="55" t="str">
        <f>IF(K$3="", "", IF(IFERROR(INDEX('Hotel Database'!$S$11:$S$510, MATCH(K$3, 'Hotel Database'!$ED$11:$ED$510, 0)), "")="", "",IFERROR(INDEX('Hotel Database'!$S$11:$S$510, MATCH(K$3, 'Hotel Database'!$ED$11:$ED$510, 0)), "")))</f>
        <v>✓</v>
      </c>
      <c r="L15" s="2"/>
    </row>
    <row r="16" spans="1:24" x14ac:dyDescent="0.35">
      <c r="A16" s="2"/>
      <c r="B16" s="61" t="str">
        <f>'Hotel Database'!$AB$9</f>
        <v>Seasonality</v>
      </c>
      <c r="C16" s="2"/>
      <c r="D16" s="55" t="str">
        <f>IF(D$3="", "", IF(IFERROR(INDEX('Hotel Database'!$AB$11:$AB$510, MATCH(D$3, 'Hotel Database'!$ED$11:$ED$510, 0)), "")="", "",IFERROR(INDEX('Hotel Database'!$AB$11:$AB$510, MATCH(D$3, 'Hotel Database'!$ED$11:$ED$510, 0)), "")))</f>
        <v/>
      </c>
      <c r="E16" s="55" t="str">
        <f>IF(E$3="", "", IF(IFERROR(INDEX('Hotel Database'!$AB$11:$AB$510, MATCH(E$3, 'Hotel Database'!$ED$11:$ED$510, 0)), "")="", "",IFERROR(INDEX('Hotel Database'!$AB$11:$AB$510, MATCH(E$3, 'Hotel Database'!$ED$11:$ED$510, 0)), "")))</f>
        <v/>
      </c>
      <c r="F16" s="55" t="str">
        <f>IF(F$3="", "", IF(IFERROR(INDEX('Hotel Database'!$AB$11:$AB$510, MATCH(F$3, 'Hotel Database'!$ED$11:$ED$510, 0)), "")="", "",IFERROR(INDEX('Hotel Database'!$AB$11:$AB$510, MATCH(F$3, 'Hotel Database'!$ED$11:$ED$510, 0)), "")))</f>
        <v/>
      </c>
      <c r="G16" s="55" t="str">
        <f>IF(G$3="", "", IF(IFERROR(INDEX('Hotel Database'!$AB$11:$AB$510, MATCH(G$3, 'Hotel Database'!$ED$11:$ED$510, 0)), "")="", "",IFERROR(INDEX('Hotel Database'!$AB$11:$AB$510, MATCH(G$3, 'Hotel Database'!$ED$11:$ED$510, 0)), "")))</f>
        <v/>
      </c>
      <c r="H16" s="55" t="str">
        <f>IF(H$3="", "", IF(IFERROR(INDEX('Hotel Database'!$AB$11:$AB$510, MATCH(H$3, 'Hotel Database'!$ED$11:$ED$510, 0)), "")="", "",IFERROR(INDEX('Hotel Database'!$AB$11:$AB$510, MATCH(H$3, 'Hotel Database'!$ED$11:$ED$510, 0)), "")))</f>
        <v/>
      </c>
      <c r="I16" s="55" t="str">
        <f>IF(I$3="", "", IF(IFERROR(INDEX('Hotel Database'!$AB$11:$AB$510, MATCH(I$3, 'Hotel Database'!$ED$11:$ED$510, 0)), "")="", "",IFERROR(INDEX('Hotel Database'!$AB$11:$AB$510, MATCH(I$3, 'Hotel Database'!$ED$11:$ED$510, 0)), "")))</f>
        <v/>
      </c>
      <c r="J16" s="55" t="str">
        <f>IF(J$3="", "", IF(IFERROR(INDEX('Hotel Database'!$AB$11:$AB$510, MATCH(J$3, 'Hotel Database'!$ED$11:$ED$510, 0)), "")="", "",IFERROR(INDEX('Hotel Database'!$AB$11:$AB$510, MATCH(J$3, 'Hotel Database'!$ED$11:$ED$510, 0)), "")))</f>
        <v/>
      </c>
      <c r="K16" s="55" t="str">
        <f>IF(K$3="", "", IF(IFERROR(INDEX('Hotel Database'!$AB$11:$AB$510, MATCH(K$3, 'Hotel Database'!$ED$11:$ED$510, 0)), "")="", "",IFERROR(INDEX('Hotel Database'!$AB$11:$AB$510, MATCH(K$3, 'Hotel Database'!$ED$11:$ED$510, 0)), "")))</f>
        <v/>
      </c>
      <c r="L16" s="2"/>
    </row>
    <row r="17" spans="1:12" x14ac:dyDescent="0.35">
      <c r="A17" s="2"/>
      <c r="B17" s="61" t="str">
        <f>'Hotel Information'!$S$31</f>
        <v>Region</v>
      </c>
      <c r="C17" s="2"/>
      <c r="D17" s="56" t="str">
        <f>IF(D$3="", "", IF(IFERROR(INDEX('Hotel Database'!$AC$11:$AC$510, MATCH(D$3, 'Hotel Database'!$ED$11:$ED$510, 0)), "")="", "",IFERROR(INDEX('Hotel Database'!$AC$11:$AC$510, MATCH(D$3, 'Hotel Database'!$ED$11:$ED$510, 0)), "")))</f>
        <v>Europe</v>
      </c>
      <c r="E17" s="56" t="str">
        <f>IF(E$3="", "", IF(IFERROR(INDEX('Hotel Database'!$AC$11:$AC$510, MATCH(E$3, 'Hotel Database'!$ED$11:$ED$510, 0)), "")="", "",IFERROR(INDEX('Hotel Database'!$AC$11:$AC$510, MATCH(E$3, 'Hotel Database'!$ED$11:$ED$510, 0)), "")))</f>
        <v>Caribbean</v>
      </c>
      <c r="F17" s="56" t="str">
        <f>IF(F$3="", "", IF(IFERROR(INDEX('Hotel Database'!$AC$11:$AC$510, MATCH(F$3, 'Hotel Database'!$ED$11:$ED$510, 0)), "")="", "",IFERROR(INDEX('Hotel Database'!$AC$11:$AC$510, MATCH(F$3, 'Hotel Database'!$ED$11:$ED$510, 0)), "")))</f>
        <v>Central and South America</v>
      </c>
      <c r="G17" s="56" t="str">
        <f>IF(G$3="", "", IF(IFERROR(INDEX('Hotel Database'!$AC$11:$AC$510, MATCH(G$3, 'Hotel Database'!$ED$11:$ED$510, 0)), "")="", "",IFERROR(INDEX('Hotel Database'!$AC$11:$AC$510, MATCH(G$3, 'Hotel Database'!$ED$11:$ED$510, 0)), "")))</f>
        <v>Central and South America</v>
      </c>
      <c r="H17" s="56" t="str">
        <f>IF(H$3="", "", IF(IFERROR(INDEX('Hotel Database'!$AC$11:$AC$510, MATCH(H$3, 'Hotel Database'!$ED$11:$ED$510, 0)), "")="", "",IFERROR(INDEX('Hotel Database'!$AC$11:$AC$510, MATCH(H$3, 'Hotel Database'!$ED$11:$ED$510, 0)), "")))</f>
        <v>Central and South America</v>
      </c>
      <c r="I17" s="56" t="str">
        <f>IF(I$3="", "", IF(IFERROR(INDEX('Hotel Database'!$AC$11:$AC$510, MATCH(I$3, 'Hotel Database'!$ED$11:$ED$510, 0)), "")="", "",IFERROR(INDEX('Hotel Database'!$AC$11:$AC$510, MATCH(I$3, 'Hotel Database'!$ED$11:$ED$510, 0)), "")))</f>
        <v>APAC</v>
      </c>
      <c r="J17" s="56" t="str">
        <f>IF(J$3="", "", IF(IFERROR(INDEX('Hotel Database'!$AC$11:$AC$510, MATCH(J$3, 'Hotel Database'!$ED$11:$ED$510, 0)), "")="", "",IFERROR(INDEX('Hotel Database'!$AC$11:$AC$510, MATCH(J$3, 'Hotel Database'!$ED$11:$ED$510, 0)), "")))</f>
        <v>Europe</v>
      </c>
      <c r="K17" s="56" t="str">
        <f>IF(K$3="", "", IF(IFERROR(INDEX('Hotel Database'!$AC$11:$AC$510, MATCH(K$3, 'Hotel Database'!$ED$11:$ED$510, 0)), "")="", "",IFERROR(INDEX('Hotel Database'!$AC$11:$AC$510, MATCH(K$3, 'Hotel Database'!$ED$11:$ED$510, 0)), "")))</f>
        <v>Europe</v>
      </c>
      <c r="L17" s="2"/>
    </row>
    <row r="18" spans="1:12" x14ac:dyDescent="0.35">
      <c r="A18" s="2"/>
      <c r="B18" s="59" t="s">
        <v>785</v>
      </c>
      <c r="C18" s="2"/>
      <c r="D18" s="60"/>
      <c r="E18" s="60"/>
      <c r="F18" s="60"/>
      <c r="G18" s="60"/>
      <c r="H18" s="60"/>
      <c r="I18" s="60"/>
      <c r="J18" s="60"/>
      <c r="K18" s="60"/>
      <c r="L18" s="2"/>
    </row>
    <row r="19" spans="1:12" x14ac:dyDescent="0.35">
      <c r="A19" s="2"/>
      <c r="B19" s="61" t="str">
        <f>'Hotel Search'!$BO39</f>
        <v>Total No of Rooms</v>
      </c>
      <c r="C19" s="2"/>
      <c r="D19" s="54">
        <f>IF(D$3="", "", IF(IFERROR(INDEX('Hotel Database'!$E$11:$E$510, MATCH(D$3, 'Hotel Database'!$ED$11:$ED$510, 0)), "")="", "",IFERROR(INDEX('Hotel Database'!$E$11:$E$510, MATCH(D$3, 'Hotel Database'!$ED$11:$ED$510, 0)), "")))</f>
        <v>145</v>
      </c>
      <c r="E19" s="54">
        <f>IF(E$3="", "", IF(IFERROR(INDEX('Hotel Database'!$E$11:$E$510, MATCH(E$3, 'Hotel Database'!$ED$11:$ED$510, 0)), "")="", "",IFERROR(INDEX('Hotel Database'!$E$11:$E$510, MATCH(E$3, 'Hotel Database'!$ED$11:$ED$510, 0)), "")))</f>
        <v>82</v>
      </c>
      <c r="F19" s="54">
        <f>IF(F$3="", "", IF(IFERROR(INDEX('Hotel Database'!$E$11:$E$510, MATCH(F$3, 'Hotel Database'!$ED$11:$ED$510, 0)), "")="", "",IFERROR(INDEX('Hotel Database'!$E$11:$E$510, MATCH(F$3, 'Hotel Database'!$ED$11:$ED$510, 0)), "")))</f>
        <v>192</v>
      </c>
      <c r="G19" s="54">
        <f>IF(G$3="", "", IF(IFERROR(INDEX('Hotel Database'!$E$11:$E$510, MATCH(G$3, 'Hotel Database'!$ED$11:$ED$510, 0)), "")="", "",IFERROR(INDEX('Hotel Database'!$E$11:$E$510, MATCH(G$3, 'Hotel Database'!$ED$11:$ED$510, 0)), "")))</f>
        <v>127</v>
      </c>
      <c r="H19" s="54">
        <f>IF(H$3="", "", IF(IFERROR(INDEX('Hotel Database'!$E$11:$E$510, MATCH(H$3, 'Hotel Database'!$ED$11:$ED$510, 0)), "")="", "",IFERROR(INDEX('Hotel Database'!$E$11:$E$510, MATCH(H$3, 'Hotel Database'!$ED$11:$ED$510, 0)), "")))</f>
        <v>21</v>
      </c>
      <c r="I19" s="54">
        <f>IF(I$3="", "", IF(IFERROR(INDEX('Hotel Database'!$E$11:$E$510, MATCH(I$3, 'Hotel Database'!$ED$11:$ED$510, 0)), "")="", "",IFERROR(INDEX('Hotel Database'!$E$11:$E$510, MATCH(I$3, 'Hotel Database'!$ED$11:$ED$510, 0)), "")))</f>
        <v>44</v>
      </c>
      <c r="J19" s="54">
        <f>IF(J$3="", "", IF(IFERROR(INDEX('Hotel Database'!$E$11:$E$510, MATCH(J$3, 'Hotel Database'!$ED$11:$ED$510, 0)), "")="", "",IFERROR(INDEX('Hotel Database'!$E$11:$E$510, MATCH(J$3, 'Hotel Database'!$ED$11:$ED$510, 0)), "")))</f>
        <v>110</v>
      </c>
      <c r="K19" s="54">
        <f>IF(K$3="", "", IF(IFERROR(INDEX('Hotel Database'!$E$11:$E$510, MATCH(K$3, 'Hotel Database'!$ED$11:$ED$510, 0)), "")="", "",IFERROR(INDEX('Hotel Database'!$E$11:$E$510, MATCH(K$3, 'Hotel Database'!$ED$11:$ED$510, 0)), "")))</f>
        <v>152</v>
      </c>
      <c r="L19" s="2"/>
    </row>
    <row r="20" spans="1:12" x14ac:dyDescent="0.35">
      <c r="A20" s="2"/>
      <c r="B20" s="61" t="str">
        <f>'Hotel Search'!$BO40</f>
        <v>Total No of Guest Rooms</v>
      </c>
      <c r="C20" s="2"/>
      <c r="D20" s="55">
        <f>IF(D$3="", "", IF(IFERROR(INDEX('Hotel Database'!$F$11:$F$510, MATCH(D$3, 'Hotel Database'!$ED$11:$ED$510, 0)), "")="", "",IFERROR(INDEX('Hotel Database'!$F$11:$F$510, MATCH(D$3, 'Hotel Database'!$ED$11:$ED$510, 0)), "")))</f>
        <v>0</v>
      </c>
      <c r="E20" s="55">
        <f>IF(E$3="", "", IF(IFERROR(INDEX('Hotel Database'!$F$11:$F$510, MATCH(E$3, 'Hotel Database'!$ED$11:$ED$510, 0)), "")="", "",IFERROR(INDEX('Hotel Database'!$F$11:$F$510, MATCH(E$3, 'Hotel Database'!$ED$11:$ED$510, 0)), "")))</f>
        <v>0</v>
      </c>
      <c r="F20" s="55">
        <f>IF(F$3="", "", IF(IFERROR(INDEX('Hotel Database'!$F$11:$F$510, MATCH(F$3, 'Hotel Database'!$ED$11:$ED$510, 0)), "")="", "",IFERROR(INDEX('Hotel Database'!$F$11:$F$510, MATCH(F$3, 'Hotel Database'!$ED$11:$ED$510, 0)), "")))</f>
        <v>82</v>
      </c>
      <c r="G20" s="55">
        <f>IF(G$3="", "", IF(IFERROR(INDEX('Hotel Database'!$F$11:$F$510, MATCH(G$3, 'Hotel Database'!$ED$11:$ED$510, 0)), "")="", "",IFERROR(INDEX('Hotel Database'!$F$11:$F$510, MATCH(G$3, 'Hotel Database'!$ED$11:$ED$510, 0)), "")))</f>
        <v>117</v>
      </c>
      <c r="H20" s="55">
        <f>IF(H$3="", "", IF(IFERROR(INDEX('Hotel Database'!$F$11:$F$510, MATCH(H$3, 'Hotel Database'!$ED$11:$ED$510, 0)), "")="", "",IFERROR(INDEX('Hotel Database'!$F$11:$F$510, MATCH(H$3, 'Hotel Database'!$ED$11:$ED$510, 0)), "")))</f>
        <v>0</v>
      </c>
      <c r="I20" s="55">
        <f>IF(I$3="", "", IF(IFERROR(INDEX('Hotel Database'!$F$11:$F$510, MATCH(I$3, 'Hotel Database'!$ED$11:$ED$510, 0)), "")="", "",IFERROR(INDEX('Hotel Database'!$F$11:$F$510, MATCH(I$3, 'Hotel Database'!$ED$11:$ED$510, 0)), "")))</f>
        <v>42</v>
      </c>
      <c r="J20" s="55">
        <f>IF(J$3="", "", IF(IFERROR(INDEX('Hotel Database'!$F$11:$F$510, MATCH(J$3, 'Hotel Database'!$ED$11:$ED$510, 0)), "")="", "",IFERROR(INDEX('Hotel Database'!$F$11:$F$510, MATCH(J$3, 'Hotel Database'!$ED$11:$ED$510, 0)), "")))</f>
        <v>75</v>
      </c>
      <c r="K20" s="55">
        <f>IF(K$3="", "", IF(IFERROR(INDEX('Hotel Database'!$F$11:$F$510, MATCH(K$3, 'Hotel Database'!$ED$11:$ED$510, 0)), "")="", "",IFERROR(INDEX('Hotel Database'!$F$11:$F$510, MATCH(K$3, 'Hotel Database'!$ED$11:$ED$510, 0)), "")))</f>
        <v>75</v>
      </c>
      <c r="L20" s="2"/>
    </row>
    <row r="21" spans="1:12" x14ac:dyDescent="0.35">
      <c r="A21" s="2"/>
      <c r="B21" s="61" t="str">
        <f>'Hotel Search'!$BO41</f>
        <v>Total No of Suites &amp; Villas</v>
      </c>
      <c r="C21" s="2"/>
      <c r="D21" s="55">
        <f>IF(D$3="", "", IF(IFERROR(INDEX('Hotel Database'!$G$11:$G$510, MATCH(D$3, 'Hotel Database'!$ED$11:$ED$510, 0)), "")="", "",IFERROR(INDEX('Hotel Database'!$G$11:$G$510, MATCH(D$3, 'Hotel Database'!$ED$11:$ED$510, 0)), "")))</f>
        <v>145</v>
      </c>
      <c r="E21" s="55">
        <f>IF(E$3="", "", IF(IFERROR(INDEX('Hotel Database'!$G$11:$G$510, MATCH(E$3, 'Hotel Database'!$ED$11:$ED$510, 0)), "")="", "",IFERROR(INDEX('Hotel Database'!$G$11:$G$510, MATCH(E$3, 'Hotel Database'!$ED$11:$ED$510, 0)), "")))</f>
        <v>82</v>
      </c>
      <c r="F21" s="55">
        <f>IF(F$3="", "", IF(IFERROR(INDEX('Hotel Database'!$G$11:$G$510, MATCH(F$3, 'Hotel Database'!$ED$11:$ED$510, 0)), "")="", "",IFERROR(INDEX('Hotel Database'!$G$11:$G$510, MATCH(F$3, 'Hotel Database'!$ED$11:$ED$510, 0)), "")))</f>
        <v>110</v>
      </c>
      <c r="G21" s="55">
        <f>IF(G$3="", "", IF(IFERROR(INDEX('Hotel Database'!$G$11:$G$510, MATCH(G$3, 'Hotel Database'!$ED$11:$ED$510, 0)), "")="", "",IFERROR(INDEX('Hotel Database'!$G$11:$G$510, MATCH(G$3, 'Hotel Database'!$ED$11:$ED$510, 0)), "")))</f>
        <v>10</v>
      </c>
      <c r="H21" s="55">
        <f>IF(H$3="", "", IF(IFERROR(INDEX('Hotel Database'!$G$11:$G$510, MATCH(H$3, 'Hotel Database'!$ED$11:$ED$510, 0)), "")="", "",IFERROR(INDEX('Hotel Database'!$G$11:$G$510, MATCH(H$3, 'Hotel Database'!$ED$11:$ED$510, 0)), "")))</f>
        <v>21</v>
      </c>
      <c r="I21" s="55">
        <f>IF(I$3="", "", IF(IFERROR(INDEX('Hotel Database'!$G$11:$G$510, MATCH(I$3, 'Hotel Database'!$ED$11:$ED$510, 0)), "")="", "",IFERROR(INDEX('Hotel Database'!$G$11:$G$510, MATCH(I$3, 'Hotel Database'!$ED$11:$ED$510, 0)), "")))</f>
        <v>2</v>
      </c>
      <c r="J21" s="55">
        <f>IF(J$3="", "", IF(IFERROR(INDEX('Hotel Database'!$G$11:$G$510, MATCH(J$3, 'Hotel Database'!$ED$11:$ED$510, 0)), "")="", "",IFERROR(INDEX('Hotel Database'!$G$11:$G$510, MATCH(J$3, 'Hotel Database'!$ED$11:$ED$510, 0)), "")))</f>
        <v>35</v>
      </c>
      <c r="K21" s="55">
        <f>IF(K$3="", "", IF(IFERROR(INDEX('Hotel Database'!$G$11:$G$510, MATCH(K$3, 'Hotel Database'!$ED$11:$ED$510, 0)), "")="", "",IFERROR(INDEX('Hotel Database'!$G$11:$G$510, MATCH(K$3, 'Hotel Database'!$ED$11:$ED$510, 0)), "")))</f>
        <v>77</v>
      </c>
      <c r="L21" s="2"/>
    </row>
    <row r="22" spans="1:12" x14ac:dyDescent="0.35">
      <c r="A22" s="2"/>
      <c r="B22" s="61" t="str">
        <f>'Hotel Search'!$BO42</f>
        <v>No of Meet Rooms</v>
      </c>
      <c r="C22" s="2"/>
      <c r="D22" s="55">
        <f>IF(D$3="", "", IF(IFERROR(INDEX('Hotel Database'!$H$11:$H$510, MATCH(D$3, 'Hotel Database'!$ED$11:$ED$510, 0)), "")="", "",IFERROR(INDEX('Hotel Database'!$H$11:$H$510, MATCH(D$3, 'Hotel Database'!$ED$11:$ED$510, 0)), "")))</f>
        <v>3</v>
      </c>
      <c r="E22" s="55">
        <f>IF(E$3="", "", IF(IFERROR(INDEX('Hotel Database'!$H$11:$H$510, MATCH(E$3, 'Hotel Database'!$ED$11:$ED$510, 0)), "")="", "",IFERROR(INDEX('Hotel Database'!$H$11:$H$510, MATCH(E$3, 'Hotel Database'!$ED$11:$ED$510, 0)), "")))</f>
        <v>1</v>
      </c>
      <c r="F22" s="55">
        <f>IF(F$3="", "", IF(IFERROR(INDEX('Hotel Database'!$H$11:$H$510, MATCH(F$3, 'Hotel Database'!$ED$11:$ED$510, 0)), "")="", "",IFERROR(INDEX('Hotel Database'!$H$11:$H$510, MATCH(F$3, 'Hotel Database'!$ED$11:$ED$510, 0)), "")))</f>
        <v>10</v>
      </c>
      <c r="G22" s="55">
        <f>IF(G$3="", "", IF(IFERROR(INDEX('Hotel Database'!$H$11:$H$510, MATCH(G$3, 'Hotel Database'!$ED$11:$ED$510, 0)), "")="", "",IFERROR(INDEX('Hotel Database'!$H$11:$H$510, MATCH(G$3, 'Hotel Database'!$ED$11:$ED$510, 0)), "")))</f>
        <v>5</v>
      </c>
      <c r="H22" s="55">
        <f>IF(H$3="", "", IF(IFERROR(INDEX('Hotel Database'!$H$11:$H$510, MATCH(H$3, 'Hotel Database'!$ED$11:$ED$510, 0)), "")="", "",IFERROR(INDEX('Hotel Database'!$H$11:$H$510, MATCH(H$3, 'Hotel Database'!$ED$11:$ED$510, 0)), "")))</f>
        <v>1</v>
      </c>
      <c r="I22" s="55" t="str">
        <f>IF(I$3="", "", IF(IFERROR(INDEX('Hotel Database'!$H$11:$H$510, MATCH(I$3, 'Hotel Database'!$ED$11:$ED$510, 0)), "")="", "",IFERROR(INDEX('Hotel Database'!$H$11:$H$510, MATCH(I$3, 'Hotel Database'!$ED$11:$ED$510, 0)), "")))</f>
        <v/>
      </c>
      <c r="J22" s="55">
        <f>IF(J$3="", "", IF(IFERROR(INDEX('Hotel Database'!$H$11:$H$510, MATCH(J$3, 'Hotel Database'!$ED$11:$ED$510, 0)), "")="", "",IFERROR(INDEX('Hotel Database'!$H$11:$H$510, MATCH(J$3, 'Hotel Database'!$ED$11:$ED$510, 0)), "")))</f>
        <v>3</v>
      </c>
      <c r="K22" s="55">
        <f>IF(K$3="", "", IF(IFERROR(INDEX('Hotel Database'!$H$11:$H$510, MATCH(K$3, 'Hotel Database'!$ED$11:$ED$510, 0)), "")="", "",IFERROR(INDEX('Hotel Database'!$H$11:$H$510, MATCH(K$3, 'Hotel Database'!$ED$11:$ED$510, 0)), "")))</f>
        <v>9</v>
      </c>
      <c r="L22" s="2"/>
    </row>
    <row r="23" spans="1:12" x14ac:dyDescent="0.35">
      <c r="A23" s="2"/>
      <c r="B23" s="61" t="str">
        <f>'Hotel Search'!$BO43</f>
        <v>Max Group Size</v>
      </c>
      <c r="C23" s="2"/>
      <c r="D23" s="55">
        <f>IF(D$3="", "", IF(IFERROR(INDEX('Hotel Database'!$K$11:$K$510, MATCH(D$3, 'Hotel Database'!$ED$11:$ED$510, 0)), "")="", "",IFERROR(INDEX('Hotel Database'!$K$11:$K$510, MATCH(D$3, 'Hotel Database'!$ED$11:$ED$510, 0)), "")))</f>
        <v>50</v>
      </c>
      <c r="E23" s="55">
        <f>IF(E$3="", "", IF(IFERROR(INDEX('Hotel Database'!$K$11:$K$510, MATCH(E$3, 'Hotel Database'!$ED$11:$ED$510, 0)), "")="", "",IFERROR(INDEX('Hotel Database'!$K$11:$K$510, MATCH(E$3, 'Hotel Database'!$ED$11:$ED$510, 0)), "")))</f>
        <v>35</v>
      </c>
      <c r="F23" s="55">
        <f>IF(F$3="", "", IF(IFERROR(INDEX('Hotel Database'!$K$11:$K$510, MATCH(F$3, 'Hotel Database'!$ED$11:$ED$510, 0)), "")="", "",IFERROR(INDEX('Hotel Database'!$K$11:$K$510, MATCH(F$3, 'Hotel Database'!$ED$11:$ED$510, 0)), "")))</f>
        <v>370</v>
      </c>
      <c r="G23" s="55">
        <f>IF(G$3="", "", IF(IFERROR(INDEX('Hotel Database'!$K$11:$K$510, MATCH(G$3, 'Hotel Database'!$ED$11:$ED$510, 0)), "")="", "",IFERROR(INDEX('Hotel Database'!$K$11:$K$510, MATCH(G$3, 'Hotel Database'!$ED$11:$ED$510, 0)), "")))</f>
        <v>80</v>
      </c>
      <c r="H23" s="55">
        <f>IF(H$3="", "", IF(IFERROR(INDEX('Hotel Database'!$K$11:$K$510, MATCH(H$3, 'Hotel Database'!$ED$11:$ED$510, 0)), "")="", "",IFERROR(INDEX('Hotel Database'!$K$11:$K$510, MATCH(H$3, 'Hotel Database'!$ED$11:$ED$510, 0)), "")))</f>
        <v>25</v>
      </c>
      <c r="I23" s="55" t="str">
        <f>IF(I$3="", "", IF(IFERROR(INDEX('Hotel Database'!$K$11:$K$510, MATCH(I$3, 'Hotel Database'!$ED$11:$ED$510, 0)), "")="", "",IFERROR(INDEX('Hotel Database'!$K$11:$K$510, MATCH(I$3, 'Hotel Database'!$ED$11:$ED$510, 0)), "")))</f>
        <v/>
      </c>
      <c r="J23" s="55">
        <f>IF(J$3="", "", IF(IFERROR(INDEX('Hotel Database'!$K$11:$K$510, MATCH(J$3, 'Hotel Database'!$ED$11:$ED$510, 0)), "")="", "",IFERROR(INDEX('Hotel Database'!$K$11:$K$510, MATCH(J$3, 'Hotel Database'!$ED$11:$ED$510, 0)), "")))</f>
        <v>100</v>
      </c>
      <c r="K23" s="55">
        <f>IF(K$3="", "", IF(IFERROR(INDEX('Hotel Database'!$K$11:$K$510, MATCH(K$3, 'Hotel Database'!$ED$11:$ED$510, 0)), "")="", "",IFERROR(INDEX('Hotel Database'!$K$11:$K$510, MATCH(K$3, 'Hotel Database'!$ED$11:$ED$510, 0)), "")))</f>
        <v>130</v>
      </c>
      <c r="L23" s="2"/>
    </row>
    <row r="24" spans="1:12" x14ac:dyDescent="0.35">
      <c r="A24" s="2"/>
      <c r="B24" s="61" t="str">
        <f>'Hotel Search'!$BO44</f>
        <v>Total Sq Meters</v>
      </c>
      <c r="C24" s="2"/>
      <c r="D24" s="55">
        <f>IF(D$3="", "", IF(IFERROR(INDEX('Hotel Database'!$CN$11:$CN$510, MATCH(D$3, 'Hotel Database'!$ED$11:$ED$510, 0)), "")="", "",IFERROR(INDEX('Hotel Database'!$CN$11:$CN$510, MATCH(D$3, 'Hotel Database'!$ED$11:$ED$510, 0)), "")))</f>
        <v>74</v>
      </c>
      <c r="E24" s="55">
        <f>IF(E$3="", "", IF(IFERROR(INDEX('Hotel Database'!$CN$11:$CN$510, MATCH(E$3, 'Hotel Database'!$ED$11:$ED$510, 0)), "")="", "",IFERROR(INDEX('Hotel Database'!$CN$11:$CN$510, MATCH(E$3, 'Hotel Database'!$ED$11:$ED$510, 0)), "")))</f>
        <v>85</v>
      </c>
      <c r="F24" s="55">
        <f>IF(F$3="", "", IF(IFERROR(INDEX('Hotel Database'!$CN$11:$CN$510, MATCH(F$3, 'Hotel Database'!$ED$11:$ED$510, 0)), "")="", "",IFERROR(INDEX('Hotel Database'!$CN$11:$CN$510, MATCH(F$3, 'Hotel Database'!$ED$11:$ED$510, 0)), "")))</f>
        <v>1405</v>
      </c>
      <c r="G24" s="55">
        <f>IF(G$3="", "", IF(IFERROR(INDEX('Hotel Database'!$CN$11:$CN$510, MATCH(G$3, 'Hotel Database'!$ED$11:$ED$510, 0)), "")="", "",IFERROR(INDEX('Hotel Database'!$CN$11:$CN$510, MATCH(G$3, 'Hotel Database'!$ED$11:$ED$510, 0)), "")))</f>
        <v>1300</v>
      </c>
      <c r="H24" s="55">
        <f>IF(H$3="", "", IF(IFERROR(INDEX('Hotel Database'!$CN$11:$CN$510, MATCH(H$3, 'Hotel Database'!$ED$11:$ED$510, 0)), "")="", "",IFERROR(INDEX('Hotel Database'!$CN$11:$CN$510, MATCH(H$3, 'Hotel Database'!$ED$11:$ED$510, 0)), "")))</f>
        <v>100</v>
      </c>
      <c r="I24" s="55" t="str">
        <f>IF(I$3="", "", IF(IFERROR(INDEX('Hotel Database'!$CN$11:$CN$510, MATCH(I$3, 'Hotel Database'!$ED$11:$ED$510, 0)), "")="", "",IFERROR(INDEX('Hotel Database'!$CN$11:$CN$510, MATCH(I$3, 'Hotel Database'!$ED$11:$ED$510, 0)), "")))</f>
        <v/>
      </c>
      <c r="J24" s="55">
        <f>IF(J$3="", "", IF(IFERROR(INDEX('Hotel Database'!$CN$11:$CN$510, MATCH(J$3, 'Hotel Database'!$ED$11:$ED$510, 0)), "")="", "",IFERROR(INDEX('Hotel Database'!$CN$11:$CN$510, MATCH(J$3, 'Hotel Database'!$ED$11:$ED$510, 0)), "")))</f>
        <v>114</v>
      </c>
      <c r="K24" s="55">
        <f>IF(K$3="", "", IF(IFERROR(INDEX('Hotel Database'!$CN$11:$CN$510, MATCH(K$3, 'Hotel Database'!$ED$11:$ED$510, 0)), "")="", "",IFERROR(INDEX('Hotel Database'!$CN$11:$CN$510, MATCH(K$3, 'Hotel Database'!$ED$11:$ED$510, 0)), "")))</f>
        <v>97</v>
      </c>
      <c r="L24" s="2"/>
    </row>
    <row r="25" spans="1:12" x14ac:dyDescent="0.35">
      <c r="A25" s="2"/>
      <c r="B25" s="61" t="str">
        <f>'Hotel Search'!$BO45</f>
        <v>Capacity Theatre</v>
      </c>
      <c r="C25" s="2"/>
      <c r="D25" s="55">
        <f>IF(D$3="", "", IF(IFERROR(INDEX('Hotel Database'!$M$11:$M$510, MATCH(D$3, 'Hotel Database'!$ED$11:$ED$510, 0)), "")="", "",IFERROR(INDEX('Hotel Database'!$M$11:$M$510, MATCH(D$3, 'Hotel Database'!$ED$11:$ED$510, 0)), "")))</f>
        <v>200</v>
      </c>
      <c r="E25" s="55">
        <f>IF(E$3="", "", IF(IFERROR(INDEX('Hotel Database'!$M$11:$M$510, MATCH(E$3, 'Hotel Database'!$ED$11:$ED$510, 0)), "")="", "",IFERROR(INDEX('Hotel Database'!$M$11:$M$510, MATCH(E$3, 'Hotel Database'!$ED$11:$ED$510, 0)), "")))</f>
        <v>60</v>
      </c>
      <c r="F25" s="55">
        <f>IF(F$3="", "", IF(IFERROR(INDEX('Hotel Database'!$M$11:$M$510, MATCH(F$3, 'Hotel Database'!$ED$11:$ED$510, 0)), "")="", "",IFERROR(INDEX('Hotel Database'!$M$11:$M$510, MATCH(F$3, 'Hotel Database'!$ED$11:$ED$510, 0)), "")))</f>
        <v>400</v>
      </c>
      <c r="G25" s="55">
        <f>IF(G$3="", "", IF(IFERROR(INDEX('Hotel Database'!$M$11:$M$510, MATCH(G$3, 'Hotel Database'!$ED$11:$ED$510, 0)), "")="", "",IFERROR(INDEX('Hotel Database'!$M$11:$M$510, MATCH(G$3, 'Hotel Database'!$ED$11:$ED$510, 0)), "")))</f>
        <v>630</v>
      </c>
      <c r="H25" s="55">
        <f>IF(H$3="", "", IF(IFERROR(INDEX('Hotel Database'!$M$11:$M$510, MATCH(H$3, 'Hotel Database'!$ED$11:$ED$510, 0)), "")="", "",IFERROR(INDEX('Hotel Database'!$M$11:$M$510, MATCH(H$3, 'Hotel Database'!$ED$11:$ED$510, 0)), "")))</f>
        <v>30</v>
      </c>
      <c r="I25" s="55" t="str">
        <f>IF(I$3="", "", IF(IFERROR(INDEX('Hotel Database'!$M$11:$M$510, MATCH(I$3, 'Hotel Database'!$ED$11:$ED$510, 0)), "")="", "",IFERROR(INDEX('Hotel Database'!$M$11:$M$510, MATCH(I$3, 'Hotel Database'!$ED$11:$ED$510, 0)), "")))</f>
        <v/>
      </c>
      <c r="J25" s="55">
        <f>IF(J$3="", "", IF(IFERROR(INDEX('Hotel Database'!$M$11:$M$510, MATCH(J$3, 'Hotel Database'!$ED$11:$ED$510, 0)), "")="", "",IFERROR(INDEX('Hotel Database'!$M$11:$M$510, MATCH(J$3, 'Hotel Database'!$ED$11:$ED$510, 0)), "")))</f>
        <v>140</v>
      </c>
      <c r="K25" s="55">
        <f>IF(K$3="", "", IF(IFERROR(INDEX('Hotel Database'!$M$11:$M$510, MATCH(K$3, 'Hotel Database'!$ED$11:$ED$510, 0)), "")="", "",IFERROR(INDEX('Hotel Database'!$M$11:$M$510, MATCH(K$3, 'Hotel Database'!$ED$11:$ED$510, 0)), "")))</f>
        <v>130</v>
      </c>
      <c r="L25" s="2"/>
    </row>
    <row r="26" spans="1:12" x14ac:dyDescent="0.35">
      <c r="A26" s="2"/>
      <c r="B26" s="61" t="str">
        <f>'Hotel Search'!$BO46</f>
        <v>Capacity Classroom</v>
      </c>
      <c r="C26" s="2"/>
      <c r="D26" s="55">
        <f>IF(D$3="", "", IF(IFERROR(INDEX('Hotel Database'!$N$11:$N$510, MATCH(D$3, 'Hotel Database'!$ED$11:$ED$510, 0)), "")="", "",IFERROR(INDEX('Hotel Database'!$N$11:$N$510, MATCH(D$3, 'Hotel Database'!$ED$11:$ED$510, 0)), "")))</f>
        <v>150</v>
      </c>
      <c r="E26" s="55">
        <f>IF(E$3="", "", IF(IFERROR(INDEX('Hotel Database'!$N$11:$N$510, MATCH(E$3, 'Hotel Database'!$ED$11:$ED$510, 0)), "")="", "",IFERROR(INDEX('Hotel Database'!$N$11:$N$510, MATCH(E$3, 'Hotel Database'!$ED$11:$ED$510, 0)), "")))</f>
        <v>50</v>
      </c>
      <c r="F26" s="55">
        <f>IF(F$3="", "", IF(IFERROR(INDEX('Hotel Database'!$N$11:$N$510, MATCH(F$3, 'Hotel Database'!$ED$11:$ED$510, 0)), "")="", "",IFERROR(INDEX('Hotel Database'!$N$11:$N$510, MATCH(F$3, 'Hotel Database'!$ED$11:$ED$510, 0)), "")))</f>
        <v>234</v>
      </c>
      <c r="G26" s="55">
        <f>IF(G$3="", "", IF(IFERROR(INDEX('Hotel Database'!$N$11:$N$510, MATCH(G$3, 'Hotel Database'!$ED$11:$ED$510, 0)), "")="", "",IFERROR(INDEX('Hotel Database'!$N$11:$N$510, MATCH(G$3, 'Hotel Database'!$ED$11:$ED$510, 0)), "")))</f>
        <v>300</v>
      </c>
      <c r="H26" s="55">
        <f>IF(H$3="", "", IF(IFERROR(INDEX('Hotel Database'!$N$11:$N$510, MATCH(H$3, 'Hotel Database'!$ED$11:$ED$510, 0)), "")="", "",IFERROR(INDEX('Hotel Database'!$N$11:$N$510, MATCH(H$3, 'Hotel Database'!$ED$11:$ED$510, 0)), "")))</f>
        <v>20</v>
      </c>
      <c r="I26" s="55" t="str">
        <f>IF(I$3="", "", IF(IFERROR(INDEX('Hotel Database'!$N$11:$N$510, MATCH(I$3, 'Hotel Database'!$ED$11:$ED$510, 0)), "")="", "",IFERROR(INDEX('Hotel Database'!$N$11:$N$510, MATCH(I$3, 'Hotel Database'!$ED$11:$ED$510, 0)), "")))</f>
        <v/>
      </c>
      <c r="J26" s="55">
        <f>IF(J$3="", "", IF(IFERROR(INDEX('Hotel Database'!$N$11:$N$510, MATCH(J$3, 'Hotel Database'!$ED$11:$ED$510, 0)), "")="", "",IFERROR(INDEX('Hotel Database'!$N$11:$N$510, MATCH(J$3, 'Hotel Database'!$ED$11:$ED$510, 0)), "")))</f>
        <v>80</v>
      </c>
      <c r="K26" s="55">
        <f>IF(K$3="", "", IF(IFERROR(INDEX('Hotel Database'!$N$11:$N$510, MATCH(K$3, 'Hotel Database'!$ED$11:$ED$510, 0)), "")="", "",IFERROR(INDEX('Hotel Database'!$N$11:$N$510, MATCH(K$3, 'Hotel Database'!$ED$11:$ED$510, 0)), "")))</f>
        <v>54</v>
      </c>
      <c r="L26" s="2"/>
    </row>
    <row r="27" spans="1:12" x14ac:dyDescent="0.35">
      <c r="A27" s="2"/>
      <c r="B27" s="61" t="str">
        <f>'Hotel Search'!$BO47</f>
        <v>Capacity Cabaret</v>
      </c>
      <c r="C27" s="2"/>
      <c r="D27" s="55">
        <f>IF(D$3="", "", IF(IFERROR(INDEX('Hotel Database'!$O$11:$O$510, MATCH(D$3, 'Hotel Database'!$ED$11:$ED$510, 0)), "")="", "",IFERROR(INDEX('Hotel Database'!$O$11:$O$510, MATCH(D$3, 'Hotel Database'!$ED$11:$ED$510, 0)), "")))</f>
        <v>200</v>
      </c>
      <c r="E27" s="55" t="str">
        <f>IF(E$3="", "", IF(IFERROR(INDEX('Hotel Database'!$O$11:$O$510, MATCH(E$3, 'Hotel Database'!$ED$11:$ED$510, 0)), "")="", "",IFERROR(INDEX('Hotel Database'!$O$11:$O$510, MATCH(E$3, 'Hotel Database'!$ED$11:$ED$510, 0)), "")))</f>
        <v/>
      </c>
      <c r="F27" s="55">
        <f>IF(F$3="", "", IF(IFERROR(INDEX('Hotel Database'!$O$11:$O$510, MATCH(F$3, 'Hotel Database'!$ED$11:$ED$510, 0)), "")="", "",IFERROR(INDEX('Hotel Database'!$O$11:$O$510, MATCH(F$3, 'Hotel Database'!$ED$11:$ED$510, 0)), "")))</f>
        <v>260</v>
      </c>
      <c r="G27" s="55">
        <f>IF(G$3="", "", IF(IFERROR(INDEX('Hotel Database'!$O$11:$O$510, MATCH(G$3, 'Hotel Database'!$ED$11:$ED$510, 0)), "")="", "",IFERROR(INDEX('Hotel Database'!$O$11:$O$510, MATCH(G$3, 'Hotel Database'!$ED$11:$ED$510, 0)), "")))</f>
        <v>110</v>
      </c>
      <c r="H27" s="55">
        <f>IF(H$3="", "", IF(IFERROR(INDEX('Hotel Database'!$O$11:$O$510, MATCH(H$3, 'Hotel Database'!$ED$11:$ED$510, 0)), "")="", "",IFERROR(INDEX('Hotel Database'!$O$11:$O$510, MATCH(H$3, 'Hotel Database'!$ED$11:$ED$510, 0)), "")))</f>
        <v>20</v>
      </c>
      <c r="I27" s="55" t="str">
        <f>IF(I$3="", "", IF(IFERROR(INDEX('Hotel Database'!$O$11:$O$510, MATCH(I$3, 'Hotel Database'!$ED$11:$ED$510, 0)), "")="", "",IFERROR(INDEX('Hotel Database'!$O$11:$O$510, MATCH(I$3, 'Hotel Database'!$ED$11:$ED$510, 0)), "")))</f>
        <v/>
      </c>
      <c r="J27" s="55">
        <f>IF(J$3="", "", IF(IFERROR(INDEX('Hotel Database'!$O$11:$O$510, MATCH(J$3, 'Hotel Database'!$ED$11:$ED$510, 0)), "")="", "",IFERROR(INDEX('Hotel Database'!$O$11:$O$510, MATCH(J$3, 'Hotel Database'!$ED$11:$ED$510, 0)), "")))</f>
        <v>35</v>
      </c>
      <c r="K27" s="55">
        <f>IF(K$3="", "", IF(IFERROR(INDEX('Hotel Database'!$O$11:$O$510, MATCH(K$3, 'Hotel Database'!$ED$11:$ED$510, 0)), "")="", "",IFERROR(INDEX('Hotel Database'!$O$11:$O$510, MATCH(K$3, 'Hotel Database'!$ED$11:$ED$510, 0)), "")))</f>
        <v>50</v>
      </c>
      <c r="L27" s="2"/>
    </row>
    <row r="28" spans="1:12" x14ac:dyDescent="0.35">
      <c r="A28" s="2"/>
      <c r="B28" s="61" t="str">
        <f>'Hotel Search'!$BO48</f>
        <v>Capacity Boardroom</v>
      </c>
      <c r="C28" s="2"/>
      <c r="D28" s="55">
        <f>IF(D$3="", "", IF(IFERROR(INDEX('Hotel Database'!$P$11:$P$510, MATCH(D$3, 'Hotel Database'!$ED$11:$ED$510, 0)), "")="", "",IFERROR(INDEX('Hotel Database'!$P$11:$P$510, MATCH(D$3, 'Hotel Database'!$ED$11:$ED$510, 0)), "")))</f>
        <v>40</v>
      </c>
      <c r="E28" s="55">
        <f>IF(E$3="", "", IF(IFERROR(INDEX('Hotel Database'!$P$11:$P$510, MATCH(E$3, 'Hotel Database'!$ED$11:$ED$510, 0)), "")="", "",IFERROR(INDEX('Hotel Database'!$P$11:$P$510, MATCH(E$3, 'Hotel Database'!$ED$11:$ED$510, 0)), "")))</f>
        <v>26</v>
      </c>
      <c r="F28" s="55" t="str">
        <f>IF(F$3="", "", IF(IFERROR(INDEX('Hotel Database'!$P$11:$P$510, MATCH(F$3, 'Hotel Database'!$ED$11:$ED$510, 0)), "")="", "",IFERROR(INDEX('Hotel Database'!$P$11:$P$510, MATCH(F$3, 'Hotel Database'!$ED$11:$ED$510, 0)), "")))</f>
        <v/>
      </c>
      <c r="G28" s="55">
        <f>IF(G$3="", "", IF(IFERROR(INDEX('Hotel Database'!$P$11:$P$510, MATCH(G$3, 'Hotel Database'!$ED$11:$ED$510, 0)), "")="", "",IFERROR(INDEX('Hotel Database'!$P$11:$P$510, MATCH(G$3, 'Hotel Database'!$ED$11:$ED$510, 0)), "")))</f>
        <v>36</v>
      </c>
      <c r="H28" s="55">
        <f>IF(H$3="", "", IF(IFERROR(INDEX('Hotel Database'!$P$11:$P$510, MATCH(H$3, 'Hotel Database'!$ED$11:$ED$510, 0)), "")="", "",IFERROR(INDEX('Hotel Database'!$P$11:$P$510, MATCH(H$3, 'Hotel Database'!$ED$11:$ED$510, 0)), "")))</f>
        <v>16</v>
      </c>
      <c r="I28" s="55" t="str">
        <f>IF(I$3="", "", IF(IFERROR(INDEX('Hotel Database'!$P$11:$P$510, MATCH(I$3, 'Hotel Database'!$ED$11:$ED$510, 0)), "")="", "",IFERROR(INDEX('Hotel Database'!$P$11:$P$510, MATCH(I$3, 'Hotel Database'!$ED$11:$ED$510, 0)), "")))</f>
        <v/>
      </c>
      <c r="J28" s="55">
        <f>IF(J$3="", "", IF(IFERROR(INDEX('Hotel Database'!$P$11:$P$510, MATCH(J$3, 'Hotel Database'!$ED$11:$ED$510, 0)), "")="", "",IFERROR(INDEX('Hotel Database'!$P$11:$P$510, MATCH(J$3, 'Hotel Database'!$ED$11:$ED$510, 0)), "")))</f>
        <v>60</v>
      </c>
      <c r="K28" s="55">
        <f>IF(K$3="", "", IF(IFERROR(INDEX('Hotel Database'!$P$11:$P$510, MATCH(K$3, 'Hotel Database'!$ED$11:$ED$510, 0)), "")="", "",IFERROR(INDEX('Hotel Database'!$P$11:$P$510, MATCH(K$3, 'Hotel Database'!$ED$11:$ED$510, 0)), "")))</f>
        <v>60</v>
      </c>
      <c r="L28" s="2"/>
    </row>
    <row r="29" spans="1:12" x14ac:dyDescent="0.35">
      <c r="A29" s="2"/>
      <c r="B29" s="61" t="str">
        <f>'Hotel Search'!$BO49</f>
        <v>Capacity Banquet</v>
      </c>
      <c r="C29" s="2"/>
      <c r="D29" s="55">
        <f>IF(D$3="", "", IF(IFERROR(INDEX('Hotel Database'!$Q$11:$Q$510, MATCH(D$3, 'Hotel Database'!$ED$11:$ED$510, 0)), "")="", "",IFERROR(INDEX('Hotel Database'!$Q$11:$Q$510, MATCH(D$3, 'Hotel Database'!$ED$11:$ED$510, 0)), "")))</f>
        <v>250</v>
      </c>
      <c r="E29" s="55">
        <f>IF(E$3="", "", IF(IFERROR(INDEX('Hotel Database'!$Q$11:$Q$510, MATCH(E$3, 'Hotel Database'!$ED$11:$ED$510, 0)), "")="", "",IFERROR(INDEX('Hotel Database'!$Q$11:$Q$510, MATCH(E$3, 'Hotel Database'!$ED$11:$ED$510, 0)), "")))</f>
        <v>70</v>
      </c>
      <c r="F29" s="55">
        <f>IF(F$3="", "", IF(IFERROR(INDEX('Hotel Database'!$Q$11:$Q$510, MATCH(F$3, 'Hotel Database'!$ED$11:$ED$510, 0)), "")="", "",IFERROR(INDEX('Hotel Database'!$Q$11:$Q$510, MATCH(F$3, 'Hotel Database'!$ED$11:$ED$510, 0)), "")))</f>
        <v>280</v>
      </c>
      <c r="G29" s="55">
        <f>IF(G$3="", "", IF(IFERROR(INDEX('Hotel Database'!$Q$11:$Q$510, MATCH(G$3, 'Hotel Database'!$ED$11:$ED$510, 0)), "")="", "",IFERROR(INDEX('Hotel Database'!$Q$11:$Q$510, MATCH(G$3, 'Hotel Database'!$ED$11:$ED$510, 0)), "")))</f>
        <v>440</v>
      </c>
      <c r="H29" s="55">
        <f>IF(H$3="", "", IF(IFERROR(INDEX('Hotel Database'!$Q$11:$Q$510, MATCH(H$3, 'Hotel Database'!$ED$11:$ED$510, 0)), "")="", "",IFERROR(INDEX('Hotel Database'!$Q$11:$Q$510, MATCH(H$3, 'Hotel Database'!$ED$11:$ED$510, 0)), "")))</f>
        <v>40</v>
      </c>
      <c r="I29" s="55" t="str">
        <f>IF(I$3="", "", IF(IFERROR(INDEX('Hotel Database'!$Q$11:$Q$510, MATCH(I$3, 'Hotel Database'!$ED$11:$ED$510, 0)), "")="", "",IFERROR(INDEX('Hotel Database'!$Q$11:$Q$510, MATCH(I$3, 'Hotel Database'!$ED$11:$ED$510, 0)), "")))</f>
        <v/>
      </c>
      <c r="J29" s="55">
        <f>IF(J$3="", "", IF(IFERROR(INDEX('Hotel Database'!$Q$11:$Q$510, MATCH(J$3, 'Hotel Database'!$ED$11:$ED$510, 0)), "")="", "",IFERROR(INDEX('Hotel Database'!$Q$11:$Q$510, MATCH(J$3, 'Hotel Database'!$ED$11:$ED$510, 0)), "")))</f>
        <v>110</v>
      </c>
      <c r="K29" s="55">
        <f>IF(K$3="", "", IF(IFERROR(INDEX('Hotel Database'!$Q$11:$Q$510, MATCH(K$3, 'Hotel Database'!$ED$11:$ED$510, 0)), "")="", "",IFERROR(INDEX('Hotel Database'!$Q$11:$Q$510, MATCH(K$3, 'Hotel Database'!$ED$11:$ED$510, 0)), "")))</f>
        <v>80</v>
      </c>
      <c r="L29" s="2"/>
    </row>
    <row r="30" spans="1:12" x14ac:dyDescent="0.35">
      <c r="A30" s="2"/>
      <c r="B30" s="61" t="str">
        <f>'Hotel Search'!$BO50</f>
        <v>Capacity Reception</v>
      </c>
      <c r="C30" s="2"/>
      <c r="D30" s="55">
        <f>IF(D$3="", "", IF(IFERROR(INDEX('Hotel Database'!$R$11:$R$510, MATCH(D$3, 'Hotel Database'!$ED$11:$ED$510, 0)), "")="", "",IFERROR(INDEX('Hotel Database'!$R$11:$R$510, MATCH(D$3, 'Hotel Database'!$ED$11:$ED$510, 0)), "")))</f>
        <v>400</v>
      </c>
      <c r="E30" s="55">
        <f>IF(E$3="", "", IF(IFERROR(INDEX('Hotel Database'!$R$11:$R$510, MATCH(E$3, 'Hotel Database'!$ED$11:$ED$510, 0)), "")="", "",IFERROR(INDEX('Hotel Database'!$R$11:$R$510, MATCH(E$3, 'Hotel Database'!$ED$11:$ED$510, 0)), "")))</f>
        <v>100</v>
      </c>
      <c r="F30" s="55" t="str">
        <f>IF(F$3="", "", IF(IFERROR(INDEX('Hotel Database'!$R$11:$R$510, MATCH(F$3, 'Hotel Database'!$ED$11:$ED$510, 0)), "")="", "",IFERROR(INDEX('Hotel Database'!$R$11:$R$510, MATCH(F$3, 'Hotel Database'!$ED$11:$ED$510, 0)), "")))</f>
        <v/>
      </c>
      <c r="G30" s="55">
        <f>IF(G$3="", "", IF(IFERROR(INDEX('Hotel Database'!$R$11:$R$510, MATCH(G$3, 'Hotel Database'!$ED$11:$ED$510, 0)), "")="", "",IFERROR(INDEX('Hotel Database'!$R$11:$R$510, MATCH(G$3, 'Hotel Database'!$ED$11:$ED$510, 0)), "")))</f>
        <v>900</v>
      </c>
      <c r="H30" s="55">
        <f>IF(H$3="", "", IF(IFERROR(INDEX('Hotel Database'!$R$11:$R$510, MATCH(H$3, 'Hotel Database'!$ED$11:$ED$510, 0)), "")="", "",IFERROR(INDEX('Hotel Database'!$R$11:$R$510, MATCH(H$3, 'Hotel Database'!$ED$11:$ED$510, 0)), "")))</f>
        <v>50</v>
      </c>
      <c r="I30" s="55" t="str">
        <f>IF(I$3="", "", IF(IFERROR(INDEX('Hotel Database'!$R$11:$R$510, MATCH(I$3, 'Hotel Database'!$ED$11:$ED$510, 0)), "")="", "",IFERROR(INDEX('Hotel Database'!$R$11:$R$510, MATCH(I$3, 'Hotel Database'!$ED$11:$ED$510, 0)), "")))</f>
        <v/>
      </c>
      <c r="J30" s="55">
        <f>IF(J$3="", "", IF(IFERROR(INDEX('Hotel Database'!$R$11:$R$510, MATCH(J$3, 'Hotel Database'!$ED$11:$ED$510, 0)), "")="", "",IFERROR(INDEX('Hotel Database'!$R$11:$R$510, MATCH(J$3, 'Hotel Database'!$ED$11:$ED$510, 0)), "")))</f>
        <v>120</v>
      </c>
      <c r="K30" s="55">
        <f>IF(K$3="", "", IF(IFERROR(INDEX('Hotel Database'!$R$11:$R$510, MATCH(K$3, 'Hotel Database'!$ED$11:$ED$510, 0)), "")="", "",IFERROR(INDEX('Hotel Database'!$R$11:$R$510, MATCH(K$3, 'Hotel Database'!$ED$11:$ED$510, 0)), "")))</f>
        <v>150</v>
      </c>
      <c r="L30" s="2"/>
    </row>
    <row r="31" spans="1:12" x14ac:dyDescent="0.35">
      <c r="A31" s="2"/>
      <c r="B31" s="61" t="str">
        <f>'Hotel Search'!$BO51</f>
        <v>Dim (Meters) Length</v>
      </c>
      <c r="C31" s="2"/>
      <c r="D31" s="55" t="str">
        <f>IF(D$3="", "", IF(IFERROR(INDEX('Hotel Database'!$CO$11:$CO$510, MATCH(D$3, 'Hotel Database'!$ED$11:$ED$510, 0)), "")="", "",IFERROR(INDEX('Hotel Database'!$CO$11:$CO$510, MATCH(D$3, 'Hotel Database'!$ED$11:$ED$510, 0)), "")))</f>
        <v/>
      </c>
      <c r="E31" s="55" t="str">
        <f>IF(E$3="", "", IF(IFERROR(INDEX('Hotel Database'!$CO$11:$CO$510, MATCH(E$3, 'Hotel Database'!$ED$11:$ED$510, 0)), "")="", "",IFERROR(INDEX('Hotel Database'!$CO$11:$CO$510, MATCH(E$3, 'Hotel Database'!$ED$11:$ED$510, 0)), "")))</f>
        <v/>
      </c>
      <c r="F31" s="55" t="str">
        <f>IF(F$3="", "", IF(IFERROR(INDEX('Hotel Database'!$CO$11:$CO$510, MATCH(F$3, 'Hotel Database'!$ED$11:$ED$510, 0)), "")="", "",IFERROR(INDEX('Hotel Database'!$CO$11:$CO$510, MATCH(F$3, 'Hotel Database'!$ED$11:$ED$510, 0)), "")))</f>
        <v/>
      </c>
      <c r="G31" s="55" t="str">
        <f>IF(G$3="", "", IF(IFERROR(INDEX('Hotel Database'!$CO$11:$CO$510, MATCH(G$3, 'Hotel Database'!$ED$11:$ED$510, 0)), "")="", "",IFERROR(INDEX('Hotel Database'!$CO$11:$CO$510, MATCH(G$3, 'Hotel Database'!$ED$11:$ED$510, 0)), "")))</f>
        <v/>
      </c>
      <c r="H31" s="55" t="str">
        <f>IF(H$3="", "", IF(IFERROR(INDEX('Hotel Database'!$CO$11:$CO$510, MATCH(H$3, 'Hotel Database'!$ED$11:$ED$510, 0)), "")="", "",IFERROR(INDEX('Hotel Database'!$CO$11:$CO$510, MATCH(H$3, 'Hotel Database'!$ED$11:$ED$510, 0)), "")))</f>
        <v/>
      </c>
      <c r="I31" s="55" t="str">
        <f>IF(I$3="", "", IF(IFERROR(INDEX('Hotel Database'!$CO$11:$CO$510, MATCH(I$3, 'Hotel Database'!$ED$11:$ED$510, 0)), "")="", "",IFERROR(INDEX('Hotel Database'!$CO$11:$CO$510, MATCH(I$3, 'Hotel Database'!$ED$11:$ED$510, 0)), "")))</f>
        <v/>
      </c>
      <c r="J31" s="55" t="str">
        <f>IF(J$3="", "", IF(IFERROR(INDEX('Hotel Database'!$CO$11:$CO$510, MATCH(J$3, 'Hotel Database'!$ED$11:$ED$510, 0)), "")="", "",IFERROR(INDEX('Hotel Database'!$CO$11:$CO$510, MATCH(J$3, 'Hotel Database'!$ED$11:$ED$510, 0)), "")))</f>
        <v/>
      </c>
      <c r="K31" s="55" t="str">
        <f>IF(K$3="", "", IF(IFERROR(INDEX('Hotel Database'!$CO$11:$CO$510, MATCH(K$3, 'Hotel Database'!$ED$11:$ED$510, 0)), "")="", "",IFERROR(INDEX('Hotel Database'!$CO$11:$CO$510, MATCH(K$3, 'Hotel Database'!$ED$11:$ED$510, 0)), "")))</f>
        <v/>
      </c>
      <c r="L31" s="2"/>
    </row>
    <row r="32" spans="1:12" x14ac:dyDescent="0.35">
      <c r="A32" s="2"/>
      <c r="B32" s="61" t="str">
        <f>'Hotel Search'!$BO52</f>
        <v>Dim (Meters) Width</v>
      </c>
      <c r="C32" s="2"/>
      <c r="D32" s="55" t="str">
        <f>IF(D$3="", "", IF(IFERROR(INDEX('Hotel Database'!$CP$11:$CP$510, MATCH(D$3, 'Hotel Database'!$ED$11:$ED$510, 0)), "")="", "",IFERROR(INDEX('Hotel Database'!$CP$11:$CP$510, MATCH(D$3, 'Hotel Database'!$ED$11:$ED$510, 0)), "")))</f>
        <v/>
      </c>
      <c r="E32" s="55" t="str">
        <f>IF(E$3="", "", IF(IFERROR(INDEX('Hotel Database'!$CP$11:$CP$510, MATCH(E$3, 'Hotel Database'!$ED$11:$ED$510, 0)), "")="", "",IFERROR(INDEX('Hotel Database'!$CP$11:$CP$510, MATCH(E$3, 'Hotel Database'!$ED$11:$ED$510, 0)), "")))</f>
        <v/>
      </c>
      <c r="F32" s="55" t="str">
        <f>IF(F$3="", "", IF(IFERROR(INDEX('Hotel Database'!$CP$11:$CP$510, MATCH(F$3, 'Hotel Database'!$ED$11:$ED$510, 0)), "")="", "",IFERROR(INDEX('Hotel Database'!$CP$11:$CP$510, MATCH(F$3, 'Hotel Database'!$ED$11:$ED$510, 0)), "")))</f>
        <v/>
      </c>
      <c r="G32" s="55" t="str">
        <f>IF(G$3="", "", IF(IFERROR(INDEX('Hotel Database'!$CP$11:$CP$510, MATCH(G$3, 'Hotel Database'!$ED$11:$ED$510, 0)), "")="", "",IFERROR(INDEX('Hotel Database'!$CP$11:$CP$510, MATCH(G$3, 'Hotel Database'!$ED$11:$ED$510, 0)), "")))</f>
        <v/>
      </c>
      <c r="H32" s="55" t="str">
        <f>IF(H$3="", "", IF(IFERROR(INDEX('Hotel Database'!$CP$11:$CP$510, MATCH(H$3, 'Hotel Database'!$ED$11:$ED$510, 0)), "")="", "",IFERROR(INDEX('Hotel Database'!$CP$11:$CP$510, MATCH(H$3, 'Hotel Database'!$ED$11:$ED$510, 0)), "")))</f>
        <v/>
      </c>
      <c r="I32" s="55" t="str">
        <f>IF(I$3="", "", IF(IFERROR(INDEX('Hotel Database'!$CP$11:$CP$510, MATCH(I$3, 'Hotel Database'!$ED$11:$ED$510, 0)), "")="", "",IFERROR(INDEX('Hotel Database'!$CP$11:$CP$510, MATCH(I$3, 'Hotel Database'!$ED$11:$ED$510, 0)), "")))</f>
        <v/>
      </c>
      <c r="J32" s="55" t="str">
        <f>IF(J$3="", "", IF(IFERROR(INDEX('Hotel Database'!$CP$11:$CP$510, MATCH(J$3, 'Hotel Database'!$ED$11:$ED$510, 0)), "")="", "",IFERROR(INDEX('Hotel Database'!$CP$11:$CP$510, MATCH(J$3, 'Hotel Database'!$ED$11:$ED$510, 0)), "")))</f>
        <v/>
      </c>
      <c r="K32" s="55" t="str">
        <f>IF(K$3="", "", IF(IFERROR(INDEX('Hotel Database'!$CP$11:$CP$510, MATCH(K$3, 'Hotel Database'!$ED$11:$ED$510, 0)), "")="", "",IFERROR(INDEX('Hotel Database'!$CP$11:$CP$510, MATCH(K$3, 'Hotel Database'!$ED$11:$ED$510, 0)), "")))</f>
        <v/>
      </c>
      <c r="L32" s="2"/>
    </row>
    <row r="33" spans="1:12" x14ac:dyDescent="0.35">
      <c r="A33" s="2"/>
      <c r="B33" s="61" t="str">
        <f>'Hotel Search'!$BO53</f>
        <v>Dim (Meters) Height</v>
      </c>
      <c r="C33" s="2"/>
      <c r="D33" s="55" t="str">
        <f>IF(D$3="", "", IF(IFERROR(INDEX('Hotel Database'!$CQ$11:$CQ$510, MATCH(D$3, 'Hotel Database'!$ED$11:$ED$510, 0)), "")="", "",IFERROR(INDEX('Hotel Database'!$CQ$11:$CQ$510, MATCH(D$3, 'Hotel Database'!$ED$11:$ED$510, 0)), "")))</f>
        <v/>
      </c>
      <c r="E33" s="55" t="str">
        <f>IF(E$3="", "", IF(IFERROR(INDEX('Hotel Database'!$CQ$11:$CQ$510, MATCH(E$3, 'Hotel Database'!$ED$11:$ED$510, 0)), "")="", "",IFERROR(INDEX('Hotel Database'!$CQ$11:$CQ$510, MATCH(E$3, 'Hotel Database'!$ED$11:$ED$510, 0)), "")))</f>
        <v/>
      </c>
      <c r="F33" s="55" t="str">
        <f>IF(F$3="", "", IF(IFERROR(INDEX('Hotel Database'!$CQ$11:$CQ$510, MATCH(F$3, 'Hotel Database'!$ED$11:$ED$510, 0)), "")="", "",IFERROR(INDEX('Hotel Database'!$CQ$11:$CQ$510, MATCH(F$3, 'Hotel Database'!$ED$11:$ED$510, 0)), "")))</f>
        <v/>
      </c>
      <c r="G33" s="55" t="str">
        <f>IF(G$3="", "", IF(IFERROR(INDEX('Hotel Database'!$CQ$11:$CQ$510, MATCH(G$3, 'Hotel Database'!$ED$11:$ED$510, 0)), "")="", "",IFERROR(INDEX('Hotel Database'!$CQ$11:$CQ$510, MATCH(G$3, 'Hotel Database'!$ED$11:$ED$510, 0)), "")))</f>
        <v/>
      </c>
      <c r="H33" s="55" t="str">
        <f>IF(H$3="", "", IF(IFERROR(INDEX('Hotel Database'!$CQ$11:$CQ$510, MATCH(H$3, 'Hotel Database'!$ED$11:$ED$510, 0)), "")="", "",IFERROR(INDEX('Hotel Database'!$CQ$11:$CQ$510, MATCH(H$3, 'Hotel Database'!$ED$11:$ED$510, 0)), "")))</f>
        <v/>
      </c>
      <c r="I33" s="55" t="str">
        <f>IF(I$3="", "", IF(IFERROR(INDEX('Hotel Database'!$CQ$11:$CQ$510, MATCH(I$3, 'Hotel Database'!$ED$11:$ED$510, 0)), "")="", "",IFERROR(INDEX('Hotel Database'!$CQ$11:$CQ$510, MATCH(I$3, 'Hotel Database'!$ED$11:$ED$510, 0)), "")))</f>
        <v/>
      </c>
      <c r="J33" s="55" t="str">
        <f>IF(J$3="", "", IF(IFERROR(INDEX('Hotel Database'!$CQ$11:$CQ$510, MATCH(J$3, 'Hotel Database'!$ED$11:$ED$510, 0)), "")="", "",IFERROR(INDEX('Hotel Database'!$CQ$11:$CQ$510, MATCH(J$3, 'Hotel Database'!$ED$11:$ED$510, 0)), "")))</f>
        <v/>
      </c>
      <c r="K33" s="55" t="str">
        <f>IF(K$3="", "", IF(IFERROR(INDEX('Hotel Database'!$CQ$11:$CQ$510, MATCH(K$3, 'Hotel Database'!$ED$11:$ED$510, 0)), "")="", "",IFERROR(INDEX('Hotel Database'!$CQ$11:$CQ$510, MATCH(K$3, 'Hotel Database'!$ED$11:$ED$510, 0)), "")))</f>
        <v/>
      </c>
      <c r="L33" s="2"/>
    </row>
    <row r="34" spans="1:12" x14ac:dyDescent="0.35">
      <c r="A34" s="2"/>
      <c r="B34" s="61" t="str">
        <f>'Hotel Search'!$BO54</f>
        <v>No of Bars and Restaurants</v>
      </c>
      <c r="C34" s="2"/>
      <c r="D34" s="55" t="str">
        <f>IF(D$3="", "", IF(IFERROR(INDEX('Hotel Database'!$X$11:$X$510, MATCH(D$3, 'Hotel Database'!$ED$11:$ED$510, 0)), "")="", "",IFERROR(INDEX('Hotel Database'!$X$11:$X$510, MATCH(D$3, 'Hotel Database'!$ED$11:$ED$510, 0)), "")))</f>
        <v/>
      </c>
      <c r="E34" s="55" t="str">
        <f>IF(E$3="", "", IF(IFERROR(INDEX('Hotel Database'!$X$11:$X$510, MATCH(E$3, 'Hotel Database'!$ED$11:$ED$510, 0)), "")="", "",IFERROR(INDEX('Hotel Database'!$X$11:$X$510, MATCH(E$3, 'Hotel Database'!$ED$11:$ED$510, 0)), "")))</f>
        <v/>
      </c>
      <c r="F34" s="55" t="str">
        <f>IF(F$3="", "", IF(IFERROR(INDEX('Hotel Database'!$X$11:$X$510, MATCH(F$3, 'Hotel Database'!$ED$11:$ED$510, 0)), "")="", "",IFERROR(INDEX('Hotel Database'!$X$11:$X$510, MATCH(F$3, 'Hotel Database'!$ED$11:$ED$510, 0)), "")))</f>
        <v/>
      </c>
      <c r="G34" s="55" t="str">
        <f>IF(G$3="", "", IF(IFERROR(INDEX('Hotel Database'!$X$11:$X$510, MATCH(G$3, 'Hotel Database'!$ED$11:$ED$510, 0)), "")="", "",IFERROR(INDEX('Hotel Database'!$X$11:$X$510, MATCH(G$3, 'Hotel Database'!$ED$11:$ED$510, 0)), "")))</f>
        <v/>
      </c>
      <c r="H34" s="55" t="str">
        <f>IF(H$3="", "", IF(IFERROR(INDEX('Hotel Database'!$X$11:$X$510, MATCH(H$3, 'Hotel Database'!$ED$11:$ED$510, 0)), "")="", "",IFERROR(INDEX('Hotel Database'!$X$11:$X$510, MATCH(H$3, 'Hotel Database'!$ED$11:$ED$510, 0)), "")))</f>
        <v/>
      </c>
      <c r="I34" s="55" t="str">
        <f>IF(I$3="", "", IF(IFERROR(INDEX('Hotel Database'!$X$11:$X$510, MATCH(I$3, 'Hotel Database'!$ED$11:$ED$510, 0)), "")="", "",IFERROR(INDEX('Hotel Database'!$X$11:$X$510, MATCH(I$3, 'Hotel Database'!$ED$11:$ED$510, 0)), "")))</f>
        <v/>
      </c>
      <c r="J34" s="55" t="str">
        <f>IF(J$3="", "", IF(IFERROR(INDEX('Hotel Database'!$X$11:$X$510, MATCH(J$3, 'Hotel Database'!$ED$11:$ED$510, 0)), "")="", "",IFERROR(INDEX('Hotel Database'!$X$11:$X$510, MATCH(J$3, 'Hotel Database'!$ED$11:$ED$510, 0)), "")))</f>
        <v/>
      </c>
      <c r="K34" s="55" t="str">
        <f>IF(K$3="", "", IF(IFERROR(INDEX('Hotel Database'!$X$11:$X$510, MATCH(K$3, 'Hotel Database'!$ED$11:$ED$510, 0)), "")="", "",IFERROR(INDEX('Hotel Database'!$X$11:$X$510, MATCH(K$3, 'Hotel Database'!$ED$11:$ED$510, 0)), "")))</f>
        <v/>
      </c>
      <c r="L34" s="2"/>
    </row>
    <row r="35" spans="1:12" x14ac:dyDescent="0.35">
      <c r="A35" s="2"/>
      <c r="B35" s="61" t="str">
        <f>'Hotel Search'!$BO55</f>
        <v>Distance to Golf Course (Miles)</v>
      </c>
      <c r="C35" s="2"/>
      <c r="D35" s="55" t="str">
        <f>IF(D$3="", "", IF(IFERROR(INDEX('Hotel Database'!$CR$11:$CR$510, MATCH(D$3, 'Hotel Database'!$ED$11:$ED$510, 0)), "")="", "",IFERROR(INDEX('Hotel Database'!$CR$11:$CR$510, MATCH(D$3, 'Hotel Database'!$ED$11:$ED$510, 0)), "")))</f>
        <v/>
      </c>
      <c r="E35" s="55" t="str">
        <f>IF(E$3="", "", IF(IFERROR(INDEX('Hotel Database'!$CR$11:$CR$510, MATCH(E$3, 'Hotel Database'!$ED$11:$ED$510, 0)), "")="", "",IFERROR(INDEX('Hotel Database'!$CR$11:$CR$510, MATCH(E$3, 'Hotel Database'!$ED$11:$ED$510, 0)), "")))</f>
        <v/>
      </c>
      <c r="F35" s="55" t="str">
        <f>IF(F$3="", "", IF(IFERROR(INDEX('Hotel Database'!$CR$11:$CR$510, MATCH(F$3, 'Hotel Database'!$ED$11:$ED$510, 0)), "")="", "",IFERROR(INDEX('Hotel Database'!$CR$11:$CR$510, MATCH(F$3, 'Hotel Database'!$ED$11:$ED$510, 0)), "")))</f>
        <v/>
      </c>
      <c r="G35" s="55" t="str">
        <f>IF(G$3="", "", IF(IFERROR(INDEX('Hotel Database'!$CR$11:$CR$510, MATCH(G$3, 'Hotel Database'!$ED$11:$ED$510, 0)), "")="", "",IFERROR(INDEX('Hotel Database'!$CR$11:$CR$510, MATCH(G$3, 'Hotel Database'!$ED$11:$ED$510, 0)), "")))</f>
        <v/>
      </c>
      <c r="H35" s="55" t="str">
        <f>IF(H$3="", "", IF(IFERROR(INDEX('Hotel Database'!$CR$11:$CR$510, MATCH(H$3, 'Hotel Database'!$ED$11:$ED$510, 0)), "")="", "",IFERROR(INDEX('Hotel Database'!$CR$11:$CR$510, MATCH(H$3, 'Hotel Database'!$ED$11:$ED$510, 0)), "")))</f>
        <v/>
      </c>
      <c r="I35" s="55" t="str">
        <f>IF(I$3="", "", IF(IFERROR(INDEX('Hotel Database'!$CR$11:$CR$510, MATCH(I$3, 'Hotel Database'!$ED$11:$ED$510, 0)), "")="", "",IFERROR(INDEX('Hotel Database'!$CR$11:$CR$510, MATCH(I$3, 'Hotel Database'!$ED$11:$ED$510, 0)), "")))</f>
        <v/>
      </c>
      <c r="J35" s="55" t="str">
        <f>IF(J$3="", "", IF(IFERROR(INDEX('Hotel Database'!$CR$11:$CR$510, MATCH(J$3, 'Hotel Database'!$ED$11:$ED$510, 0)), "")="", "",IFERROR(INDEX('Hotel Database'!$CR$11:$CR$510, MATCH(J$3, 'Hotel Database'!$ED$11:$ED$510, 0)), "")))</f>
        <v/>
      </c>
      <c r="K35" s="55" t="str">
        <f>IF(K$3="", "", IF(IFERROR(INDEX('Hotel Database'!$CR$11:$CR$510, MATCH(K$3, 'Hotel Database'!$ED$11:$ED$510, 0)), "")="", "",IFERROR(INDEX('Hotel Database'!$CR$11:$CR$510, MATCH(K$3, 'Hotel Database'!$ED$11:$ED$510, 0)), "")))</f>
        <v/>
      </c>
      <c r="L35" s="2"/>
    </row>
    <row r="36" spans="1:12" x14ac:dyDescent="0.35">
      <c r="A36" s="2"/>
      <c r="B36" s="61" t="str">
        <f>'Hotel Search'!$BO56</f>
        <v>Distance to Airport (Miles)</v>
      </c>
      <c r="C36" s="2"/>
      <c r="D36" s="56">
        <f>IF(D$3="", "", IF(IFERROR(INDEX('Hotel Database'!$CS$11:$CS$510, MATCH(D$3, 'Hotel Database'!$ED$11:$ED$510, 0)), "")="", "",IFERROR(INDEX('Hotel Database'!$CS$11:$CS$510, MATCH(D$3, 'Hotel Database'!$ED$11:$ED$510, 0)), "")))</f>
        <v>124.27</v>
      </c>
      <c r="E36" s="56">
        <f>IF(E$3="", "", IF(IFERROR(INDEX('Hotel Database'!$CS$11:$CS$510, MATCH(E$3, 'Hotel Database'!$ED$11:$ED$510, 0)), "")="", "",IFERROR(INDEX('Hotel Database'!$CS$11:$CS$510, MATCH(E$3, 'Hotel Database'!$ED$11:$ED$510, 0)), "")))</f>
        <v>13.05</v>
      </c>
      <c r="F36" s="56">
        <f>IF(F$3="", "", IF(IFERROR(INDEX('Hotel Database'!$CS$11:$CS$510, MATCH(F$3, 'Hotel Database'!$ED$11:$ED$510, 0)), "")="", "",IFERROR(INDEX('Hotel Database'!$CS$11:$CS$510, MATCH(F$3, 'Hotel Database'!$ED$11:$ED$510, 0)), "")))</f>
        <v>6</v>
      </c>
      <c r="G36" s="56">
        <f>IF(G$3="", "", IF(IFERROR(INDEX('Hotel Database'!$CS$11:$CS$510, MATCH(G$3, 'Hotel Database'!$ED$11:$ED$510, 0)), "")="", "",IFERROR(INDEX('Hotel Database'!$CS$11:$CS$510, MATCH(G$3, 'Hotel Database'!$ED$11:$ED$510, 0)), "")))</f>
        <v>6</v>
      </c>
      <c r="H36" s="56">
        <f>IF(H$3="", "", IF(IFERROR(INDEX('Hotel Database'!$CS$11:$CS$510, MATCH(H$3, 'Hotel Database'!$ED$11:$ED$510, 0)), "")="", "",IFERROR(INDEX('Hotel Database'!$CS$11:$CS$510, MATCH(H$3, 'Hotel Database'!$ED$11:$ED$510, 0)), "")))</f>
        <v>62</v>
      </c>
      <c r="I36" s="56" t="str">
        <f>IF(I$3="", "", IF(IFERROR(INDEX('Hotel Database'!$CS$11:$CS$510, MATCH(I$3, 'Hotel Database'!$ED$11:$ED$510, 0)), "")="", "",IFERROR(INDEX('Hotel Database'!$CS$11:$CS$510, MATCH(I$3, 'Hotel Database'!$ED$11:$ED$510, 0)), "")))</f>
        <v/>
      </c>
      <c r="J36" s="56">
        <f>IF(J$3="", "", IF(IFERROR(INDEX('Hotel Database'!$CS$11:$CS$510, MATCH(J$3, 'Hotel Database'!$ED$11:$ED$510, 0)), "")="", "",IFERROR(INDEX('Hotel Database'!$CS$11:$CS$510, MATCH(J$3, 'Hotel Database'!$ED$11:$ED$510, 0)), "")))</f>
        <v>3</v>
      </c>
      <c r="K36" s="56">
        <f>IF(K$3="", "", IF(IFERROR(INDEX('Hotel Database'!$CS$11:$CS$510, MATCH(K$3, 'Hotel Database'!$ED$11:$ED$510, 0)), "")="", "",IFERROR(INDEX('Hotel Database'!$CS$11:$CS$510, MATCH(K$3, 'Hotel Database'!$ED$11:$ED$510, 0)), "")))</f>
        <v>8</v>
      </c>
      <c r="L36" s="2"/>
    </row>
    <row r="37" spans="1:12" x14ac:dyDescent="0.35">
      <c r="A37" s="2"/>
      <c r="B37" s="2"/>
      <c r="C37" s="2"/>
      <c r="D37" s="2"/>
      <c r="E37" s="2"/>
      <c r="F37" s="2"/>
      <c r="G37" s="2"/>
      <c r="H37" s="2"/>
      <c r="I37" s="2"/>
      <c r="J37" s="2"/>
      <c r="K37" s="2"/>
      <c r="L37" s="2"/>
    </row>
  </sheetData>
  <sheetProtection algorithmName="SHA-512" hashValue="LiJRCGfWKQ/UKrMsLTH6257+/xI/DgRiPcDsj1FEOpG+jC7X+kTq43DE28P3KRicwyVGt9GnuWMQAFtREISKrQ==" saltValue="MBeikc7nvsY9QQJ1zQI7jw==" spinCount="100000" sheet="1" objects="1" scenarios="1"/>
  <mergeCells count="9">
    <mergeCell ref="H3:H6"/>
    <mergeCell ref="I3:I6"/>
    <mergeCell ref="J3:J6"/>
    <mergeCell ref="K3:K6"/>
    <mergeCell ref="B2:B6"/>
    <mergeCell ref="D3:D6"/>
    <mergeCell ref="E3:E6"/>
    <mergeCell ref="F3:F6"/>
    <mergeCell ref="G3:G6"/>
  </mergeCells>
  <conditionalFormatting sqref="D14:K15">
    <cfRule type="expression" dxfId="12" priority="1">
      <formula>D14=$O$3</formula>
    </cfRule>
    <cfRule type="expression" dxfId="11" priority="2">
      <formula>D14=$O$4</formula>
    </cfRule>
  </conditionalFormatting>
  <pageMargins left="0.7" right="0.7" top="0.75" bottom="0.75" header="0.3" footer="0.3"/>
  <pageSetup paperSize="9" scale="90" orientation="landscape" verticalDpi="300" r:id="rId1"/>
  <colBreaks count="1" manualBreakCount="1">
    <brk id="12" max="3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2E912-6BAE-4172-91FE-B02133CDD3A0}">
  <sheetPr>
    <tabColor rgb="FF405866"/>
  </sheetPr>
  <dimension ref="A1:CS68"/>
  <sheetViews>
    <sheetView zoomScaleNormal="100" workbookViewId="0"/>
  </sheetViews>
  <sheetFormatPr baseColWidth="10" defaultColWidth="0" defaultRowHeight="15" customHeight="1" zeroHeight="1" x14ac:dyDescent="0.35"/>
  <cols>
    <col min="1" max="92" width="2.90625" style="1" customWidth="1"/>
    <col min="93" max="94" width="2.90625" style="1" hidden="1" customWidth="1"/>
    <col min="95" max="95" width="34.36328125" style="1" hidden="1" customWidth="1"/>
    <col min="96" max="96" width="2.90625" style="1" hidden="1" customWidth="1"/>
    <col min="97" max="97" width="8.54296875" style="1" hidden="1" customWidth="1"/>
    <col min="98" max="16384" width="2.90625" style="1" hidden="1"/>
  </cols>
  <sheetData>
    <row r="1" spans="1:97" ht="15" customHeight="1" x14ac:dyDescent="0.35">
      <c r="A1" s="25"/>
      <c r="B1" s="25"/>
      <c r="C1" s="25"/>
      <c r="D1" s="25"/>
      <c r="E1" s="25"/>
      <c r="F1" s="25"/>
      <c r="G1" s="25"/>
      <c r="H1" s="25"/>
      <c r="I1" s="25"/>
      <c r="J1" s="25"/>
      <c r="K1" s="25"/>
      <c r="L1" s="25"/>
      <c r="M1" s="25"/>
      <c r="N1" s="25"/>
      <c r="O1" s="25"/>
      <c r="P1" s="25"/>
      <c r="Q1" s="25"/>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row>
    <row r="2" spans="1:97" ht="15" customHeight="1" x14ac:dyDescent="0.35">
      <c r="A2" s="25"/>
      <c r="B2" s="90" t="s">
        <v>95</v>
      </c>
      <c r="C2" s="91"/>
      <c r="D2" s="91"/>
      <c r="E2" s="91"/>
      <c r="F2" s="91"/>
      <c r="G2" s="91"/>
      <c r="H2" s="91"/>
      <c r="I2" s="91"/>
      <c r="J2" s="91"/>
      <c r="K2" s="91"/>
      <c r="L2" s="91"/>
      <c r="M2" s="91"/>
      <c r="N2" s="91"/>
      <c r="O2" s="91"/>
      <c r="P2" s="92"/>
      <c r="Q2" s="25"/>
      <c r="R2" s="2"/>
      <c r="S2" s="75" t="s">
        <v>99</v>
      </c>
      <c r="T2" s="76"/>
      <c r="U2" s="76"/>
      <c r="V2" s="76"/>
      <c r="W2" s="76"/>
      <c r="X2" s="76"/>
      <c r="Y2" s="76"/>
      <c r="Z2" s="76"/>
      <c r="AA2" s="76"/>
      <c r="AB2" s="76"/>
      <c r="AC2" s="76"/>
      <c r="AD2" s="76"/>
      <c r="AE2" s="76"/>
      <c r="AF2" s="76"/>
      <c r="AG2" s="76"/>
      <c r="AH2" s="76"/>
      <c r="AI2" s="76"/>
      <c r="AJ2" s="76"/>
      <c r="AK2" s="76"/>
      <c r="AL2" s="76"/>
      <c r="AM2" s="76"/>
      <c r="AN2" s="76"/>
      <c r="AO2" s="76"/>
      <c r="AP2" s="76"/>
      <c r="AQ2" s="76"/>
      <c r="AR2" s="76"/>
      <c r="AS2" s="77"/>
      <c r="AT2" s="2"/>
      <c r="AU2" s="2"/>
      <c r="AV2" s="75" t="s">
        <v>98</v>
      </c>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7"/>
      <c r="BW2" s="2"/>
      <c r="BX2" s="2"/>
      <c r="BY2" s="75" t="s">
        <v>29</v>
      </c>
      <c r="BZ2" s="76"/>
      <c r="CA2" s="76"/>
      <c r="CB2" s="76"/>
      <c r="CC2" s="76"/>
      <c r="CD2" s="76"/>
      <c r="CE2" s="76"/>
      <c r="CF2" s="76"/>
      <c r="CG2" s="76"/>
      <c r="CH2" s="76"/>
      <c r="CI2" s="76"/>
      <c r="CJ2" s="76"/>
      <c r="CK2" s="76"/>
      <c r="CL2" s="76"/>
      <c r="CM2" s="77"/>
      <c r="CN2" s="2"/>
      <c r="CQ2" s="4" t="s">
        <v>102</v>
      </c>
    </row>
    <row r="3" spans="1:97" ht="15" customHeight="1" x14ac:dyDescent="0.35">
      <c r="A3" s="25"/>
      <c r="B3" s="93"/>
      <c r="C3" s="94"/>
      <c r="D3" s="94"/>
      <c r="E3" s="94"/>
      <c r="F3" s="94"/>
      <c r="G3" s="94"/>
      <c r="H3" s="94"/>
      <c r="I3" s="94"/>
      <c r="J3" s="94"/>
      <c r="K3" s="94"/>
      <c r="L3" s="94"/>
      <c r="M3" s="94"/>
      <c r="N3" s="94"/>
      <c r="O3" s="94"/>
      <c r="P3" s="95"/>
      <c r="Q3" s="25"/>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Q3" s="5"/>
      <c r="CS3" s="6" t="s">
        <v>7</v>
      </c>
    </row>
    <row r="4" spans="1:97" ht="15" customHeight="1" x14ac:dyDescent="0.35">
      <c r="A4" s="25"/>
      <c r="B4" s="25"/>
      <c r="C4" s="25"/>
      <c r="D4" s="25"/>
      <c r="E4" s="25"/>
      <c r="F4" s="25"/>
      <c r="G4" s="25"/>
      <c r="H4" s="25"/>
      <c r="I4" s="25"/>
      <c r="J4" s="25"/>
      <c r="K4" s="25"/>
      <c r="L4" s="25"/>
      <c r="M4" s="25"/>
      <c r="N4" s="25"/>
      <c r="O4" s="25"/>
      <c r="P4" s="25"/>
      <c r="Q4" s="25"/>
      <c r="R4" s="2"/>
      <c r="S4" s="176" t="str">
        <f>'Hotel Search'!$BO$39</f>
        <v>Total No of Rooms</v>
      </c>
      <c r="T4" s="177"/>
      <c r="U4" s="177"/>
      <c r="V4" s="177"/>
      <c r="W4" s="177"/>
      <c r="X4" s="177"/>
      <c r="Y4" s="177"/>
      <c r="Z4" s="177"/>
      <c r="AA4" s="177"/>
      <c r="AB4" s="177"/>
      <c r="AC4" s="177"/>
      <c r="AD4" s="177"/>
      <c r="AE4" s="177"/>
      <c r="AF4" s="177"/>
      <c r="AG4" s="177"/>
      <c r="AH4" s="177"/>
      <c r="AI4" s="177"/>
      <c r="AJ4" s="177"/>
      <c r="AK4" s="177"/>
      <c r="AL4" s="178"/>
      <c r="AM4" s="182" t="str">
        <f>IF($B$6="", "", IF(IFERROR(INDEX('Hotel Database'!$E$11:$E$510, MATCH($B$6, 'Hotel Database'!$ED$11:$ED$510, 0)), "")="", "",IFERROR(INDEX('Hotel Database'!$E$11:$E$510, MATCH($B$6, 'Hotel Database'!$ED$11:$ED$510, 0)), "")))</f>
        <v/>
      </c>
      <c r="AN4" s="183"/>
      <c r="AO4" s="183"/>
      <c r="AP4" s="183"/>
      <c r="AQ4" s="183"/>
      <c r="AR4" s="183"/>
      <c r="AS4" s="184"/>
      <c r="AT4" s="2"/>
      <c r="AU4" s="2"/>
      <c r="AV4" s="176" t="str">
        <f>'Hotel Search'!$BO$45</f>
        <v>Capacity Theatre</v>
      </c>
      <c r="AW4" s="177"/>
      <c r="AX4" s="177"/>
      <c r="AY4" s="177"/>
      <c r="AZ4" s="177"/>
      <c r="BA4" s="177"/>
      <c r="BB4" s="177"/>
      <c r="BC4" s="177"/>
      <c r="BD4" s="177"/>
      <c r="BE4" s="177"/>
      <c r="BF4" s="177"/>
      <c r="BG4" s="177"/>
      <c r="BH4" s="177"/>
      <c r="BI4" s="177"/>
      <c r="BJ4" s="177"/>
      <c r="BK4" s="177"/>
      <c r="BL4" s="177"/>
      <c r="BM4" s="177"/>
      <c r="BN4" s="177"/>
      <c r="BO4" s="178"/>
      <c r="BP4" s="182" t="str">
        <f>IF($B$6="", "", IF(IFERROR(INDEX('Hotel Database'!$M$11:$M$510, MATCH($B$6, 'Hotel Database'!$ED$11:$ED$510, 0)), "")="", "",IFERROR(INDEX('Hotel Database'!$M$11:$M$510, MATCH($B$6, 'Hotel Database'!$ED$11:$ED$510, 0)), "")))</f>
        <v/>
      </c>
      <c r="BQ4" s="183"/>
      <c r="BR4" s="183"/>
      <c r="BS4" s="183"/>
      <c r="BT4" s="183"/>
      <c r="BU4" s="183"/>
      <c r="BV4" s="184"/>
      <c r="BW4" s="2"/>
      <c r="BX4" s="2"/>
      <c r="BY4" s="158" t="str">
        <f>IF($B$6="", "", IF(IFERROR(INDEX('Hotel Database'!$D$11:$D$510, MATCH($B$6, 'Hotel Database'!$ED$11:$ED$510, 0)), "")="", "",IFERROR(INDEX('Hotel Database'!$D$11:$D$510, MATCH($B$6, 'Hotel Database'!$ED$11:$ED$510, 0)), "")))</f>
        <v/>
      </c>
      <c r="BZ4" s="159"/>
      <c r="CA4" s="159"/>
      <c r="CB4" s="159"/>
      <c r="CC4" s="159"/>
      <c r="CD4" s="159"/>
      <c r="CE4" s="159"/>
      <c r="CF4" s="159"/>
      <c r="CG4" s="159"/>
      <c r="CH4" s="159"/>
      <c r="CI4" s="159"/>
      <c r="CJ4" s="159"/>
      <c r="CK4" s="159"/>
      <c r="CL4" s="159"/>
      <c r="CM4" s="160"/>
      <c r="CN4" s="2"/>
      <c r="CQ4" s="9" t="str">
        <f>'Hotel Search'!$DA11</f>
        <v>1. Sport Hotel Hermitage &amp; Spa</v>
      </c>
      <c r="CS4" s="7" t="s">
        <v>8</v>
      </c>
    </row>
    <row r="5" spans="1:97" ht="15" customHeight="1" x14ac:dyDescent="0.35">
      <c r="A5" s="25"/>
      <c r="B5" s="81" t="s">
        <v>96</v>
      </c>
      <c r="C5" s="82"/>
      <c r="D5" s="82"/>
      <c r="E5" s="82"/>
      <c r="F5" s="82"/>
      <c r="G5" s="82"/>
      <c r="H5" s="82"/>
      <c r="I5" s="82"/>
      <c r="J5" s="82"/>
      <c r="K5" s="82"/>
      <c r="L5" s="82"/>
      <c r="M5" s="82"/>
      <c r="N5" s="82"/>
      <c r="O5" s="82"/>
      <c r="P5" s="83"/>
      <c r="Q5" s="25"/>
      <c r="R5" s="2"/>
      <c r="S5" s="179"/>
      <c r="T5" s="180"/>
      <c r="U5" s="180"/>
      <c r="V5" s="180"/>
      <c r="W5" s="180"/>
      <c r="X5" s="180"/>
      <c r="Y5" s="180"/>
      <c r="Z5" s="180"/>
      <c r="AA5" s="180"/>
      <c r="AB5" s="180"/>
      <c r="AC5" s="180"/>
      <c r="AD5" s="180"/>
      <c r="AE5" s="180"/>
      <c r="AF5" s="180"/>
      <c r="AG5" s="180"/>
      <c r="AH5" s="180"/>
      <c r="AI5" s="180"/>
      <c r="AJ5" s="180"/>
      <c r="AK5" s="180"/>
      <c r="AL5" s="181"/>
      <c r="AM5" s="185"/>
      <c r="AN5" s="186"/>
      <c r="AO5" s="186"/>
      <c r="AP5" s="186"/>
      <c r="AQ5" s="186"/>
      <c r="AR5" s="186"/>
      <c r="AS5" s="187"/>
      <c r="AT5" s="2"/>
      <c r="AU5" s="2"/>
      <c r="AV5" s="179"/>
      <c r="AW5" s="180"/>
      <c r="AX5" s="180"/>
      <c r="AY5" s="180"/>
      <c r="AZ5" s="180"/>
      <c r="BA5" s="180"/>
      <c r="BB5" s="180"/>
      <c r="BC5" s="180"/>
      <c r="BD5" s="180"/>
      <c r="BE5" s="180"/>
      <c r="BF5" s="180"/>
      <c r="BG5" s="180"/>
      <c r="BH5" s="180"/>
      <c r="BI5" s="180"/>
      <c r="BJ5" s="180"/>
      <c r="BK5" s="180"/>
      <c r="BL5" s="180"/>
      <c r="BM5" s="180"/>
      <c r="BN5" s="180"/>
      <c r="BO5" s="181"/>
      <c r="BP5" s="185"/>
      <c r="BQ5" s="186"/>
      <c r="BR5" s="186"/>
      <c r="BS5" s="186"/>
      <c r="BT5" s="186"/>
      <c r="BU5" s="186"/>
      <c r="BV5" s="187"/>
      <c r="BW5" s="2"/>
      <c r="BX5" s="2"/>
      <c r="BY5" s="161"/>
      <c r="BZ5" s="162"/>
      <c r="CA5" s="162"/>
      <c r="CB5" s="162"/>
      <c r="CC5" s="162"/>
      <c r="CD5" s="162"/>
      <c r="CE5" s="162"/>
      <c r="CF5" s="162"/>
      <c r="CG5" s="162"/>
      <c r="CH5" s="162"/>
      <c r="CI5" s="162"/>
      <c r="CJ5" s="162"/>
      <c r="CK5" s="162"/>
      <c r="CL5" s="162"/>
      <c r="CM5" s="163"/>
      <c r="CN5" s="2"/>
      <c r="CQ5" s="10" t="str">
        <f>'Hotel Search'!$DA12</f>
        <v>2. Carlisle Bay</v>
      </c>
    </row>
    <row r="6" spans="1:97" ht="15" customHeight="1" x14ac:dyDescent="0.35">
      <c r="A6" s="25"/>
      <c r="B6" s="84"/>
      <c r="C6" s="85"/>
      <c r="D6" s="85"/>
      <c r="E6" s="85"/>
      <c r="F6" s="85"/>
      <c r="G6" s="85"/>
      <c r="H6" s="85"/>
      <c r="I6" s="85"/>
      <c r="J6" s="85"/>
      <c r="K6" s="85"/>
      <c r="L6" s="85"/>
      <c r="M6" s="85"/>
      <c r="N6" s="85"/>
      <c r="O6" s="85"/>
      <c r="P6" s="86"/>
      <c r="Q6" s="25"/>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164"/>
      <c r="BZ6" s="165"/>
      <c r="CA6" s="165"/>
      <c r="CB6" s="165"/>
      <c r="CC6" s="165"/>
      <c r="CD6" s="165"/>
      <c r="CE6" s="165"/>
      <c r="CF6" s="165"/>
      <c r="CG6" s="165"/>
      <c r="CH6" s="165"/>
      <c r="CI6" s="165"/>
      <c r="CJ6" s="165"/>
      <c r="CK6" s="165"/>
      <c r="CL6" s="165"/>
      <c r="CM6" s="166"/>
      <c r="CN6" s="2"/>
      <c r="CQ6" s="10" t="str">
        <f>'Hotel Search'!$DA13</f>
        <v>3. Alvear Palace Hotel</v>
      </c>
    </row>
    <row r="7" spans="1:97" ht="15" customHeight="1" x14ac:dyDescent="0.35">
      <c r="A7" s="25"/>
      <c r="B7" s="25"/>
      <c r="C7" s="25"/>
      <c r="D7" s="25"/>
      <c r="E7" s="25"/>
      <c r="F7" s="25"/>
      <c r="G7" s="25"/>
      <c r="H7" s="25"/>
      <c r="I7" s="25"/>
      <c r="J7" s="25"/>
      <c r="K7" s="25"/>
      <c r="L7" s="25"/>
      <c r="M7" s="25"/>
      <c r="N7" s="25"/>
      <c r="O7" s="25"/>
      <c r="P7" s="25"/>
      <c r="Q7" s="25"/>
      <c r="R7" s="2"/>
      <c r="S7" s="176" t="str">
        <f>'Hotel Search'!$BO$40</f>
        <v>Total No of Guest Rooms</v>
      </c>
      <c r="T7" s="177"/>
      <c r="U7" s="177"/>
      <c r="V7" s="177"/>
      <c r="W7" s="177"/>
      <c r="X7" s="177"/>
      <c r="Y7" s="177"/>
      <c r="Z7" s="177"/>
      <c r="AA7" s="177"/>
      <c r="AB7" s="177"/>
      <c r="AC7" s="177"/>
      <c r="AD7" s="177"/>
      <c r="AE7" s="177"/>
      <c r="AF7" s="177"/>
      <c r="AG7" s="177"/>
      <c r="AH7" s="177"/>
      <c r="AI7" s="177"/>
      <c r="AJ7" s="177"/>
      <c r="AK7" s="177"/>
      <c r="AL7" s="178"/>
      <c r="AM7" s="182" t="str">
        <f>IF($B$6="", "", IF(IFERROR(INDEX('Hotel Database'!$F$11:$F$510, MATCH($B$6, 'Hotel Database'!$ED$11:$ED$510, 0)), "")="", "",IFERROR(INDEX('Hotel Database'!$F$11:$F$510, MATCH($B$6, 'Hotel Database'!$ED$11:$ED$510, 0)), "")))</f>
        <v/>
      </c>
      <c r="AN7" s="183"/>
      <c r="AO7" s="183"/>
      <c r="AP7" s="183"/>
      <c r="AQ7" s="183"/>
      <c r="AR7" s="183"/>
      <c r="AS7" s="184"/>
      <c r="AT7" s="2"/>
      <c r="AU7" s="2"/>
      <c r="AV7" s="176" t="str">
        <f>'Hotel Search'!$BO$46</f>
        <v>Capacity Classroom</v>
      </c>
      <c r="AW7" s="177"/>
      <c r="AX7" s="177"/>
      <c r="AY7" s="177"/>
      <c r="AZ7" s="177"/>
      <c r="BA7" s="177"/>
      <c r="BB7" s="177"/>
      <c r="BC7" s="177"/>
      <c r="BD7" s="177"/>
      <c r="BE7" s="177"/>
      <c r="BF7" s="177"/>
      <c r="BG7" s="177"/>
      <c r="BH7" s="177"/>
      <c r="BI7" s="177"/>
      <c r="BJ7" s="177"/>
      <c r="BK7" s="177"/>
      <c r="BL7" s="177"/>
      <c r="BM7" s="177"/>
      <c r="BN7" s="177"/>
      <c r="BO7" s="178"/>
      <c r="BP7" s="182" t="str">
        <f>IF($B$6="", "", IF(IFERROR(INDEX('Hotel Database'!$N$11:$N$510, MATCH($B$6, 'Hotel Database'!$ED$11:$ED$510, 0)), "")="", "",IFERROR(INDEX('Hotel Database'!$N$11:$N$510, MATCH($B$6, 'Hotel Database'!$ED$11:$ED$510, 0)), "")))</f>
        <v/>
      </c>
      <c r="BQ7" s="183"/>
      <c r="BR7" s="183"/>
      <c r="BS7" s="183"/>
      <c r="BT7" s="183"/>
      <c r="BU7" s="183"/>
      <c r="BV7" s="184"/>
      <c r="BW7" s="2"/>
      <c r="BX7" s="2"/>
      <c r="BY7" s="2"/>
      <c r="BZ7" s="2"/>
      <c r="CA7" s="2"/>
      <c r="CB7" s="2"/>
      <c r="CC7" s="2"/>
      <c r="CD7" s="2"/>
      <c r="CE7" s="2"/>
      <c r="CF7" s="2"/>
      <c r="CG7" s="2"/>
      <c r="CH7" s="2"/>
      <c r="CI7" s="2"/>
      <c r="CJ7" s="2"/>
      <c r="CK7" s="2"/>
      <c r="CL7" s="2"/>
      <c r="CM7" s="2"/>
      <c r="CN7" s="2"/>
      <c r="CQ7" s="10" t="str">
        <f>'Hotel Search'!$DA14</f>
        <v>4. Arakur Ushuaia Resort &amp; Spa</v>
      </c>
    </row>
    <row r="8" spans="1:97" ht="15" customHeight="1" x14ac:dyDescent="0.35">
      <c r="A8" s="25"/>
      <c r="B8" s="75" t="s">
        <v>27</v>
      </c>
      <c r="C8" s="76"/>
      <c r="D8" s="76"/>
      <c r="E8" s="76"/>
      <c r="F8" s="76"/>
      <c r="G8" s="76"/>
      <c r="H8" s="76"/>
      <c r="I8" s="76"/>
      <c r="J8" s="76"/>
      <c r="K8" s="76"/>
      <c r="L8" s="76"/>
      <c r="M8" s="76"/>
      <c r="N8" s="76"/>
      <c r="O8" s="76"/>
      <c r="P8" s="77"/>
      <c r="Q8" s="25"/>
      <c r="R8" s="2"/>
      <c r="S8" s="179"/>
      <c r="T8" s="180"/>
      <c r="U8" s="180"/>
      <c r="V8" s="180"/>
      <c r="W8" s="180"/>
      <c r="X8" s="180"/>
      <c r="Y8" s="180"/>
      <c r="Z8" s="180"/>
      <c r="AA8" s="180"/>
      <c r="AB8" s="180"/>
      <c r="AC8" s="180"/>
      <c r="AD8" s="180"/>
      <c r="AE8" s="180"/>
      <c r="AF8" s="180"/>
      <c r="AG8" s="180"/>
      <c r="AH8" s="180"/>
      <c r="AI8" s="180"/>
      <c r="AJ8" s="180"/>
      <c r="AK8" s="180"/>
      <c r="AL8" s="181"/>
      <c r="AM8" s="185"/>
      <c r="AN8" s="186"/>
      <c r="AO8" s="186"/>
      <c r="AP8" s="186"/>
      <c r="AQ8" s="186"/>
      <c r="AR8" s="186"/>
      <c r="AS8" s="187"/>
      <c r="AT8" s="2"/>
      <c r="AU8" s="2"/>
      <c r="AV8" s="179"/>
      <c r="AW8" s="180"/>
      <c r="AX8" s="180"/>
      <c r="AY8" s="180"/>
      <c r="AZ8" s="180"/>
      <c r="BA8" s="180"/>
      <c r="BB8" s="180"/>
      <c r="BC8" s="180"/>
      <c r="BD8" s="180"/>
      <c r="BE8" s="180"/>
      <c r="BF8" s="180"/>
      <c r="BG8" s="180"/>
      <c r="BH8" s="180"/>
      <c r="BI8" s="180"/>
      <c r="BJ8" s="180"/>
      <c r="BK8" s="180"/>
      <c r="BL8" s="180"/>
      <c r="BM8" s="180"/>
      <c r="BN8" s="180"/>
      <c r="BO8" s="181"/>
      <c r="BP8" s="185"/>
      <c r="BQ8" s="186"/>
      <c r="BR8" s="186"/>
      <c r="BS8" s="186"/>
      <c r="BT8" s="186"/>
      <c r="BU8" s="186"/>
      <c r="BV8" s="187"/>
      <c r="BW8" s="2"/>
      <c r="BX8" s="2"/>
      <c r="BY8" s="167" t="str">
        <f>IF($B$6="", "", IF(IFERROR(INDEX('Hotel Database'!$AE$11:$AE$510, MATCH($B$6, 'Hotel Database'!$ED$11:$ED$510, 0)), "")="", "",IFERROR(INDEX('Hotel Database'!$AE$11:$AE$510, MATCH($B$6, 'Hotel Database'!$ED$11:$ED$510, 0)), "")))</f>
        <v/>
      </c>
      <c r="BZ8" s="168"/>
      <c r="CA8" s="168"/>
      <c r="CB8" s="168"/>
      <c r="CC8" s="168"/>
      <c r="CD8" s="168"/>
      <c r="CE8" s="168"/>
      <c r="CF8" s="168"/>
      <c r="CG8" s="168"/>
      <c r="CH8" s="168"/>
      <c r="CI8" s="168"/>
      <c r="CJ8" s="168"/>
      <c r="CK8" s="168"/>
      <c r="CL8" s="168"/>
      <c r="CM8" s="169"/>
      <c r="CN8" s="2"/>
      <c r="CQ8" s="10" t="str">
        <f>'Hotel Search'!$DA15</f>
        <v>5. The Vines Resort &amp; Spa</v>
      </c>
    </row>
    <row r="9" spans="1:97" ht="15" customHeight="1" x14ac:dyDescent="0.35">
      <c r="A9" s="25"/>
      <c r="B9" s="188" t="str">
        <f>IF($B$6="", "", IF(IFERROR(INDEX('Hotel Database'!$B$11:$B$510, MATCH($B$6, 'Hotel Database'!$ED$11:$ED$510, 0)), "")="", "",IFERROR(INDEX('Hotel Database'!$B$11:$B$510, MATCH($B$6, 'Hotel Database'!$ED$11:$ED$510, 0)), "")))</f>
        <v/>
      </c>
      <c r="C9" s="189"/>
      <c r="D9" s="189"/>
      <c r="E9" s="189"/>
      <c r="F9" s="189"/>
      <c r="G9" s="189"/>
      <c r="H9" s="189"/>
      <c r="I9" s="189"/>
      <c r="J9" s="189"/>
      <c r="K9" s="189"/>
      <c r="L9" s="189"/>
      <c r="M9" s="189"/>
      <c r="N9" s="189"/>
      <c r="O9" s="189"/>
      <c r="P9" s="190"/>
      <c r="Q9" s="25"/>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170"/>
      <c r="BZ9" s="171"/>
      <c r="CA9" s="171"/>
      <c r="CB9" s="171"/>
      <c r="CC9" s="171"/>
      <c r="CD9" s="171"/>
      <c r="CE9" s="171"/>
      <c r="CF9" s="171"/>
      <c r="CG9" s="171"/>
      <c r="CH9" s="171"/>
      <c r="CI9" s="171"/>
      <c r="CJ9" s="171"/>
      <c r="CK9" s="171"/>
      <c r="CL9" s="171"/>
      <c r="CM9" s="172"/>
      <c r="CN9" s="2"/>
      <c r="CQ9" s="10" t="str">
        <f>'Hotel Search'!$DA16</f>
        <v>6. Jackalope</v>
      </c>
    </row>
    <row r="10" spans="1:97" ht="15" customHeight="1" x14ac:dyDescent="0.35">
      <c r="A10" s="25"/>
      <c r="B10" s="191"/>
      <c r="C10" s="192"/>
      <c r="D10" s="192"/>
      <c r="E10" s="192"/>
      <c r="F10" s="192"/>
      <c r="G10" s="192"/>
      <c r="H10" s="192"/>
      <c r="I10" s="192"/>
      <c r="J10" s="192"/>
      <c r="K10" s="192"/>
      <c r="L10" s="192"/>
      <c r="M10" s="192"/>
      <c r="N10" s="192"/>
      <c r="O10" s="192"/>
      <c r="P10" s="193"/>
      <c r="Q10" s="25"/>
      <c r="R10" s="2"/>
      <c r="S10" s="176" t="str">
        <f>'Hotel Search'!$BO$41</f>
        <v>Total No of Suites &amp; Villas</v>
      </c>
      <c r="T10" s="177"/>
      <c r="U10" s="177"/>
      <c r="V10" s="177"/>
      <c r="W10" s="177"/>
      <c r="X10" s="177"/>
      <c r="Y10" s="177"/>
      <c r="Z10" s="177"/>
      <c r="AA10" s="177"/>
      <c r="AB10" s="177"/>
      <c r="AC10" s="177"/>
      <c r="AD10" s="177"/>
      <c r="AE10" s="177"/>
      <c r="AF10" s="177"/>
      <c r="AG10" s="177"/>
      <c r="AH10" s="177"/>
      <c r="AI10" s="177"/>
      <c r="AJ10" s="177"/>
      <c r="AK10" s="177"/>
      <c r="AL10" s="178"/>
      <c r="AM10" s="182" t="str">
        <f>IF($B$6="", "", IF(IFERROR(INDEX('Hotel Database'!$G$11:$G$510, MATCH($B$6, 'Hotel Database'!$ED$11:$ED$510, 0)), "")="", "",IFERROR(INDEX('Hotel Database'!$G$11:$G$510, MATCH($B$6, 'Hotel Database'!$ED$11:$ED$510, 0)), "")))</f>
        <v/>
      </c>
      <c r="AN10" s="183"/>
      <c r="AO10" s="183"/>
      <c r="AP10" s="183"/>
      <c r="AQ10" s="183"/>
      <c r="AR10" s="183"/>
      <c r="AS10" s="184"/>
      <c r="AT10" s="2"/>
      <c r="AU10" s="2"/>
      <c r="AV10" s="176" t="str">
        <f>'Hotel Search'!$BO$47</f>
        <v>Capacity Cabaret</v>
      </c>
      <c r="AW10" s="177"/>
      <c r="AX10" s="177"/>
      <c r="AY10" s="177"/>
      <c r="AZ10" s="177"/>
      <c r="BA10" s="177"/>
      <c r="BB10" s="177"/>
      <c r="BC10" s="177"/>
      <c r="BD10" s="177"/>
      <c r="BE10" s="177"/>
      <c r="BF10" s="177"/>
      <c r="BG10" s="177"/>
      <c r="BH10" s="177"/>
      <c r="BI10" s="177"/>
      <c r="BJ10" s="177"/>
      <c r="BK10" s="177"/>
      <c r="BL10" s="177"/>
      <c r="BM10" s="177"/>
      <c r="BN10" s="177"/>
      <c r="BO10" s="178"/>
      <c r="BP10" s="182" t="str">
        <f>IF($B$6="", "", IF(IFERROR(INDEX('Hotel Database'!$O$11:$O$510, MATCH($B$6, 'Hotel Database'!$ED$11:$ED$510, 0)), "")="", "",IFERROR(INDEX('Hotel Database'!$O$11:$O$510, MATCH($B$6, 'Hotel Database'!$ED$11:$ED$510, 0)), "")))</f>
        <v/>
      </c>
      <c r="BQ10" s="183"/>
      <c r="BR10" s="183"/>
      <c r="BS10" s="183"/>
      <c r="BT10" s="183"/>
      <c r="BU10" s="183"/>
      <c r="BV10" s="184"/>
      <c r="BW10" s="2"/>
      <c r="BX10" s="2"/>
      <c r="BY10" s="170"/>
      <c r="BZ10" s="171"/>
      <c r="CA10" s="171"/>
      <c r="CB10" s="171"/>
      <c r="CC10" s="171"/>
      <c r="CD10" s="171"/>
      <c r="CE10" s="171"/>
      <c r="CF10" s="171"/>
      <c r="CG10" s="171"/>
      <c r="CH10" s="171"/>
      <c r="CI10" s="171"/>
      <c r="CJ10" s="171"/>
      <c r="CK10" s="171"/>
      <c r="CL10" s="171"/>
      <c r="CM10" s="172"/>
      <c r="CN10" s="2"/>
      <c r="CQ10" s="10" t="str">
        <f>'Hotel Search'!$DA17</f>
        <v>7. Hotel Sacher Salzburg</v>
      </c>
    </row>
    <row r="11" spans="1:97" ht="15" customHeight="1" x14ac:dyDescent="0.35">
      <c r="A11" s="25"/>
      <c r="B11" s="25"/>
      <c r="C11" s="25"/>
      <c r="D11" s="25"/>
      <c r="E11" s="25"/>
      <c r="F11" s="25"/>
      <c r="G11" s="25"/>
      <c r="H11" s="25"/>
      <c r="I11" s="25"/>
      <c r="J11" s="25"/>
      <c r="K11" s="25"/>
      <c r="L11" s="25"/>
      <c r="M11" s="25"/>
      <c r="N11" s="25"/>
      <c r="O11" s="25"/>
      <c r="P11" s="25"/>
      <c r="Q11" s="25"/>
      <c r="R11" s="2"/>
      <c r="S11" s="179"/>
      <c r="T11" s="180"/>
      <c r="U11" s="180"/>
      <c r="V11" s="180"/>
      <c r="W11" s="180"/>
      <c r="X11" s="180"/>
      <c r="Y11" s="180"/>
      <c r="Z11" s="180"/>
      <c r="AA11" s="180"/>
      <c r="AB11" s="180"/>
      <c r="AC11" s="180"/>
      <c r="AD11" s="180"/>
      <c r="AE11" s="180"/>
      <c r="AF11" s="180"/>
      <c r="AG11" s="180"/>
      <c r="AH11" s="180"/>
      <c r="AI11" s="180"/>
      <c r="AJ11" s="180"/>
      <c r="AK11" s="180"/>
      <c r="AL11" s="181"/>
      <c r="AM11" s="185"/>
      <c r="AN11" s="186"/>
      <c r="AO11" s="186"/>
      <c r="AP11" s="186"/>
      <c r="AQ11" s="186"/>
      <c r="AR11" s="186"/>
      <c r="AS11" s="187"/>
      <c r="AT11" s="2"/>
      <c r="AU11" s="2"/>
      <c r="AV11" s="179"/>
      <c r="AW11" s="180"/>
      <c r="AX11" s="180"/>
      <c r="AY11" s="180"/>
      <c r="AZ11" s="180"/>
      <c r="BA11" s="180"/>
      <c r="BB11" s="180"/>
      <c r="BC11" s="180"/>
      <c r="BD11" s="180"/>
      <c r="BE11" s="180"/>
      <c r="BF11" s="180"/>
      <c r="BG11" s="180"/>
      <c r="BH11" s="180"/>
      <c r="BI11" s="180"/>
      <c r="BJ11" s="180"/>
      <c r="BK11" s="180"/>
      <c r="BL11" s="180"/>
      <c r="BM11" s="180"/>
      <c r="BN11" s="180"/>
      <c r="BO11" s="181"/>
      <c r="BP11" s="185"/>
      <c r="BQ11" s="186"/>
      <c r="BR11" s="186"/>
      <c r="BS11" s="186"/>
      <c r="BT11" s="186"/>
      <c r="BU11" s="186"/>
      <c r="BV11" s="187"/>
      <c r="BW11" s="2"/>
      <c r="BX11" s="2"/>
      <c r="BY11" s="170"/>
      <c r="BZ11" s="171"/>
      <c r="CA11" s="171"/>
      <c r="CB11" s="171"/>
      <c r="CC11" s="171"/>
      <c r="CD11" s="171"/>
      <c r="CE11" s="171"/>
      <c r="CF11" s="171"/>
      <c r="CG11" s="171"/>
      <c r="CH11" s="171"/>
      <c r="CI11" s="171"/>
      <c r="CJ11" s="171"/>
      <c r="CK11" s="171"/>
      <c r="CL11" s="171"/>
      <c r="CM11" s="172"/>
      <c r="CN11" s="2"/>
      <c r="CQ11" s="10" t="str">
        <f>'Hotel Search'!$DA18</f>
        <v>8. Hotel Sacher Wien</v>
      </c>
    </row>
    <row r="12" spans="1:97" ht="15" customHeight="1" x14ac:dyDescent="0.35">
      <c r="A12" s="25"/>
      <c r="B12" s="75" t="s">
        <v>28</v>
      </c>
      <c r="C12" s="76"/>
      <c r="D12" s="76"/>
      <c r="E12" s="76"/>
      <c r="F12" s="76"/>
      <c r="G12" s="76"/>
      <c r="H12" s="76"/>
      <c r="I12" s="76"/>
      <c r="J12" s="76"/>
      <c r="K12" s="76"/>
      <c r="L12" s="76"/>
      <c r="M12" s="76"/>
      <c r="N12" s="76"/>
      <c r="O12" s="76"/>
      <c r="P12" s="77"/>
      <c r="Q12" s="25"/>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170"/>
      <c r="BZ12" s="171"/>
      <c r="CA12" s="171"/>
      <c r="CB12" s="171"/>
      <c r="CC12" s="171"/>
      <c r="CD12" s="171"/>
      <c r="CE12" s="171"/>
      <c r="CF12" s="171"/>
      <c r="CG12" s="171"/>
      <c r="CH12" s="171"/>
      <c r="CI12" s="171"/>
      <c r="CJ12" s="171"/>
      <c r="CK12" s="171"/>
      <c r="CL12" s="171"/>
      <c r="CM12" s="172"/>
      <c r="CN12" s="2"/>
      <c r="CQ12" s="10" t="str">
        <f>'Hotel Search'!$DA19</f>
        <v>9. Hotel Weisses Rössl Kitzbühel</v>
      </c>
    </row>
    <row r="13" spans="1:97" ht="15" customHeight="1" x14ac:dyDescent="0.35">
      <c r="A13" s="25"/>
      <c r="B13" s="188" t="str">
        <f>IF($B$6="", "", IF(IFERROR(INDEX('Hotel Database'!$C$11:$C$510, MATCH($B$6, 'Hotel Database'!$ED$11:$ED$510, 0)), "")="", "",IFERROR(INDEX('Hotel Database'!$C$11:$C$510, MATCH($B$6, 'Hotel Database'!$ED$11:$ED$510, 0)), "")))</f>
        <v/>
      </c>
      <c r="C13" s="189"/>
      <c r="D13" s="189"/>
      <c r="E13" s="189"/>
      <c r="F13" s="189"/>
      <c r="G13" s="189"/>
      <c r="H13" s="189"/>
      <c r="I13" s="189"/>
      <c r="J13" s="189"/>
      <c r="K13" s="189"/>
      <c r="L13" s="189"/>
      <c r="M13" s="189"/>
      <c r="N13" s="189"/>
      <c r="O13" s="189"/>
      <c r="P13" s="190"/>
      <c r="Q13" s="25"/>
      <c r="R13" s="2"/>
      <c r="S13" s="176" t="str">
        <f>'Hotel Search'!$BO$42</f>
        <v>No of Meet Rooms</v>
      </c>
      <c r="T13" s="177"/>
      <c r="U13" s="177"/>
      <c r="V13" s="177"/>
      <c r="W13" s="177"/>
      <c r="X13" s="177"/>
      <c r="Y13" s="177"/>
      <c r="Z13" s="177"/>
      <c r="AA13" s="177"/>
      <c r="AB13" s="177"/>
      <c r="AC13" s="177"/>
      <c r="AD13" s="177"/>
      <c r="AE13" s="177"/>
      <c r="AF13" s="177"/>
      <c r="AG13" s="177"/>
      <c r="AH13" s="177"/>
      <c r="AI13" s="177"/>
      <c r="AJ13" s="177"/>
      <c r="AK13" s="177"/>
      <c r="AL13" s="178"/>
      <c r="AM13" s="182" t="str">
        <f>IF($B$6="", "", IF(IFERROR(INDEX('Hotel Database'!$H$11:$H$510, MATCH($B$6, 'Hotel Database'!$ED$11:$ED$510, 0)), "")="", "",IFERROR(INDEX('Hotel Database'!$H$11:$H$510, MATCH($B$6, 'Hotel Database'!$ED$11:$ED$510, 0)), "")))</f>
        <v/>
      </c>
      <c r="AN13" s="183"/>
      <c r="AO13" s="183"/>
      <c r="AP13" s="183"/>
      <c r="AQ13" s="183"/>
      <c r="AR13" s="183"/>
      <c r="AS13" s="184"/>
      <c r="AT13" s="2"/>
      <c r="AU13" s="2"/>
      <c r="AV13" s="176" t="str">
        <f>'Hotel Search'!$BO$48</f>
        <v>Capacity Boardroom</v>
      </c>
      <c r="AW13" s="177"/>
      <c r="AX13" s="177"/>
      <c r="AY13" s="177"/>
      <c r="AZ13" s="177"/>
      <c r="BA13" s="177"/>
      <c r="BB13" s="177"/>
      <c r="BC13" s="177"/>
      <c r="BD13" s="177"/>
      <c r="BE13" s="177"/>
      <c r="BF13" s="177"/>
      <c r="BG13" s="177"/>
      <c r="BH13" s="177"/>
      <c r="BI13" s="177"/>
      <c r="BJ13" s="177"/>
      <c r="BK13" s="177"/>
      <c r="BL13" s="177"/>
      <c r="BM13" s="177"/>
      <c r="BN13" s="177"/>
      <c r="BO13" s="178"/>
      <c r="BP13" s="182" t="str">
        <f>IF($B$6="", "", IF(IFERROR(INDEX('Hotel Database'!$P$11:$P$510, MATCH($B$6, 'Hotel Database'!$ED$11:$ED$510, 0)), "")="", "",IFERROR(INDEX('Hotel Database'!$P$11:$P$510, MATCH($B$6, 'Hotel Database'!$ED$11:$ED$510, 0)), "")))</f>
        <v/>
      </c>
      <c r="BQ13" s="183"/>
      <c r="BR13" s="183"/>
      <c r="BS13" s="183"/>
      <c r="BT13" s="183"/>
      <c r="BU13" s="183"/>
      <c r="BV13" s="184"/>
      <c r="BW13" s="2"/>
      <c r="BX13" s="2"/>
      <c r="BY13" s="170"/>
      <c r="BZ13" s="171"/>
      <c r="CA13" s="171"/>
      <c r="CB13" s="171"/>
      <c r="CC13" s="171"/>
      <c r="CD13" s="171"/>
      <c r="CE13" s="171"/>
      <c r="CF13" s="171"/>
      <c r="CG13" s="171"/>
      <c r="CH13" s="171"/>
      <c r="CI13" s="171"/>
      <c r="CJ13" s="171"/>
      <c r="CK13" s="171"/>
      <c r="CL13" s="171"/>
      <c r="CM13" s="172"/>
      <c r="CN13" s="2"/>
      <c r="CQ13" s="10" t="str">
        <f>'Hotel Search'!$DA20</f>
        <v>10. Falkensteiner Hotel Montafon</v>
      </c>
    </row>
    <row r="14" spans="1:97" ht="15" customHeight="1" x14ac:dyDescent="0.35">
      <c r="A14" s="25"/>
      <c r="B14" s="191"/>
      <c r="C14" s="192"/>
      <c r="D14" s="192"/>
      <c r="E14" s="192"/>
      <c r="F14" s="192"/>
      <c r="G14" s="192"/>
      <c r="H14" s="192"/>
      <c r="I14" s="192"/>
      <c r="J14" s="192"/>
      <c r="K14" s="192"/>
      <c r="L14" s="192"/>
      <c r="M14" s="192"/>
      <c r="N14" s="192"/>
      <c r="O14" s="192"/>
      <c r="P14" s="193"/>
      <c r="Q14" s="25"/>
      <c r="R14" s="2"/>
      <c r="S14" s="179"/>
      <c r="T14" s="180"/>
      <c r="U14" s="180"/>
      <c r="V14" s="180"/>
      <c r="W14" s="180"/>
      <c r="X14" s="180"/>
      <c r="Y14" s="180"/>
      <c r="Z14" s="180"/>
      <c r="AA14" s="180"/>
      <c r="AB14" s="180"/>
      <c r="AC14" s="180"/>
      <c r="AD14" s="180"/>
      <c r="AE14" s="180"/>
      <c r="AF14" s="180"/>
      <c r="AG14" s="180"/>
      <c r="AH14" s="180"/>
      <c r="AI14" s="180"/>
      <c r="AJ14" s="180"/>
      <c r="AK14" s="180"/>
      <c r="AL14" s="181"/>
      <c r="AM14" s="185"/>
      <c r="AN14" s="186"/>
      <c r="AO14" s="186"/>
      <c r="AP14" s="186"/>
      <c r="AQ14" s="186"/>
      <c r="AR14" s="186"/>
      <c r="AS14" s="187"/>
      <c r="AT14" s="2"/>
      <c r="AU14" s="2"/>
      <c r="AV14" s="179"/>
      <c r="AW14" s="180"/>
      <c r="AX14" s="180"/>
      <c r="AY14" s="180"/>
      <c r="AZ14" s="180"/>
      <c r="BA14" s="180"/>
      <c r="BB14" s="180"/>
      <c r="BC14" s="180"/>
      <c r="BD14" s="180"/>
      <c r="BE14" s="180"/>
      <c r="BF14" s="180"/>
      <c r="BG14" s="180"/>
      <c r="BH14" s="180"/>
      <c r="BI14" s="180"/>
      <c r="BJ14" s="180"/>
      <c r="BK14" s="180"/>
      <c r="BL14" s="180"/>
      <c r="BM14" s="180"/>
      <c r="BN14" s="180"/>
      <c r="BO14" s="181"/>
      <c r="BP14" s="185"/>
      <c r="BQ14" s="186"/>
      <c r="BR14" s="186"/>
      <c r="BS14" s="186"/>
      <c r="BT14" s="186"/>
      <c r="BU14" s="186"/>
      <c r="BV14" s="187"/>
      <c r="BW14" s="2"/>
      <c r="BX14" s="2"/>
      <c r="BY14" s="170"/>
      <c r="BZ14" s="171"/>
      <c r="CA14" s="171"/>
      <c r="CB14" s="171"/>
      <c r="CC14" s="171"/>
      <c r="CD14" s="171"/>
      <c r="CE14" s="171"/>
      <c r="CF14" s="171"/>
      <c r="CG14" s="171"/>
      <c r="CH14" s="171"/>
      <c r="CI14" s="171"/>
      <c r="CJ14" s="171"/>
      <c r="CK14" s="171"/>
      <c r="CL14" s="171"/>
      <c r="CM14" s="172"/>
      <c r="CN14" s="2"/>
      <c r="CQ14" s="10" t="str">
        <f>'Hotel Search'!$DA21</f>
        <v>11. Alpin Resort Sacher Seefeld – Tirol</v>
      </c>
    </row>
    <row r="15" spans="1:97" ht="15" customHeight="1" x14ac:dyDescent="0.35">
      <c r="A15" s="25"/>
      <c r="B15" s="25"/>
      <c r="C15" s="25"/>
      <c r="D15" s="25"/>
      <c r="E15" s="25"/>
      <c r="F15" s="25"/>
      <c r="G15" s="25"/>
      <c r="H15" s="25"/>
      <c r="I15" s="25"/>
      <c r="J15" s="25"/>
      <c r="K15" s="25"/>
      <c r="L15" s="25"/>
      <c r="M15" s="25"/>
      <c r="N15" s="25"/>
      <c r="O15" s="25"/>
      <c r="P15" s="25"/>
      <c r="Q15" s="25"/>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170"/>
      <c r="BZ15" s="171"/>
      <c r="CA15" s="171"/>
      <c r="CB15" s="171"/>
      <c r="CC15" s="171"/>
      <c r="CD15" s="171"/>
      <c r="CE15" s="171"/>
      <c r="CF15" s="171"/>
      <c r="CG15" s="171"/>
      <c r="CH15" s="171"/>
      <c r="CI15" s="171"/>
      <c r="CJ15" s="171"/>
      <c r="CK15" s="171"/>
      <c r="CL15" s="171"/>
      <c r="CM15" s="172"/>
      <c r="CN15" s="2"/>
      <c r="CQ15" s="10" t="str">
        <f>'Hotel Search'!$DA22</f>
        <v>12. Falkensteiner Schlosshotel Velden</v>
      </c>
    </row>
    <row r="16" spans="1:97" ht="15" customHeight="1" x14ac:dyDescent="0.35">
      <c r="A16" s="25"/>
      <c r="B16" s="75" t="s">
        <v>97</v>
      </c>
      <c r="C16" s="76"/>
      <c r="D16" s="76"/>
      <c r="E16" s="76"/>
      <c r="F16" s="76"/>
      <c r="G16" s="76"/>
      <c r="H16" s="76"/>
      <c r="I16" s="76"/>
      <c r="J16" s="76"/>
      <c r="K16" s="76"/>
      <c r="L16" s="76"/>
      <c r="M16" s="76"/>
      <c r="N16" s="76"/>
      <c r="O16" s="76"/>
      <c r="P16" s="77"/>
      <c r="Q16" s="25"/>
      <c r="R16" s="2"/>
      <c r="S16" s="176" t="str">
        <f>'Hotel Search'!$BO$43</f>
        <v>Max Group Size</v>
      </c>
      <c r="T16" s="177"/>
      <c r="U16" s="177"/>
      <c r="V16" s="177"/>
      <c r="W16" s="177"/>
      <c r="X16" s="177"/>
      <c r="Y16" s="177"/>
      <c r="Z16" s="177"/>
      <c r="AA16" s="177"/>
      <c r="AB16" s="177"/>
      <c r="AC16" s="177"/>
      <c r="AD16" s="177"/>
      <c r="AE16" s="177"/>
      <c r="AF16" s="177"/>
      <c r="AG16" s="177"/>
      <c r="AH16" s="177"/>
      <c r="AI16" s="177"/>
      <c r="AJ16" s="177"/>
      <c r="AK16" s="177"/>
      <c r="AL16" s="178"/>
      <c r="AM16" s="182" t="str">
        <f>IF($B$6="", "", IF(IFERROR(INDEX('Hotel Database'!$K$11:$K$510, MATCH($B$6, 'Hotel Database'!$ED$11:$ED$510, 0)), "")="", "",IFERROR(INDEX('Hotel Database'!$K$11:$K$510, MATCH($B$6, 'Hotel Database'!$ED$11:$ED$510, 0)), "")))</f>
        <v/>
      </c>
      <c r="AN16" s="183"/>
      <c r="AO16" s="183"/>
      <c r="AP16" s="183"/>
      <c r="AQ16" s="183"/>
      <c r="AR16" s="183"/>
      <c r="AS16" s="184"/>
      <c r="AT16" s="2"/>
      <c r="AU16" s="2"/>
      <c r="AV16" s="176" t="str">
        <f>'Hotel Search'!$BO$49</f>
        <v>Capacity Banquet</v>
      </c>
      <c r="AW16" s="177"/>
      <c r="AX16" s="177"/>
      <c r="AY16" s="177"/>
      <c r="AZ16" s="177"/>
      <c r="BA16" s="177"/>
      <c r="BB16" s="177"/>
      <c r="BC16" s="177"/>
      <c r="BD16" s="177"/>
      <c r="BE16" s="177"/>
      <c r="BF16" s="177"/>
      <c r="BG16" s="177"/>
      <c r="BH16" s="177"/>
      <c r="BI16" s="177"/>
      <c r="BJ16" s="177"/>
      <c r="BK16" s="177"/>
      <c r="BL16" s="177"/>
      <c r="BM16" s="177"/>
      <c r="BN16" s="177"/>
      <c r="BO16" s="178"/>
      <c r="BP16" s="182" t="str">
        <f>IF($B$6="", "", IF(IFERROR(INDEX('Hotel Database'!$Q$11:$Q$510, MATCH($B$6, 'Hotel Database'!$ED$11:$ED$510, 0)), "")="", "",IFERROR(INDEX('Hotel Database'!$Q$11:$Q$510, MATCH($B$6, 'Hotel Database'!$ED$11:$ED$510, 0)), "")))</f>
        <v/>
      </c>
      <c r="BQ16" s="183"/>
      <c r="BR16" s="183"/>
      <c r="BS16" s="183"/>
      <c r="BT16" s="183"/>
      <c r="BU16" s="183"/>
      <c r="BV16" s="184"/>
      <c r="BW16" s="2"/>
      <c r="BX16" s="2"/>
      <c r="BY16" s="170"/>
      <c r="BZ16" s="171"/>
      <c r="CA16" s="171"/>
      <c r="CB16" s="171"/>
      <c r="CC16" s="171"/>
      <c r="CD16" s="171"/>
      <c r="CE16" s="171"/>
      <c r="CF16" s="171"/>
      <c r="CG16" s="171"/>
      <c r="CH16" s="171"/>
      <c r="CI16" s="171"/>
      <c r="CJ16" s="171"/>
      <c r="CK16" s="171"/>
      <c r="CL16" s="171"/>
      <c r="CM16" s="172"/>
      <c r="CN16" s="2"/>
      <c r="CQ16" s="10" t="str">
        <f>'Hotel Search'!$DA23</f>
        <v>13. Palais Coburg Residenz</v>
      </c>
    </row>
    <row r="17" spans="1:97" ht="15" customHeight="1" x14ac:dyDescent="0.35">
      <c r="A17" s="25"/>
      <c r="B17" s="188" t="str">
        <f>IF($B$6="", "", IF(IFERROR(INDEX('Hotel Database'!$I$11:$I$510, MATCH($B$6, 'Hotel Database'!$ED$11:$ED$510, 0)), "")="", "",IFERROR(INDEX('Hotel Database'!$I$11:$I$510, MATCH($B$6, 'Hotel Database'!$ED$11:$ED$510, 0)), "")))</f>
        <v/>
      </c>
      <c r="C17" s="189"/>
      <c r="D17" s="189"/>
      <c r="E17" s="189"/>
      <c r="F17" s="189"/>
      <c r="G17" s="189"/>
      <c r="H17" s="189"/>
      <c r="I17" s="189"/>
      <c r="J17" s="189"/>
      <c r="K17" s="189"/>
      <c r="L17" s="189"/>
      <c r="M17" s="189"/>
      <c r="N17" s="189"/>
      <c r="O17" s="189"/>
      <c r="P17" s="190"/>
      <c r="Q17" s="25"/>
      <c r="R17" s="2"/>
      <c r="S17" s="179"/>
      <c r="T17" s="180"/>
      <c r="U17" s="180"/>
      <c r="V17" s="180"/>
      <c r="W17" s="180"/>
      <c r="X17" s="180"/>
      <c r="Y17" s="180"/>
      <c r="Z17" s="180"/>
      <c r="AA17" s="180"/>
      <c r="AB17" s="180"/>
      <c r="AC17" s="180"/>
      <c r="AD17" s="180"/>
      <c r="AE17" s="180"/>
      <c r="AF17" s="180"/>
      <c r="AG17" s="180"/>
      <c r="AH17" s="180"/>
      <c r="AI17" s="180"/>
      <c r="AJ17" s="180"/>
      <c r="AK17" s="180"/>
      <c r="AL17" s="181"/>
      <c r="AM17" s="185"/>
      <c r="AN17" s="186"/>
      <c r="AO17" s="186"/>
      <c r="AP17" s="186"/>
      <c r="AQ17" s="186"/>
      <c r="AR17" s="186"/>
      <c r="AS17" s="187"/>
      <c r="AT17" s="2"/>
      <c r="AU17" s="2"/>
      <c r="AV17" s="179"/>
      <c r="AW17" s="180"/>
      <c r="AX17" s="180"/>
      <c r="AY17" s="180"/>
      <c r="AZ17" s="180"/>
      <c r="BA17" s="180"/>
      <c r="BB17" s="180"/>
      <c r="BC17" s="180"/>
      <c r="BD17" s="180"/>
      <c r="BE17" s="180"/>
      <c r="BF17" s="180"/>
      <c r="BG17" s="180"/>
      <c r="BH17" s="180"/>
      <c r="BI17" s="180"/>
      <c r="BJ17" s="180"/>
      <c r="BK17" s="180"/>
      <c r="BL17" s="180"/>
      <c r="BM17" s="180"/>
      <c r="BN17" s="180"/>
      <c r="BO17" s="181"/>
      <c r="BP17" s="185"/>
      <c r="BQ17" s="186"/>
      <c r="BR17" s="186"/>
      <c r="BS17" s="186"/>
      <c r="BT17" s="186"/>
      <c r="BU17" s="186"/>
      <c r="BV17" s="187"/>
      <c r="BW17" s="2"/>
      <c r="BX17" s="2"/>
      <c r="BY17" s="170"/>
      <c r="BZ17" s="171"/>
      <c r="CA17" s="171"/>
      <c r="CB17" s="171"/>
      <c r="CC17" s="171"/>
      <c r="CD17" s="171"/>
      <c r="CE17" s="171"/>
      <c r="CF17" s="171"/>
      <c r="CG17" s="171"/>
      <c r="CH17" s="171"/>
      <c r="CI17" s="171"/>
      <c r="CJ17" s="171"/>
      <c r="CK17" s="171"/>
      <c r="CL17" s="171"/>
      <c r="CM17" s="172"/>
      <c r="CN17" s="2"/>
      <c r="CQ17" s="10" t="str">
        <f>'Hotel Search'!$DA24</f>
        <v>14. Grand Resort Zürserhof</v>
      </c>
    </row>
    <row r="18" spans="1:97" ht="15" customHeight="1" x14ac:dyDescent="0.35">
      <c r="A18" s="25"/>
      <c r="B18" s="191"/>
      <c r="C18" s="192"/>
      <c r="D18" s="192"/>
      <c r="E18" s="192"/>
      <c r="F18" s="192"/>
      <c r="G18" s="192"/>
      <c r="H18" s="192"/>
      <c r="I18" s="192"/>
      <c r="J18" s="192"/>
      <c r="K18" s="192"/>
      <c r="L18" s="192"/>
      <c r="M18" s="192"/>
      <c r="N18" s="192"/>
      <c r="O18" s="192"/>
      <c r="P18" s="193"/>
      <c r="Q18" s="25"/>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170"/>
      <c r="BZ18" s="171"/>
      <c r="CA18" s="171"/>
      <c r="CB18" s="171"/>
      <c r="CC18" s="171"/>
      <c r="CD18" s="171"/>
      <c r="CE18" s="171"/>
      <c r="CF18" s="171"/>
      <c r="CG18" s="171"/>
      <c r="CH18" s="171"/>
      <c r="CI18" s="171"/>
      <c r="CJ18" s="171"/>
      <c r="CK18" s="171"/>
      <c r="CL18" s="171"/>
      <c r="CM18" s="172"/>
      <c r="CN18" s="2"/>
      <c r="CQ18" s="10" t="str">
        <f>'Hotel Search'!$DA25</f>
        <v>15. Anantara Palais Hansen Vienna Hotel</v>
      </c>
    </row>
    <row r="19" spans="1:97" ht="15" customHeight="1" x14ac:dyDescent="0.35">
      <c r="A19" s="25"/>
      <c r="B19" s="25"/>
      <c r="C19" s="25"/>
      <c r="D19" s="25"/>
      <c r="E19" s="25"/>
      <c r="F19" s="25"/>
      <c r="G19" s="25"/>
      <c r="H19" s="25"/>
      <c r="I19" s="25"/>
      <c r="J19" s="25"/>
      <c r="K19" s="25"/>
      <c r="L19" s="25"/>
      <c r="M19" s="25"/>
      <c r="N19" s="25"/>
      <c r="O19" s="25"/>
      <c r="P19" s="25"/>
      <c r="Q19" s="25"/>
      <c r="R19" s="2"/>
      <c r="S19" s="176" t="str">
        <f>'Hotel Search'!$BO$44</f>
        <v>Total Sq Meters</v>
      </c>
      <c r="T19" s="177"/>
      <c r="U19" s="177"/>
      <c r="V19" s="177"/>
      <c r="W19" s="177"/>
      <c r="X19" s="177"/>
      <c r="Y19" s="177"/>
      <c r="Z19" s="177"/>
      <c r="AA19" s="177"/>
      <c r="AB19" s="177"/>
      <c r="AC19" s="177"/>
      <c r="AD19" s="177"/>
      <c r="AE19" s="177"/>
      <c r="AF19" s="177"/>
      <c r="AG19" s="177"/>
      <c r="AH19" s="177"/>
      <c r="AI19" s="177"/>
      <c r="AJ19" s="177"/>
      <c r="AK19" s="177"/>
      <c r="AL19" s="178"/>
      <c r="AM19" s="182" t="str">
        <f>IF($B$6="", "", IF(IFERROR(INDEX('Hotel Database'!$CN$11:$CN$510, MATCH($B$6, 'Hotel Database'!$ED$11:$ED$510, 0)), "")="", "",IFERROR(INDEX('Hotel Database'!$CN$11:$CN$510, MATCH($B$6, 'Hotel Database'!$ED$11:$ED$510, 0)), "")))</f>
        <v/>
      </c>
      <c r="AN19" s="183"/>
      <c r="AO19" s="183"/>
      <c r="AP19" s="183"/>
      <c r="AQ19" s="183"/>
      <c r="AR19" s="183"/>
      <c r="AS19" s="184"/>
      <c r="AT19" s="2"/>
      <c r="AU19" s="2"/>
      <c r="AV19" s="176" t="str">
        <f>'Hotel Search'!$BO$50</f>
        <v>Capacity Reception</v>
      </c>
      <c r="AW19" s="177"/>
      <c r="AX19" s="177"/>
      <c r="AY19" s="177"/>
      <c r="AZ19" s="177"/>
      <c r="BA19" s="177"/>
      <c r="BB19" s="177"/>
      <c r="BC19" s="177"/>
      <c r="BD19" s="177"/>
      <c r="BE19" s="177"/>
      <c r="BF19" s="177"/>
      <c r="BG19" s="177"/>
      <c r="BH19" s="177"/>
      <c r="BI19" s="177"/>
      <c r="BJ19" s="177"/>
      <c r="BK19" s="177"/>
      <c r="BL19" s="177"/>
      <c r="BM19" s="177"/>
      <c r="BN19" s="177"/>
      <c r="BO19" s="178"/>
      <c r="BP19" s="182" t="str">
        <f>IF($B$6="", "", IF(IFERROR(INDEX('Hotel Database'!$R$11:$R$510, MATCH($B$6, 'Hotel Database'!$ED$11:$ED$510, 0)), "")="", "",IFERROR(INDEX('Hotel Database'!$R$11:$R$510, MATCH($B$6, 'Hotel Database'!$ED$11:$ED$510, 0)), "")))</f>
        <v/>
      </c>
      <c r="BQ19" s="183"/>
      <c r="BR19" s="183"/>
      <c r="BS19" s="183"/>
      <c r="BT19" s="183"/>
      <c r="BU19" s="183"/>
      <c r="BV19" s="184"/>
      <c r="BW19" s="2"/>
      <c r="BX19" s="2"/>
      <c r="BY19" s="170"/>
      <c r="BZ19" s="171"/>
      <c r="CA19" s="171"/>
      <c r="CB19" s="171"/>
      <c r="CC19" s="171"/>
      <c r="CD19" s="171"/>
      <c r="CE19" s="171"/>
      <c r="CF19" s="171"/>
      <c r="CG19" s="171"/>
      <c r="CH19" s="171"/>
      <c r="CI19" s="171"/>
      <c r="CJ19" s="171"/>
      <c r="CK19" s="171"/>
      <c r="CL19" s="171"/>
      <c r="CM19" s="172"/>
      <c r="CN19" s="2"/>
      <c r="CQ19" s="10" t="str">
        <f>'Hotel Search'!$DA26</f>
        <v>16. Sandy Lane</v>
      </c>
    </row>
    <row r="20" spans="1:97" ht="15" customHeight="1" x14ac:dyDescent="0.35">
      <c r="A20" s="25"/>
      <c r="B20" s="75" t="s">
        <v>103</v>
      </c>
      <c r="C20" s="76"/>
      <c r="D20" s="76"/>
      <c r="E20" s="76"/>
      <c r="F20" s="76"/>
      <c r="G20" s="76"/>
      <c r="H20" s="76"/>
      <c r="I20" s="76"/>
      <c r="J20" s="76"/>
      <c r="K20" s="76"/>
      <c r="L20" s="76"/>
      <c r="M20" s="76"/>
      <c r="N20" s="76"/>
      <c r="O20" s="76"/>
      <c r="P20" s="77"/>
      <c r="Q20" s="25"/>
      <c r="R20" s="2"/>
      <c r="S20" s="179"/>
      <c r="T20" s="180"/>
      <c r="U20" s="180"/>
      <c r="V20" s="180"/>
      <c r="W20" s="180"/>
      <c r="X20" s="180"/>
      <c r="Y20" s="180"/>
      <c r="Z20" s="180"/>
      <c r="AA20" s="180"/>
      <c r="AB20" s="180"/>
      <c r="AC20" s="180"/>
      <c r="AD20" s="180"/>
      <c r="AE20" s="180"/>
      <c r="AF20" s="180"/>
      <c r="AG20" s="180"/>
      <c r="AH20" s="180"/>
      <c r="AI20" s="180"/>
      <c r="AJ20" s="180"/>
      <c r="AK20" s="180"/>
      <c r="AL20" s="181"/>
      <c r="AM20" s="185"/>
      <c r="AN20" s="186"/>
      <c r="AO20" s="186"/>
      <c r="AP20" s="186"/>
      <c r="AQ20" s="186"/>
      <c r="AR20" s="186"/>
      <c r="AS20" s="187"/>
      <c r="AT20" s="2"/>
      <c r="AU20" s="2"/>
      <c r="AV20" s="179"/>
      <c r="AW20" s="180"/>
      <c r="AX20" s="180"/>
      <c r="AY20" s="180"/>
      <c r="AZ20" s="180"/>
      <c r="BA20" s="180"/>
      <c r="BB20" s="180"/>
      <c r="BC20" s="180"/>
      <c r="BD20" s="180"/>
      <c r="BE20" s="180"/>
      <c r="BF20" s="180"/>
      <c r="BG20" s="180"/>
      <c r="BH20" s="180"/>
      <c r="BI20" s="180"/>
      <c r="BJ20" s="180"/>
      <c r="BK20" s="180"/>
      <c r="BL20" s="180"/>
      <c r="BM20" s="180"/>
      <c r="BN20" s="180"/>
      <c r="BO20" s="181"/>
      <c r="BP20" s="185"/>
      <c r="BQ20" s="186"/>
      <c r="BR20" s="186"/>
      <c r="BS20" s="186"/>
      <c r="BT20" s="186"/>
      <c r="BU20" s="186"/>
      <c r="BV20" s="187"/>
      <c r="BW20" s="2"/>
      <c r="BX20" s="2"/>
      <c r="BY20" s="170"/>
      <c r="BZ20" s="171"/>
      <c r="CA20" s="171"/>
      <c r="CB20" s="171"/>
      <c r="CC20" s="171"/>
      <c r="CD20" s="171"/>
      <c r="CE20" s="171"/>
      <c r="CF20" s="171"/>
      <c r="CG20" s="171"/>
      <c r="CH20" s="171"/>
      <c r="CI20" s="171"/>
      <c r="CJ20" s="171"/>
      <c r="CK20" s="171"/>
      <c r="CL20" s="171"/>
      <c r="CM20" s="172"/>
      <c r="CN20" s="2"/>
      <c r="CQ20" s="10" t="str">
        <f>'Hotel Search'!$DA27</f>
        <v>17. Blue Monkey Hotel &amp; Beach Club</v>
      </c>
    </row>
    <row r="21" spans="1:97" ht="15" customHeight="1" x14ac:dyDescent="0.35">
      <c r="A21" s="25"/>
      <c r="B21" s="25"/>
      <c r="C21" s="25"/>
      <c r="D21" s="25"/>
      <c r="E21" s="25"/>
      <c r="F21" s="25"/>
      <c r="G21" s="25"/>
      <c r="H21" s="25"/>
      <c r="I21" s="25"/>
      <c r="J21" s="25"/>
      <c r="K21" s="25"/>
      <c r="L21" s="25"/>
      <c r="M21" s="25"/>
      <c r="N21" s="25"/>
      <c r="O21" s="25"/>
      <c r="P21" s="25"/>
      <c r="Q21" s="25"/>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170"/>
      <c r="BZ21" s="171"/>
      <c r="CA21" s="171"/>
      <c r="CB21" s="171"/>
      <c r="CC21" s="171"/>
      <c r="CD21" s="171"/>
      <c r="CE21" s="171"/>
      <c r="CF21" s="171"/>
      <c r="CG21" s="171"/>
      <c r="CH21" s="171"/>
      <c r="CI21" s="171"/>
      <c r="CJ21" s="171"/>
      <c r="CK21" s="171"/>
      <c r="CL21" s="171"/>
      <c r="CM21" s="172"/>
      <c r="CN21" s="2"/>
      <c r="CQ21" s="10" t="str">
        <f>'Hotel Search'!$DA28</f>
        <v>18. Botanic Sanctuary Antwerp</v>
      </c>
    </row>
    <row r="22" spans="1:97" ht="15" customHeight="1" x14ac:dyDescent="0.35">
      <c r="A22" s="25"/>
      <c r="B22" s="194" t="str">
        <f>'Hotel Search'!$CA$31</f>
        <v>Venue Outdoor</v>
      </c>
      <c r="C22" s="195"/>
      <c r="D22" s="195"/>
      <c r="E22" s="195"/>
      <c r="F22" s="195"/>
      <c r="G22" s="195"/>
      <c r="H22" s="195"/>
      <c r="I22" s="195"/>
      <c r="J22" s="195"/>
      <c r="K22" s="195"/>
      <c r="L22" s="195"/>
      <c r="M22" s="196"/>
      <c r="N22" s="188" t="str">
        <f>IF($B$6="", "", IF(IFERROR(INDEX('Hotel Database'!$J$11:$J$510, MATCH($B$6, 'Hotel Database'!$ED$11:$ED$510, 0)), "")="", "",IFERROR(INDEX('Hotel Database'!$J$11:$J$510, MATCH($B$6, 'Hotel Database'!$ED$11:$ED$510, 0)), "")))</f>
        <v/>
      </c>
      <c r="O22" s="189"/>
      <c r="P22" s="190"/>
      <c r="Q22" s="25"/>
      <c r="R22" s="2"/>
      <c r="S22" s="176" t="str">
        <f>'Hotel Search'!$BO$54</f>
        <v>No of Bars and Restaurants</v>
      </c>
      <c r="T22" s="177"/>
      <c r="U22" s="177"/>
      <c r="V22" s="177"/>
      <c r="W22" s="177"/>
      <c r="X22" s="177"/>
      <c r="Y22" s="177"/>
      <c r="Z22" s="177"/>
      <c r="AA22" s="177"/>
      <c r="AB22" s="177"/>
      <c r="AC22" s="177"/>
      <c r="AD22" s="177"/>
      <c r="AE22" s="177"/>
      <c r="AF22" s="177"/>
      <c r="AG22" s="177"/>
      <c r="AH22" s="177"/>
      <c r="AI22" s="177"/>
      <c r="AJ22" s="177"/>
      <c r="AK22" s="177"/>
      <c r="AL22" s="178"/>
      <c r="AM22" s="182" t="str">
        <f>IF($B$6="", "", IF(IFERROR(INDEX('Hotel Database'!$X$11:$X$510, MATCH($B$6, 'Hotel Database'!$ED$11:$ED$510, 0)), "")="", "",IFERROR(INDEX('Hotel Database'!$X$11:$X$510, MATCH($B$6, 'Hotel Database'!$ED$11:$ED$510, 0)), "")))</f>
        <v/>
      </c>
      <c r="AN22" s="183"/>
      <c r="AO22" s="183"/>
      <c r="AP22" s="183"/>
      <c r="AQ22" s="183"/>
      <c r="AR22" s="183"/>
      <c r="AS22" s="184"/>
      <c r="AT22" s="2"/>
      <c r="AU22" s="2"/>
      <c r="AV22" s="176" t="str">
        <f>'Hotel Search'!$BO$51</f>
        <v>Dim (Meters) Length</v>
      </c>
      <c r="AW22" s="177"/>
      <c r="AX22" s="177"/>
      <c r="AY22" s="177"/>
      <c r="AZ22" s="177"/>
      <c r="BA22" s="177"/>
      <c r="BB22" s="177"/>
      <c r="BC22" s="177"/>
      <c r="BD22" s="177"/>
      <c r="BE22" s="177"/>
      <c r="BF22" s="177"/>
      <c r="BG22" s="177"/>
      <c r="BH22" s="177"/>
      <c r="BI22" s="177"/>
      <c r="BJ22" s="177"/>
      <c r="BK22" s="177"/>
      <c r="BL22" s="177"/>
      <c r="BM22" s="177"/>
      <c r="BN22" s="177"/>
      <c r="BO22" s="178"/>
      <c r="BP22" s="182" t="str">
        <f>IF($B$6="", "", IF(IFERROR(INDEX('Hotel Database'!$CO$11:$CO$510, MATCH($B$6, 'Hotel Database'!$ED$11:$ED$510, 0)), "")="", "",IFERROR(INDEX('Hotel Database'!$CO$11:$CO$510, MATCH($B$6, 'Hotel Database'!$ED$11:$ED$510, 0)), "")))</f>
        <v/>
      </c>
      <c r="BQ22" s="183"/>
      <c r="BR22" s="183"/>
      <c r="BS22" s="183"/>
      <c r="BT22" s="183"/>
      <c r="BU22" s="183"/>
      <c r="BV22" s="184"/>
      <c r="BW22" s="2"/>
      <c r="BX22" s="2"/>
      <c r="BY22" s="170"/>
      <c r="BZ22" s="171"/>
      <c r="CA22" s="171"/>
      <c r="CB22" s="171"/>
      <c r="CC22" s="171"/>
      <c r="CD22" s="171"/>
      <c r="CE22" s="171"/>
      <c r="CF22" s="171"/>
      <c r="CG22" s="171"/>
      <c r="CH22" s="171"/>
      <c r="CI22" s="171"/>
      <c r="CJ22" s="171"/>
      <c r="CK22" s="171"/>
      <c r="CL22" s="171"/>
      <c r="CM22" s="172"/>
      <c r="CN22" s="2"/>
      <c r="CQ22" s="10" t="str">
        <f>'Hotel Search'!$DA29</f>
        <v>19. Hotel Amigo, a Rocco Forte Hotel</v>
      </c>
    </row>
    <row r="23" spans="1:97" ht="15" customHeight="1" x14ac:dyDescent="0.35">
      <c r="A23" s="25"/>
      <c r="B23" s="197"/>
      <c r="C23" s="198"/>
      <c r="D23" s="198"/>
      <c r="E23" s="198"/>
      <c r="F23" s="198"/>
      <c r="G23" s="198"/>
      <c r="H23" s="198"/>
      <c r="I23" s="198"/>
      <c r="J23" s="198"/>
      <c r="K23" s="198"/>
      <c r="L23" s="198"/>
      <c r="M23" s="199"/>
      <c r="N23" s="191"/>
      <c r="O23" s="192"/>
      <c r="P23" s="193"/>
      <c r="Q23" s="25"/>
      <c r="R23" s="2"/>
      <c r="S23" s="179"/>
      <c r="T23" s="180"/>
      <c r="U23" s="180"/>
      <c r="V23" s="180"/>
      <c r="W23" s="180"/>
      <c r="X23" s="180"/>
      <c r="Y23" s="180"/>
      <c r="Z23" s="180"/>
      <c r="AA23" s="180"/>
      <c r="AB23" s="180"/>
      <c r="AC23" s="180"/>
      <c r="AD23" s="180"/>
      <c r="AE23" s="180"/>
      <c r="AF23" s="180"/>
      <c r="AG23" s="180"/>
      <c r="AH23" s="180"/>
      <c r="AI23" s="180"/>
      <c r="AJ23" s="180"/>
      <c r="AK23" s="180"/>
      <c r="AL23" s="181"/>
      <c r="AM23" s="185"/>
      <c r="AN23" s="186"/>
      <c r="AO23" s="186"/>
      <c r="AP23" s="186"/>
      <c r="AQ23" s="186"/>
      <c r="AR23" s="186"/>
      <c r="AS23" s="187"/>
      <c r="AT23" s="2"/>
      <c r="AU23" s="2"/>
      <c r="AV23" s="179"/>
      <c r="AW23" s="180"/>
      <c r="AX23" s="180"/>
      <c r="AY23" s="180"/>
      <c r="AZ23" s="180"/>
      <c r="BA23" s="180"/>
      <c r="BB23" s="180"/>
      <c r="BC23" s="180"/>
      <c r="BD23" s="180"/>
      <c r="BE23" s="180"/>
      <c r="BF23" s="180"/>
      <c r="BG23" s="180"/>
      <c r="BH23" s="180"/>
      <c r="BI23" s="180"/>
      <c r="BJ23" s="180"/>
      <c r="BK23" s="180"/>
      <c r="BL23" s="180"/>
      <c r="BM23" s="180"/>
      <c r="BN23" s="180"/>
      <c r="BO23" s="181"/>
      <c r="BP23" s="185"/>
      <c r="BQ23" s="186"/>
      <c r="BR23" s="186"/>
      <c r="BS23" s="186"/>
      <c r="BT23" s="186"/>
      <c r="BU23" s="186"/>
      <c r="BV23" s="187"/>
      <c r="BW23" s="2"/>
      <c r="BX23" s="2"/>
      <c r="BY23" s="173"/>
      <c r="BZ23" s="174"/>
      <c r="CA23" s="174"/>
      <c r="CB23" s="174"/>
      <c r="CC23" s="174"/>
      <c r="CD23" s="174"/>
      <c r="CE23" s="174"/>
      <c r="CF23" s="174"/>
      <c r="CG23" s="174"/>
      <c r="CH23" s="174"/>
      <c r="CI23" s="174"/>
      <c r="CJ23" s="174"/>
      <c r="CK23" s="174"/>
      <c r="CL23" s="174"/>
      <c r="CM23" s="175"/>
      <c r="CN23" s="2"/>
      <c r="CQ23" s="10" t="str">
        <f>'Hotel Search'!$DA30</f>
        <v>20. Faubourg 21</v>
      </c>
      <c r="CS23" s="6" t="str">
        <f>'Hotel Search'!$DE6</f>
        <v>www.</v>
      </c>
    </row>
    <row r="24" spans="1:97" ht="15" customHeight="1" x14ac:dyDescent="0.35">
      <c r="A24" s="25"/>
      <c r="B24" s="25"/>
      <c r="C24" s="25"/>
      <c r="D24" s="25"/>
      <c r="E24" s="25"/>
      <c r="F24" s="25"/>
      <c r="G24" s="25"/>
      <c r="H24" s="25"/>
      <c r="I24" s="25"/>
      <c r="J24" s="25"/>
      <c r="K24" s="25"/>
      <c r="L24" s="25"/>
      <c r="M24" s="25"/>
      <c r="N24" s="25"/>
      <c r="O24" s="25"/>
      <c r="P24" s="25"/>
      <c r="Q24" s="25"/>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Q24" s="10" t="str">
        <f>'Hotel Search'!$DA31</f>
        <v>21. Tivoli Mofarrej Sao Paulo</v>
      </c>
      <c r="CS24" s="72" t="str">
        <f>'Hotel Search'!$DE7</f>
        <v>https://</v>
      </c>
    </row>
    <row r="25" spans="1:97" ht="15" customHeight="1" x14ac:dyDescent="0.35">
      <c r="A25" s="25"/>
      <c r="B25" s="194" t="str">
        <f>'Hotel Search'!$CA$32</f>
        <v>Natural Daylight</v>
      </c>
      <c r="C25" s="195"/>
      <c r="D25" s="195"/>
      <c r="E25" s="195"/>
      <c r="F25" s="195"/>
      <c r="G25" s="195"/>
      <c r="H25" s="195"/>
      <c r="I25" s="195"/>
      <c r="J25" s="195"/>
      <c r="K25" s="195"/>
      <c r="L25" s="195"/>
      <c r="M25" s="196"/>
      <c r="N25" s="188" t="str">
        <f>IF($B$6="", "", IF(IFERROR(INDEX('Hotel Database'!$S$11:$S$510, MATCH($B$6, 'Hotel Database'!$ED$11:$ED$510, 0)), "")="", "",IFERROR(INDEX('Hotel Database'!$S$11:$S$510, MATCH($B$6, 'Hotel Database'!$ED$11:$ED$510, 0)), "")))</f>
        <v/>
      </c>
      <c r="O25" s="189"/>
      <c r="P25" s="190"/>
      <c r="Q25" s="25"/>
      <c r="R25" s="2"/>
      <c r="S25" s="176" t="str">
        <f>'Hotel Search'!$BO$55</f>
        <v>Distance to Golf Course (Miles)</v>
      </c>
      <c r="T25" s="177"/>
      <c r="U25" s="177"/>
      <c r="V25" s="177"/>
      <c r="W25" s="177"/>
      <c r="X25" s="177"/>
      <c r="Y25" s="177"/>
      <c r="Z25" s="177"/>
      <c r="AA25" s="177"/>
      <c r="AB25" s="177"/>
      <c r="AC25" s="177"/>
      <c r="AD25" s="177"/>
      <c r="AE25" s="177"/>
      <c r="AF25" s="177"/>
      <c r="AG25" s="177"/>
      <c r="AH25" s="177"/>
      <c r="AI25" s="177"/>
      <c r="AJ25" s="177"/>
      <c r="AK25" s="177"/>
      <c r="AL25" s="178"/>
      <c r="AM25" s="182" t="str">
        <f>IF($B$6="", "", IF(IFERROR(INDEX('Hotel Database'!$CR$11:$CR$510, MATCH($B$6, 'Hotel Database'!$ED$11:$ED$510, 0)), "")="", "",IFERROR(INDEX('Hotel Database'!$CR$11:$CR$510, MATCH($B$6, 'Hotel Database'!$ED$11:$ED$510, 0)), "")))</f>
        <v/>
      </c>
      <c r="AN25" s="183"/>
      <c r="AO25" s="183"/>
      <c r="AP25" s="183"/>
      <c r="AQ25" s="183"/>
      <c r="AR25" s="183"/>
      <c r="AS25" s="184"/>
      <c r="AT25" s="2"/>
      <c r="AU25" s="2"/>
      <c r="AV25" s="176" t="str">
        <f>'Hotel Search'!$BO$52</f>
        <v>Dim (Meters) Width</v>
      </c>
      <c r="AW25" s="177"/>
      <c r="AX25" s="177"/>
      <c r="AY25" s="177"/>
      <c r="AZ25" s="177"/>
      <c r="BA25" s="177"/>
      <c r="BB25" s="177"/>
      <c r="BC25" s="177"/>
      <c r="BD25" s="177"/>
      <c r="BE25" s="177"/>
      <c r="BF25" s="177"/>
      <c r="BG25" s="177"/>
      <c r="BH25" s="177"/>
      <c r="BI25" s="177"/>
      <c r="BJ25" s="177"/>
      <c r="BK25" s="177"/>
      <c r="BL25" s="177"/>
      <c r="BM25" s="177"/>
      <c r="BN25" s="177"/>
      <c r="BO25" s="178"/>
      <c r="BP25" s="182" t="str">
        <f>IF($B$6="", "", IF(IFERROR(INDEX('Hotel Database'!$CP$11:$CP$510, MATCH($B$6, 'Hotel Database'!$ED$11:$ED$510, 0)), "")="", "",IFERROR(INDEX('Hotel Database'!$CP$11:$CP$510, MATCH($B$6, 'Hotel Database'!$ED$11:$ED$510, 0)), "")))</f>
        <v/>
      </c>
      <c r="BQ25" s="183"/>
      <c r="BR25" s="183"/>
      <c r="BS25" s="183"/>
      <c r="BT25" s="183"/>
      <c r="BU25" s="183"/>
      <c r="BV25" s="184"/>
      <c r="BW25" s="2"/>
      <c r="BX25" s="2"/>
      <c r="BY25" s="2"/>
      <c r="BZ25" s="2"/>
      <c r="CA25" s="2"/>
      <c r="CB25" s="2"/>
      <c r="CC25" s="2"/>
      <c r="CD25" s="2"/>
      <c r="CE25" s="2"/>
      <c r="CF25" s="2"/>
      <c r="CG25" s="2"/>
      <c r="CH25" s="2"/>
      <c r="CI25" s="2"/>
      <c r="CJ25" s="2"/>
      <c r="CK25" s="2"/>
      <c r="CL25" s="2"/>
      <c r="CM25" s="2"/>
      <c r="CN25" s="2"/>
      <c r="CQ25" s="10" t="str">
        <f>'Hotel Search'!$DA32</f>
        <v>22. The Hazelton Hotel</v>
      </c>
    </row>
    <row r="26" spans="1:97" ht="15" customHeight="1" x14ac:dyDescent="0.35">
      <c r="A26" s="25"/>
      <c r="B26" s="197"/>
      <c r="C26" s="198"/>
      <c r="D26" s="198"/>
      <c r="E26" s="198"/>
      <c r="F26" s="198"/>
      <c r="G26" s="198"/>
      <c r="H26" s="198"/>
      <c r="I26" s="198"/>
      <c r="J26" s="198"/>
      <c r="K26" s="198"/>
      <c r="L26" s="198"/>
      <c r="M26" s="199"/>
      <c r="N26" s="191"/>
      <c r="O26" s="192"/>
      <c r="P26" s="193"/>
      <c r="Q26" s="25"/>
      <c r="R26" s="2"/>
      <c r="S26" s="179"/>
      <c r="T26" s="180"/>
      <c r="U26" s="180"/>
      <c r="V26" s="180"/>
      <c r="W26" s="180"/>
      <c r="X26" s="180"/>
      <c r="Y26" s="180"/>
      <c r="Z26" s="180"/>
      <c r="AA26" s="180"/>
      <c r="AB26" s="180"/>
      <c r="AC26" s="180"/>
      <c r="AD26" s="180"/>
      <c r="AE26" s="180"/>
      <c r="AF26" s="180"/>
      <c r="AG26" s="180"/>
      <c r="AH26" s="180"/>
      <c r="AI26" s="180"/>
      <c r="AJ26" s="180"/>
      <c r="AK26" s="180"/>
      <c r="AL26" s="181"/>
      <c r="AM26" s="185"/>
      <c r="AN26" s="186"/>
      <c r="AO26" s="186"/>
      <c r="AP26" s="186"/>
      <c r="AQ26" s="186"/>
      <c r="AR26" s="186"/>
      <c r="AS26" s="187"/>
      <c r="AT26" s="2"/>
      <c r="AU26" s="2"/>
      <c r="AV26" s="179"/>
      <c r="AW26" s="180"/>
      <c r="AX26" s="180"/>
      <c r="AY26" s="180"/>
      <c r="AZ26" s="180"/>
      <c r="BA26" s="180"/>
      <c r="BB26" s="180"/>
      <c r="BC26" s="180"/>
      <c r="BD26" s="180"/>
      <c r="BE26" s="180"/>
      <c r="BF26" s="180"/>
      <c r="BG26" s="180"/>
      <c r="BH26" s="180"/>
      <c r="BI26" s="180"/>
      <c r="BJ26" s="180"/>
      <c r="BK26" s="180"/>
      <c r="BL26" s="180"/>
      <c r="BM26" s="180"/>
      <c r="BN26" s="180"/>
      <c r="BO26" s="181"/>
      <c r="BP26" s="185"/>
      <c r="BQ26" s="186"/>
      <c r="BR26" s="186"/>
      <c r="BS26" s="186"/>
      <c r="BT26" s="186"/>
      <c r="BU26" s="186"/>
      <c r="BV26" s="187"/>
      <c r="BW26" s="2"/>
      <c r="BX26" s="2"/>
      <c r="BY26" s="2"/>
      <c r="BZ26" s="2"/>
      <c r="CA26" s="2"/>
      <c r="CB26" s="2"/>
      <c r="CC26" s="2"/>
      <c r="CD26" s="2"/>
      <c r="CE26" s="2"/>
      <c r="CF26" s="2"/>
      <c r="CG26" s="2"/>
      <c r="CH26" s="2"/>
      <c r="CI26" s="2"/>
      <c r="CJ26" s="2"/>
      <c r="CK26" s="2"/>
      <c r="CL26" s="2"/>
      <c r="CM26" s="2"/>
      <c r="CN26" s="2"/>
      <c r="CQ26" s="10" t="str">
        <f>'Hotel Search'!$DA33</f>
        <v>23. AZUR Legacy Collection Hotel</v>
      </c>
    </row>
    <row r="27" spans="1:97" ht="15" customHeight="1" x14ac:dyDescent="0.35">
      <c r="A27" s="25"/>
      <c r="B27" s="25"/>
      <c r="C27" s="25"/>
      <c r="D27" s="25"/>
      <c r="E27" s="25"/>
      <c r="F27" s="25"/>
      <c r="G27" s="25"/>
      <c r="H27" s="25"/>
      <c r="I27" s="25"/>
      <c r="J27" s="25"/>
      <c r="K27" s="25"/>
      <c r="L27" s="25"/>
      <c r="M27" s="25"/>
      <c r="N27" s="25"/>
      <c r="O27" s="25"/>
      <c r="P27" s="25"/>
      <c r="Q27" s="25"/>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Q27" s="10" t="str">
        <f>'Hotel Search'!$DA34</f>
        <v>24. Le Mount Stephen</v>
      </c>
      <c r="CS27" s="5" t="str">
        <f>IF($B$6="", "", IF(IFERROR(INDEX('Hotel Database'!$AD$11:$AD$510, MATCH($B$6, 'Hotel Database'!$ED$11:$ED$510, 0)), "")="", "",IFERROR(INDEX('Hotel Database'!$AD$11:$AD$510, MATCH($B$6, 'Hotel Database'!$ED$11:$ED$510, 0)), "")))</f>
        <v/>
      </c>
    </row>
    <row r="28" spans="1:97" ht="15" customHeight="1" x14ac:dyDescent="0.35">
      <c r="A28" s="25"/>
      <c r="B28" s="194" t="str">
        <f>'Hotel Search'!$CA$33</f>
        <v>Complimentary Internet</v>
      </c>
      <c r="C28" s="195"/>
      <c r="D28" s="195"/>
      <c r="E28" s="195"/>
      <c r="F28" s="195"/>
      <c r="G28" s="195"/>
      <c r="H28" s="195"/>
      <c r="I28" s="195"/>
      <c r="J28" s="195"/>
      <c r="K28" s="195"/>
      <c r="L28" s="195"/>
      <c r="M28" s="196"/>
      <c r="N28" s="188" t="str">
        <f>IF($B$6="", "", IF(IFERROR(INDEX('Hotel Database'!$W$11:$W$510, MATCH($B$6, 'Hotel Database'!$ED$11:$ED$510, 0)), "")="", "",IFERROR(INDEX('Hotel Database'!$W$11:$W$510, MATCH($B$6, 'Hotel Database'!$ED$11:$ED$510, 0)), "")))</f>
        <v/>
      </c>
      <c r="O28" s="189"/>
      <c r="P28" s="190"/>
      <c r="Q28" s="25"/>
      <c r="R28" s="2"/>
      <c r="S28" s="176" t="str">
        <f>'Hotel Search'!$BO$56</f>
        <v>Distance to Airport (Miles)</v>
      </c>
      <c r="T28" s="177"/>
      <c r="U28" s="177"/>
      <c r="V28" s="177"/>
      <c r="W28" s="177"/>
      <c r="X28" s="177"/>
      <c r="Y28" s="177"/>
      <c r="Z28" s="177"/>
      <c r="AA28" s="177"/>
      <c r="AB28" s="177"/>
      <c r="AC28" s="177"/>
      <c r="AD28" s="177"/>
      <c r="AE28" s="177"/>
      <c r="AF28" s="177"/>
      <c r="AG28" s="177"/>
      <c r="AH28" s="177"/>
      <c r="AI28" s="177"/>
      <c r="AJ28" s="177"/>
      <c r="AK28" s="177"/>
      <c r="AL28" s="178"/>
      <c r="AM28" s="182" t="str">
        <f>IF($B$6="", "", IF(IFERROR(INDEX('Hotel Database'!$CS$11:$CS$510, MATCH($B$6, 'Hotel Database'!$ED$11:$ED$510, 0)), "")="", "",IFERROR(INDEX('Hotel Database'!$CS$11:$CS$510, MATCH($B$6, 'Hotel Database'!$ED$11:$ED$510, 0)), "")))</f>
        <v/>
      </c>
      <c r="AN28" s="183"/>
      <c r="AO28" s="183"/>
      <c r="AP28" s="183"/>
      <c r="AQ28" s="183"/>
      <c r="AR28" s="183"/>
      <c r="AS28" s="184"/>
      <c r="AT28" s="2"/>
      <c r="AU28" s="2"/>
      <c r="AV28" s="176" t="str">
        <f>'Hotel Search'!$BO$53</f>
        <v>Dim (Meters) Height</v>
      </c>
      <c r="AW28" s="177"/>
      <c r="AX28" s="177"/>
      <c r="AY28" s="177"/>
      <c r="AZ28" s="177"/>
      <c r="BA28" s="177"/>
      <c r="BB28" s="177"/>
      <c r="BC28" s="177"/>
      <c r="BD28" s="177"/>
      <c r="BE28" s="177"/>
      <c r="BF28" s="177"/>
      <c r="BG28" s="177"/>
      <c r="BH28" s="177"/>
      <c r="BI28" s="177"/>
      <c r="BJ28" s="177"/>
      <c r="BK28" s="177"/>
      <c r="BL28" s="177"/>
      <c r="BM28" s="177"/>
      <c r="BN28" s="177"/>
      <c r="BO28" s="178"/>
      <c r="BP28" s="182" t="str">
        <f>IF($B$6="", "", IF(IFERROR(INDEX('Hotel Database'!$CQ$11:$CQ$510, MATCH($B$6, 'Hotel Database'!$ED$11:$ED$510, 0)), "")="", "",IFERROR(INDEX('Hotel Database'!$CQ$11:$CQ$510, MATCH($B$6, 'Hotel Database'!$ED$11:$ED$510, 0)), "")))</f>
        <v/>
      </c>
      <c r="BQ28" s="183"/>
      <c r="BR28" s="183"/>
      <c r="BS28" s="183"/>
      <c r="BT28" s="183"/>
      <c r="BU28" s="183"/>
      <c r="BV28" s="184"/>
      <c r="BW28" s="2"/>
      <c r="BX28" s="2"/>
      <c r="BY28" s="2"/>
      <c r="BZ28" s="2"/>
      <c r="CA28" s="2"/>
      <c r="CB28" s="2"/>
      <c r="CC28" s="2"/>
      <c r="CD28" s="2"/>
      <c r="CE28" s="2"/>
      <c r="CF28" s="2"/>
      <c r="CG28" s="2"/>
      <c r="CH28" s="2"/>
      <c r="CI28" s="2"/>
      <c r="CJ28" s="2"/>
      <c r="CK28" s="2"/>
      <c r="CL28" s="2"/>
      <c r="CM28" s="2"/>
      <c r="CN28" s="2"/>
      <c r="CQ28" s="10" t="str">
        <f>'Hotel Search'!$DA35</f>
        <v>25. Nayara Alto Atacama</v>
      </c>
    </row>
    <row r="29" spans="1:97" ht="15" customHeight="1" x14ac:dyDescent="0.35">
      <c r="A29" s="25"/>
      <c r="B29" s="197"/>
      <c r="C29" s="198"/>
      <c r="D29" s="198"/>
      <c r="E29" s="198"/>
      <c r="F29" s="198"/>
      <c r="G29" s="198"/>
      <c r="H29" s="198"/>
      <c r="I29" s="198"/>
      <c r="J29" s="198"/>
      <c r="K29" s="198"/>
      <c r="L29" s="198"/>
      <c r="M29" s="199"/>
      <c r="N29" s="191"/>
      <c r="O29" s="192"/>
      <c r="P29" s="193"/>
      <c r="Q29" s="25"/>
      <c r="R29" s="2"/>
      <c r="S29" s="179"/>
      <c r="T29" s="180"/>
      <c r="U29" s="180"/>
      <c r="V29" s="180"/>
      <c r="W29" s="180"/>
      <c r="X29" s="180"/>
      <c r="Y29" s="180"/>
      <c r="Z29" s="180"/>
      <c r="AA29" s="180"/>
      <c r="AB29" s="180"/>
      <c r="AC29" s="180"/>
      <c r="AD29" s="180"/>
      <c r="AE29" s="180"/>
      <c r="AF29" s="180"/>
      <c r="AG29" s="180"/>
      <c r="AH29" s="180"/>
      <c r="AI29" s="180"/>
      <c r="AJ29" s="180"/>
      <c r="AK29" s="180"/>
      <c r="AL29" s="181"/>
      <c r="AM29" s="185"/>
      <c r="AN29" s="186"/>
      <c r="AO29" s="186"/>
      <c r="AP29" s="186"/>
      <c r="AQ29" s="186"/>
      <c r="AR29" s="186"/>
      <c r="AS29" s="187"/>
      <c r="AT29" s="2"/>
      <c r="AU29" s="2"/>
      <c r="AV29" s="179"/>
      <c r="AW29" s="180"/>
      <c r="AX29" s="180"/>
      <c r="AY29" s="180"/>
      <c r="AZ29" s="180"/>
      <c r="BA29" s="180"/>
      <c r="BB29" s="180"/>
      <c r="BC29" s="180"/>
      <c r="BD29" s="180"/>
      <c r="BE29" s="180"/>
      <c r="BF29" s="180"/>
      <c r="BG29" s="180"/>
      <c r="BH29" s="180"/>
      <c r="BI29" s="180"/>
      <c r="BJ29" s="180"/>
      <c r="BK29" s="180"/>
      <c r="BL29" s="180"/>
      <c r="BM29" s="180"/>
      <c r="BN29" s="180"/>
      <c r="BO29" s="181"/>
      <c r="BP29" s="185"/>
      <c r="BQ29" s="186"/>
      <c r="BR29" s="186"/>
      <c r="BS29" s="186"/>
      <c r="BT29" s="186"/>
      <c r="BU29" s="186"/>
      <c r="BV29" s="187"/>
      <c r="BW29" s="2"/>
      <c r="BX29" s="2"/>
      <c r="BY29" s="2"/>
      <c r="BZ29" s="2"/>
      <c r="CA29" s="2"/>
      <c r="CB29" s="2"/>
      <c r="CC29" s="2"/>
      <c r="CD29" s="2"/>
      <c r="CE29" s="2"/>
      <c r="CF29" s="2"/>
      <c r="CG29" s="2"/>
      <c r="CH29" s="2"/>
      <c r="CI29" s="2"/>
      <c r="CJ29" s="2"/>
      <c r="CK29" s="2"/>
      <c r="CL29" s="2"/>
      <c r="CM29" s="2"/>
      <c r="CN29" s="2"/>
      <c r="CQ29" s="10" t="str">
        <f>'Hotel Search'!$DA36</f>
        <v>26. Nayara Hangaroa</v>
      </c>
    </row>
    <row r="30" spans="1:97" ht="15" customHeight="1" x14ac:dyDescent="0.35">
      <c r="A30" s="25"/>
      <c r="B30" s="25"/>
      <c r="C30" s="25"/>
      <c r="D30" s="25"/>
      <c r="E30" s="25"/>
      <c r="F30" s="25"/>
      <c r="G30" s="25"/>
      <c r="H30" s="25"/>
      <c r="I30" s="25"/>
      <c r="J30" s="25"/>
      <c r="K30" s="25"/>
      <c r="L30" s="25"/>
      <c r="M30" s="25"/>
      <c r="N30" s="25"/>
      <c r="O30" s="25"/>
      <c r="P30" s="25"/>
      <c r="Q30" s="25"/>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Q30" s="10" t="str">
        <f>'Hotel Search'!$DA37</f>
        <v>27. Mari Mari Natural Reserve</v>
      </c>
    </row>
    <row r="31" spans="1:97" ht="15" customHeight="1" x14ac:dyDescent="0.35">
      <c r="A31" s="25"/>
      <c r="B31" s="194" t="str">
        <f>'Hotel Search'!$CA$34</f>
        <v>Spa on Site</v>
      </c>
      <c r="C31" s="195"/>
      <c r="D31" s="195"/>
      <c r="E31" s="195"/>
      <c r="F31" s="195"/>
      <c r="G31" s="195"/>
      <c r="H31" s="195"/>
      <c r="I31" s="195"/>
      <c r="J31" s="195"/>
      <c r="K31" s="195"/>
      <c r="L31" s="195"/>
      <c r="M31" s="196"/>
      <c r="N31" s="188" t="str">
        <f>IF($B$6="", "", IF(IFERROR(INDEX('Hotel Database'!$Y$11:$Y$510, MATCH($B$6, 'Hotel Database'!$ED$11:$ED$510, 0)), "")="", "",IFERROR(INDEX('Hotel Database'!$Y$11:$Y$510, MATCH($B$6, 'Hotel Database'!$ED$11:$ED$510, 0)), "")))</f>
        <v/>
      </c>
      <c r="O31" s="189"/>
      <c r="P31" s="190"/>
      <c r="Q31" s="25"/>
      <c r="R31" s="2"/>
      <c r="S31" s="176" t="s">
        <v>787</v>
      </c>
      <c r="T31" s="177"/>
      <c r="U31" s="177"/>
      <c r="V31" s="177"/>
      <c r="W31" s="178"/>
      <c r="X31" s="182" t="str">
        <f>IF($B$6="", "", IF(IFERROR(INDEX('Hotel Database'!$AC$11:$AC$510, MATCH($B$6, 'Hotel Database'!$ED$11:$ED$510, 0)), "")="", "",IFERROR(INDEX('Hotel Database'!$AC$11:$AC$510, MATCH($B$6, 'Hotel Database'!$ED$11:$ED$510, 0)), "")))</f>
        <v/>
      </c>
      <c r="Y31" s="183"/>
      <c r="Z31" s="183"/>
      <c r="AA31" s="183"/>
      <c r="AB31" s="183"/>
      <c r="AC31" s="183"/>
      <c r="AD31" s="183"/>
      <c r="AE31" s="183"/>
      <c r="AF31" s="183"/>
      <c r="AG31" s="183"/>
      <c r="AH31" s="183"/>
      <c r="AI31" s="183"/>
      <c r="AJ31" s="183"/>
      <c r="AK31" s="183"/>
      <c r="AL31" s="183"/>
      <c r="AM31" s="183"/>
      <c r="AN31" s="183"/>
      <c r="AO31" s="183"/>
      <c r="AP31" s="183"/>
      <c r="AQ31" s="183"/>
      <c r="AR31" s="183"/>
      <c r="AS31" s="184"/>
      <c r="AT31" s="2"/>
      <c r="AU31" s="2"/>
      <c r="AV31" s="176" t="s">
        <v>794</v>
      </c>
      <c r="AW31" s="177"/>
      <c r="AX31" s="177"/>
      <c r="AY31" s="177"/>
      <c r="AZ31" s="178"/>
      <c r="BA31" s="182" t="str">
        <f>IF($B$6="", "", IF(IFERROR(INDEX('Hotel Database'!$AB$11:$AB$510, MATCH($B$6, 'Hotel Database'!$ED$11:$ED$510, 0)), "")="", "",IFERROR(INDEX('Hotel Database'!$AB$11:$AB$510, MATCH($B$6, 'Hotel Database'!$ED$11:$ED$510, 0)), "")))</f>
        <v/>
      </c>
      <c r="BB31" s="183"/>
      <c r="BC31" s="183"/>
      <c r="BD31" s="183"/>
      <c r="BE31" s="183"/>
      <c r="BF31" s="183"/>
      <c r="BG31" s="184"/>
      <c r="BH31" s="2"/>
      <c r="BI31" s="200" t="str">
        <f>IF($CS$31="", "", HYPERLINK($CS$31, $CS$32))</f>
        <v/>
      </c>
      <c r="BJ31" s="200"/>
      <c r="BK31" s="200"/>
      <c r="BL31" s="200"/>
      <c r="BM31" s="200"/>
      <c r="BN31" s="200"/>
      <c r="BO31" s="200"/>
      <c r="BP31" s="200"/>
      <c r="BQ31" s="200"/>
      <c r="BR31" s="200"/>
      <c r="BS31" s="200"/>
      <c r="BT31" s="200"/>
      <c r="BU31" s="200"/>
      <c r="BV31" s="200"/>
      <c r="BW31" s="2"/>
      <c r="BX31" s="2"/>
      <c r="BY31" s="2"/>
      <c r="BZ31" s="2"/>
      <c r="CA31" s="2"/>
      <c r="CB31" s="2"/>
      <c r="CC31" s="2"/>
      <c r="CD31" s="2"/>
      <c r="CE31" s="2"/>
      <c r="CF31" s="2"/>
      <c r="CG31" s="2"/>
      <c r="CH31" s="2"/>
      <c r="CI31" s="2"/>
      <c r="CJ31" s="2"/>
      <c r="CK31" s="2"/>
      <c r="CL31" s="2"/>
      <c r="CM31" s="2"/>
      <c r="CN31" s="2"/>
      <c r="CQ31" s="10" t="str">
        <f>'Hotel Search'!$DA38</f>
        <v>28. Las Majadas</v>
      </c>
      <c r="CS31" s="5" t="str">
        <f>IF($CS$27="", "", IFERROR(REPLACE($CS$27, FIND($CS$23, $CS$27), LEN($CS$23), $CS$24), $CS$27))</f>
        <v/>
      </c>
    </row>
    <row r="32" spans="1:97" ht="15" customHeight="1" x14ac:dyDescent="0.35">
      <c r="A32" s="25"/>
      <c r="B32" s="197"/>
      <c r="C32" s="198"/>
      <c r="D32" s="198"/>
      <c r="E32" s="198"/>
      <c r="F32" s="198"/>
      <c r="G32" s="198"/>
      <c r="H32" s="198"/>
      <c r="I32" s="198"/>
      <c r="J32" s="198"/>
      <c r="K32" s="198"/>
      <c r="L32" s="198"/>
      <c r="M32" s="199"/>
      <c r="N32" s="191"/>
      <c r="O32" s="192"/>
      <c r="P32" s="193"/>
      <c r="Q32" s="25"/>
      <c r="R32" s="2"/>
      <c r="S32" s="179"/>
      <c r="T32" s="180"/>
      <c r="U32" s="180"/>
      <c r="V32" s="180"/>
      <c r="W32" s="181"/>
      <c r="X32" s="185"/>
      <c r="Y32" s="186"/>
      <c r="Z32" s="186"/>
      <c r="AA32" s="186"/>
      <c r="AB32" s="186"/>
      <c r="AC32" s="186"/>
      <c r="AD32" s="186"/>
      <c r="AE32" s="186"/>
      <c r="AF32" s="186"/>
      <c r="AG32" s="186"/>
      <c r="AH32" s="186"/>
      <c r="AI32" s="186"/>
      <c r="AJ32" s="186"/>
      <c r="AK32" s="186"/>
      <c r="AL32" s="186"/>
      <c r="AM32" s="186"/>
      <c r="AN32" s="186"/>
      <c r="AO32" s="186"/>
      <c r="AP32" s="186"/>
      <c r="AQ32" s="186"/>
      <c r="AR32" s="186"/>
      <c r="AS32" s="187"/>
      <c r="AT32" s="2"/>
      <c r="AU32" s="2"/>
      <c r="AV32" s="179"/>
      <c r="AW32" s="180"/>
      <c r="AX32" s="180"/>
      <c r="AY32" s="180"/>
      <c r="AZ32" s="181"/>
      <c r="BA32" s="185"/>
      <c r="BB32" s="186"/>
      <c r="BC32" s="186"/>
      <c r="BD32" s="186"/>
      <c r="BE32" s="186"/>
      <c r="BF32" s="186"/>
      <c r="BG32" s="187"/>
      <c r="BH32" s="2"/>
      <c r="BI32" s="200"/>
      <c r="BJ32" s="200"/>
      <c r="BK32" s="200"/>
      <c r="BL32" s="200"/>
      <c r="BM32" s="200"/>
      <c r="BN32" s="200"/>
      <c r="BO32" s="200"/>
      <c r="BP32" s="200"/>
      <c r="BQ32" s="200"/>
      <c r="BR32" s="200"/>
      <c r="BS32" s="200"/>
      <c r="BT32" s="200"/>
      <c r="BU32" s="200"/>
      <c r="BV32" s="200"/>
      <c r="BW32" s="2"/>
      <c r="BX32" s="2"/>
      <c r="BY32" s="2"/>
      <c r="BZ32" s="2"/>
      <c r="CA32" s="2"/>
      <c r="CB32" s="2"/>
      <c r="CC32" s="2"/>
      <c r="CD32" s="2"/>
      <c r="CE32" s="2"/>
      <c r="CF32" s="2"/>
      <c r="CG32" s="2"/>
      <c r="CH32" s="2"/>
      <c r="CI32" s="2"/>
      <c r="CJ32" s="2"/>
      <c r="CK32" s="2"/>
      <c r="CL32" s="2"/>
      <c r="CM32" s="2"/>
      <c r="CN32" s="2"/>
      <c r="CQ32" s="10" t="str">
        <f>'Hotel Search'!$DA39</f>
        <v>29. The Singular Santiago, Lastarria Hotel</v>
      </c>
      <c r="CS32" s="5" t="s">
        <v>793</v>
      </c>
    </row>
    <row r="33" spans="1:95" ht="15" customHeight="1" x14ac:dyDescent="0.35">
      <c r="A33" s="25"/>
      <c r="B33" s="25"/>
      <c r="C33" s="25"/>
      <c r="D33" s="25"/>
      <c r="E33" s="25"/>
      <c r="F33" s="25"/>
      <c r="G33" s="25"/>
      <c r="H33" s="25"/>
      <c r="I33" s="25"/>
      <c r="J33" s="25"/>
      <c r="K33" s="25"/>
      <c r="L33" s="25"/>
      <c r="M33" s="25"/>
      <c r="N33" s="25"/>
      <c r="O33" s="25"/>
      <c r="P33" s="25"/>
      <c r="Q33" s="25"/>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Q33" s="10" t="str">
        <f>'Hotel Search'!$DA40</f>
        <v>30. The Singular Patagonia, Puerto Bories Hotel</v>
      </c>
    </row>
    <row r="34" spans="1:95" ht="15" hidden="1" customHeight="1" x14ac:dyDescent="0.35">
      <c r="CQ34" s="10" t="str">
        <f>'Hotel Search'!$DA41</f>
        <v>31. Hotel AWA</v>
      </c>
    </row>
    <row r="35" spans="1:95" ht="15" hidden="1" customHeight="1" x14ac:dyDescent="0.35">
      <c r="CQ35" s="10" t="str">
        <f>'Hotel Search'!$DA42</f>
        <v>32. Lohkah Hotel and Spa</v>
      </c>
    </row>
    <row r="36" spans="1:95" ht="15" hidden="1" customHeight="1" x14ac:dyDescent="0.35">
      <c r="CQ36" s="10" t="str">
        <f>'Hotel Search'!$DA43</f>
        <v>33. J Hotel Shanghai Tower</v>
      </c>
    </row>
    <row r="37" spans="1:95" ht="15" hidden="1" customHeight="1" x14ac:dyDescent="0.35">
      <c r="CQ37" s="10" t="str">
        <f>'Hotel Search'!$DA44</f>
        <v>34. The Murray Hong Kong, a Niccolo Hotel</v>
      </c>
    </row>
    <row r="38" spans="1:95" ht="15" hidden="1" customHeight="1" x14ac:dyDescent="0.35">
      <c r="CQ38" s="10" t="str">
        <f>'Hotel Search'!$DA45</f>
        <v>35. The Anandi Hotel and Spa</v>
      </c>
    </row>
    <row r="39" spans="1:95" ht="15" hidden="1" customHeight="1" x14ac:dyDescent="0.35">
      <c r="CQ39" s="10" t="str">
        <f>'Hotel Search'!$DA46</f>
        <v>36. The PuLi Shanghai</v>
      </c>
    </row>
    <row r="40" spans="1:95" ht="15" hidden="1" customHeight="1" x14ac:dyDescent="0.35">
      <c r="CQ40" s="10" t="str">
        <f>'Hotel Search'!$DA47</f>
        <v>37. Hylla Vintage Hotel</v>
      </c>
    </row>
    <row r="41" spans="1:95" ht="15" hidden="1" customHeight="1" x14ac:dyDescent="0.35">
      <c r="CQ41" s="10" t="str">
        <f>'Hotel Search'!$DA48</f>
        <v>38. Capella Shanghai, Jian Ye Li</v>
      </c>
    </row>
    <row r="42" spans="1:95" ht="15" hidden="1" customHeight="1" x14ac:dyDescent="0.35">
      <c r="CQ42" s="10" t="str">
        <f>'Hotel Search'!$DA49</f>
        <v>39. The PuXuan Hotel and Spa</v>
      </c>
    </row>
    <row r="43" spans="1:95" ht="15" hidden="1" customHeight="1" x14ac:dyDescent="0.35">
      <c r="CQ43" s="10" t="str">
        <f>'Hotel Search'!$DA50</f>
        <v>40. Pushine Jinfoshan Resort Hotel</v>
      </c>
    </row>
    <row r="44" spans="1:95" ht="15" hidden="1" customHeight="1" x14ac:dyDescent="0.35">
      <c r="CQ44" s="10" t="str">
        <f>'Hotel Search'!$DA51</f>
        <v>41. Yan Garden, Shanghai</v>
      </c>
    </row>
    <row r="45" spans="1:95" ht="15" hidden="1" customHeight="1" x14ac:dyDescent="0.35">
      <c r="CQ45" s="10" t="str">
        <f>'Hotel Search'!$DA52</f>
        <v>42. Pearl Gallery Hotel</v>
      </c>
    </row>
    <row r="46" spans="1:95" ht="15" hidden="1" customHeight="1" x14ac:dyDescent="0.35">
      <c r="CQ46" s="10" t="str">
        <f>'Hotel Search'!$DA53</f>
        <v>43. Guanyin Yiyuntai Hotel Chengdu</v>
      </c>
    </row>
    <row r="47" spans="1:95" ht="15" hidden="1" customHeight="1" x14ac:dyDescent="0.35">
      <c r="CQ47" s="10" t="str">
        <f>'Hotel Search'!$DA54</f>
        <v>44. Legend of AVARA, Chongzuo</v>
      </c>
    </row>
    <row r="48" spans="1:95" ht="15" hidden="1" customHeight="1" x14ac:dyDescent="0.35">
      <c r="CQ48" s="10" t="str">
        <f>'Hotel Search'!$DA55</f>
        <v>45. Hotel Santos de Piedra</v>
      </c>
    </row>
    <row r="49" spans="95:95" ht="15" hidden="1" customHeight="1" x14ac:dyDescent="0.35">
      <c r="CQ49" s="10" t="str">
        <f>'Hotel Search'!$DA56</f>
        <v>46. Hotel Casa San Agustin</v>
      </c>
    </row>
    <row r="50" spans="95:95" ht="15" hidden="1" customHeight="1" x14ac:dyDescent="0.35">
      <c r="CQ50" s="10" t="str">
        <f>'Hotel Search'!$DA57</f>
        <v>47. Nayara Tented Camp</v>
      </c>
    </row>
    <row r="51" spans="95:95" ht="15" hidden="1" customHeight="1" x14ac:dyDescent="0.35">
      <c r="CQ51" s="10" t="str">
        <f>'Hotel Search'!$DA58</f>
        <v>48. Nayara Gardens</v>
      </c>
    </row>
    <row r="52" spans="95:95" ht="15" hidden="1" customHeight="1" x14ac:dyDescent="0.35">
      <c r="CQ52" s="10" t="str">
        <f>'Hotel Search'!$DA59</f>
        <v>49. Palace Elisabeth, HVAR Heritage Hotel</v>
      </c>
    </row>
    <row r="53" spans="95:95" ht="15" hidden="1" customHeight="1" x14ac:dyDescent="0.35">
      <c r="CQ53" s="10" t="str">
        <f>'Hotel Search'!$DA60</f>
        <v>50. Grand Park Hotel Rovinj</v>
      </c>
    </row>
    <row r="54" spans="95:95" ht="15" hidden="1" customHeight="1" x14ac:dyDescent="0.35">
      <c r="CQ54" s="10" t="str">
        <f>'Hotel Search'!$DA61</f>
        <v>51. Villa Nai 3.3</v>
      </c>
    </row>
    <row r="55" spans="95:95" ht="15" hidden="1" customHeight="1" x14ac:dyDescent="0.35">
      <c r="CQ55" s="10" t="str">
        <f>'Hotel Search'!$DA62</f>
        <v>52. Hotel Monte Mulini</v>
      </c>
    </row>
    <row r="56" spans="95:95" ht="15" hidden="1" customHeight="1" x14ac:dyDescent="0.35">
      <c r="CQ56" s="10" t="str">
        <f>'Hotel Search'!$DA63</f>
        <v>53. Sun Gardens Dubrovnik</v>
      </c>
    </row>
    <row r="57" spans="95:95" ht="15" hidden="1" customHeight="1" x14ac:dyDescent="0.35">
      <c r="CQ57" s="10" t="str">
        <f>'Hotel Search'!$DA64</f>
        <v>54. Villa Dubrovnik</v>
      </c>
    </row>
    <row r="58" spans="95:95" ht="15" hidden="1" customHeight="1" x14ac:dyDescent="0.35">
      <c r="CQ58" s="10" t="str">
        <f>'Hotel Search'!$DA65</f>
        <v>55. Amathus Beach Hotel Limassol</v>
      </c>
    </row>
    <row r="59" spans="95:95" ht="15" hidden="1" customHeight="1" x14ac:dyDescent="0.35">
      <c r="CQ59" s="10" t="str">
        <f>'Hotel Search'!$DA66</f>
        <v>56. Anassa</v>
      </c>
    </row>
    <row r="60" spans="95:95" ht="15" hidden="1" customHeight="1" x14ac:dyDescent="0.35">
      <c r="CQ60" s="10" t="str">
        <f>'Hotel Search'!$DA67</f>
        <v>57. Chateau Papillon Resort Hotel &amp; Spa</v>
      </c>
    </row>
    <row r="61" spans="95:95" ht="15" hidden="1" customHeight="1" x14ac:dyDescent="0.35">
      <c r="CQ61" s="10" t="str">
        <f>'Hotel Search'!$DA68</f>
        <v>58. The Grand Mark Prague</v>
      </c>
    </row>
    <row r="62" spans="95:95" ht="15" hidden="1" customHeight="1" x14ac:dyDescent="0.35">
      <c r="CQ62" s="10" t="str">
        <f>'Hotel Search'!$DA69</f>
        <v>59. d'Angleterre</v>
      </c>
    </row>
    <row r="63" spans="95:95" ht="15" hidden="1" customHeight="1" x14ac:dyDescent="0.35">
      <c r="CQ63" s="10" t="str">
        <f>'Hotel Search'!$DA70</f>
        <v>60. CORI Hornbaek Hotel</v>
      </c>
    </row>
    <row r="64" spans="95:95" ht="15" hidden="1" customHeight="1" x14ac:dyDescent="0.35">
      <c r="CQ64" s="10" t="str">
        <f>'Hotel Search'!$DA71</f>
        <v>61. Tortuga Bay</v>
      </c>
    </row>
    <row r="65" spans="95:95" ht="15" hidden="1" customHeight="1" x14ac:dyDescent="0.35">
      <c r="CQ65" s="10" t="str">
        <f>'Hotel Search'!$DA72</f>
        <v>62. The Chedi El Gouna Hotel</v>
      </c>
    </row>
    <row r="66" spans="95:95" ht="15" hidden="1" customHeight="1" x14ac:dyDescent="0.35">
      <c r="CQ66" s="10" t="str">
        <f>'Hotel Search'!$DA73</f>
        <v>63. Giza Palace Hotel and Spa</v>
      </c>
    </row>
    <row r="67" spans="95:95" ht="15" hidden="1" customHeight="1" x14ac:dyDescent="0.35">
      <c r="CQ67" s="10" t="str">
        <f>'Hotel Search'!$DA74</f>
        <v>64. Hotel Kämp</v>
      </c>
    </row>
    <row r="68" spans="95:95" ht="15" hidden="1" customHeight="1" x14ac:dyDescent="0.35">
      <c r="CQ68" s="11" t="str">
        <f>'Hotel Search'!$DA75</f>
        <v>65. J.K. Place Paris</v>
      </c>
    </row>
  </sheetData>
  <sheetProtection algorithmName="SHA-512" hashValue="eUcrMsArTDAOvCl0APyjqVvPFrBK1y4DonwuGNzu6isLZI3D2MPP8cPMOo9iDqgxMOIXptCZci1sqOTPVYLdMg==" saltValue="5M9qCEste0u8kOw7jvlcYg==" spinCount="100000" sheet="1" objects="1" scenarios="1"/>
  <mergeCells count="64">
    <mergeCell ref="BA31:BG32"/>
    <mergeCell ref="BI31:BV32"/>
    <mergeCell ref="S31:W32"/>
    <mergeCell ref="X31:AS32"/>
    <mergeCell ref="AV31:AZ32"/>
    <mergeCell ref="B2:P3"/>
    <mergeCell ref="B5:P5"/>
    <mergeCell ref="B6:P6"/>
    <mergeCell ref="B8:P8"/>
    <mergeCell ref="N31:P32"/>
    <mergeCell ref="N28:P29"/>
    <mergeCell ref="B31:M32"/>
    <mergeCell ref="AM28:AS29"/>
    <mergeCell ref="B9:P10"/>
    <mergeCell ref="B12:P12"/>
    <mergeCell ref="B13:P14"/>
    <mergeCell ref="B16:P16"/>
    <mergeCell ref="B17:P18"/>
    <mergeCell ref="B28:M29"/>
    <mergeCell ref="B25:M26"/>
    <mergeCell ref="B22:M23"/>
    <mergeCell ref="B20:P20"/>
    <mergeCell ref="AM25:AS26"/>
    <mergeCell ref="AM22:AS23"/>
    <mergeCell ref="AM19:AS20"/>
    <mergeCell ref="N22:P23"/>
    <mergeCell ref="N25:P26"/>
    <mergeCell ref="AM10:AS11"/>
    <mergeCell ref="S10:AL11"/>
    <mergeCell ref="AM16:AS17"/>
    <mergeCell ref="AM13:AS14"/>
    <mergeCell ref="BP13:BV14"/>
    <mergeCell ref="BP16:BV17"/>
    <mergeCell ref="AV16:BO17"/>
    <mergeCell ref="BP10:BV11"/>
    <mergeCell ref="BP25:BV26"/>
    <mergeCell ref="BP28:BV29"/>
    <mergeCell ref="AV25:BO26"/>
    <mergeCell ref="AV28:BO29"/>
    <mergeCell ref="BP19:BV20"/>
    <mergeCell ref="BP22:BV23"/>
    <mergeCell ref="AV19:BO20"/>
    <mergeCell ref="AV22:BO23"/>
    <mergeCell ref="S28:AL29"/>
    <mergeCell ref="S25:AL26"/>
    <mergeCell ref="S22:AL23"/>
    <mergeCell ref="S19:AL20"/>
    <mergeCell ref="S16:AL17"/>
    <mergeCell ref="BY2:CM2"/>
    <mergeCell ref="BY4:CM6"/>
    <mergeCell ref="BY8:CM23"/>
    <mergeCell ref="S7:AL8"/>
    <mergeCell ref="S4:AL5"/>
    <mergeCell ref="AV4:BO5"/>
    <mergeCell ref="AV7:BO8"/>
    <mergeCell ref="AV10:BO11"/>
    <mergeCell ref="AV13:BO14"/>
    <mergeCell ref="BP4:BV5"/>
    <mergeCell ref="S13:AL14"/>
    <mergeCell ref="S2:AS2"/>
    <mergeCell ref="AV2:BV2"/>
    <mergeCell ref="AM7:AS8"/>
    <mergeCell ref="AM4:AS5"/>
    <mergeCell ref="BP7:BV8"/>
  </mergeCells>
  <conditionalFormatting sqref="N22:P23 N25:P26 N28:P29 N31:P32">
    <cfRule type="expression" dxfId="10" priority="2">
      <formula>N22=$CS$3</formula>
    </cfRule>
    <cfRule type="expression" dxfId="9" priority="3">
      <formula>N22=$CS$4</formula>
    </cfRule>
  </conditionalFormatting>
  <conditionalFormatting sqref="BI31:BV32">
    <cfRule type="expression" dxfId="8" priority="1">
      <formula>NOT($CS$31="")</formula>
    </cfRule>
  </conditionalFormatting>
  <dataValidations count="1">
    <dataValidation type="list" allowBlank="1" showInputMessage="1" showErrorMessage="1" sqref="B6:P6" xr:uid="{6DB21018-22F2-4E2F-8E8C-29A67AF3E79E}">
      <formula1>$CQ$3:$CQ$68</formula1>
    </dataValidation>
  </dataValidations>
  <pageMargins left="0.7" right="0.7" top="0.75" bottom="0.75" header="0.3" footer="0.3"/>
  <pageSetup paperSize="9" orientation="landscape"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0F343-39E9-439B-9A7E-4E004D4D6B73}">
  <sheetPr filterMode="1">
    <tabColor rgb="FF192430"/>
  </sheetPr>
  <dimension ref="A1:EO511"/>
  <sheetViews>
    <sheetView tabSelected="1" zoomScaleNormal="100" workbookViewId="0">
      <selection activeCell="D25" sqref="D25"/>
    </sheetView>
  </sheetViews>
  <sheetFormatPr baseColWidth="10" defaultColWidth="0" defaultRowHeight="14.5" zeroHeight="1" x14ac:dyDescent="0.35"/>
  <cols>
    <col min="1" max="1" width="2.90625" style="1" customWidth="1"/>
    <col min="2" max="3" width="20" style="1" customWidth="1"/>
    <col min="4" max="4" width="25.6328125" style="1" customWidth="1"/>
    <col min="5" max="6" width="11.453125" style="1" customWidth="1"/>
    <col min="7" max="7" width="14.36328125" style="1" customWidth="1"/>
    <col min="8" max="22" width="11.453125" style="1" customWidth="1"/>
    <col min="23" max="23" width="17.08984375" style="1" customWidth="1"/>
    <col min="24" max="25" width="11.453125" style="1" customWidth="1"/>
    <col min="26" max="28" width="14.36328125" style="1" customWidth="1"/>
    <col min="29" max="30" width="28.54296875" style="1" customWidth="1"/>
    <col min="31" max="31" width="142.90625" style="1" customWidth="1"/>
    <col min="32" max="32" width="2.90625" style="1" customWidth="1"/>
    <col min="33" max="33" width="9.08984375" style="1" hidden="1" customWidth="1"/>
    <col min="34" max="34" width="2.90625" style="1" hidden="1" customWidth="1"/>
    <col min="35" max="35" width="11.453125" style="1" hidden="1" customWidth="1"/>
    <col min="36" max="54" width="9.08984375" style="1" hidden="1" customWidth="1"/>
    <col min="55" max="55" width="28.54296875" style="1" hidden="1" customWidth="1"/>
    <col min="56" max="56" width="2.90625" style="1" hidden="1" customWidth="1"/>
    <col min="57" max="57" width="9.08984375" style="1" hidden="1" customWidth="1"/>
    <col min="58" max="58" width="2.90625" style="1" hidden="1" customWidth="1"/>
    <col min="59" max="88" width="9.08984375" style="1" hidden="1" customWidth="1"/>
    <col min="89" max="89" width="2.90625" style="1" hidden="1" customWidth="1"/>
    <col min="90" max="90" width="37.08984375" style="1" hidden="1" customWidth="1"/>
    <col min="91" max="91" width="2.90625" style="1" hidden="1" customWidth="1"/>
    <col min="92" max="97" width="9.08984375" style="1" hidden="1" customWidth="1"/>
    <col min="98" max="98" width="2.90625" style="1" hidden="1" customWidth="1"/>
    <col min="99" max="101" width="20" style="1" hidden="1" customWidth="1"/>
    <col min="102" max="102" width="2.90625" style="1" hidden="1" customWidth="1"/>
    <col min="103" max="104" width="11.453125" style="1" hidden="1" customWidth="1"/>
    <col min="105" max="105" width="2.90625" style="1" hidden="1" customWidth="1"/>
    <col min="106" max="128" width="11.453125" style="1" hidden="1" customWidth="1"/>
    <col min="129" max="129" width="2.90625" style="1" hidden="1" customWidth="1"/>
    <col min="130" max="130" width="11.453125" style="1" hidden="1" customWidth="1"/>
    <col min="131" max="131" width="2.90625" style="1" hidden="1" customWidth="1"/>
    <col min="132" max="132" width="8.54296875" style="1" hidden="1" customWidth="1"/>
    <col min="133" max="133" width="2.6328125" style="1" hidden="1" customWidth="1"/>
    <col min="134" max="134" width="42.90625" style="1" hidden="1" customWidth="1"/>
    <col min="135" max="135" width="2.90625" style="1" hidden="1" customWidth="1"/>
    <col min="136" max="136" width="7.08984375" style="1" hidden="1" customWidth="1"/>
    <col min="137" max="137" width="2.90625" style="1" hidden="1" customWidth="1"/>
    <col min="138" max="138" width="28.54296875" style="1" hidden="1" customWidth="1"/>
    <col min="139" max="139" width="9.08984375" style="1" hidden="1" customWidth="1"/>
    <col min="140" max="140" width="28.54296875" style="1" hidden="1" customWidth="1"/>
    <col min="141" max="141" width="2.90625" style="1" hidden="1" customWidth="1"/>
    <col min="142" max="142" width="28.54296875" style="1" hidden="1" customWidth="1"/>
    <col min="143" max="143" width="9.08984375" style="1" hidden="1" customWidth="1"/>
    <col min="144" max="144" width="28.54296875" style="1" hidden="1" customWidth="1"/>
    <col min="145" max="145" width="2.90625" style="1" hidden="1" customWidth="1"/>
    <col min="146" max="16384" width="9.08984375" style="1" hidden="1"/>
  </cols>
  <sheetData>
    <row r="1" spans="1:144" x14ac:dyDescent="0.3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1:144" x14ac:dyDescent="0.35">
      <c r="A2" s="2"/>
      <c r="B2" s="201" t="s">
        <v>59</v>
      </c>
      <c r="C2" s="202"/>
      <c r="D2" s="2"/>
      <c r="E2" s="2"/>
      <c r="F2" s="2"/>
      <c r="G2" s="2"/>
      <c r="H2" s="2"/>
      <c r="I2" s="2"/>
      <c r="J2" s="2"/>
      <c r="K2" s="2"/>
      <c r="L2" s="2"/>
      <c r="M2" s="2"/>
      <c r="N2" s="2"/>
      <c r="O2" s="2"/>
      <c r="P2" s="2"/>
      <c r="Q2" s="2"/>
      <c r="R2" s="2"/>
      <c r="S2" s="2"/>
      <c r="T2" s="2"/>
      <c r="U2" s="2"/>
      <c r="V2" s="2"/>
      <c r="W2" s="2"/>
      <c r="X2" s="2"/>
      <c r="Y2" s="2"/>
      <c r="Z2" s="2"/>
      <c r="AA2" s="2"/>
      <c r="AB2" s="2"/>
      <c r="AC2" s="2"/>
      <c r="AD2" s="2"/>
      <c r="AE2" s="2"/>
      <c r="AF2" s="2"/>
      <c r="AI2" s="6" t="s">
        <v>7</v>
      </c>
      <c r="BE2" s="6" t="s">
        <v>6</v>
      </c>
      <c r="BG2" s="12" t="s">
        <v>1</v>
      </c>
      <c r="BH2" s="13" t="s">
        <v>1</v>
      </c>
      <c r="BI2" s="13" t="s">
        <v>1</v>
      </c>
      <c r="BJ2" s="13" t="s">
        <v>1</v>
      </c>
      <c r="BK2" s="13" t="s">
        <v>1</v>
      </c>
      <c r="BL2" s="13" t="s">
        <v>1</v>
      </c>
      <c r="BM2" s="13" t="s">
        <v>1</v>
      </c>
      <c r="BN2" s="13" t="s">
        <v>1</v>
      </c>
      <c r="BO2" s="13" t="s">
        <v>1</v>
      </c>
      <c r="BP2" s="13" t="s">
        <v>1</v>
      </c>
      <c r="BQ2" s="13" t="s">
        <v>1</v>
      </c>
      <c r="BR2" s="13" t="s">
        <v>1</v>
      </c>
      <c r="BS2" s="13" t="s">
        <v>1</v>
      </c>
      <c r="BT2" s="13" t="s">
        <v>1</v>
      </c>
      <c r="BU2" s="13" t="s">
        <v>1</v>
      </c>
      <c r="BV2" s="13" t="s">
        <v>1</v>
      </c>
      <c r="BW2" s="13" t="s">
        <v>1</v>
      </c>
      <c r="BX2" s="13" t="s">
        <v>1</v>
      </c>
      <c r="BY2" s="13" t="s">
        <v>1</v>
      </c>
      <c r="BZ2" s="13" t="s">
        <v>1</v>
      </c>
      <c r="CA2" s="13" t="s">
        <v>1</v>
      </c>
      <c r="CB2" s="13" t="s">
        <v>1</v>
      </c>
      <c r="CC2" s="13" t="s">
        <v>1</v>
      </c>
      <c r="CD2" s="13" t="s">
        <v>1</v>
      </c>
      <c r="CE2" s="13" t="s">
        <v>1</v>
      </c>
      <c r="CF2" s="13" t="s">
        <v>1</v>
      </c>
      <c r="CG2" s="13" t="s">
        <v>1</v>
      </c>
      <c r="CH2" s="13" t="s">
        <v>1</v>
      </c>
      <c r="CI2" s="13" t="s">
        <v>1</v>
      </c>
      <c r="CJ2" s="18" t="s">
        <v>1</v>
      </c>
    </row>
    <row r="3" spans="1:144" x14ac:dyDescent="0.35">
      <c r="A3" s="2"/>
      <c r="B3" s="203"/>
      <c r="C3" s="204"/>
      <c r="D3" s="2"/>
      <c r="E3" s="2"/>
      <c r="F3" s="2"/>
      <c r="G3" s="2"/>
      <c r="H3" s="2"/>
      <c r="I3" s="2"/>
      <c r="J3" s="2"/>
      <c r="K3" s="2"/>
      <c r="L3" s="2"/>
      <c r="M3" s="2"/>
      <c r="N3" s="2"/>
      <c r="O3" s="2"/>
      <c r="P3" s="2"/>
      <c r="Q3" s="2"/>
      <c r="R3" s="2"/>
      <c r="S3" s="2"/>
      <c r="T3" s="2"/>
      <c r="U3" s="2"/>
      <c r="V3" s="2"/>
      <c r="W3" s="2"/>
      <c r="X3" s="2"/>
      <c r="Y3" s="2"/>
      <c r="Z3" s="2"/>
      <c r="AA3" s="2"/>
      <c r="AB3" s="2"/>
      <c r="AC3" s="2"/>
      <c r="AD3" s="2"/>
      <c r="AE3" s="2"/>
      <c r="AF3" s="2"/>
      <c r="AI3" s="7" t="s">
        <v>8</v>
      </c>
      <c r="BE3" s="7" t="s">
        <v>0</v>
      </c>
      <c r="BG3" s="14" t="s">
        <v>6</v>
      </c>
      <c r="BH3" s="15" t="s">
        <v>6</v>
      </c>
      <c r="BI3" s="15" t="s">
        <v>6</v>
      </c>
      <c r="BJ3" s="15" t="s">
        <v>0</v>
      </c>
      <c r="BK3" s="15" t="s">
        <v>0</v>
      </c>
      <c r="BL3" s="15" t="s">
        <v>0</v>
      </c>
      <c r="BM3" s="15" t="s">
        <v>0</v>
      </c>
      <c r="BN3" s="15" t="s">
        <v>0</v>
      </c>
      <c r="BO3" s="15" t="s">
        <v>0</v>
      </c>
      <c r="BP3" s="15" t="s">
        <v>0</v>
      </c>
      <c r="BQ3" s="15" t="s">
        <v>0</v>
      </c>
      <c r="BR3" s="15" t="s">
        <v>0</v>
      </c>
      <c r="BS3" s="15" t="s">
        <v>0</v>
      </c>
      <c r="BT3" s="15" t="s">
        <v>0</v>
      </c>
      <c r="BU3" s="15" t="s">
        <v>0</v>
      </c>
      <c r="BV3" s="15" t="s">
        <v>0</v>
      </c>
      <c r="BW3" s="15" t="s">
        <v>0</v>
      </c>
      <c r="BX3" s="15" t="s">
        <v>0</v>
      </c>
      <c r="BY3" s="15" t="s">
        <v>0</v>
      </c>
      <c r="BZ3" s="15" t="s">
        <v>0</v>
      </c>
      <c r="CA3" s="15" t="s">
        <v>0</v>
      </c>
      <c r="CB3" s="15" t="s">
        <v>0</v>
      </c>
      <c r="CC3" s="15" t="s">
        <v>0</v>
      </c>
      <c r="CD3" s="15" t="s">
        <v>0</v>
      </c>
      <c r="CE3" s="15" t="s">
        <v>0</v>
      </c>
      <c r="CF3" s="15" t="s">
        <v>0</v>
      </c>
      <c r="CG3" s="15" t="s">
        <v>0</v>
      </c>
      <c r="CH3" s="15" t="s">
        <v>0</v>
      </c>
      <c r="CI3" s="15" t="s">
        <v>0</v>
      </c>
      <c r="CJ3" s="19" t="s">
        <v>0</v>
      </c>
      <c r="CN3" s="5">
        <v>3.28084</v>
      </c>
      <c r="CR3" s="5">
        <v>1.60934</v>
      </c>
    </row>
    <row r="4" spans="1:144" x14ac:dyDescent="0.3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row>
    <row r="5" spans="1:144" x14ac:dyDescent="0.3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BG5" s="16" t="s">
        <v>5</v>
      </c>
      <c r="BH5" s="17" t="s">
        <v>5</v>
      </c>
      <c r="BI5" s="17" t="s">
        <v>5</v>
      </c>
      <c r="BJ5" s="17" t="s">
        <v>5</v>
      </c>
      <c r="BK5" s="17" t="s">
        <v>5</v>
      </c>
      <c r="BL5" s="17" t="s">
        <v>5</v>
      </c>
      <c r="BM5" s="17" t="s">
        <v>5</v>
      </c>
      <c r="BN5" s="17" t="s">
        <v>5</v>
      </c>
      <c r="BO5" s="17" t="s">
        <v>5</v>
      </c>
      <c r="BP5" s="17" t="s">
        <v>5</v>
      </c>
      <c r="BQ5" s="17" t="s">
        <v>5</v>
      </c>
      <c r="BR5" s="17" t="s">
        <v>5</v>
      </c>
      <c r="BS5" s="17" t="s">
        <v>5</v>
      </c>
      <c r="BT5" s="17" t="s">
        <v>5</v>
      </c>
      <c r="BU5" s="17" t="s">
        <v>5</v>
      </c>
      <c r="BV5" s="17" t="s">
        <v>5</v>
      </c>
      <c r="BW5" s="17" t="s">
        <v>5</v>
      </c>
      <c r="BX5" s="17" t="s">
        <v>5</v>
      </c>
      <c r="BY5" s="17" t="s">
        <v>5</v>
      </c>
      <c r="BZ5" s="17" t="s">
        <v>5</v>
      </c>
      <c r="CA5" s="17" t="s">
        <v>5</v>
      </c>
      <c r="CB5" s="17" t="s">
        <v>5</v>
      </c>
      <c r="CC5" s="17" t="s">
        <v>5</v>
      </c>
      <c r="CD5" s="17" t="s">
        <v>5</v>
      </c>
      <c r="CE5" s="17" t="s">
        <v>5</v>
      </c>
      <c r="CF5" s="17" t="s">
        <v>5</v>
      </c>
      <c r="CG5" s="17" t="s">
        <v>5</v>
      </c>
      <c r="CH5" s="17" t="s">
        <v>5</v>
      </c>
      <c r="CI5" s="17" t="s">
        <v>5</v>
      </c>
      <c r="CJ5" s="20" t="s">
        <v>5</v>
      </c>
      <c r="CN5" s="6" t="str">
        <f>'Intro &amp; Setup'!$AV12</f>
        <v>Meters</v>
      </c>
      <c r="CR5" s="6" t="str">
        <f>'Intro &amp; Setup'!$AV5</f>
        <v>Kilometers</v>
      </c>
      <c r="DB5" s="5">
        <v>1</v>
      </c>
      <c r="DC5" s="5">
        <v>2</v>
      </c>
      <c r="DD5" s="5">
        <v>3</v>
      </c>
      <c r="DE5" s="5">
        <v>4</v>
      </c>
      <c r="DH5" s="5">
        <v>5</v>
      </c>
      <c r="DI5" s="5">
        <v>6</v>
      </c>
      <c r="DJ5" s="5">
        <v>7</v>
      </c>
      <c r="DK5" s="5">
        <v>8</v>
      </c>
      <c r="DL5" s="5">
        <v>9</v>
      </c>
      <c r="DM5" s="5">
        <v>10</v>
      </c>
      <c r="DN5" s="5">
        <v>11</v>
      </c>
      <c r="DO5" s="5">
        <v>12</v>
      </c>
      <c r="DQ5" s="5">
        <v>13</v>
      </c>
      <c r="DR5" s="5">
        <v>14</v>
      </c>
      <c r="DS5" s="5">
        <v>15</v>
      </c>
      <c r="DU5" s="5">
        <v>16</v>
      </c>
      <c r="DW5" s="5">
        <v>17</v>
      </c>
      <c r="DX5" s="5">
        <v>18</v>
      </c>
    </row>
    <row r="6" spans="1:144" x14ac:dyDescent="0.35">
      <c r="A6" s="2"/>
      <c r="B6" s="37" t="str">
        <f t="shared" ref="B6:J7" si="0">IF(BG6=0, "", IF(BG2="", "", BG2))</f>
        <v/>
      </c>
      <c r="C6" s="37" t="str">
        <f t="shared" si="0"/>
        <v/>
      </c>
      <c r="D6" s="37" t="str">
        <f t="shared" si="0"/>
        <v/>
      </c>
      <c r="E6" s="37" t="str">
        <f t="shared" si="0"/>
        <v/>
      </c>
      <c r="F6" s="37" t="str">
        <f t="shared" si="0"/>
        <v/>
      </c>
      <c r="G6" s="37" t="str">
        <f t="shared" si="0"/>
        <v>Required</v>
      </c>
      <c r="H6" s="37" t="str">
        <f t="shared" si="0"/>
        <v>Required</v>
      </c>
      <c r="I6" s="37" t="str">
        <f t="shared" si="0"/>
        <v>Required</v>
      </c>
      <c r="J6" s="37" t="str">
        <f t="shared" si="0"/>
        <v>Required</v>
      </c>
      <c r="K6" s="37" t="str">
        <f t="shared" ref="K6:N7" si="1">IF(BP6=0, "", IF(BP2="", "", BP2))</f>
        <v>Required</v>
      </c>
      <c r="L6" s="37" t="str">
        <f t="shared" si="1"/>
        <v>Required</v>
      </c>
      <c r="M6" s="37" t="str">
        <f t="shared" si="1"/>
        <v>Required</v>
      </c>
      <c r="N6" s="37" t="str">
        <f t="shared" si="1"/>
        <v>Required</v>
      </c>
      <c r="O6" s="37" t="str">
        <f t="shared" ref="O6:T7" si="2">IF(BT6=0, "", IF(BT2="", "", BT2))</f>
        <v>Required</v>
      </c>
      <c r="P6" s="37" t="str">
        <f t="shared" si="2"/>
        <v>Required</v>
      </c>
      <c r="Q6" s="37" t="str">
        <f t="shared" si="2"/>
        <v>Required</v>
      </c>
      <c r="R6" s="37" t="str">
        <f t="shared" si="2"/>
        <v>Required</v>
      </c>
      <c r="S6" s="37" t="str">
        <f t="shared" si="2"/>
        <v>Required</v>
      </c>
      <c r="T6" s="37" t="str">
        <f t="shared" si="2"/>
        <v>Required</v>
      </c>
      <c r="U6" s="37" t="str">
        <f t="shared" ref="U6:AA7" si="3">IF(BZ6=0, "", IF(BZ2="", "", BZ2))</f>
        <v>Required</v>
      </c>
      <c r="V6" s="37" t="str">
        <f t="shared" si="3"/>
        <v>Required</v>
      </c>
      <c r="W6" s="37" t="str">
        <f t="shared" si="3"/>
        <v>Required</v>
      </c>
      <c r="X6" s="37" t="str">
        <f t="shared" si="3"/>
        <v>Required</v>
      </c>
      <c r="Y6" s="37" t="str">
        <f t="shared" si="3"/>
        <v>Required</v>
      </c>
      <c r="Z6" s="37" t="str">
        <f t="shared" si="3"/>
        <v>Required</v>
      </c>
      <c r="AA6" s="37" t="str">
        <f t="shared" si="3"/>
        <v>Required</v>
      </c>
      <c r="AB6" s="37" t="str">
        <f t="shared" ref="AB6:AD6" si="4">IF(CG6=0, "", IF(CG2="", "", CG2))</f>
        <v>Required</v>
      </c>
      <c r="AC6" s="37" t="str">
        <f t="shared" si="4"/>
        <v/>
      </c>
      <c r="AD6" s="37" t="str">
        <f t="shared" si="4"/>
        <v>Required</v>
      </c>
      <c r="AE6" s="37" t="str">
        <f t="shared" ref="AE6:AE7" si="5">IF(CJ6=0, "", IF(CJ2="", "", CJ2))</f>
        <v>Required</v>
      </c>
      <c r="AF6" s="2"/>
      <c r="BE6" s="6" t="s">
        <v>3</v>
      </c>
      <c r="BG6" s="5">
        <f t="shared" ref="BG6:BP7" si="6">COUNTIF(BG$11:BG$510, $BE6)</f>
        <v>0</v>
      </c>
      <c r="BH6" s="5">
        <f t="shared" si="6"/>
        <v>0</v>
      </c>
      <c r="BI6" s="5">
        <f t="shared" si="6"/>
        <v>0</v>
      </c>
      <c r="BJ6" s="5">
        <f t="shared" si="6"/>
        <v>0</v>
      </c>
      <c r="BK6" s="5">
        <f t="shared" si="6"/>
        <v>0</v>
      </c>
      <c r="BL6" s="5">
        <f t="shared" si="6"/>
        <v>28</v>
      </c>
      <c r="BM6" s="5">
        <f t="shared" si="6"/>
        <v>42</v>
      </c>
      <c r="BN6" s="5">
        <f t="shared" si="6"/>
        <v>483</v>
      </c>
      <c r="BO6" s="5">
        <f t="shared" si="6"/>
        <v>483</v>
      </c>
      <c r="BP6" s="5">
        <f t="shared" si="6"/>
        <v>215</v>
      </c>
      <c r="BQ6" s="5">
        <f t="shared" ref="BQ6:BZ7" si="7">COUNTIF(BQ$11:BQ$510, $BE6)</f>
        <v>198</v>
      </c>
      <c r="BR6" s="5">
        <f t="shared" si="7"/>
        <v>204</v>
      </c>
      <c r="BS6" s="5">
        <f t="shared" si="7"/>
        <v>207</v>
      </c>
      <c r="BT6" s="5">
        <f t="shared" si="7"/>
        <v>282</v>
      </c>
      <c r="BU6" s="5">
        <f t="shared" si="7"/>
        <v>277</v>
      </c>
      <c r="BV6" s="5">
        <f t="shared" si="7"/>
        <v>219</v>
      </c>
      <c r="BW6" s="5">
        <f t="shared" si="7"/>
        <v>215</v>
      </c>
      <c r="BX6" s="5">
        <f t="shared" si="7"/>
        <v>199</v>
      </c>
      <c r="BY6" s="5">
        <f t="shared" si="7"/>
        <v>483</v>
      </c>
      <c r="BZ6" s="5">
        <f t="shared" si="7"/>
        <v>483</v>
      </c>
      <c r="CA6" s="5">
        <f t="shared" ref="CA6:CJ7" si="8">COUNTIF(CA$11:CA$510, $BE6)</f>
        <v>483</v>
      </c>
      <c r="CB6" s="5">
        <f t="shared" si="8"/>
        <v>162</v>
      </c>
      <c r="CC6" s="5">
        <f t="shared" si="8"/>
        <v>483</v>
      </c>
      <c r="CD6" s="5">
        <f t="shared" si="8"/>
        <v>483</v>
      </c>
      <c r="CE6" s="5">
        <f t="shared" si="8"/>
        <v>483</v>
      </c>
      <c r="CF6" s="5">
        <f t="shared" si="8"/>
        <v>164</v>
      </c>
      <c r="CG6" s="5">
        <f t="shared" si="8"/>
        <v>483</v>
      </c>
      <c r="CH6" s="5">
        <f t="shared" si="8"/>
        <v>0</v>
      </c>
      <c r="CI6" s="5">
        <f t="shared" si="8"/>
        <v>47</v>
      </c>
      <c r="CJ6" s="5">
        <f t="shared" si="8"/>
        <v>483</v>
      </c>
      <c r="CN6" s="7" t="str">
        <f>'Intro &amp; Setup'!$AV13</f>
        <v>Feet</v>
      </c>
      <c r="CR6" s="7" t="str">
        <f>'Intro &amp; Setup'!$AV6</f>
        <v>Miles</v>
      </c>
    </row>
    <row r="7" spans="1:144" x14ac:dyDescent="0.35">
      <c r="A7" s="2"/>
      <c r="B7" s="37" t="str">
        <f t="shared" si="0"/>
        <v/>
      </c>
      <c r="C7" s="37" t="str">
        <f t="shared" si="0"/>
        <v/>
      </c>
      <c r="D7" s="37" t="str">
        <f t="shared" si="0"/>
        <v/>
      </c>
      <c r="E7" s="37" t="str">
        <f t="shared" si="0"/>
        <v/>
      </c>
      <c r="F7" s="37" t="str">
        <f t="shared" si="0"/>
        <v/>
      </c>
      <c r="G7" s="37" t="str">
        <f t="shared" si="0"/>
        <v/>
      </c>
      <c r="H7" s="37" t="str">
        <f t="shared" si="0"/>
        <v/>
      </c>
      <c r="I7" s="37" t="str">
        <f t="shared" si="0"/>
        <v/>
      </c>
      <c r="J7" s="37" t="str">
        <f t="shared" si="0"/>
        <v/>
      </c>
      <c r="K7" s="37" t="str">
        <f t="shared" si="1"/>
        <v/>
      </c>
      <c r="L7" s="37" t="str">
        <f t="shared" si="1"/>
        <v/>
      </c>
      <c r="M7" s="37" t="str">
        <f t="shared" si="1"/>
        <v/>
      </c>
      <c r="N7" s="37" t="str">
        <f t="shared" si="1"/>
        <v/>
      </c>
      <c r="O7" s="37" t="str">
        <f t="shared" si="2"/>
        <v/>
      </c>
      <c r="P7" s="37" t="str">
        <f t="shared" si="2"/>
        <v/>
      </c>
      <c r="Q7" s="37" t="str">
        <f t="shared" si="2"/>
        <v/>
      </c>
      <c r="R7" s="37" t="str">
        <f t="shared" si="2"/>
        <v/>
      </c>
      <c r="S7" s="37" t="str">
        <f t="shared" si="2"/>
        <v/>
      </c>
      <c r="T7" s="37" t="str">
        <f t="shared" si="2"/>
        <v/>
      </c>
      <c r="U7" s="37" t="str">
        <f t="shared" si="3"/>
        <v/>
      </c>
      <c r="V7" s="37" t="str">
        <f t="shared" si="3"/>
        <v/>
      </c>
      <c r="W7" s="37" t="str">
        <f t="shared" si="3"/>
        <v/>
      </c>
      <c r="X7" s="37" t="str">
        <f t="shared" si="3"/>
        <v/>
      </c>
      <c r="Y7" s="37" t="str">
        <f t="shared" si="3"/>
        <v/>
      </c>
      <c r="Z7" s="37" t="str">
        <f t="shared" si="3"/>
        <v/>
      </c>
      <c r="AA7" s="37" t="str">
        <f t="shared" si="3"/>
        <v/>
      </c>
      <c r="AB7" s="37" t="str">
        <f t="shared" ref="AB7:AD7" si="9">IF(CG7=0, "", IF(CG3="", "", CG3))</f>
        <v/>
      </c>
      <c r="AC7" s="37" t="str">
        <f t="shared" si="9"/>
        <v>Invalid</v>
      </c>
      <c r="AD7" s="37" t="str">
        <f t="shared" si="9"/>
        <v/>
      </c>
      <c r="AE7" s="37" t="str">
        <f t="shared" si="5"/>
        <v/>
      </c>
      <c r="AF7" s="2"/>
      <c r="BE7" s="7" t="s">
        <v>4</v>
      </c>
      <c r="BG7" s="5">
        <f t="shared" si="6"/>
        <v>0</v>
      </c>
      <c r="BH7" s="5">
        <f t="shared" si="6"/>
        <v>0</v>
      </c>
      <c r="BI7" s="5">
        <f t="shared" si="6"/>
        <v>0</v>
      </c>
      <c r="BJ7" s="5">
        <f t="shared" si="6"/>
        <v>0</v>
      </c>
      <c r="BK7" s="5">
        <f t="shared" si="6"/>
        <v>0</v>
      </c>
      <c r="BL7" s="5">
        <f t="shared" si="6"/>
        <v>0</v>
      </c>
      <c r="BM7" s="5">
        <f t="shared" si="6"/>
        <v>0</v>
      </c>
      <c r="BN7" s="5">
        <f t="shared" si="6"/>
        <v>0</v>
      </c>
      <c r="BO7" s="5">
        <f t="shared" si="6"/>
        <v>0</v>
      </c>
      <c r="BP7" s="5">
        <f t="shared" si="6"/>
        <v>0</v>
      </c>
      <c r="BQ7" s="5">
        <f t="shared" si="7"/>
        <v>0</v>
      </c>
      <c r="BR7" s="5">
        <f t="shared" si="7"/>
        <v>0</v>
      </c>
      <c r="BS7" s="5">
        <f t="shared" si="7"/>
        <v>0</v>
      </c>
      <c r="BT7" s="5">
        <f t="shared" si="7"/>
        <v>0</v>
      </c>
      <c r="BU7" s="5">
        <f t="shared" si="7"/>
        <v>0</v>
      </c>
      <c r="BV7" s="5">
        <f t="shared" si="7"/>
        <v>0</v>
      </c>
      <c r="BW7" s="5">
        <f t="shared" si="7"/>
        <v>0</v>
      </c>
      <c r="BX7" s="5">
        <f t="shared" si="7"/>
        <v>0</v>
      </c>
      <c r="BY7" s="5">
        <f t="shared" si="7"/>
        <v>0</v>
      </c>
      <c r="BZ7" s="5">
        <f t="shared" si="7"/>
        <v>0</v>
      </c>
      <c r="CA7" s="5">
        <f t="shared" si="8"/>
        <v>0</v>
      </c>
      <c r="CB7" s="5">
        <f t="shared" si="8"/>
        <v>0</v>
      </c>
      <c r="CC7" s="5">
        <f t="shared" si="8"/>
        <v>0</v>
      </c>
      <c r="CD7" s="5">
        <f t="shared" si="8"/>
        <v>0</v>
      </c>
      <c r="CE7" s="5">
        <f t="shared" si="8"/>
        <v>0</v>
      </c>
      <c r="CF7" s="5">
        <f t="shared" si="8"/>
        <v>0</v>
      </c>
      <c r="CG7" s="5">
        <f t="shared" si="8"/>
        <v>0</v>
      </c>
      <c r="CH7" s="5">
        <f t="shared" si="8"/>
        <v>12</v>
      </c>
      <c r="CI7" s="5">
        <f t="shared" si="8"/>
        <v>0</v>
      </c>
      <c r="CJ7" s="5">
        <f t="shared" si="8"/>
        <v>0</v>
      </c>
      <c r="DB7" s="26" t="str">
        <f>IF('Hotel Search'!$CB$39="", "", 'Hotel Search'!$CB$39)</f>
        <v/>
      </c>
      <c r="DC7" s="26" t="str">
        <f>IF(IFERROR(INDEX('Hotel Search'!$CB$39:$CB$56, MATCH(DC$5, 'Hotel Search'!$CO$39:$CO$56, 0)), "")="", "", IFERROR(INDEX('Hotel Search'!$CB$39:$CB$56, MATCH(DC$5, 'Hotel Search'!$CO$39:$CO$56, 0)), ""))</f>
        <v/>
      </c>
      <c r="DD7" s="26" t="str">
        <f>IF(IFERROR(INDEX('Hotel Search'!$CB$39:$CB$56, MATCH(DD$5, 'Hotel Search'!$CO$39:$CO$56, 0)), "")="", "", IFERROR(INDEX('Hotel Search'!$CB$39:$CB$56, MATCH(DD$5, 'Hotel Search'!$CO$39:$CO$56, 0)), ""))</f>
        <v/>
      </c>
      <c r="DE7" s="26" t="str">
        <f>IF(IFERROR(INDEX('Hotel Search'!$CB$39:$CB$56, MATCH(DE$5, 'Hotel Search'!$CO$39:$CO$56, 0)), "")="", "", IFERROR(INDEX('Hotel Search'!$CB$39:$CB$56, MATCH(DE$5, 'Hotel Search'!$CO$39:$CO$56, 0)), ""))</f>
        <v/>
      </c>
      <c r="DH7" s="26" t="str">
        <f>IF(IFERROR(INDEX('Hotel Search'!$CB$39:$CB$56, MATCH(DH$5, 'Hotel Search'!$CO$39:$CO$56, 0)), "")="", "", IFERROR(INDEX('Hotel Search'!$CB$39:$CB$56, MATCH(DH$5, 'Hotel Search'!$CO$39:$CO$56, 0)), ""))</f>
        <v/>
      </c>
      <c r="DI7" s="26" t="str">
        <f>IF(IFERROR(INDEX('Hotel Search'!$CB$39:$CB$56, MATCH(DI$5, 'Hotel Search'!$CO$39:$CO$56, 0)), "")="", "", IFERROR(INDEX('Hotel Search'!$CB$39:$CB$56, MATCH(DI$5, 'Hotel Search'!$CO$39:$CO$56, 0)), ""))</f>
        <v/>
      </c>
      <c r="DJ7" s="26" t="str">
        <f>IF(IFERROR(INDEX('Hotel Search'!$CB$39:$CB$56, MATCH(DJ$5, 'Hotel Search'!$CO$39:$CO$56, 0)), "")="", "", IFERROR(INDEX('Hotel Search'!$CB$39:$CB$56, MATCH(DJ$5, 'Hotel Search'!$CO$39:$CO$56, 0)), ""))</f>
        <v/>
      </c>
      <c r="DK7" s="26" t="str">
        <f>IF(IFERROR(INDEX('Hotel Search'!$CB$39:$CB$56, MATCH(DK$5, 'Hotel Search'!$CO$39:$CO$56, 0)), "")="", "", IFERROR(INDEX('Hotel Search'!$CB$39:$CB$56, MATCH(DK$5, 'Hotel Search'!$CO$39:$CO$56, 0)), ""))</f>
        <v/>
      </c>
      <c r="DL7" s="26" t="str">
        <f>IF(IFERROR(INDEX('Hotel Search'!$CB$39:$CB$56, MATCH(DL$5, 'Hotel Search'!$CO$39:$CO$56, 0)), "")="", "", IFERROR(INDEX('Hotel Search'!$CB$39:$CB$56, MATCH(DL$5, 'Hotel Search'!$CO$39:$CO$56, 0)), ""))</f>
        <v/>
      </c>
      <c r="DM7" s="26" t="str">
        <f>IF(IFERROR(INDEX('Hotel Search'!$CB$39:$CB$56, MATCH(DM$5, 'Hotel Search'!$CO$39:$CO$56, 0)), "")="", "", IFERROR(INDEX('Hotel Search'!$CB$39:$CB$56, MATCH(DM$5, 'Hotel Search'!$CO$39:$CO$56, 0)), ""))</f>
        <v/>
      </c>
      <c r="DN7" s="26" t="str">
        <f>IF(IFERROR(INDEX('Hotel Search'!$CB$39:$CB$56, MATCH(DN$5, 'Hotel Search'!$CO$39:$CO$56, 0)), "")="", "", IFERROR(INDEX('Hotel Search'!$CB$39:$CB$56, MATCH(DN$5, 'Hotel Search'!$CO$39:$CO$56, 0)), ""))</f>
        <v/>
      </c>
      <c r="DO7" s="26" t="str">
        <f>IF(IFERROR(INDEX('Hotel Search'!$CB$39:$CB$56, MATCH(DO$5, 'Hotel Search'!$CO$39:$CO$56, 0)), "")="", "", IFERROR(INDEX('Hotel Search'!$CB$39:$CB$56, MATCH(DO$5, 'Hotel Search'!$CO$39:$CO$56, 0)), ""))</f>
        <v/>
      </c>
      <c r="DQ7" s="26" t="str">
        <f>IF(IFERROR(INDEX('Hotel Search'!$CB$39:$CB$56, MATCH(DQ$5, 'Hotel Search'!$CO$39:$CO$56, 0)), "")="", "", IFERROR(INDEX('Hotel Search'!$CB$39:$CB$56, MATCH(DQ$5, 'Hotel Search'!$CO$39:$CO$56, 0)), ""))</f>
        <v/>
      </c>
      <c r="DR7" s="26" t="str">
        <f>IF(IFERROR(INDEX('Hotel Search'!$CB$39:$CB$56, MATCH(DR$5, 'Hotel Search'!$CO$39:$CO$56, 0)), "")="", "", IFERROR(INDEX('Hotel Search'!$CB$39:$CB$56, MATCH(DR$5, 'Hotel Search'!$CO$39:$CO$56, 0)), ""))</f>
        <v/>
      </c>
      <c r="DS7" s="26" t="str">
        <f>IF(IFERROR(INDEX('Hotel Search'!$CB$39:$CB$56, MATCH(DS$5, 'Hotel Search'!$CO$39:$CO$56, 0)), "")="", "", IFERROR(INDEX('Hotel Search'!$CB$39:$CB$56, MATCH(DS$5, 'Hotel Search'!$CO$39:$CO$56, 0)), ""))</f>
        <v/>
      </c>
      <c r="DU7" s="26" t="str">
        <f>IF(IFERROR(INDEX('Hotel Search'!$CB$39:$CB$56, MATCH(DU$5, 'Hotel Search'!$CO$39:$CO$56, 0)), "")="", "", IFERROR(INDEX('Hotel Search'!$CB$39:$CB$56, MATCH(DU$5, 'Hotel Search'!$CO$39:$CO$56, 0)), ""))</f>
        <v/>
      </c>
      <c r="DW7" s="26" t="str">
        <f>IF(IFERROR(INDEX('Hotel Search'!$CB$39:$CB$56, MATCH(DW$5, 'Hotel Search'!$CO$39:$CO$56, 0)), "")="", "", IFERROR(INDEX('Hotel Search'!$CB$39:$CB$56, MATCH(DW$5, 'Hotel Search'!$CO$39:$CO$56, 0)), ""))</f>
        <v/>
      </c>
      <c r="DX7" s="26" t="str">
        <f>IF(IFERROR(INDEX('Hotel Search'!$CB$39:$CB$56, MATCH(DX$5, 'Hotel Search'!$CO$39:$CO$56, 0)), "")="", "", IFERROR(INDEX('Hotel Search'!$CB$39:$CB$56, MATCH(DX$5, 'Hotel Search'!$CO$39:$CO$56, 0)), ""))</f>
        <v/>
      </c>
      <c r="EI7" s="5">
        <f>MAX(EI$11:EI$510)</f>
        <v>78</v>
      </c>
      <c r="EM7" s="5">
        <f>MAX(EM$11:EM$510)</f>
        <v>363</v>
      </c>
    </row>
    <row r="8" spans="1:144" x14ac:dyDescent="0.35">
      <c r="A8" s="2"/>
      <c r="B8" s="3"/>
      <c r="C8" s="3"/>
      <c r="D8" s="3"/>
      <c r="E8" s="3" t="s">
        <v>15</v>
      </c>
      <c r="F8" s="3" t="s">
        <v>15</v>
      </c>
      <c r="G8" s="3" t="s">
        <v>15</v>
      </c>
      <c r="H8" s="3" t="s">
        <v>16</v>
      </c>
      <c r="I8" s="3" t="s">
        <v>17</v>
      </c>
      <c r="J8" s="3" t="s">
        <v>18</v>
      </c>
      <c r="K8" s="3" t="s">
        <v>19</v>
      </c>
      <c r="L8" s="3" t="s">
        <v>20</v>
      </c>
      <c r="M8" s="3" t="s">
        <v>21</v>
      </c>
      <c r="N8" s="3" t="s">
        <v>21</v>
      </c>
      <c r="O8" s="3" t="s">
        <v>21</v>
      </c>
      <c r="P8" s="3" t="s">
        <v>21</v>
      </c>
      <c r="Q8" s="3" t="s">
        <v>21</v>
      </c>
      <c r="R8" s="3" t="s">
        <v>21</v>
      </c>
      <c r="S8" s="3" t="s">
        <v>22</v>
      </c>
      <c r="T8" s="3" t="s">
        <v>23</v>
      </c>
      <c r="U8" s="3" t="s">
        <v>23</v>
      </c>
      <c r="V8" s="3" t="s">
        <v>23</v>
      </c>
      <c r="W8" s="3" t="s">
        <v>24</v>
      </c>
      <c r="X8" s="3" t="s">
        <v>25</v>
      </c>
      <c r="Y8" s="3"/>
      <c r="Z8" s="3" t="s">
        <v>26</v>
      </c>
      <c r="AA8" s="3" t="s">
        <v>26</v>
      </c>
      <c r="AB8" s="3"/>
      <c r="AC8" s="3"/>
      <c r="AD8" s="3"/>
      <c r="AE8" s="3"/>
      <c r="AF8" s="2"/>
      <c r="CN8" s="5" t="str">
        <f>'Intro &amp; Setup'!$AV15</f>
        <v>Meters</v>
      </c>
      <c r="CR8" s="5" t="str">
        <f>'Intro &amp; Setup'!$AV8</f>
        <v>Miles</v>
      </c>
      <c r="CU8" s="16" t="str">
        <f>IF('Hotel Search'!$BW$13='Hotel Search'!$CM$4, "X", "")</f>
        <v>X</v>
      </c>
      <c r="CV8" s="5" t="str">
        <f>IF('Hotel Search'!$CI$13='Hotel Search'!$CM$4, "X", "")</f>
        <v>X</v>
      </c>
      <c r="CW8" s="5" t="str">
        <f>IF('Hotel Search'!$BW$28='Hotel Search'!$CM$4, "X", "")</f>
        <v>X</v>
      </c>
      <c r="DB8" s="27" t="str">
        <f>IF('Hotel Search'!$CH$39="", "", 'Hotel Search'!$CH$39)</f>
        <v/>
      </c>
      <c r="DC8" s="27" t="str">
        <f>IF(IFERROR(INDEX('Hotel Search'!$CH$39:$CH$56, MATCH(DC$5, 'Hotel Search'!$CO$39:$CO$56, 0)), "")="", "", IFERROR(INDEX('Hotel Search'!$CH$39:$CH$56, MATCH(DC$5, 'Hotel Search'!$CO$39:$CO$56, 0)), ""))</f>
        <v/>
      </c>
      <c r="DD8" s="27" t="str">
        <f>IF(IFERROR(INDEX('Hotel Search'!$CH$39:$CH$56, MATCH(DD$5, 'Hotel Search'!$CO$39:$CO$56, 0)), "")="", "", IFERROR(INDEX('Hotel Search'!$CH$39:$CH$56, MATCH(DD$5, 'Hotel Search'!$CO$39:$CO$56, 0)), ""))</f>
        <v/>
      </c>
      <c r="DE8" s="27" t="str">
        <f>IF(IFERROR(INDEX('Hotel Search'!$CH$39:$CH$56, MATCH(DE$5, 'Hotel Search'!$CO$39:$CO$56, 0)), "")="", "", IFERROR(INDEX('Hotel Search'!$CH$39:$CH$56, MATCH(DE$5, 'Hotel Search'!$CO$39:$CO$56, 0)), ""))</f>
        <v/>
      </c>
      <c r="DG8" s="5" t="str">
        <f>IF('Hotel Search'!$CI$31="", "", $AI$2)</f>
        <v/>
      </c>
      <c r="DH8" s="27" t="str">
        <f>IF(IFERROR(INDEX('Hotel Search'!$CH$39:$CH$56, MATCH(DH$5, 'Hotel Search'!$CO$39:$CO$56, 0)), "")="", "", IFERROR(INDEX('Hotel Search'!$CH$39:$CH$56, MATCH(DH$5, 'Hotel Search'!$CO$39:$CO$56, 0)), ""))</f>
        <v/>
      </c>
      <c r="DI8" s="27" t="str">
        <f>IF(IFERROR(INDEX('Hotel Search'!$CH$39:$CH$56, MATCH(DI$5, 'Hotel Search'!$CO$39:$CO$56, 0)), "")="", "", IFERROR(INDEX('Hotel Search'!$CH$39:$CH$56, MATCH(DI$5, 'Hotel Search'!$CO$39:$CO$56, 0)), ""))</f>
        <v/>
      </c>
      <c r="DJ8" s="27" t="str">
        <f>IF(IFERROR(INDEX('Hotel Search'!$CH$39:$CH$56, MATCH(DJ$5, 'Hotel Search'!$CO$39:$CO$56, 0)), "")="", "", IFERROR(INDEX('Hotel Search'!$CH$39:$CH$56, MATCH(DJ$5, 'Hotel Search'!$CO$39:$CO$56, 0)), ""))</f>
        <v/>
      </c>
      <c r="DK8" s="27" t="str">
        <f>IF(IFERROR(INDEX('Hotel Search'!$CH$39:$CH$56, MATCH(DK$5, 'Hotel Search'!$CO$39:$CO$56, 0)), "")="", "", IFERROR(INDEX('Hotel Search'!$CH$39:$CH$56, MATCH(DK$5, 'Hotel Search'!$CO$39:$CO$56, 0)), ""))</f>
        <v/>
      </c>
      <c r="DL8" s="27" t="str">
        <f>IF(IFERROR(INDEX('Hotel Search'!$CH$39:$CH$56, MATCH(DL$5, 'Hotel Search'!$CO$39:$CO$56, 0)), "")="", "", IFERROR(INDEX('Hotel Search'!$CH$39:$CH$56, MATCH(DL$5, 'Hotel Search'!$CO$39:$CO$56, 0)), ""))</f>
        <v/>
      </c>
      <c r="DM8" s="27" t="str">
        <f>IF(IFERROR(INDEX('Hotel Search'!$CH$39:$CH$56, MATCH(DM$5, 'Hotel Search'!$CO$39:$CO$56, 0)), "")="", "", IFERROR(INDEX('Hotel Search'!$CH$39:$CH$56, MATCH(DM$5, 'Hotel Search'!$CO$39:$CO$56, 0)), ""))</f>
        <v/>
      </c>
      <c r="DN8" s="27" t="str">
        <f>IF(IFERROR(INDEX('Hotel Search'!$CH$39:$CH$56, MATCH(DN$5, 'Hotel Search'!$CO$39:$CO$56, 0)), "")="", "", IFERROR(INDEX('Hotel Search'!$CH$39:$CH$56, MATCH(DN$5, 'Hotel Search'!$CO$39:$CO$56, 0)), ""))</f>
        <v/>
      </c>
      <c r="DO8" s="27" t="str">
        <f>IF(IFERROR(INDEX('Hotel Search'!$CH$39:$CH$56, MATCH(DO$5, 'Hotel Search'!$CO$39:$CO$56, 0)), "")="", "", IFERROR(INDEX('Hotel Search'!$CH$39:$CH$56, MATCH(DO$5, 'Hotel Search'!$CO$39:$CO$56, 0)), ""))</f>
        <v/>
      </c>
      <c r="DP8" s="5" t="str">
        <f>IF('Hotel Search'!$CI$32="", "", $AI$2)</f>
        <v/>
      </c>
      <c r="DQ8" s="27" t="str">
        <f>IF(IFERROR(INDEX('Hotel Search'!$CH$39:$CH$56, MATCH(DQ$5, 'Hotel Search'!$CO$39:$CO$56, 0)), "")="", "", IFERROR(INDEX('Hotel Search'!$CH$39:$CH$56, MATCH(DQ$5, 'Hotel Search'!$CO$39:$CO$56, 0)), ""))</f>
        <v/>
      </c>
      <c r="DR8" s="27" t="str">
        <f>IF(IFERROR(INDEX('Hotel Search'!$CH$39:$CH$56, MATCH(DR$5, 'Hotel Search'!$CO$39:$CO$56, 0)), "")="", "", IFERROR(INDEX('Hotel Search'!$CH$39:$CH$56, MATCH(DR$5, 'Hotel Search'!$CO$39:$CO$56, 0)), ""))</f>
        <v/>
      </c>
      <c r="DS8" s="27" t="str">
        <f>IF(IFERROR(INDEX('Hotel Search'!$CH$39:$CH$56, MATCH(DS$5, 'Hotel Search'!$CO$39:$CO$56, 0)), "")="", "", IFERROR(INDEX('Hotel Search'!$CH$39:$CH$56, MATCH(DS$5, 'Hotel Search'!$CO$39:$CO$56, 0)), ""))</f>
        <v/>
      </c>
      <c r="DT8" s="5" t="str">
        <f>IF('Hotel Search'!$CI$33="", "", $AI$2)</f>
        <v/>
      </c>
      <c r="DU8" s="27" t="str">
        <f>IF(IFERROR(INDEX('Hotel Search'!$CH$39:$CH$56, MATCH(DU$5, 'Hotel Search'!$CO$39:$CO$56, 0)), "")="", "", IFERROR(INDEX('Hotel Search'!$CH$39:$CH$56, MATCH(DU$5, 'Hotel Search'!$CO$39:$CO$56, 0)), ""))</f>
        <v/>
      </c>
      <c r="DV8" s="5" t="str">
        <f>IF('Hotel Search'!$CI$34="", "", $AI$2)</f>
        <v/>
      </c>
      <c r="DW8" s="27" t="str">
        <f>IF(IFERROR(INDEX('Hotel Search'!$CH$39:$CH$56, MATCH(DW$5, 'Hotel Search'!$CO$39:$CO$56, 0)), "")="", "", IFERROR(INDEX('Hotel Search'!$CH$39:$CH$56, MATCH(DW$5, 'Hotel Search'!$CO$39:$CO$56, 0)), ""))</f>
        <v/>
      </c>
      <c r="DX8" s="27" t="str">
        <f>IF(IFERROR(INDEX('Hotel Search'!$CH$39:$CH$56, MATCH(DX$5, 'Hotel Search'!$CO$39:$CO$56, 0)), "")="", "", IFERROR(INDEX('Hotel Search'!$CH$39:$CH$56, MATCH(DX$5, 'Hotel Search'!$CO$39:$CO$56, 0)), ""))</f>
        <v/>
      </c>
      <c r="EB8" s="5">
        <f>MAX($EB$11:$EB$510)</f>
        <v>483</v>
      </c>
    </row>
    <row r="9" spans="1:144" x14ac:dyDescent="0.35">
      <c r="A9" s="2"/>
      <c r="B9" s="33" t="s">
        <v>27</v>
      </c>
      <c r="C9" s="34" t="s">
        <v>28</v>
      </c>
      <c r="D9" s="34" t="s">
        <v>29</v>
      </c>
      <c r="E9" s="34" t="s">
        <v>30</v>
      </c>
      <c r="F9" s="34" t="s">
        <v>31</v>
      </c>
      <c r="G9" s="34" t="s">
        <v>129</v>
      </c>
      <c r="H9" s="34" t="s">
        <v>51</v>
      </c>
      <c r="I9" s="34" t="s">
        <v>32</v>
      </c>
      <c r="J9" s="34" t="s">
        <v>33</v>
      </c>
      <c r="K9" s="34" t="s">
        <v>34</v>
      </c>
      <c r="L9" s="34" t="s">
        <v>35</v>
      </c>
      <c r="M9" s="34" t="s">
        <v>36</v>
      </c>
      <c r="N9" s="34" t="s">
        <v>37</v>
      </c>
      <c r="O9" s="34" t="s">
        <v>38</v>
      </c>
      <c r="P9" s="34" t="s">
        <v>39</v>
      </c>
      <c r="Q9" s="34" t="s">
        <v>40</v>
      </c>
      <c r="R9" s="34" t="s">
        <v>41</v>
      </c>
      <c r="S9" s="34" t="s">
        <v>42</v>
      </c>
      <c r="T9" s="34" t="s">
        <v>43</v>
      </c>
      <c r="U9" s="34" t="s">
        <v>44</v>
      </c>
      <c r="V9" s="34" t="s">
        <v>45</v>
      </c>
      <c r="W9" s="34" t="s">
        <v>46</v>
      </c>
      <c r="X9" s="34" t="s">
        <v>47</v>
      </c>
      <c r="Y9" s="34" t="s">
        <v>77</v>
      </c>
      <c r="Z9" s="34" t="s">
        <v>48</v>
      </c>
      <c r="AA9" s="34" t="s">
        <v>49</v>
      </c>
      <c r="AB9" s="34" t="s">
        <v>794</v>
      </c>
      <c r="AC9" s="34" t="s">
        <v>787</v>
      </c>
      <c r="AD9" s="34" t="s">
        <v>788</v>
      </c>
      <c r="AE9" s="35" t="s">
        <v>50</v>
      </c>
      <c r="AF9" s="2"/>
      <c r="AI9" s="4" t="str">
        <f t="shared" ref="AI9:BC9" si="10">I$9</f>
        <v>Location</v>
      </c>
      <c r="AJ9" s="4" t="str">
        <f t="shared" si="10"/>
        <v>Outdoor</v>
      </c>
      <c r="AK9" s="4" t="str">
        <f t="shared" si="10"/>
        <v>Group Size</v>
      </c>
      <c r="AL9" s="4" t="str">
        <f t="shared" si="10"/>
        <v>Sq Meters</v>
      </c>
      <c r="AM9" s="4" t="str">
        <f t="shared" si="10"/>
        <v>Theatre</v>
      </c>
      <c r="AN9" s="4" t="str">
        <f t="shared" si="10"/>
        <v>Classroom</v>
      </c>
      <c r="AO9" s="4" t="str">
        <f t="shared" si="10"/>
        <v>Cabaret</v>
      </c>
      <c r="AP9" s="4" t="str">
        <f t="shared" si="10"/>
        <v>Boardroom</v>
      </c>
      <c r="AQ9" s="4" t="str">
        <f t="shared" si="10"/>
        <v>Banquet</v>
      </c>
      <c r="AR9" s="4" t="str">
        <f t="shared" si="10"/>
        <v>Reception</v>
      </c>
      <c r="AS9" s="4" t="str">
        <f t="shared" si="10"/>
        <v>Daylight</v>
      </c>
      <c r="AT9" s="4" t="str">
        <f t="shared" si="10"/>
        <v>Length</v>
      </c>
      <c r="AU9" s="4" t="str">
        <f t="shared" si="10"/>
        <v>Width</v>
      </c>
      <c r="AV9" s="4" t="str">
        <f t="shared" si="10"/>
        <v>Height</v>
      </c>
      <c r="AW9" s="4" t="str">
        <f t="shared" si="10"/>
        <v>Wireless Internet</v>
      </c>
      <c r="AX9" s="4" t="str">
        <f t="shared" si="10"/>
        <v>Restaurants</v>
      </c>
      <c r="AY9" s="4" t="str">
        <f t="shared" si="10"/>
        <v>Spa On Site</v>
      </c>
      <c r="AZ9" s="4" t="str">
        <f t="shared" si="10"/>
        <v>Golf</v>
      </c>
      <c r="BA9" s="4" t="str">
        <f t="shared" si="10"/>
        <v>Airport</v>
      </c>
      <c r="BB9" s="4" t="str">
        <f t="shared" si="10"/>
        <v>Seasonality</v>
      </c>
      <c r="BC9" s="4" t="str">
        <f t="shared" si="10"/>
        <v>Region</v>
      </c>
      <c r="DB9" s="28" t="str">
        <f t="shared" ref="DB9:DU9" si="11">E$8</f>
        <v>Total No of</v>
      </c>
      <c r="DC9" s="28" t="str">
        <f t="shared" si="11"/>
        <v>Total No of</v>
      </c>
      <c r="DD9" s="28" t="str">
        <f t="shared" si="11"/>
        <v>Total No of</v>
      </c>
      <c r="DE9" s="28" t="str">
        <f t="shared" si="11"/>
        <v>No of</v>
      </c>
      <c r="DF9" s="28" t="str">
        <f t="shared" si="11"/>
        <v>Select</v>
      </c>
      <c r="DG9" s="28" t="str">
        <f t="shared" si="11"/>
        <v>Venue</v>
      </c>
      <c r="DH9" s="28" t="str">
        <f t="shared" si="11"/>
        <v>Max</v>
      </c>
      <c r="DI9" s="28" t="str">
        <f t="shared" si="11"/>
        <v>Total</v>
      </c>
      <c r="DJ9" s="28" t="str">
        <f t="shared" si="11"/>
        <v>Capacity</v>
      </c>
      <c r="DK9" s="28" t="str">
        <f t="shared" si="11"/>
        <v>Capacity</v>
      </c>
      <c r="DL9" s="28" t="str">
        <f t="shared" si="11"/>
        <v>Capacity</v>
      </c>
      <c r="DM9" s="28" t="str">
        <f t="shared" si="11"/>
        <v>Capacity</v>
      </c>
      <c r="DN9" s="28" t="str">
        <f t="shared" si="11"/>
        <v>Capacity</v>
      </c>
      <c r="DO9" s="28" t="str">
        <f t="shared" si="11"/>
        <v>Capacity</v>
      </c>
      <c r="DP9" s="28" t="str">
        <f t="shared" si="11"/>
        <v>Natural</v>
      </c>
      <c r="DQ9" s="28" t="str">
        <f t="shared" si="11"/>
        <v>Dim (Meters)</v>
      </c>
      <c r="DR9" s="28" t="str">
        <f t="shared" si="11"/>
        <v>Dim (Meters)</v>
      </c>
      <c r="DS9" s="28" t="str">
        <f t="shared" si="11"/>
        <v>Dim (Meters)</v>
      </c>
      <c r="DT9" s="28" t="str">
        <f t="shared" si="11"/>
        <v>Comp. Cable</v>
      </c>
      <c r="DU9" s="28" t="str">
        <f t="shared" si="11"/>
        <v>No of Bars and</v>
      </c>
      <c r="DV9" s="28"/>
      <c r="DW9" s="28" t="str">
        <f>Z$8</f>
        <v>Distance in Miles</v>
      </c>
      <c r="DX9" s="28" t="str">
        <f>AA$8</f>
        <v>Distance in Miles</v>
      </c>
      <c r="DY9" s="28"/>
      <c r="EI9" s="5">
        <f>COUNTIF(EH$11:EH$510, "")</f>
        <v>422</v>
      </c>
      <c r="EM9" s="5">
        <f>COUNTIF(EL$11:EL$510, "")</f>
        <v>137</v>
      </c>
    </row>
    <row r="10" spans="1:144" x14ac:dyDescent="0.35">
      <c r="A10" s="2"/>
      <c r="B10" s="30"/>
      <c r="C10" s="31"/>
      <c r="D10" s="31"/>
      <c r="E10" s="31"/>
      <c r="F10" s="31"/>
      <c r="G10" s="31"/>
      <c r="H10" s="31"/>
      <c r="I10" s="31"/>
      <c r="J10" s="31"/>
      <c r="K10" s="31"/>
      <c r="L10" s="31"/>
      <c r="M10" s="31"/>
      <c r="N10" s="31"/>
      <c r="O10" s="31"/>
      <c r="P10" s="31"/>
      <c r="Q10" s="31"/>
      <c r="R10" s="31"/>
      <c r="S10" s="31"/>
      <c r="T10" s="31"/>
      <c r="U10" s="31"/>
      <c r="V10" s="31"/>
      <c r="W10" s="31"/>
      <c r="X10" s="31"/>
      <c r="Y10" s="31"/>
      <c r="Z10" s="31"/>
      <c r="AA10" s="31"/>
      <c r="AB10" s="31"/>
      <c r="AC10" s="31"/>
      <c r="AD10" s="31"/>
      <c r="AE10" s="32"/>
      <c r="AF10" s="2"/>
      <c r="AI10" s="5"/>
      <c r="AJ10" s="5"/>
      <c r="AK10" s="5"/>
      <c r="AL10" s="5"/>
      <c r="AM10" s="5"/>
      <c r="AN10" s="5"/>
      <c r="AO10" s="5"/>
      <c r="AP10" s="5"/>
      <c r="AQ10" s="5"/>
      <c r="AR10" s="5"/>
      <c r="AS10" s="5"/>
      <c r="AT10" s="5"/>
      <c r="AU10" s="5"/>
      <c r="AV10" s="5"/>
      <c r="AW10" s="5"/>
      <c r="AX10" s="5"/>
      <c r="AY10" s="5"/>
      <c r="AZ10" s="5"/>
      <c r="BA10" s="5"/>
      <c r="BB10" s="6"/>
      <c r="BC10" s="6"/>
      <c r="BE10" s="4" t="s">
        <v>2</v>
      </c>
      <c r="BG10" s="4" t="str">
        <f t="shared" ref="BG10:CF10" si="12">B$9</f>
        <v>Country</v>
      </c>
      <c r="BH10" s="4" t="str">
        <f t="shared" si="12"/>
        <v>City</v>
      </c>
      <c r="BI10" s="4" t="str">
        <f t="shared" si="12"/>
        <v>Hotel Name</v>
      </c>
      <c r="BJ10" s="4" t="str">
        <f t="shared" si="12"/>
        <v>Rooms</v>
      </c>
      <c r="BK10" s="4" t="str">
        <f t="shared" si="12"/>
        <v>Guest Rooms</v>
      </c>
      <c r="BL10" s="4" t="str">
        <f t="shared" si="12"/>
        <v>Suites &amp; Villas</v>
      </c>
      <c r="BM10" s="4" t="str">
        <f t="shared" si="12"/>
        <v>Meet Rooms</v>
      </c>
      <c r="BN10" s="4" t="str">
        <f t="shared" si="12"/>
        <v>Location</v>
      </c>
      <c r="BO10" s="4" t="str">
        <f t="shared" si="12"/>
        <v>Outdoor</v>
      </c>
      <c r="BP10" s="4" t="str">
        <f t="shared" si="12"/>
        <v>Group Size</v>
      </c>
      <c r="BQ10" s="4" t="str">
        <f t="shared" si="12"/>
        <v>Sq Meters</v>
      </c>
      <c r="BR10" s="4" t="str">
        <f t="shared" si="12"/>
        <v>Theatre</v>
      </c>
      <c r="BS10" s="4" t="str">
        <f t="shared" si="12"/>
        <v>Classroom</v>
      </c>
      <c r="BT10" s="4" t="str">
        <f t="shared" si="12"/>
        <v>Cabaret</v>
      </c>
      <c r="BU10" s="4" t="str">
        <f t="shared" si="12"/>
        <v>Boardroom</v>
      </c>
      <c r="BV10" s="4" t="str">
        <f t="shared" si="12"/>
        <v>Banquet</v>
      </c>
      <c r="BW10" s="4" t="str">
        <f t="shared" si="12"/>
        <v>Reception</v>
      </c>
      <c r="BX10" s="4" t="str">
        <f t="shared" si="12"/>
        <v>Daylight</v>
      </c>
      <c r="BY10" s="4" t="str">
        <f t="shared" si="12"/>
        <v>Length</v>
      </c>
      <c r="BZ10" s="4" t="str">
        <f t="shared" si="12"/>
        <v>Width</v>
      </c>
      <c r="CA10" s="4" t="str">
        <f t="shared" si="12"/>
        <v>Height</v>
      </c>
      <c r="CB10" s="4" t="str">
        <f t="shared" si="12"/>
        <v>Wireless Internet</v>
      </c>
      <c r="CC10" s="4" t="str">
        <f t="shared" si="12"/>
        <v>Restaurants</v>
      </c>
      <c r="CD10" s="4" t="str">
        <f t="shared" si="12"/>
        <v>Spa On Site</v>
      </c>
      <c r="CE10" s="4" t="str">
        <f t="shared" si="12"/>
        <v>Golf</v>
      </c>
      <c r="CF10" s="4" t="str">
        <f t="shared" si="12"/>
        <v>Airport</v>
      </c>
      <c r="CG10" s="4" t="str">
        <f t="shared" ref="CG10:CI10" si="13">AB$9</f>
        <v>Seasonality</v>
      </c>
      <c r="CH10" s="4" t="str">
        <f t="shared" si="13"/>
        <v>Region</v>
      </c>
      <c r="CI10" s="4" t="str">
        <f t="shared" si="13"/>
        <v>URL</v>
      </c>
      <c r="CJ10" s="4" t="str">
        <f t="shared" ref="CJ10" si="14">AE$9</f>
        <v>Hotel Description</v>
      </c>
      <c r="CL10" s="4" t="s">
        <v>56</v>
      </c>
      <c r="CN10" s="4" t="s">
        <v>57</v>
      </c>
      <c r="CO10" s="4" t="str">
        <f>T$9</f>
        <v>Length</v>
      </c>
      <c r="CP10" s="4" t="str">
        <f>U$9</f>
        <v>Width</v>
      </c>
      <c r="CQ10" s="4" t="str">
        <f>V$9</f>
        <v>Height</v>
      </c>
      <c r="CR10" s="4" t="str">
        <f>Z$9</f>
        <v>Golf</v>
      </c>
      <c r="CS10" s="4" t="str">
        <f>AA$9</f>
        <v>Airport</v>
      </c>
      <c r="CU10" s="4" t="str">
        <f>CY$10</f>
        <v>Country</v>
      </c>
      <c r="CV10" s="4" t="str">
        <f>CZ$10</f>
        <v>City</v>
      </c>
      <c r="CW10" s="4" t="str">
        <f>DF$10</f>
        <v>Location</v>
      </c>
      <c r="CY10" s="4" t="str">
        <f>B$9</f>
        <v>Country</v>
      </c>
      <c r="CZ10" s="4" t="str">
        <f>C$9</f>
        <v>City</v>
      </c>
      <c r="DA10" s="4"/>
      <c r="DB10" s="4" t="str">
        <f t="shared" ref="DB10:DX10" si="15">E$9</f>
        <v>Rooms</v>
      </c>
      <c r="DC10" s="4" t="str">
        <f t="shared" si="15"/>
        <v>Guest Rooms</v>
      </c>
      <c r="DD10" s="4" t="str">
        <f t="shared" si="15"/>
        <v>Suites &amp; Villas</v>
      </c>
      <c r="DE10" s="4" t="str">
        <f t="shared" si="15"/>
        <v>Meet Rooms</v>
      </c>
      <c r="DF10" s="4" t="str">
        <f t="shared" si="15"/>
        <v>Location</v>
      </c>
      <c r="DG10" s="4" t="str">
        <f t="shared" si="15"/>
        <v>Outdoor</v>
      </c>
      <c r="DH10" s="4" t="str">
        <f t="shared" si="15"/>
        <v>Group Size</v>
      </c>
      <c r="DI10" s="4" t="str">
        <f t="shared" si="15"/>
        <v>Sq Meters</v>
      </c>
      <c r="DJ10" s="4" t="str">
        <f t="shared" si="15"/>
        <v>Theatre</v>
      </c>
      <c r="DK10" s="4" t="str">
        <f t="shared" si="15"/>
        <v>Classroom</v>
      </c>
      <c r="DL10" s="4" t="str">
        <f t="shared" si="15"/>
        <v>Cabaret</v>
      </c>
      <c r="DM10" s="4" t="str">
        <f t="shared" si="15"/>
        <v>Boardroom</v>
      </c>
      <c r="DN10" s="4" t="str">
        <f t="shared" si="15"/>
        <v>Banquet</v>
      </c>
      <c r="DO10" s="4" t="str">
        <f t="shared" si="15"/>
        <v>Reception</v>
      </c>
      <c r="DP10" s="4" t="str">
        <f t="shared" si="15"/>
        <v>Daylight</v>
      </c>
      <c r="DQ10" s="4" t="str">
        <f t="shared" si="15"/>
        <v>Length</v>
      </c>
      <c r="DR10" s="4" t="str">
        <f t="shared" si="15"/>
        <v>Width</v>
      </c>
      <c r="DS10" s="4" t="str">
        <f t="shared" si="15"/>
        <v>Height</v>
      </c>
      <c r="DT10" s="4" t="str">
        <f t="shared" si="15"/>
        <v>Wireless Internet</v>
      </c>
      <c r="DU10" s="4" t="str">
        <f t="shared" si="15"/>
        <v>Restaurants</v>
      </c>
      <c r="DV10" s="4" t="str">
        <f t="shared" si="15"/>
        <v>Spa On Site</v>
      </c>
      <c r="DW10" s="4" t="str">
        <f t="shared" si="15"/>
        <v>Golf</v>
      </c>
      <c r="DX10" s="4" t="str">
        <f t="shared" si="15"/>
        <v>Airport</v>
      </c>
      <c r="DY10" s="4"/>
      <c r="DZ10" s="4" t="s">
        <v>93</v>
      </c>
      <c r="EB10" s="4" t="s">
        <v>94</v>
      </c>
      <c r="ED10" s="4" t="s">
        <v>100</v>
      </c>
      <c r="EH10" s="4" t="s">
        <v>125</v>
      </c>
      <c r="EI10" s="4" t="s">
        <v>126</v>
      </c>
      <c r="EL10" s="4" t="s">
        <v>127</v>
      </c>
      <c r="EM10" s="4" t="s">
        <v>126</v>
      </c>
    </row>
    <row r="11" spans="1:144" hidden="1" x14ac:dyDescent="0.35">
      <c r="A11" s="2"/>
      <c r="B11" s="38" t="s">
        <v>131</v>
      </c>
      <c r="C11" s="39" t="s">
        <v>132</v>
      </c>
      <c r="D11" s="39" t="s">
        <v>133</v>
      </c>
      <c r="E11" s="47">
        <v>145</v>
      </c>
      <c r="F11" s="47">
        <v>0</v>
      </c>
      <c r="G11" s="47">
        <v>145</v>
      </c>
      <c r="H11" s="47">
        <v>3</v>
      </c>
      <c r="I11" s="39" t="s">
        <v>137</v>
      </c>
      <c r="J11" s="48" t="s">
        <v>137</v>
      </c>
      <c r="K11" s="47">
        <v>50</v>
      </c>
      <c r="L11" s="47">
        <v>74</v>
      </c>
      <c r="M11" s="47">
        <v>200</v>
      </c>
      <c r="N11" s="47">
        <v>150</v>
      </c>
      <c r="O11" s="47">
        <v>200</v>
      </c>
      <c r="P11" s="47">
        <v>40</v>
      </c>
      <c r="Q11" s="47">
        <v>250</v>
      </c>
      <c r="R11" s="47">
        <v>400</v>
      </c>
      <c r="S11" s="48" t="s">
        <v>7</v>
      </c>
      <c r="T11" s="47" t="s">
        <v>137</v>
      </c>
      <c r="U11" s="47" t="s">
        <v>137</v>
      </c>
      <c r="V11" s="47" t="s">
        <v>137</v>
      </c>
      <c r="W11" s="48" t="s">
        <v>7</v>
      </c>
      <c r="X11" s="47" t="s">
        <v>137</v>
      </c>
      <c r="Y11" s="48" t="s">
        <v>137</v>
      </c>
      <c r="Z11" s="47" t="s">
        <v>137</v>
      </c>
      <c r="AA11" s="47">
        <v>124.27</v>
      </c>
      <c r="AB11" s="66" t="s">
        <v>137</v>
      </c>
      <c r="AC11" s="62" t="s">
        <v>790</v>
      </c>
      <c r="AD11" s="62" t="s">
        <v>811</v>
      </c>
      <c r="AE11" s="40" t="s">
        <v>137</v>
      </c>
      <c r="AF11" s="2"/>
      <c r="AI11" s="9" t="str">
        <f>IF(Settings!$B7="", "", Settings!$B7)</f>
        <v>City</v>
      </c>
      <c r="AJ11" s="6" t="str">
        <f>$AI2</f>
        <v>✓</v>
      </c>
      <c r="AK11" s="5" t="s">
        <v>55</v>
      </c>
      <c r="AL11" s="5" t="s">
        <v>55</v>
      </c>
      <c r="AM11" s="5" t="s">
        <v>55</v>
      </c>
      <c r="AN11" s="5" t="s">
        <v>55</v>
      </c>
      <c r="AO11" s="5" t="s">
        <v>55</v>
      </c>
      <c r="AP11" s="5" t="s">
        <v>55</v>
      </c>
      <c r="AQ11" s="5" t="s">
        <v>55</v>
      </c>
      <c r="AR11" s="5" t="s">
        <v>55</v>
      </c>
      <c r="AS11" s="6" t="str">
        <f>$AI2</f>
        <v>✓</v>
      </c>
      <c r="AT11" s="5" t="s">
        <v>55</v>
      </c>
      <c r="AU11" s="5" t="s">
        <v>55</v>
      </c>
      <c r="AV11" s="5" t="s">
        <v>55</v>
      </c>
      <c r="AW11" s="6" t="str">
        <f>$AI2</f>
        <v>✓</v>
      </c>
      <c r="AX11" s="5" t="s">
        <v>55</v>
      </c>
      <c r="AY11" s="6" t="str">
        <f>$AI2</f>
        <v>✓</v>
      </c>
      <c r="AZ11" s="5" t="s">
        <v>55</v>
      </c>
      <c r="BA11" s="16" t="s">
        <v>55</v>
      </c>
      <c r="BB11" s="12" t="s">
        <v>789</v>
      </c>
      <c r="BC11" s="9" t="str">
        <f>IF(Settings!$H7="", "", Settings!$H7)</f>
        <v>Africa</v>
      </c>
      <c r="BE11" s="6" t="str">
        <f>IF(COUNTIF($B11:$AE11, "")=30, "", "X")</f>
        <v>X</v>
      </c>
      <c r="BG11" s="6" t="str">
        <f t="shared" ref="BG11:BG74" si="16">IF($BE11="", "", IF(AND(BG$5="X", B11=""), $BE$6, IF(AND(NOT($CL11=""), COUNTIF($CL$11:$CL$510, $CL11)&gt;1), $BE$7, "")))</f>
        <v/>
      </c>
      <c r="BH11" s="6" t="str">
        <f t="shared" ref="BH11:BH74" si="17">IF($BE11="", "", IF(AND(BH$5="X", C11=""), $BE$6, IF(AND(NOT($CL11=""), COUNTIF($CL$11:$CL$510, $CL11)&gt;1), $BE$7, "")))</f>
        <v/>
      </c>
      <c r="BI11" s="6" t="str">
        <f t="shared" ref="BI11:BI74" si="18">IF($BE11="", "", IF(AND(BI$5="X", D11=""), $BE$6, IF(AND(NOT($CL11=""), COUNTIF($CL$11:$CL$510, $CL11)&gt;1), $BE$7, "")))</f>
        <v/>
      </c>
      <c r="BJ11" s="6" t="str">
        <f t="shared" ref="BJ11:BJ74" si="19">IF($BE11="", "", IF(AND(BJ$5="X", E11=""), $BE$6, IF(AND(NOT(E11=""), ISNUMBER(E11)=FALSE), $BE$7, "")))</f>
        <v/>
      </c>
      <c r="BK11" s="6" t="str">
        <f t="shared" ref="BK11:BK74" si="20">IF($BE11="", "", IF(AND(BK$5="X", F11=""), $BE$6, IF(AND(NOT(F11=""), ISNUMBER(F11)=FALSE), $BE$7, "")))</f>
        <v/>
      </c>
      <c r="BL11" s="6" t="str">
        <f t="shared" ref="BL11:BL74" si="21">IF($BE11="", "", IF(AND(BL$5="X", G11=""), $BE$6, IF(AND(NOT(G11=""), ISNUMBER(G11)=FALSE), $BE$7, "")))</f>
        <v/>
      </c>
      <c r="BM11" s="6" t="str">
        <f t="shared" ref="BM11:BM74" si="22">IF($BE11="", "", IF(AND(BM$5="X", H11=""), $BE$6, IF(AND(NOT(H11=""), ISNUMBER(H11)=FALSE), $BE$7, "")))</f>
        <v/>
      </c>
      <c r="BN11" s="6" t="str">
        <f t="shared" ref="BN11:BN74" si="23">IF($BE11="", "", IF(AND(BN$5="X", I11=""), $BE$6, IF(AND(NOT(I11=""), COUNTIF(AI$11:AI$16, I11)=0), $BE$7, "")))</f>
        <v>Yellow</v>
      </c>
      <c r="BO11" s="6" t="str">
        <f t="shared" ref="BO11:BO74" si="24">IF($BE11="", "", IF(AND(BO$5="X", J11=""), $BE$6, IF(AND(NOT(J11=""), COUNTIF(AJ$11:AJ$12, J11)=0), $BE$7, "")))</f>
        <v>Yellow</v>
      </c>
      <c r="BP11" s="6" t="str">
        <f t="shared" ref="BP11:BP74" si="25">IF($BE11="", "", IF(AND(BP$5="X", K11=""), $BE$6, IF(AND(NOT(K11=""), COUNTIF(AK$11:AK$11, K11)=0, ISNUMBER(K11)=FALSE), $BE$7, "")))</f>
        <v/>
      </c>
      <c r="BQ11" s="6" t="str">
        <f t="shared" ref="BQ11:BQ74" si="26">IF($BE11="", "", IF(AND(BQ$5="X", L11=""), $BE$6, IF(AND(NOT(L11=""), COUNTIF(AL$11:AL$11, L11)=0, ISNUMBER(L11)=FALSE), $BE$7, "")))</f>
        <v/>
      </c>
      <c r="BR11" s="6" t="str">
        <f t="shared" ref="BR11:BR74" si="27">IF($BE11="", "", IF(AND(BR$5="X", M11=""), $BE$6, IF(AND(NOT(M11=""), COUNTIF(AM$11:AM$11, M11)=0, ISNUMBER(M11)=FALSE), $BE$7, "")))</f>
        <v/>
      </c>
      <c r="BS11" s="6" t="str">
        <f t="shared" ref="BS11:BS74" si="28">IF($BE11="", "", IF(AND(BS$5="X", N11=""), $BE$6, IF(AND(NOT(N11=""), COUNTIF(AN$11:AN$11, N11)=0, ISNUMBER(N11)=FALSE), $BE$7, "")))</f>
        <v/>
      </c>
      <c r="BT11" s="6" t="str">
        <f t="shared" ref="BT11:BT74" si="29">IF($BE11="", "", IF(AND(BT$5="X", O11=""), $BE$6, IF(AND(NOT(O11=""), COUNTIF(AO$11:AO$11, O11)=0, ISNUMBER(O11)=FALSE), $BE$7, "")))</f>
        <v/>
      </c>
      <c r="BU11" s="6" t="str">
        <f t="shared" ref="BU11:BU74" si="30">IF($BE11="", "", IF(AND(BU$5="X", P11=""), $BE$6, IF(AND(NOT(P11=""), COUNTIF(AP$11:AP$11, P11)=0, ISNUMBER(P11)=FALSE), $BE$7, "")))</f>
        <v/>
      </c>
      <c r="BV11" s="6" t="str">
        <f t="shared" ref="BV11:BV74" si="31">IF($BE11="", "", IF(AND(BV$5="X", Q11=""), $BE$6, IF(AND(NOT(Q11=""), COUNTIF(AQ$11:AQ$11, Q11)=0, ISNUMBER(Q11)=FALSE), $BE$7, "")))</f>
        <v/>
      </c>
      <c r="BW11" s="6" t="str">
        <f t="shared" ref="BW11:BW74" si="32">IF($BE11="", "", IF(AND(BW$5="X", R11=""), $BE$6, IF(AND(NOT(R11=""), COUNTIF(AR$11:AR$11, R11)=0, ISNUMBER(R11)=FALSE), $BE$7, "")))</f>
        <v/>
      </c>
      <c r="BX11" s="6" t="str">
        <f t="shared" ref="BX11:BX74" si="33">IF($BE11="", "", IF(AND(BX$5="X", S11=""), $BE$6, IF(AND(NOT(S11=""), COUNTIF(AS$11:AS$12, S11)=0), $BE$7, "")))</f>
        <v/>
      </c>
      <c r="BY11" s="6" t="str">
        <f t="shared" ref="BY11:BY74" si="34">IF($BE11="", "", IF(AND(BY$5="X", T11=""), $BE$6, IF(AND(NOT(T11=""), COUNTIF(AT$11:AT$11, T11)=0, ISNUMBER(T11)=FALSE), $BE$7, "")))</f>
        <v>Yellow</v>
      </c>
      <c r="BZ11" s="6" t="str">
        <f t="shared" ref="BZ11:BZ74" si="35">IF($BE11="", "", IF(AND(BZ$5="X", U11=""), $BE$6, IF(AND(NOT(U11=""), COUNTIF(AU$11:AU$11, U11)=0, ISNUMBER(U11)=FALSE), $BE$7, "")))</f>
        <v>Yellow</v>
      </c>
      <c r="CA11" s="6" t="str">
        <f t="shared" ref="CA11:CA74" si="36">IF($BE11="", "", IF(AND(CA$5="X", V11=""), $BE$6, IF(AND(NOT(V11=""), COUNTIF(AV$11:AV$11, V11)=0, ISNUMBER(V11)=FALSE), $BE$7, "")))</f>
        <v>Yellow</v>
      </c>
      <c r="CB11" s="6" t="str">
        <f t="shared" ref="CB11:CB74" si="37">IF($BE11="", "", IF(AND(CB$5="X", W11=""), $BE$6, IF(AND(NOT(W11=""), COUNTIF(AW$11:AW$12, W11)=0), $BE$7, "")))</f>
        <v/>
      </c>
      <c r="CC11" s="6" t="str">
        <f t="shared" ref="CC11:CC74" si="38">IF($BE11="", "", IF(AND(CC$5="X", X11=""), $BE$6, IF(AND(NOT(X11=""), COUNTIF(AX$11:AX$11, X11)=0, ISNUMBER(X11)=FALSE), $BE$7, "")))</f>
        <v>Yellow</v>
      </c>
      <c r="CD11" s="6" t="str">
        <f t="shared" ref="CD11:CD74" si="39">IF($BE11="", "", IF(AND(CD$5="X", Y11=""), $BE$6, IF(AND(NOT(Y11=""), COUNTIF(AY$11:AY$12, Y11)=0), $BE$7, "")))</f>
        <v>Yellow</v>
      </c>
      <c r="CE11" s="6" t="str">
        <f t="shared" ref="CE11:CE74" si="40">IF($BE11="", "", IF(AND(CE$5="X", Z11=""), $BE$6, IF(AND(NOT(Z11=""), COUNTIF(AZ$11:AZ$11, Z11)=0, ISNUMBER(Z11)=FALSE), $BE$7, "")))</f>
        <v>Yellow</v>
      </c>
      <c r="CF11" s="6" t="str">
        <f t="shared" ref="CF11:CF74" si="41">IF($BE11="", "", IF(AND(CF$5="X", AA11=""), $BE$6, IF(AND(NOT(AA11=""), COUNTIF(BA$11:BA$11, AA11)=0, ISNUMBER(AA11)=FALSE), $BE$7, "")))</f>
        <v/>
      </c>
      <c r="CG11" s="6" t="str">
        <f>IF($BE11="", "", IF(AND(CG$5="X", AB11=""), $BE$6, IF(AND(NOT(AB11=""), COUNTIF(BD$11:BD$11, AB11)=0, COUNTIF(BB$11:BB$12, AB11)=0), $BE$7, "")))</f>
        <v>Yellow</v>
      </c>
      <c r="CH11" s="6" t="str">
        <f t="shared" ref="CH11:CH74" si="42">IF($BE11="", "", IF(AND(CH$5="X", AC11=""), $BE$6, IF(AND(NOT(AC11=""), COUNTIF(BE$11:BE$11, AC11)=0, COUNTIF(BC$11:BC$20, AC11)=0), $BE$7, "")))</f>
        <v/>
      </c>
      <c r="CI11" s="6" t="str">
        <f>IF($BE11="", "", IF(AND(CI$5="X", AD11=""), $BE$6, ""))</f>
        <v/>
      </c>
      <c r="CJ11" s="6" t="str">
        <f t="shared" ref="CJ11:CJ74" si="43">IF($BE11="", "", IF(AND(CJ$5="X", AE11=""), $BE$6, ""))</f>
        <v>Yellow</v>
      </c>
      <c r="CL11" s="9" t="str">
        <f>IF(OR($B11="", $C11="", $D11=""), "", CONCATENATE($B11, " - ", $C11, " - ", $D11))</f>
        <v>Andorra - Soldeu - Sport Hotel Hermitage &amp; Spa</v>
      </c>
      <c r="CN11" s="21">
        <f t="shared" ref="CN11:CN74" si="44">IF($L11="", "", IF($L11=$AL$11, $AL$11, IF($CN$8=$CN$5, $L11, IFERROR(ROUND($L11*$CN$3, 0), ""))))</f>
        <v>74</v>
      </c>
      <c r="CO11" s="21" t="str">
        <f t="shared" ref="CO11:CO74" si="45">IF(T11="", "", IF(T11=$AL$11, $AL$11, IF($CN$8=$CN$5, T11, IFERROR(ROUND(T11*$CN$3, 0), ""))))</f>
        <v/>
      </c>
      <c r="CP11" s="21" t="str">
        <f t="shared" ref="CP11:CP74" si="46">IF(U11="", "", IF(U11=$AL$11, $AL$11, IF($CN$8=$CN$5, U11, IFERROR(ROUND(U11*$CN$3, 0), ""))))</f>
        <v/>
      </c>
      <c r="CQ11" s="21" t="str">
        <f t="shared" ref="CQ11:CQ74" si="47">IF(V11="", "", IF(V11=$AL$11, $AL$11, IF($CN$8=$CN$5, V11, IFERROR(ROUND(V11*$CN$3, 0), ""))))</f>
        <v/>
      </c>
      <c r="CR11" s="21" t="str">
        <f>IF(Z11="", "", IF(Z11=$AL$11, $AL$11, IF($CR$8=$CR$6, Z11, IFERROR(ROUND(Z11*$CR$3, 0), ""))))</f>
        <v/>
      </c>
      <c r="CS11" s="21">
        <f>IF(AA11="", "", IF(AA11=$AL$11, $AL$11, IF($CR$8=$CR$6, AA11, IFERROR(ROUND(AA11*$CR$3, 0), ""))))</f>
        <v>124.27</v>
      </c>
      <c r="CU11" s="9" t="str">
        <f>'Hotel Search'!$CO16</f>
        <v/>
      </c>
      <c r="CV11" s="9" t="str">
        <f>'Hotel Search'!$CP16</f>
        <v/>
      </c>
      <c r="CW11" s="9" t="str">
        <f>'Hotel Search'!$CO31</f>
        <v>City</v>
      </c>
      <c r="CY11" s="6" t="str">
        <f t="shared" ref="CY11:CY74" si="48">IF($BE11="", "", IF($CU$8="X", "X", IF(COUNTIF($CU$11:$CU$20, $B11)&gt;0, "X","")))</f>
        <v>X</v>
      </c>
      <c r="CZ11" s="18" t="str">
        <f t="shared" ref="CZ11:CZ74" si="49">IF($BE11="", "", IF($CV$8="X", "X", IF(COUNTIF($CV$11:$CV$20, $C11)&gt;0, "X","")))</f>
        <v>X</v>
      </c>
      <c r="DB11" s="6" t="str">
        <f t="shared" ref="DB11:DB74" si="50">IF($BE11="", "", IF(AND(NOT(DB$7=""), OR(E11&lt;DB$7, E11=AK$11)), "", IF(AND(NOT(DB$8=""), E11&gt;DB$8), "", "X")))</f>
        <v>X</v>
      </c>
      <c r="DC11" s="6" t="str">
        <f t="shared" ref="DC11:DC74" si="51">IF($BE11="", "", IF(AND(NOT(DC$7=""), OR(F11&lt;DC$7, F11=AL$11)), "", IF(AND(NOT(DC$8=""), F11&gt;DC$8), "", "X")))</f>
        <v>X</v>
      </c>
      <c r="DD11" s="6" t="str">
        <f t="shared" ref="DD11:DD74" si="52">IF($BE11="", "", IF(AND(NOT(DD$7=""), OR(G11&lt;DD$7, G11=AM$11)), "", IF(AND(NOT(DD$8=""), G11&gt;DD$8), "", "X")))</f>
        <v>X</v>
      </c>
      <c r="DE11" s="6" t="str">
        <f t="shared" ref="DE11:DE74" si="53">IF($BE11="", "", IF(AND(NOT(DE$7=""), OR(H11&lt;DE$7, H11=AO$11)), "", IF(AND(NOT(DE$8=""), H11&gt;DE$8), "", "X")))</f>
        <v>X</v>
      </c>
      <c r="DF11" s="6" t="str">
        <f t="shared" ref="DF11:DF74" si="54">IF($BE11="", "", IF($CW$8="X", "X", IF(COUNTIF($CW$11:$CW$16, $I11)&gt;0, "X","")))</f>
        <v>X</v>
      </c>
      <c r="DG11" s="6" t="str">
        <f t="shared" ref="DG11:DG74" si="55">IF($BE11="", "", IF(DG$8="", "X", IF(J11=DG$8, "X", "")))</f>
        <v>X</v>
      </c>
      <c r="DH11" s="6" t="str">
        <f t="shared" ref="DH11:DH74" si="56">IF($BE11="", "", IF(AND(NOT(DH$7=""), OR(K11&lt;DH$7, K11=AR$11)), "", IF(AND(NOT(DH$8=""), K11&gt;DH$8), "", "X")))</f>
        <v>X</v>
      </c>
      <c r="DI11" s="6" t="str">
        <f t="shared" ref="DI11:DI74" si="57">IF($BE11="", "", IF(AND(NOT(DI$7=""), OR($CN11&lt;DI$7, $CN11=AS$11)), "", IF(AND(NOT(DI$8=""), $CN11&gt;DI$8), "", "X")))</f>
        <v>X</v>
      </c>
      <c r="DJ11" s="6" t="str">
        <f t="shared" ref="DJ11:DJ74" si="58">IF($BE11="", "", IF(AND(NOT(DJ$7=""), OR(M11&lt;DJ$7, M11=AT$11)), "", IF(AND(NOT(DJ$8=""), M11&gt;DJ$8), "", "X")))</f>
        <v>X</v>
      </c>
      <c r="DK11" s="6" t="str">
        <f t="shared" ref="DK11:DK74" si="59">IF($BE11="", "", IF(AND(NOT(DK$7=""), OR(N11&lt;DK$7, N11=AU$11)), "", IF(AND(NOT(DK$8=""), N11&gt;DK$8), "", "X")))</f>
        <v>X</v>
      </c>
      <c r="DL11" s="6" t="str">
        <f t="shared" ref="DL11:DL74" si="60">IF($BE11="", "", IF(AND(NOT(DL$7=""), OR(O11&lt;DL$7, O11=AV$11)), "", IF(AND(NOT(DL$8=""), O11&gt;DL$8), "", "X")))</f>
        <v>X</v>
      </c>
      <c r="DM11" s="6" t="str">
        <f t="shared" ref="DM11:DM74" si="61">IF($BE11="", "", IF(AND(NOT(DM$7=""), OR(P11&lt;DM$7, P11=AW$11)), "", IF(AND(NOT(DM$8=""), P11&gt;DM$8), "", "X")))</f>
        <v>X</v>
      </c>
      <c r="DN11" s="6" t="str">
        <f t="shared" ref="DN11:DN74" si="62">IF($BE11="", "", IF(AND(NOT(DN$7=""), OR(Q11&lt;DN$7, Q11=AX$11)), "", IF(AND(NOT(DN$8=""), Q11&gt;DN$8), "", "X")))</f>
        <v>X</v>
      </c>
      <c r="DO11" s="6" t="str">
        <f t="shared" ref="DO11:DO74" si="63">IF($BE11="", "", IF(AND(NOT(DO$7=""), OR(R11&lt;DO$7, R11=AY$11)), "", IF(AND(NOT(DO$8=""), R11&gt;DO$8), "", "X")))</f>
        <v>X</v>
      </c>
      <c r="DP11" s="6" t="str">
        <f t="shared" ref="DP11:DP74" si="64">IF($BE11="", "", IF(DP$8="", "X", IF(S11=DP$8, "X", "")))</f>
        <v>X</v>
      </c>
      <c r="DQ11" s="6" t="str">
        <f t="shared" ref="DQ11:DQ74" si="65">IF($BE11="", "", IF(AND(NOT(DQ$7=""), OR($CO11&lt;DQ$7, $CO11=BA$11)), "", IF(AND(NOT(DQ$8=""), $CO11&gt;DQ$8), "", "X")))</f>
        <v>X</v>
      </c>
      <c r="DR11" s="6" t="str">
        <f t="shared" ref="DR11:DR74" si="66">IF($BE11="", "", IF(AND(NOT(DR$7=""), OR($CP11&lt;DR$7, $CP11=BD$11)), "", IF(AND(NOT(DR$8=""), $CP11&gt;DR$8), "", "X")))</f>
        <v>X</v>
      </c>
      <c r="DS11" s="6" t="str">
        <f t="shared" ref="DS11:DS74" si="67">IF($BE11="", "", IF(AND(NOT(DS$7=""), OR($CQ11&lt;DS$7, $CQ11=BE$11)), "", IF(AND(NOT(DS$8=""), $CQ11&gt;DS$8), "", "X")))</f>
        <v>X</v>
      </c>
      <c r="DT11" s="6" t="str">
        <f t="shared" ref="DT11:DT74" si="68">IF($BE11="", "", IF(DT$8="", "X", IF(W11=DT$8, "X", "")))</f>
        <v>X</v>
      </c>
      <c r="DU11" s="6" t="str">
        <f t="shared" ref="DU11:DU74" si="69">IF($BE11="", "", IF(AND(NOT(DU$7=""), OR(X11&lt;DU$7, X11=BG$11)), "", IF(AND(NOT(DU$8=""), X11&gt;DU$8), "", "X")))</f>
        <v>X</v>
      </c>
      <c r="DV11" s="6" t="str">
        <f t="shared" ref="DV11:DV74" si="70">IF($BE11="", "", IF(DV$8="", "X", IF(Y11=DV$8, "X", "")))</f>
        <v>X</v>
      </c>
      <c r="DW11" s="6" t="str">
        <f t="shared" ref="DW11:DW74" si="71">IF($BE11="", "", IF(AND(NOT(DW$7=""), OR($CR11&lt;DW$7, $CR11=BI$11)), "", IF(AND(NOT(DW$8=""), $CR11&gt;DW$8), "", "X")))</f>
        <v>X</v>
      </c>
      <c r="DX11" s="6" t="str">
        <f t="shared" ref="DX11:DX74" si="72">IF($BE11="", "", IF(AND(NOT(DX$7=""), OR($CS11&lt;DX$7, $CS11=BJ$11)), "", IF(AND(NOT(DX$8=""), $CS11&gt;DX$8), "", "X")))</f>
        <v>X</v>
      </c>
      <c r="DZ11" s="6" t="str">
        <f t="shared" ref="DZ11:DZ74" si="73">IF($BE11="", "", IF(COUNTIF($CY11:$DX11, "X")=25, "X", ""))</f>
        <v>X</v>
      </c>
      <c r="EB11" s="6">
        <f>IF($DZ11="", "", COUNTIF($DZ$11:$DZ11, "X"))</f>
        <v>1</v>
      </c>
      <c r="ED11" s="9" t="str">
        <f t="shared" ref="ED11:ED74" si="74">IF($EB11="", "", CONCATENATE($EB11, ". ", $D11))</f>
        <v>1. Sport Hotel Hermitage &amp; Spa</v>
      </c>
      <c r="EF11" s="6">
        <v>1</v>
      </c>
      <c r="EH11" s="9" t="str">
        <f>IF($B11="", "", IF(COUNTIF($B$11:$B11, $B11)&gt;1, "", $B11))</f>
        <v>Andorra</v>
      </c>
      <c r="EI11" s="6">
        <f t="shared" ref="EI11:EI74" si="75">IF(EH11="", "", COUNTIF(EH$11:EH$510, "&lt;"&amp;EH11)+1-EI$9)</f>
        <v>1</v>
      </c>
      <c r="EJ11" s="9" t="str">
        <f t="shared" ref="EJ11:EJ74" si="76">IF($EF11&gt;EI$7, "", IFERROR(INDEX(EH$11:EH$510, MATCH($EF11, EI$11:EI$510, 0)), ""))</f>
        <v>Andorra</v>
      </c>
      <c r="EL11" s="9" t="str">
        <f>IF($C11="", "", IF(COUNTIF($C$11:$C11, $C11)&gt;1, "", $C11))</f>
        <v>Soldeu</v>
      </c>
      <c r="EM11" s="6">
        <f t="shared" ref="EM11:EM74" si="77">IF(EL11="", "", COUNTIF(EL$11:EL$510, "&lt;"&amp;EL11)+1-EM$9)</f>
        <v>301</v>
      </c>
      <c r="EN11" s="9" t="str">
        <f t="shared" ref="EN11:EN74" si="78">IF($EF11&gt;EM$7, "", IFERROR(INDEX(EL$11:EL$510, MATCH($EF11, EM$11:EM$510, 0)), ""))</f>
        <v>Alassio</v>
      </c>
    </row>
    <row r="12" spans="1:144" hidden="1" x14ac:dyDescent="0.35">
      <c r="A12" s="2"/>
      <c r="B12" s="41" t="s">
        <v>134</v>
      </c>
      <c r="C12" s="42" t="s">
        <v>135</v>
      </c>
      <c r="D12" s="42" t="s">
        <v>136</v>
      </c>
      <c r="E12" s="49">
        <v>82</v>
      </c>
      <c r="F12" s="49">
        <v>0</v>
      </c>
      <c r="G12" s="49">
        <v>82</v>
      </c>
      <c r="H12" s="49">
        <v>1</v>
      </c>
      <c r="I12" s="42" t="s">
        <v>137</v>
      </c>
      <c r="J12" s="50" t="s">
        <v>137</v>
      </c>
      <c r="K12" s="49">
        <v>35</v>
      </c>
      <c r="L12" s="49">
        <v>85</v>
      </c>
      <c r="M12" s="49">
        <v>60</v>
      </c>
      <c r="N12" s="49">
        <v>50</v>
      </c>
      <c r="O12" s="49" t="s">
        <v>137</v>
      </c>
      <c r="P12" s="49">
        <v>26</v>
      </c>
      <c r="Q12" s="49">
        <v>70</v>
      </c>
      <c r="R12" s="49">
        <v>100</v>
      </c>
      <c r="S12" s="50" t="s">
        <v>7</v>
      </c>
      <c r="T12" s="49" t="s">
        <v>137</v>
      </c>
      <c r="U12" s="49" t="s">
        <v>137</v>
      </c>
      <c r="V12" s="49" t="s">
        <v>137</v>
      </c>
      <c r="W12" s="50" t="s">
        <v>7</v>
      </c>
      <c r="X12" s="49" t="s">
        <v>137</v>
      </c>
      <c r="Y12" s="50" t="s">
        <v>137</v>
      </c>
      <c r="Z12" s="49" t="s">
        <v>137</v>
      </c>
      <c r="AA12" s="49">
        <v>13.05</v>
      </c>
      <c r="AB12" s="67" t="s">
        <v>137</v>
      </c>
      <c r="AC12" s="63" t="s">
        <v>812</v>
      </c>
      <c r="AD12" s="63" t="s">
        <v>813</v>
      </c>
      <c r="AE12" s="43" t="s">
        <v>137</v>
      </c>
      <c r="AF12" s="2"/>
      <c r="AI12" s="10" t="str">
        <f>IF(Settings!$B8="", "", Settings!$B8)</f>
        <v>Beach</v>
      </c>
      <c r="AJ12" s="7" t="str">
        <f>$AI3</f>
        <v>✕</v>
      </c>
      <c r="AS12" s="7" t="str">
        <f>$AI3</f>
        <v>✕</v>
      </c>
      <c r="AW12" s="7" t="str">
        <f>$AI3</f>
        <v>✕</v>
      </c>
      <c r="AY12" s="7" t="str">
        <f>$AI3</f>
        <v>✕</v>
      </c>
      <c r="BB12" s="14" t="s">
        <v>94</v>
      </c>
      <c r="BC12" s="10" t="str">
        <f>IF(Settings!$H8="", "", Settings!$H8)</f>
        <v>APAC</v>
      </c>
      <c r="BE12" s="8" t="str">
        <f t="shared" ref="BE12:BE75" si="79">IF(COUNTIF($B12:$AE12, "")=30, "", "X")</f>
        <v>X</v>
      </c>
      <c r="BG12" s="8" t="str">
        <f t="shared" si="16"/>
        <v/>
      </c>
      <c r="BH12" s="8" t="str">
        <f t="shared" si="17"/>
        <v/>
      </c>
      <c r="BI12" s="8" t="str">
        <f t="shared" si="18"/>
        <v/>
      </c>
      <c r="BJ12" s="8" t="str">
        <f t="shared" si="19"/>
        <v/>
      </c>
      <c r="BK12" s="8" t="str">
        <f t="shared" si="20"/>
        <v/>
      </c>
      <c r="BL12" s="8" t="str">
        <f t="shared" si="21"/>
        <v/>
      </c>
      <c r="BM12" s="8" t="str">
        <f t="shared" si="22"/>
        <v/>
      </c>
      <c r="BN12" s="8" t="str">
        <f t="shared" si="23"/>
        <v>Yellow</v>
      </c>
      <c r="BO12" s="8" t="str">
        <f t="shared" si="24"/>
        <v>Yellow</v>
      </c>
      <c r="BP12" s="8" t="str">
        <f t="shared" si="25"/>
        <v/>
      </c>
      <c r="BQ12" s="8" t="str">
        <f t="shared" si="26"/>
        <v/>
      </c>
      <c r="BR12" s="8" t="str">
        <f t="shared" si="27"/>
        <v/>
      </c>
      <c r="BS12" s="8" t="str">
        <f t="shared" si="28"/>
        <v/>
      </c>
      <c r="BT12" s="8" t="str">
        <f t="shared" si="29"/>
        <v>Yellow</v>
      </c>
      <c r="BU12" s="8" t="str">
        <f t="shared" si="30"/>
        <v/>
      </c>
      <c r="BV12" s="8" t="str">
        <f t="shared" si="31"/>
        <v/>
      </c>
      <c r="BW12" s="8" t="str">
        <f t="shared" si="32"/>
        <v/>
      </c>
      <c r="BX12" s="8" t="str">
        <f t="shared" si="33"/>
        <v/>
      </c>
      <c r="BY12" s="8" t="str">
        <f t="shared" si="34"/>
        <v>Yellow</v>
      </c>
      <c r="BZ12" s="8" t="str">
        <f t="shared" si="35"/>
        <v>Yellow</v>
      </c>
      <c r="CA12" s="8" t="str">
        <f t="shared" si="36"/>
        <v>Yellow</v>
      </c>
      <c r="CB12" s="8" t="str">
        <f t="shared" si="37"/>
        <v/>
      </c>
      <c r="CC12" s="8" t="str">
        <f t="shared" si="38"/>
        <v>Yellow</v>
      </c>
      <c r="CD12" s="8" t="str">
        <f t="shared" si="39"/>
        <v>Yellow</v>
      </c>
      <c r="CE12" s="8" t="str">
        <f t="shared" si="40"/>
        <v>Yellow</v>
      </c>
      <c r="CF12" s="8" t="str">
        <f t="shared" si="41"/>
        <v/>
      </c>
      <c r="CG12" s="8" t="str">
        <f t="shared" ref="CG12:CG75" si="80">IF($BE12="", "", IF(AND(CG$5="X", AB12=""), $BE$6, IF(AND(NOT(AB12=""), COUNTIF(BD$11:BD$11, AB12)=0, COUNTIF(BB$11:BB$12, AB12)=0), $BE$7, "")))</f>
        <v>Yellow</v>
      </c>
      <c r="CH12" s="8" t="str">
        <f t="shared" si="42"/>
        <v/>
      </c>
      <c r="CI12" s="8" t="str">
        <f t="shared" ref="CI12:CI75" si="81">IF($BE12="", "", IF(AND(CI$5="X", AD12=""), $BE$6, ""))</f>
        <v/>
      </c>
      <c r="CJ12" s="8" t="str">
        <f t="shared" si="43"/>
        <v>Yellow</v>
      </c>
      <c r="CL12" s="10" t="str">
        <f t="shared" ref="CL12:CL75" si="82">IF(OR($B12="", $C12="", $D12=""), "", CONCATENATE($B12, " - ", $C12, " - ", $D12))</f>
        <v>Antigua and Barbuda - Antigua - Carlisle Bay</v>
      </c>
      <c r="CN12" s="22">
        <f t="shared" si="44"/>
        <v>85</v>
      </c>
      <c r="CO12" s="22" t="str">
        <f t="shared" si="45"/>
        <v/>
      </c>
      <c r="CP12" s="22" t="str">
        <f t="shared" si="46"/>
        <v/>
      </c>
      <c r="CQ12" s="22" t="str">
        <f t="shared" si="47"/>
        <v/>
      </c>
      <c r="CR12" s="22" t="str">
        <f t="shared" ref="CR12:CR75" si="83">IF(Z12="", "", IF(Z12=$AL$11, $AL$11, IF($CR$8=$CR$6, Z12, IFERROR(ROUND(Z12*$CR$3, 0), ""))))</f>
        <v/>
      </c>
      <c r="CS12" s="22">
        <f t="shared" ref="CS12:CS75" si="84">IF(AA12="", "", IF(AA12=$AL$11, $AL$11, IF($CR$8=$CR$6, AA12, IFERROR(ROUND(AA12*$CR$3, 0), ""))))</f>
        <v>13.05</v>
      </c>
      <c r="CU12" s="10" t="str">
        <f>'Hotel Search'!$CO17</f>
        <v/>
      </c>
      <c r="CV12" s="10" t="str">
        <f>'Hotel Search'!$CP17</f>
        <v/>
      </c>
      <c r="CW12" s="10" t="str">
        <f>'Hotel Search'!$CO32</f>
        <v>Beach</v>
      </c>
      <c r="CY12" s="8" t="str">
        <f t="shared" si="48"/>
        <v>X</v>
      </c>
      <c r="CZ12" s="29" t="str">
        <f t="shared" si="49"/>
        <v>X</v>
      </c>
      <c r="DB12" s="8" t="str">
        <f t="shared" si="50"/>
        <v>X</v>
      </c>
      <c r="DC12" s="8" t="str">
        <f t="shared" si="51"/>
        <v>X</v>
      </c>
      <c r="DD12" s="8" t="str">
        <f t="shared" si="52"/>
        <v>X</v>
      </c>
      <c r="DE12" s="8" t="str">
        <f t="shared" si="53"/>
        <v>X</v>
      </c>
      <c r="DF12" s="8" t="str">
        <f t="shared" si="54"/>
        <v>X</v>
      </c>
      <c r="DG12" s="8" t="str">
        <f t="shared" si="55"/>
        <v>X</v>
      </c>
      <c r="DH12" s="8" t="str">
        <f t="shared" si="56"/>
        <v>X</v>
      </c>
      <c r="DI12" s="8" t="str">
        <f t="shared" si="57"/>
        <v>X</v>
      </c>
      <c r="DJ12" s="8" t="str">
        <f t="shared" si="58"/>
        <v>X</v>
      </c>
      <c r="DK12" s="8" t="str">
        <f t="shared" si="59"/>
        <v>X</v>
      </c>
      <c r="DL12" s="8" t="str">
        <f t="shared" si="60"/>
        <v>X</v>
      </c>
      <c r="DM12" s="8" t="str">
        <f t="shared" si="61"/>
        <v>X</v>
      </c>
      <c r="DN12" s="8" t="str">
        <f t="shared" si="62"/>
        <v>X</v>
      </c>
      <c r="DO12" s="8" t="str">
        <f t="shared" si="63"/>
        <v>X</v>
      </c>
      <c r="DP12" s="8" t="str">
        <f t="shared" si="64"/>
        <v>X</v>
      </c>
      <c r="DQ12" s="8" t="str">
        <f t="shared" si="65"/>
        <v>X</v>
      </c>
      <c r="DR12" s="8" t="str">
        <f t="shared" si="66"/>
        <v>X</v>
      </c>
      <c r="DS12" s="8" t="str">
        <f t="shared" si="67"/>
        <v>X</v>
      </c>
      <c r="DT12" s="8" t="str">
        <f t="shared" si="68"/>
        <v>X</v>
      </c>
      <c r="DU12" s="8" t="str">
        <f t="shared" si="69"/>
        <v>X</v>
      </c>
      <c r="DV12" s="8" t="str">
        <f t="shared" si="70"/>
        <v>X</v>
      </c>
      <c r="DW12" s="8" t="str">
        <f t="shared" si="71"/>
        <v>X</v>
      </c>
      <c r="DX12" s="8" t="str">
        <f t="shared" si="72"/>
        <v>X</v>
      </c>
      <c r="DZ12" s="8" t="str">
        <f t="shared" si="73"/>
        <v>X</v>
      </c>
      <c r="EB12" s="8">
        <f>IF($DZ12="", "", COUNTIF($DZ$11:$DZ12, "X"))</f>
        <v>2</v>
      </c>
      <c r="ED12" s="10" t="str">
        <f t="shared" si="74"/>
        <v>2. Carlisle Bay</v>
      </c>
      <c r="EF12" s="8">
        <v>2</v>
      </c>
      <c r="EH12" s="10" t="str">
        <f>IF($B12="", "", IF(COUNTIF($B$11:$B12, $B12)&gt;1, "", $B12))</f>
        <v>Antigua and Barbuda</v>
      </c>
      <c r="EI12" s="8">
        <f t="shared" si="75"/>
        <v>2</v>
      </c>
      <c r="EJ12" s="10" t="str">
        <f t="shared" si="76"/>
        <v>Antigua and Barbuda</v>
      </c>
      <c r="EL12" s="10" t="str">
        <f>IF($C12="", "", IF(COUNTIF($C$11:$C12, $C12)&gt;1, "", $C12))</f>
        <v>Antigua</v>
      </c>
      <c r="EM12" s="8">
        <f t="shared" si="77"/>
        <v>7</v>
      </c>
      <c r="EN12" s="10" t="str">
        <f t="shared" si="78"/>
        <v>Almancil (Algarve)</v>
      </c>
    </row>
    <row r="13" spans="1:144" hidden="1" x14ac:dyDescent="0.35">
      <c r="A13" s="2"/>
      <c r="B13" s="41" t="s">
        <v>138</v>
      </c>
      <c r="C13" s="42" t="s">
        <v>143</v>
      </c>
      <c r="D13" s="42" t="s">
        <v>144</v>
      </c>
      <c r="E13" s="49">
        <v>192</v>
      </c>
      <c r="F13" s="49">
        <v>82</v>
      </c>
      <c r="G13" s="49">
        <v>110</v>
      </c>
      <c r="H13" s="49">
        <v>10</v>
      </c>
      <c r="I13" s="42" t="s">
        <v>137</v>
      </c>
      <c r="J13" s="50" t="s">
        <v>137</v>
      </c>
      <c r="K13" s="49">
        <v>370</v>
      </c>
      <c r="L13" s="49">
        <v>1405</v>
      </c>
      <c r="M13" s="49">
        <v>400</v>
      </c>
      <c r="N13" s="49">
        <v>234</v>
      </c>
      <c r="O13" s="49">
        <v>260</v>
      </c>
      <c r="P13" s="49" t="s">
        <v>137</v>
      </c>
      <c r="Q13" s="49">
        <v>280</v>
      </c>
      <c r="R13" s="49" t="s">
        <v>137</v>
      </c>
      <c r="S13" s="50" t="s">
        <v>7</v>
      </c>
      <c r="T13" s="49" t="s">
        <v>137</v>
      </c>
      <c r="U13" s="49" t="s">
        <v>137</v>
      </c>
      <c r="V13" s="49" t="s">
        <v>137</v>
      </c>
      <c r="W13" s="50" t="s">
        <v>7</v>
      </c>
      <c r="X13" s="49" t="s">
        <v>137</v>
      </c>
      <c r="Y13" s="50" t="s">
        <v>137</v>
      </c>
      <c r="Z13" s="49" t="s">
        <v>137</v>
      </c>
      <c r="AA13" s="49">
        <v>6</v>
      </c>
      <c r="AB13" s="67" t="s">
        <v>137</v>
      </c>
      <c r="AC13" s="63" t="s">
        <v>814</v>
      </c>
      <c r="AD13" s="63" t="s">
        <v>817</v>
      </c>
      <c r="AE13" s="43" t="s">
        <v>137</v>
      </c>
      <c r="AF13" s="2"/>
      <c r="AI13" s="10" t="str">
        <f>IF(Settings!$B9="", "", Settings!$B9)</f>
        <v>Mountain</v>
      </c>
      <c r="BC13" s="10" t="str">
        <f>IF(Settings!$H9="", "", Settings!$H9)</f>
        <v>Asia</v>
      </c>
      <c r="BE13" s="8" t="str">
        <f t="shared" si="79"/>
        <v>X</v>
      </c>
      <c r="BG13" s="8" t="str">
        <f t="shared" si="16"/>
        <v/>
      </c>
      <c r="BH13" s="8" t="str">
        <f t="shared" si="17"/>
        <v/>
      </c>
      <c r="BI13" s="8" t="str">
        <f t="shared" si="18"/>
        <v/>
      </c>
      <c r="BJ13" s="8" t="str">
        <f t="shared" si="19"/>
        <v/>
      </c>
      <c r="BK13" s="8" t="str">
        <f t="shared" si="20"/>
        <v/>
      </c>
      <c r="BL13" s="8" t="str">
        <f t="shared" si="21"/>
        <v/>
      </c>
      <c r="BM13" s="8" t="str">
        <f t="shared" si="22"/>
        <v/>
      </c>
      <c r="BN13" s="8" t="str">
        <f t="shared" si="23"/>
        <v>Yellow</v>
      </c>
      <c r="BO13" s="8" t="str">
        <f t="shared" si="24"/>
        <v>Yellow</v>
      </c>
      <c r="BP13" s="8" t="str">
        <f t="shared" si="25"/>
        <v/>
      </c>
      <c r="BQ13" s="8" t="str">
        <f t="shared" si="26"/>
        <v/>
      </c>
      <c r="BR13" s="8" t="str">
        <f t="shared" si="27"/>
        <v/>
      </c>
      <c r="BS13" s="8" t="str">
        <f t="shared" si="28"/>
        <v/>
      </c>
      <c r="BT13" s="8" t="str">
        <f t="shared" si="29"/>
        <v/>
      </c>
      <c r="BU13" s="8" t="str">
        <f t="shared" si="30"/>
        <v>Yellow</v>
      </c>
      <c r="BV13" s="8" t="str">
        <f t="shared" si="31"/>
        <v/>
      </c>
      <c r="BW13" s="8" t="str">
        <f t="shared" si="32"/>
        <v>Yellow</v>
      </c>
      <c r="BX13" s="8" t="str">
        <f t="shared" si="33"/>
        <v/>
      </c>
      <c r="BY13" s="8" t="str">
        <f t="shared" si="34"/>
        <v>Yellow</v>
      </c>
      <c r="BZ13" s="8" t="str">
        <f t="shared" si="35"/>
        <v>Yellow</v>
      </c>
      <c r="CA13" s="8" t="str">
        <f t="shared" si="36"/>
        <v>Yellow</v>
      </c>
      <c r="CB13" s="8" t="str">
        <f t="shared" si="37"/>
        <v/>
      </c>
      <c r="CC13" s="8" t="str">
        <f t="shared" si="38"/>
        <v>Yellow</v>
      </c>
      <c r="CD13" s="8" t="str">
        <f t="shared" si="39"/>
        <v>Yellow</v>
      </c>
      <c r="CE13" s="8" t="str">
        <f t="shared" si="40"/>
        <v>Yellow</v>
      </c>
      <c r="CF13" s="8" t="str">
        <f t="shared" si="41"/>
        <v/>
      </c>
      <c r="CG13" s="8" t="str">
        <f t="shared" si="80"/>
        <v>Yellow</v>
      </c>
      <c r="CH13" s="8" t="str">
        <f t="shared" si="42"/>
        <v/>
      </c>
      <c r="CI13" s="8" t="str">
        <f t="shared" si="81"/>
        <v/>
      </c>
      <c r="CJ13" s="8" t="str">
        <f t="shared" si="43"/>
        <v>Yellow</v>
      </c>
      <c r="CL13" s="10" t="str">
        <f t="shared" si="82"/>
        <v>Argentina - Buenos Aires - Alvear Palace Hotel</v>
      </c>
      <c r="CN13" s="22">
        <f t="shared" si="44"/>
        <v>1405</v>
      </c>
      <c r="CO13" s="22" t="str">
        <f t="shared" si="45"/>
        <v/>
      </c>
      <c r="CP13" s="22" t="str">
        <f t="shared" si="46"/>
        <v/>
      </c>
      <c r="CQ13" s="22" t="str">
        <f t="shared" si="47"/>
        <v/>
      </c>
      <c r="CR13" s="22" t="str">
        <f t="shared" si="83"/>
        <v/>
      </c>
      <c r="CS13" s="22">
        <f t="shared" si="84"/>
        <v>6</v>
      </c>
      <c r="CU13" s="10" t="str">
        <f>'Hotel Search'!$CO18</f>
        <v/>
      </c>
      <c r="CV13" s="10" t="str">
        <f>'Hotel Search'!$CP18</f>
        <v/>
      </c>
      <c r="CW13" s="10" t="str">
        <f>'Hotel Search'!$CO33</f>
        <v>Mountain</v>
      </c>
      <c r="CY13" s="8" t="str">
        <f t="shared" si="48"/>
        <v>X</v>
      </c>
      <c r="CZ13" s="29" t="str">
        <f t="shared" si="49"/>
        <v>X</v>
      </c>
      <c r="DB13" s="8" t="str">
        <f t="shared" si="50"/>
        <v>X</v>
      </c>
      <c r="DC13" s="8" t="str">
        <f t="shared" si="51"/>
        <v>X</v>
      </c>
      <c r="DD13" s="8" t="str">
        <f t="shared" si="52"/>
        <v>X</v>
      </c>
      <c r="DE13" s="8" t="str">
        <f t="shared" si="53"/>
        <v>X</v>
      </c>
      <c r="DF13" s="8" t="str">
        <f t="shared" si="54"/>
        <v>X</v>
      </c>
      <c r="DG13" s="8" t="str">
        <f t="shared" si="55"/>
        <v>X</v>
      </c>
      <c r="DH13" s="8" t="str">
        <f t="shared" si="56"/>
        <v>X</v>
      </c>
      <c r="DI13" s="8" t="str">
        <f t="shared" si="57"/>
        <v>X</v>
      </c>
      <c r="DJ13" s="8" t="str">
        <f t="shared" si="58"/>
        <v>X</v>
      </c>
      <c r="DK13" s="8" t="str">
        <f t="shared" si="59"/>
        <v>X</v>
      </c>
      <c r="DL13" s="8" t="str">
        <f t="shared" si="60"/>
        <v>X</v>
      </c>
      <c r="DM13" s="8" t="str">
        <f t="shared" si="61"/>
        <v>X</v>
      </c>
      <c r="DN13" s="8" t="str">
        <f t="shared" si="62"/>
        <v>X</v>
      </c>
      <c r="DO13" s="8" t="str">
        <f t="shared" si="63"/>
        <v>X</v>
      </c>
      <c r="DP13" s="8" t="str">
        <f t="shared" si="64"/>
        <v>X</v>
      </c>
      <c r="DQ13" s="8" t="str">
        <f t="shared" si="65"/>
        <v>X</v>
      </c>
      <c r="DR13" s="8" t="str">
        <f t="shared" si="66"/>
        <v>X</v>
      </c>
      <c r="DS13" s="8" t="str">
        <f t="shared" si="67"/>
        <v>X</v>
      </c>
      <c r="DT13" s="8" t="str">
        <f t="shared" si="68"/>
        <v>X</v>
      </c>
      <c r="DU13" s="8" t="str">
        <f t="shared" si="69"/>
        <v>X</v>
      </c>
      <c r="DV13" s="8" t="str">
        <f t="shared" si="70"/>
        <v>X</v>
      </c>
      <c r="DW13" s="8" t="str">
        <f t="shared" si="71"/>
        <v>X</v>
      </c>
      <c r="DX13" s="8" t="str">
        <f t="shared" si="72"/>
        <v>X</v>
      </c>
      <c r="DZ13" s="8" t="str">
        <f t="shared" si="73"/>
        <v>X</v>
      </c>
      <c r="EB13" s="8">
        <f>IF($DZ13="", "", COUNTIF($DZ$11:$DZ13, "X"))</f>
        <v>3</v>
      </c>
      <c r="ED13" s="10" t="str">
        <f t="shared" si="74"/>
        <v>3. Alvear Palace Hotel</v>
      </c>
      <c r="EF13" s="8">
        <v>3</v>
      </c>
      <c r="EH13" s="10" t="str">
        <f>IF($B13="", "", IF(COUNTIF($B$11:$B13, $B13)&gt;1, "", $B13))</f>
        <v>Argentina</v>
      </c>
      <c r="EI13" s="8">
        <f t="shared" si="75"/>
        <v>3</v>
      </c>
      <c r="EJ13" s="10" t="str">
        <f t="shared" si="76"/>
        <v>Argentina</v>
      </c>
      <c r="EL13" s="10" t="str">
        <f>IF($C13="", "", IF(COUNTIF($C$11:$C13, $C13)&gt;1, "", $C13))</f>
        <v>Buenos Aires</v>
      </c>
      <c r="EM13" s="8">
        <f t="shared" si="77"/>
        <v>36</v>
      </c>
      <c r="EN13" s="10" t="str">
        <f t="shared" si="78"/>
        <v>Alporchinhos, Porches</v>
      </c>
    </row>
    <row r="14" spans="1:144" hidden="1" x14ac:dyDescent="0.35">
      <c r="A14" s="2"/>
      <c r="B14" s="41" t="s">
        <v>138</v>
      </c>
      <c r="C14" s="42" t="s">
        <v>141</v>
      </c>
      <c r="D14" s="42" t="s">
        <v>142</v>
      </c>
      <c r="E14" s="49">
        <v>127</v>
      </c>
      <c r="F14" s="49">
        <v>117</v>
      </c>
      <c r="G14" s="49">
        <v>10</v>
      </c>
      <c r="H14" s="49">
        <v>5</v>
      </c>
      <c r="I14" s="42" t="s">
        <v>137</v>
      </c>
      <c r="J14" s="50" t="s">
        <v>137</v>
      </c>
      <c r="K14" s="49">
        <v>80</v>
      </c>
      <c r="L14" s="49">
        <v>1300</v>
      </c>
      <c r="M14" s="49">
        <v>630</v>
      </c>
      <c r="N14" s="49">
        <v>300</v>
      </c>
      <c r="O14" s="49">
        <v>110</v>
      </c>
      <c r="P14" s="49">
        <v>36</v>
      </c>
      <c r="Q14" s="49">
        <v>440</v>
      </c>
      <c r="R14" s="49">
        <v>900</v>
      </c>
      <c r="S14" s="50" t="s">
        <v>7</v>
      </c>
      <c r="T14" s="49" t="s">
        <v>137</v>
      </c>
      <c r="U14" s="49" t="s">
        <v>137</v>
      </c>
      <c r="V14" s="49" t="s">
        <v>137</v>
      </c>
      <c r="W14" s="50" t="s">
        <v>7</v>
      </c>
      <c r="X14" s="49" t="s">
        <v>137</v>
      </c>
      <c r="Y14" s="50" t="s">
        <v>137</v>
      </c>
      <c r="Z14" s="49" t="s">
        <v>137</v>
      </c>
      <c r="AA14" s="49">
        <v>6</v>
      </c>
      <c r="AB14" s="67" t="s">
        <v>137</v>
      </c>
      <c r="AC14" s="63" t="s">
        <v>814</v>
      </c>
      <c r="AD14" s="63" t="s">
        <v>816</v>
      </c>
      <c r="AE14" s="43" t="s">
        <v>137</v>
      </c>
      <c r="AF14" s="2"/>
      <c r="AI14" s="10" t="str">
        <f>IF(Settings!$B10="", "", Settings!$B10)</f>
        <v>Countryside</v>
      </c>
      <c r="BC14" s="10" t="str">
        <f>IF(Settings!$H10="", "", Settings!$H10)</f>
        <v>Caribbean</v>
      </c>
      <c r="BE14" s="8" t="str">
        <f t="shared" si="79"/>
        <v>X</v>
      </c>
      <c r="BG14" s="8" t="str">
        <f t="shared" si="16"/>
        <v/>
      </c>
      <c r="BH14" s="8" t="str">
        <f t="shared" si="17"/>
        <v/>
      </c>
      <c r="BI14" s="8" t="str">
        <f t="shared" si="18"/>
        <v/>
      </c>
      <c r="BJ14" s="8" t="str">
        <f t="shared" si="19"/>
        <v/>
      </c>
      <c r="BK14" s="8" t="str">
        <f t="shared" si="20"/>
        <v/>
      </c>
      <c r="BL14" s="8" t="str">
        <f t="shared" si="21"/>
        <v/>
      </c>
      <c r="BM14" s="8" t="str">
        <f t="shared" si="22"/>
        <v/>
      </c>
      <c r="BN14" s="8" t="str">
        <f t="shared" si="23"/>
        <v>Yellow</v>
      </c>
      <c r="BO14" s="8" t="str">
        <f t="shared" si="24"/>
        <v>Yellow</v>
      </c>
      <c r="BP14" s="8" t="str">
        <f t="shared" si="25"/>
        <v/>
      </c>
      <c r="BQ14" s="8" t="str">
        <f t="shared" si="26"/>
        <v/>
      </c>
      <c r="BR14" s="8" t="str">
        <f t="shared" si="27"/>
        <v/>
      </c>
      <c r="BS14" s="8" t="str">
        <f t="shared" si="28"/>
        <v/>
      </c>
      <c r="BT14" s="8" t="str">
        <f t="shared" si="29"/>
        <v/>
      </c>
      <c r="BU14" s="8" t="str">
        <f t="shared" si="30"/>
        <v/>
      </c>
      <c r="BV14" s="8" t="str">
        <f t="shared" si="31"/>
        <v/>
      </c>
      <c r="BW14" s="8" t="str">
        <f t="shared" si="32"/>
        <v/>
      </c>
      <c r="BX14" s="8" t="str">
        <f t="shared" si="33"/>
        <v/>
      </c>
      <c r="BY14" s="8" t="str">
        <f t="shared" si="34"/>
        <v>Yellow</v>
      </c>
      <c r="BZ14" s="8" t="str">
        <f t="shared" si="35"/>
        <v>Yellow</v>
      </c>
      <c r="CA14" s="8" t="str">
        <f t="shared" si="36"/>
        <v>Yellow</v>
      </c>
      <c r="CB14" s="8" t="str">
        <f t="shared" si="37"/>
        <v/>
      </c>
      <c r="CC14" s="8" t="str">
        <f t="shared" si="38"/>
        <v>Yellow</v>
      </c>
      <c r="CD14" s="8" t="str">
        <f t="shared" si="39"/>
        <v>Yellow</v>
      </c>
      <c r="CE14" s="8" t="str">
        <f t="shared" si="40"/>
        <v>Yellow</v>
      </c>
      <c r="CF14" s="8" t="str">
        <f t="shared" si="41"/>
        <v/>
      </c>
      <c r="CG14" s="8" t="str">
        <f t="shared" si="80"/>
        <v>Yellow</v>
      </c>
      <c r="CH14" s="8" t="str">
        <f t="shared" si="42"/>
        <v/>
      </c>
      <c r="CI14" s="8" t="str">
        <f t="shared" si="81"/>
        <v/>
      </c>
      <c r="CJ14" s="8" t="str">
        <f t="shared" si="43"/>
        <v>Yellow</v>
      </c>
      <c r="CL14" s="10" t="str">
        <f t="shared" si="82"/>
        <v>Argentina - Tierra del Fuego - Arakur Ushuaia Resort &amp; Spa</v>
      </c>
      <c r="CN14" s="22">
        <f t="shared" si="44"/>
        <v>1300</v>
      </c>
      <c r="CO14" s="22" t="str">
        <f t="shared" si="45"/>
        <v/>
      </c>
      <c r="CP14" s="22" t="str">
        <f t="shared" si="46"/>
        <v/>
      </c>
      <c r="CQ14" s="22" t="str">
        <f t="shared" si="47"/>
        <v/>
      </c>
      <c r="CR14" s="22" t="str">
        <f t="shared" si="83"/>
        <v/>
      </c>
      <c r="CS14" s="22">
        <f t="shared" si="84"/>
        <v>6</v>
      </c>
      <c r="CU14" s="10" t="str">
        <f>'Hotel Search'!$CO19</f>
        <v/>
      </c>
      <c r="CV14" s="10" t="str">
        <f>'Hotel Search'!$CP19</f>
        <v/>
      </c>
      <c r="CW14" s="10" t="str">
        <f>'Hotel Search'!$CO34</f>
        <v>Countryside</v>
      </c>
      <c r="CY14" s="8" t="str">
        <f t="shared" si="48"/>
        <v>X</v>
      </c>
      <c r="CZ14" s="29" t="str">
        <f t="shared" si="49"/>
        <v>X</v>
      </c>
      <c r="DB14" s="8" t="str">
        <f t="shared" si="50"/>
        <v>X</v>
      </c>
      <c r="DC14" s="8" t="str">
        <f t="shared" si="51"/>
        <v>X</v>
      </c>
      <c r="DD14" s="8" t="str">
        <f t="shared" si="52"/>
        <v>X</v>
      </c>
      <c r="DE14" s="8" t="str">
        <f t="shared" si="53"/>
        <v>X</v>
      </c>
      <c r="DF14" s="8" t="str">
        <f t="shared" si="54"/>
        <v>X</v>
      </c>
      <c r="DG14" s="8" t="str">
        <f t="shared" si="55"/>
        <v>X</v>
      </c>
      <c r="DH14" s="8" t="str">
        <f t="shared" si="56"/>
        <v>X</v>
      </c>
      <c r="DI14" s="8" t="str">
        <f t="shared" si="57"/>
        <v>X</v>
      </c>
      <c r="DJ14" s="8" t="str">
        <f t="shared" si="58"/>
        <v>X</v>
      </c>
      <c r="DK14" s="8" t="str">
        <f t="shared" si="59"/>
        <v>X</v>
      </c>
      <c r="DL14" s="8" t="str">
        <f t="shared" si="60"/>
        <v>X</v>
      </c>
      <c r="DM14" s="8" t="str">
        <f t="shared" si="61"/>
        <v>X</v>
      </c>
      <c r="DN14" s="8" t="str">
        <f t="shared" si="62"/>
        <v>X</v>
      </c>
      <c r="DO14" s="8" t="str">
        <f t="shared" si="63"/>
        <v>X</v>
      </c>
      <c r="DP14" s="8" t="str">
        <f t="shared" si="64"/>
        <v>X</v>
      </c>
      <c r="DQ14" s="8" t="str">
        <f t="shared" si="65"/>
        <v>X</v>
      </c>
      <c r="DR14" s="8" t="str">
        <f t="shared" si="66"/>
        <v>X</v>
      </c>
      <c r="DS14" s="8" t="str">
        <f t="shared" si="67"/>
        <v>X</v>
      </c>
      <c r="DT14" s="8" t="str">
        <f t="shared" si="68"/>
        <v>X</v>
      </c>
      <c r="DU14" s="8" t="str">
        <f t="shared" si="69"/>
        <v>X</v>
      </c>
      <c r="DV14" s="8" t="str">
        <f t="shared" si="70"/>
        <v>X</v>
      </c>
      <c r="DW14" s="8" t="str">
        <f t="shared" si="71"/>
        <v>X</v>
      </c>
      <c r="DX14" s="8" t="str">
        <f t="shared" si="72"/>
        <v>X</v>
      </c>
      <c r="DZ14" s="8" t="str">
        <f t="shared" si="73"/>
        <v>X</v>
      </c>
      <c r="EB14" s="8">
        <f>IF($DZ14="", "", COUNTIF($DZ$11:$DZ14, "X"))</f>
        <v>4</v>
      </c>
      <c r="ED14" s="10" t="str">
        <f t="shared" si="74"/>
        <v>4. Arakur Ushuaia Resort &amp; Spa</v>
      </c>
      <c r="EF14" s="8">
        <v>4</v>
      </c>
      <c r="EH14" s="10" t="str">
        <f>IF($B14="", "", IF(COUNTIF($B$11:$B14, $B14)&gt;1, "", $B14))</f>
        <v/>
      </c>
      <c r="EI14" s="8" t="str">
        <f t="shared" si="75"/>
        <v/>
      </c>
      <c r="EJ14" s="10" t="str">
        <f t="shared" si="76"/>
        <v>Australia</v>
      </c>
      <c r="EL14" s="10" t="str">
        <f>IF($C14="", "", IF(COUNTIF($C$11:$C14, $C14)&gt;1, "", $C14))</f>
        <v>Tierra del Fuego</v>
      </c>
      <c r="EM14" s="8">
        <f t="shared" si="77"/>
        <v>324</v>
      </c>
      <c r="EN14" s="10" t="str">
        <f t="shared" si="78"/>
        <v>Amalfi (SA)</v>
      </c>
    </row>
    <row r="15" spans="1:144" hidden="1" x14ac:dyDescent="0.35">
      <c r="A15" s="2"/>
      <c r="B15" s="41" t="s">
        <v>138</v>
      </c>
      <c r="C15" s="42" t="s">
        <v>139</v>
      </c>
      <c r="D15" s="42" t="s">
        <v>140</v>
      </c>
      <c r="E15" s="49">
        <v>21</v>
      </c>
      <c r="F15" s="49">
        <v>0</v>
      </c>
      <c r="G15" s="49">
        <v>21</v>
      </c>
      <c r="H15" s="49">
        <v>1</v>
      </c>
      <c r="I15" s="42" t="s">
        <v>137</v>
      </c>
      <c r="J15" s="50" t="s">
        <v>137</v>
      </c>
      <c r="K15" s="49">
        <v>25</v>
      </c>
      <c r="L15" s="49">
        <v>100</v>
      </c>
      <c r="M15" s="49">
        <v>30</v>
      </c>
      <c r="N15" s="49">
        <v>20</v>
      </c>
      <c r="O15" s="49">
        <v>20</v>
      </c>
      <c r="P15" s="49">
        <v>16</v>
      </c>
      <c r="Q15" s="49">
        <v>40</v>
      </c>
      <c r="R15" s="49">
        <v>50</v>
      </c>
      <c r="S15" s="50" t="s">
        <v>7</v>
      </c>
      <c r="T15" s="49" t="s">
        <v>137</v>
      </c>
      <c r="U15" s="49" t="s">
        <v>137</v>
      </c>
      <c r="V15" s="49" t="s">
        <v>137</v>
      </c>
      <c r="W15" s="50" t="s">
        <v>7</v>
      </c>
      <c r="X15" s="49" t="s">
        <v>137</v>
      </c>
      <c r="Y15" s="50" t="s">
        <v>137</v>
      </c>
      <c r="Z15" s="49" t="s">
        <v>137</v>
      </c>
      <c r="AA15" s="49">
        <v>62</v>
      </c>
      <c r="AB15" s="67" t="s">
        <v>137</v>
      </c>
      <c r="AC15" s="63" t="s">
        <v>814</v>
      </c>
      <c r="AD15" s="63" t="s">
        <v>815</v>
      </c>
      <c r="AE15" s="43" t="s">
        <v>137</v>
      </c>
      <c r="AF15" s="2"/>
      <c r="AI15" s="10" t="str">
        <f>IF(Settings!$B11="", "", Settings!$B11)</f>
        <v/>
      </c>
      <c r="BC15" s="10" t="str">
        <f>IF(Settings!$H11="", "", Settings!$H11)</f>
        <v>Central and South America</v>
      </c>
      <c r="BE15" s="8" t="str">
        <f t="shared" si="79"/>
        <v>X</v>
      </c>
      <c r="BG15" s="8" t="str">
        <f t="shared" si="16"/>
        <v/>
      </c>
      <c r="BH15" s="8" t="str">
        <f t="shared" si="17"/>
        <v/>
      </c>
      <c r="BI15" s="8" t="str">
        <f t="shared" si="18"/>
        <v/>
      </c>
      <c r="BJ15" s="8" t="str">
        <f t="shared" si="19"/>
        <v/>
      </c>
      <c r="BK15" s="8" t="str">
        <f t="shared" si="20"/>
        <v/>
      </c>
      <c r="BL15" s="8" t="str">
        <f t="shared" si="21"/>
        <v/>
      </c>
      <c r="BM15" s="8" t="str">
        <f t="shared" si="22"/>
        <v/>
      </c>
      <c r="BN15" s="8" t="str">
        <f t="shared" si="23"/>
        <v>Yellow</v>
      </c>
      <c r="BO15" s="8" t="str">
        <f t="shared" si="24"/>
        <v>Yellow</v>
      </c>
      <c r="BP15" s="8" t="str">
        <f t="shared" si="25"/>
        <v/>
      </c>
      <c r="BQ15" s="8" t="str">
        <f t="shared" si="26"/>
        <v/>
      </c>
      <c r="BR15" s="8" t="str">
        <f t="shared" si="27"/>
        <v/>
      </c>
      <c r="BS15" s="8" t="str">
        <f t="shared" si="28"/>
        <v/>
      </c>
      <c r="BT15" s="8" t="str">
        <f t="shared" si="29"/>
        <v/>
      </c>
      <c r="BU15" s="8" t="str">
        <f t="shared" si="30"/>
        <v/>
      </c>
      <c r="BV15" s="8" t="str">
        <f t="shared" si="31"/>
        <v/>
      </c>
      <c r="BW15" s="8" t="str">
        <f t="shared" si="32"/>
        <v/>
      </c>
      <c r="BX15" s="8" t="str">
        <f t="shared" si="33"/>
        <v/>
      </c>
      <c r="BY15" s="8" t="str">
        <f t="shared" si="34"/>
        <v>Yellow</v>
      </c>
      <c r="BZ15" s="8" t="str">
        <f t="shared" si="35"/>
        <v>Yellow</v>
      </c>
      <c r="CA15" s="8" t="str">
        <f t="shared" si="36"/>
        <v>Yellow</v>
      </c>
      <c r="CB15" s="8" t="str">
        <f t="shared" si="37"/>
        <v/>
      </c>
      <c r="CC15" s="8" t="str">
        <f t="shared" si="38"/>
        <v>Yellow</v>
      </c>
      <c r="CD15" s="8" t="str">
        <f t="shared" si="39"/>
        <v>Yellow</v>
      </c>
      <c r="CE15" s="8" t="str">
        <f t="shared" si="40"/>
        <v>Yellow</v>
      </c>
      <c r="CF15" s="8" t="str">
        <f t="shared" si="41"/>
        <v/>
      </c>
      <c r="CG15" s="8" t="str">
        <f t="shared" si="80"/>
        <v>Yellow</v>
      </c>
      <c r="CH15" s="8" t="str">
        <f t="shared" si="42"/>
        <v/>
      </c>
      <c r="CI15" s="8" t="str">
        <f t="shared" si="81"/>
        <v/>
      </c>
      <c r="CJ15" s="8" t="str">
        <f t="shared" si="43"/>
        <v>Yellow</v>
      </c>
      <c r="CL15" s="10" t="str">
        <f t="shared" si="82"/>
        <v>Argentina - Mendoza - The Vines Resort &amp; Spa</v>
      </c>
      <c r="CN15" s="22">
        <f t="shared" si="44"/>
        <v>100</v>
      </c>
      <c r="CO15" s="22" t="str">
        <f t="shared" si="45"/>
        <v/>
      </c>
      <c r="CP15" s="22" t="str">
        <f t="shared" si="46"/>
        <v/>
      </c>
      <c r="CQ15" s="22" t="str">
        <f t="shared" si="47"/>
        <v/>
      </c>
      <c r="CR15" s="22" t="str">
        <f t="shared" si="83"/>
        <v/>
      </c>
      <c r="CS15" s="22">
        <f t="shared" si="84"/>
        <v>62</v>
      </c>
      <c r="CU15" s="10" t="str">
        <f>'Hotel Search'!$CO20</f>
        <v/>
      </c>
      <c r="CV15" s="10" t="str">
        <f>'Hotel Search'!$CP20</f>
        <v/>
      </c>
      <c r="CW15" s="10" t="str">
        <f>'Hotel Search'!$CO35</f>
        <v/>
      </c>
      <c r="CY15" s="8" t="str">
        <f t="shared" si="48"/>
        <v>X</v>
      </c>
      <c r="CZ15" s="29" t="str">
        <f t="shared" si="49"/>
        <v>X</v>
      </c>
      <c r="DB15" s="8" t="str">
        <f t="shared" si="50"/>
        <v>X</v>
      </c>
      <c r="DC15" s="8" t="str">
        <f t="shared" si="51"/>
        <v>X</v>
      </c>
      <c r="DD15" s="8" t="str">
        <f t="shared" si="52"/>
        <v>X</v>
      </c>
      <c r="DE15" s="8" t="str">
        <f t="shared" si="53"/>
        <v>X</v>
      </c>
      <c r="DF15" s="8" t="str">
        <f t="shared" si="54"/>
        <v>X</v>
      </c>
      <c r="DG15" s="8" t="str">
        <f t="shared" si="55"/>
        <v>X</v>
      </c>
      <c r="DH15" s="8" t="str">
        <f t="shared" si="56"/>
        <v>X</v>
      </c>
      <c r="DI15" s="8" t="str">
        <f t="shared" si="57"/>
        <v>X</v>
      </c>
      <c r="DJ15" s="8" t="str">
        <f t="shared" si="58"/>
        <v>X</v>
      </c>
      <c r="DK15" s="8" t="str">
        <f t="shared" si="59"/>
        <v>X</v>
      </c>
      <c r="DL15" s="8" t="str">
        <f t="shared" si="60"/>
        <v>X</v>
      </c>
      <c r="DM15" s="8" t="str">
        <f t="shared" si="61"/>
        <v>X</v>
      </c>
      <c r="DN15" s="8" t="str">
        <f t="shared" si="62"/>
        <v>X</v>
      </c>
      <c r="DO15" s="8" t="str">
        <f t="shared" si="63"/>
        <v>X</v>
      </c>
      <c r="DP15" s="8" t="str">
        <f t="shared" si="64"/>
        <v>X</v>
      </c>
      <c r="DQ15" s="8" t="str">
        <f t="shared" si="65"/>
        <v>X</v>
      </c>
      <c r="DR15" s="8" t="str">
        <f t="shared" si="66"/>
        <v>X</v>
      </c>
      <c r="DS15" s="8" t="str">
        <f t="shared" si="67"/>
        <v>X</v>
      </c>
      <c r="DT15" s="8" t="str">
        <f t="shared" si="68"/>
        <v>X</v>
      </c>
      <c r="DU15" s="8" t="str">
        <f t="shared" si="69"/>
        <v>X</v>
      </c>
      <c r="DV15" s="8" t="str">
        <f t="shared" si="70"/>
        <v>X</v>
      </c>
      <c r="DW15" s="8" t="str">
        <f t="shared" si="71"/>
        <v>X</v>
      </c>
      <c r="DX15" s="8" t="str">
        <f t="shared" si="72"/>
        <v>X</v>
      </c>
      <c r="DZ15" s="8" t="str">
        <f t="shared" si="73"/>
        <v>X</v>
      </c>
      <c r="EB15" s="8">
        <f>IF($DZ15="", "", COUNTIF($DZ$11:$DZ15, "X"))</f>
        <v>5</v>
      </c>
      <c r="ED15" s="10" t="str">
        <f t="shared" si="74"/>
        <v>5. The Vines Resort &amp; Spa</v>
      </c>
      <c r="EF15" s="8">
        <v>5</v>
      </c>
      <c r="EH15" s="10" t="str">
        <f>IF($B15="", "", IF(COUNTIF($B$11:$B15, $B15)&gt;1, "", $B15))</f>
        <v/>
      </c>
      <c r="EI15" s="8" t="str">
        <f t="shared" si="75"/>
        <v/>
      </c>
      <c r="EJ15" s="10" t="str">
        <f t="shared" si="76"/>
        <v>Austria</v>
      </c>
      <c r="EL15" s="10" t="str">
        <f>IF($C15="", "", IF(COUNTIF($C$11:$C15, $C15)&gt;1, "", $C15))</f>
        <v>Mendoza</v>
      </c>
      <c r="EM15" s="8">
        <f t="shared" si="77"/>
        <v>176</v>
      </c>
      <c r="EN15" s="10" t="str">
        <f t="shared" si="78"/>
        <v>Amsterdam</v>
      </c>
    </row>
    <row r="16" spans="1:144" hidden="1" x14ac:dyDescent="0.35">
      <c r="A16" s="2"/>
      <c r="B16" s="41" t="s">
        <v>145</v>
      </c>
      <c r="C16" s="42" t="s">
        <v>146</v>
      </c>
      <c r="D16" s="42" t="s">
        <v>147</v>
      </c>
      <c r="E16" s="49">
        <v>44</v>
      </c>
      <c r="F16" s="49">
        <v>42</v>
      </c>
      <c r="G16" s="49">
        <v>2</v>
      </c>
      <c r="H16" s="49" t="s">
        <v>137</v>
      </c>
      <c r="I16" s="42" t="s">
        <v>137</v>
      </c>
      <c r="J16" s="50" t="s">
        <v>137</v>
      </c>
      <c r="K16" s="49" t="s">
        <v>137</v>
      </c>
      <c r="L16" s="49" t="s">
        <v>137</v>
      </c>
      <c r="M16" s="49" t="s">
        <v>137</v>
      </c>
      <c r="N16" s="49" t="s">
        <v>137</v>
      </c>
      <c r="O16" s="49" t="s">
        <v>137</v>
      </c>
      <c r="P16" s="49" t="s">
        <v>137</v>
      </c>
      <c r="Q16" s="49" t="s">
        <v>137</v>
      </c>
      <c r="R16" s="49" t="s">
        <v>137</v>
      </c>
      <c r="S16" s="50" t="s">
        <v>137</v>
      </c>
      <c r="T16" s="49" t="s">
        <v>137</v>
      </c>
      <c r="U16" s="49" t="s">
        <v>137</v>
      </c>
      <c r="V16" s="49" t="s">
        <v>137</v>
      </c>
      <c r="W16" s="50" t="s">
        <v>7</v>
      </c>
      <c r="X16" s="49" t="s">
        <v>137</v>
      </c>
      <c r="Y16" s="50" t="s">
        <v>137</v>
      </c>
      <c r="Z16" s="49" t="s">
        <v>137</v>
      </c>
      <c r="AA16" s="49" t="s">
        <v>137</v>
      </c>
      <c r="AB16" s="67" t="s">
        <v>137</v>
      </c>
      <c r="AC16" s="63" t="s">
        <v>791</v>
      </c>
      <c r="AD16" s="63" t="s">
        <v>818</v>
      </c>
      <c r="AE16" s="43" t="s">
        <v>137</v>
      </c>
      <c r="AF16" s="2"/>
      <c r="AI16" s="11" t="str">
        <f>IF(Settings!$B12="", "", Settings!$B12)</f>
        <v/>
      </c>
      <c r="BC16" s="10" t="str">
        <f>IF(Settings!$H12="", "", Settings!$H12)</f>
        <v>Europe</v>
      </c>
      <c r="BE16" s="8" t="str">
        <f t="shared" si="79"/>
        <v>X</v>
      </c>
      <c r="BG16" s="8" t="str">
        <f t="shared" si="16"/>
        <v/>
      </c>
      <c r="BH16" s="8" t="str">
        <f t="shared" si="17"/>
        <v/>
      </c>
      <c r="BI16" s="8" t="str">
        <f t="shared" si="18"/>
        <v/>
      </c>
      <c r="BJ16" s="8" t="str">
        <f t="shared" si="19"/>
        <v/>
      </c>
      <c r="BK16" s="8" t="str">
        <f t="shared" si="20"/>
        <v/>
      </c>
      <c r="BL16" s="8" t="str">
        <f t="shared" si="21"/>
        <v/>
      </c>
      <c r="BM16" s="8" t="str">
        <f t="shared" si="22"/>
        <v>Yellow</v>
      </c>
      <c r="BN16" s="8" t="str">
        <f t="shared" si="23"/>
        <v>Yellow</v>
      </c>
      <c r="BO16" s="8" t="str">
        <f t="shared" si="24"/>
        <v>Yellow</v>
      </c>
      <c r="BP16" s="8" t="str">
        <f t="shared" si="25"/>
        <v>Yellow</v>
      </c>
      <c r="BQ16" s="8" t="str">
        <f t="shared" si="26"/>
        <v>Yellow</v>
      </c>
      <c r="BR16" s="8" t="str">
        <f t="shared" si="27"/>
        <v>Yellow</v>
      </c>
      <c r="BS16" s="8" t="str">
        <f t="shared" si="28"/>
        <v>Yellow</v>
      </c>
      <c r="BT16" s="8" t="str">
        <f t="shared" si="29"/>
        <v>Yellow</v>
      </c>
      <c r="BU16" s="8" t="str">
        <f t="shared" si="30"/>
        <v>Yellow</v>
      </c>
      <c r="BV16" s="8" t="str">
        <f t="shared" si="31"/>
        <v>Yellow</v>
      </c>
      <c r="BW16" s="8" t="str">
        <f t="shared" si="32"/>
        <v>Yellow</v>
      </c>
      <c r="BX16" s="8" t="str">
        <f t="shared" si="33"/>
        <v>Yellow</v>
      </c>
      <c r="BY16" s="8" t="str">
        <f t="shared" si="34"/>
        <v>Yellow</v>
      </c>
      <c r="BZ16" s="8" t="str">
        <f t="shared" si="35"/>
        <v>Yellow</v>
      </c>
      <c r="CA16" s="8" t="str">
        <f t="shared" si="36"/>
        <v>Yellow</v>
      </c>
      <c r="CB16" s="8" t="str">
        <f t="shared" si="37"/>
        <v/>
      </c>
      <c r="CC16" s="8" t="str">
        <f t="shared" si="38"/>
        <v>Yellow</v>
      </c>
      <c r="CD16" s="8" t="str">
        <f t="shared" si="39"/>
        <v>Yellow</v>
      </c>
      <c r="CE16" s="8" t="str">
        <f t="shared" si="40"/>
        <v>Yellow</v>
      </c>
      <c r="CF16" s="8" t="str">
        <f t="shared" si="41"/>
        <v>Yellow</v>
      </c>
      <c r="CG16" s="8" t="str">
        <f t="shared" si="80"/>
        <v>Yellow</v>
      </c>
      <c r="CH16" s="8" t="str">
        <f t="shared" si="42"/>
        <v/>
      </c>
      <c r="CI16" s="8" t="str">
        <f t="shared" si="81"/>
        <v/>
      </c>
      <c r="CJ16" s="8" t="str">
        <f t="shared" si="43"/>
        <v>Yellow</v>
      </c>
      <c r="CL16" s="10" t="str">
        <f t="shared" si="82"/>
        <v>Australia - Merricks North - Jackalope</v>
      </c>
      <c r="CN16" s="22" t="str">
        <f t="shared" si="44"/>
        <v/>
      </c>
      <c r="CO16" s="22" t="str">
        <f t="shared" si="45"/>
        <v/>
      </c>
      <c r="CP16" s="22" t="str">
        <f t="shared" si="46"/>
        <v/>
      </c>
      <c r="CQ16" s="22" t="str">
        <f t="shared" si="47"/>
        <v/>
      </c>
      <c r="CR16" s="22" t="str">
        <f t="shared" si="83"/>
        <v/>
      </c>
      <c r="CS16" s="22" t="str">
        <f t="shared" si="84"/>
        <v/>
      </c>
      <c r="CU16" s="10" t="str">
        <f>'Hotel Search'!$CO21</f>
        <v/>
      </c>
      <c r="CV16" s="10" t="str">
        <f>'Hotel Search'!$CP21</f>
        <v/>
      </c>
      <c r="CW16" s="11" t="str">
        <f>'Hotel Search'!$CO36</f>
        <v/>
      </c>
      <c r="CY16" s="8" t="str">
        <f t="shared" si="48"/>
        <v>X</v>
      </c>
      <c r="CZ16" s="29" t="str">
        <f t="shared" si="49"/>
        <v>X</v>
      </c>
      <c r="DB16" s="8" t="str">
        <f t="shared" si="50"/>
        <v>X</v>
      </c>
      <c r="DC16" s="8" t="str">
        <f t="shared" si="51"/>
        <v>X</v>
      </c>
      <c r="DD16" s="8" t="str">
        <f t="shared" si="52"/>
        <v>X</v>
      </c>
      <c r="DE16" s="8" t="str">
        <f t="shared" si="53"/>
        <v>X</v>
      </c>
      <c r="DF16" s="8" t="str">
        <f t="shared" si="54"/>
        <v>X</v>
      </c>
      <c r="DG16" s="8" t="str">
        <f t="shared" si="55"/>
        <v>X</v>
      </c>
      <c r="DH16" s="8" t="str">
        <f t="shared" si="56"/>
        <v>X</v>
      </c>
      <c r="DI16" s="8" t="str">
        <f t="shared" si="57"/>
        <v>X</v>
      </c>
      <c r="DJ16" s="8" t="str">
        <f t="shared" si="58"/>
        <v>X</v>
      </c>
      <c r="DK16" s="8" t="str">
        <f t="shared" si="59"/>
        <v>X</v>
      </c>
      <c r="DL16" s="8" t="str">
        <f t="shared" si="60"/>
        <v>X</v>
      </c>
      <c r="DM16" s="8" t="str">
        <f t="shared" si="61"/>
        <v>X</v>
      </c>
      <c r="DN16" s="8" t="str">
        <f t="shared" si="62"/>
        <v>X</v>
      </c>
      <c r="DO16" s="8" t="str">
        <f t="shared" si="63"/>
        <v>X</v>
      </c>
      <c r="DP16" s="8" t="str">
        <f t="shared" si="64"/>
        <v>X</v>
      </c>
      <c r="DQ16" s="8" t="str">
        <f t="shared" si="65"/>
        <v>X</v>
      </c>
      <c r="DR16" s="8" t="str">
        <f t="shared" si="66"/>
        <v>X</v>
      </c>
      <c r="DS16" s="8" t="str">
        <f t="shared" si="67"/>
        <v>X</v>
      </c>
      <c r="DT16" s="8" t="str">
        <f t="shared" si="68"/>
        <v>X</v>
      </c>
      <c r="DU16" s="8" t="str">
        <f t="shared" si="69"/>
        <v>X</v>
      </c>
      <c r="DV16" s="8" t="str">
        <f t="shared" si="70"/>
        <v>X</v>
      </c>
      <c r="DW16" s="8" t="str">
        <f t="shared" si="71"/>
        <v>X</v>
      </c>
      <c r="DX16" s="8" t="str">
        <f t="shared" si="72"/>
        <v>X</v>
      </c>
      <c r="DZ16" s="8" t="str">
        <f t="shared" si="73"/>
        <v>X</v>
      </c>
      <c r="EB16" s="8">
        <f>IF($DZ16="", "", COUNTIF($DZ$11:$DZ16, "X"))</f>
        <v>6</v>
      </c>
      <c r="ED16" s="10" t="str">
        <f t="shared" si="74"/>
        <v>6. Jackalope</v>
      </c>
      <c r="EF16" s="8">
        <v>6</v>
      </c>
      <c r="EH16" s="10" t="str">
        <f>IF($B16="", "", IF(COUNTIF($B$11:$B16, $B16)&gt;1, "", $B16))</f>
        <v>Australia</v>
      </c>
      <c r="EI16" s="8">
        <f t="shared" si="75"/>
        <v>4</v>
      </c>
      <c r="EJ16" s="10" t="str">
        <f t="shared" si="76"/>
        <v>Barbados</v>
      </c>
      <c r="EL16" s="10" t="str">
        <f>IF($C16="", "", IF(COUNTIF($C$11:$C16, $C16)&gt;1, "", $C16))</f>
        <v>Merricks North</v>
      </c>
      <c r="EM16" s="8">
        <f t="shared" si="77"/>
        <v>179</v>
      </c>
      <c r="EN16" s="10" t="str">
        <f t="shared" si="78"/>
        <v>Andermatt</v>
      </c>
    </row>
    <row r="17" spans="1:144" hidden="1" x14ac:dyDescent="0.35">
      <c r="A17" s="2"/>
      <c r="B17" s="41" t="s">
        <v>148</v>
      </c>
      <c r="C17" s="42" t="s">
        <v>157</v>
      </c>
      <c r="D17" s="42" t="s">
        <v>158</v>
      </c>
      <c r="E17" s="49">
        <v>110</v>
      </c>
      <c r="F17" s="49">
        <v>75</v>
      </c>
      <c r="G17" s="49">
        <v>35</v>
      </c>
      <c r="H17" s="49">
        <v>3</v>
      </c>
      <c r="I17" s="42" t="s">
        <v>137</v>
      </c>
      <c r="J17" s="50" t="s">
        <v>137</v>
      </c>
      <c r="K17" s="49">
        <v>100</v>
      </c>
      <c r="L17" s="49">
        <v>114</v>
      </c>
      <c r="M17" s="49">
        <v>140</v>
      </c>
      <c r="N17" s="49">
        <v>80</v>
      </c>
      <c r="O17" s="49">
        <v>35</v>
      </c>
      <c r="P17" s="49">
        <v>60</v>
      </c>
      <c r="Q17" s="49">
        <v>110</v>
      </c>
      <c r="R17" s="49">
        <v>120</v>
      </c>
      <c r="S17" s="50" t="s">
        <v>7</v>
      </c>
      <c r="T17" s="49" t="s">
        <v>137</v>
      </c>
      <c r="U17" s="49" t="s">
        <v>137</v>
      </c>
      <c r="V17" s="49" t="s">
        <v>137</v>
      </c>
      <c r="W17" s="50" t="s">
        <v>7</v>
      </c>
      <c r="X17" s="49" t="s">
        <v>137</v>
      </c>
      <c r="Y17" s="50" t="s">
        <v>137</v>
      </c>
      <c r="Z17" s="49" t="s">
        <v>137</v>
      </c>
      <c r="AA17" s="49">
        <v>3</v>
      </c>
      <c r="AB17" s="67" t="s">
        <v>137</v>
      </c>
      <c r="AC17" s="63" t="s">
        <v>790</v>
      </c>
      <c r="AD17" s="63" t="s">
        <v>823</v>
      </c>
      <c r="AE17" s="43" t="s">
        <v>137</v>
      </c>
      <c r="AF17" s="2"/>
      <c r="BC17" s="10" t="str">
        <f>IF(Settings!$H13="", "", Settings!$H13)</f>
        <v>Middle East</v>
      </c>
      <c r="BE17" s="8" t="str">
        <f t="shared" si="79"/>
        <v>X</v>
      </c>
      <c r="BG17" s="8" t="str">
        <f t="shared" si="16"/>
        <v/>
      </c>
      <c r="BH17" s="8" t="str">
        <f t="shared" si="17"/>
        <v/>
      </c>
      <c r="BI17" s="8" t="str">
        <f t="shared" si="18"/>
        <v/>
      </c>
      <c r="BJ17" s="8" t="str">
        <f t="shared" si="19"/>
        <v/>
      </c>
      <c r="BK17" s="8" t="str">
        <f t="shared" si="20"/>
        <v/>
      </c>
      <c r="BL17" s="8" t="str">
        <f t="shared" si="21"/>
        <v/>
      </c>
      <c r="BM17" s="8" t="str">
        <f t="shared" si="22"/>
        <v/>
      </c>
      <c r="BN17" s="8" t="str">
        <f t="shared" si="23"/>
        <v>Yellow</v>
      </c>
      <c r="BO17" s="8" t="str">
        <f t="shared" si="24"/>
        <v>Yellow</v>
      </c>
      <c r="BP17" s="8" t="str">
        <f t="shared" si="25"/>
        <v/>
      </c>
      <c r="BQ17" s="8" t="str">
        <f t="shared" si="26"/>
        <v/>
      </c>
      <c r="BR17" s="8" t="str">
        <f t="shared" si="27"/>
        <v/>
      </c>
      <c r="BS17" s="8" t="str">
        <f t="shared" si="28"/>
        <v/>
      </c>
      <c r="BT17" s="8" t="str">
        <f t="shared" si="29"/>
        <v/>
      </c>
      <c r="BU17" s="8" t="str">
        <f t="shared" si="30"/>
        <v/>
      </c>
      <c r="BV17" s="8" t="str">
        <f t="shared" si="31"/>
        <v/>
      </c>
      <c r="BW17" s="8" t="str">
        <f t="shared" si="32"/>
        <v/>
      </c>
      <c r="BX17" s="8" t="str">
        <f t="shared" si="33"/>
        <v/>
      </c>
      <c r="BY17" s="8" t="str">
        <f t="shared" si="34"/>
        <v>Yellow</v>
      </c>
      <c r="BZ17" s="8" t="str">
        <f t="shared" si="35"/>
        <v>Yellow</v>
      </c>
      <c r="CA17" s="8" t="str">
        <f t="shared" si="36"/>
        <v>Yellow</v>
      </c>
      <c r="CB17" s="8" t="str">
        <f t="shared" si="37"/>
        <v/>
      </c>
      <c r="CC17" s="8" t="str">
        <f t="shared" si="38"/>
        <v>Yellow</v>
      </c>
      <c r="CD17" s="8" t="str">
        <f t="shared" si="39"/>
        <v>Yellow</v>
      </c>
      <c r="CE17" s="8" t="str">
        <f t="shared" si="40"/>
        <v>Yellow</v>
      </c>
      <c r="CF17" s="8" t="str">
        <f t="shared" si="41"/>
        <v/>
      </c>
      <c r="CG17" s="8" t="str">
        <f t="shared" si="80"/>
        <v>Yellow</v>
      </c>
      <c r="CH17" s="8" t="str">
        <f t="shared" si="42"/>
        <v/>
      </c>
      <c r="CI17" s="8" t="str">
        <f t="shared" si="81"/>
        <v/>
      </c>
      <c r="CJ17" s="8" t="str">
        <f t="shared" si="43"/>
        <v>Yellow</v>
      </c>
      <c r="CL17" s="10" t="str">
        <f t="shared" si="82"/>
        <v>Austria - Salzburg - Hotel Sacher Salzburg</v>
      </c>
      <c r="CN17" s="22">
        <f t="shared" si="44"/>
        <v>114</v>
      </c>
      <c r="CO17" s="22" t="str">
        <f t="shared" si="45"/>
        <v/>
      </c>
      <c r="CP17" s="22" t="str">
        <f t="shared" si="46"/>
        <v/>
      </c>
      <c r="CQ17" s="22" t="str">
        <f t="shared" si="47"/>
        <v/>
      </c>
      <c r="CR17" s="22" t="str">
        <f t="shared" si="83"/>
        <v/>
      </c>
      <c r="CS17" s="22">
        <f t="shared" si="84"/>
        <v>3</v>
      </c>
      <c r="CU17" s="10" t="str">
        <f>'Hotel Search'!$CO22</f>
        <v/>
      </c>
      <c r="CV17" s="10" t="str">
        <f>'Hotel Search'!$CP22</f>
        <v/>
      </c>
      <c r="CW17" s="24"/>
      <c r="CY17" s="8" t="str">
        <f t="shared" si="48"/>
        <v>X</v>
      </c>
      <c r="CZ17" s="29" t="str">
        <f t="shared" si="49"/>
        <v>X</v>
      </c>
      <c r="DB17" s="8" t="str">
        <f t="shared" si="50"/>
        <v>X</v>
      </c>
      <c r="DC17" s="8" t="str">
        <f t="shared" si="51"/>
        <v>X</v>
      </c>
      <c r="DD17" s="8" t="str">
        <f t="shared" si="52"/>
        <v>X</v>
      </c>
      <c r="DE17" s="8" t="str">
        <f t="shared" si="53"/>
        <v>X</v>
      </c>
      <c r="DF17" s="8" t="str">
        <f t="shared" si="54"/>
        <v>X</v>
      </c>
      <c r="DG17" s="8" t="str">
        <f t="shared" si="55"/>
        <v>X</v>
      </c>
      <c r="DH17" s="8" t="str">
        <f t="shared" si="56"/>
        <v>X</v>
      </c>
      <c r="DI17" s="8" t="str">
        <f t="shared" si="57"/>
        <v>X</v>
      </c>
      <c r="DJ17" s="8" t="str">
        <f t="shared" si="58"/>
        <v>X</v>
      </c>
      <c r="DK17" s="8" t="str">
        <f t="shared" si="59"/>
        <v>X</v>
      </c>
      <c r="DL17" s="8" t="str">
        <f t="shared" si="60"/>
        <v>X</v>
      </c>
      <c r="DM17" s="8" t="str">
        <f t="shared" si="61"/>
        <v>X</v>
      </c>
      <c r="DN17" s="8" t="str">
        <f t="shared" si="62"/>
        <v>X</v>
      </c>
      <c r="DO17" s="8" t="str">
        <f t="shared" si="63"/>
        <v>X</v>
      </c>
      <c r="DP17" s="8" t="str">
        <f t="shared" si="64"/>
        <v>X</v>
      </c>
      <c r="DQ17" s="8" t="str">
        <f t="shared" si="65"/>
        <v>X</v>
      </c>
      <c r="DR17" s="8" t="str">
        <f t="shared" si="66"/>
        <v>X</v>
      </c>
      <c r="DS17" s="8" t="str">
        <f t="shared" si="67"/>
        <v>X</v>
      </c>
      <c r="DT17" s="8" t="str">
        <f t="shared" si="68"/>
        <v>X</v>
      </c>
      <c r="DU17" s="8" t="str">
        <f t="shared" si="69"/>
        <v>X</v>
      </c>
      <c r="DV17" s="8" t="str">
        <f t="shared" si="70"/>
        <v>X</v>
      </c>
      <c r="DW17" s="8" t="str">
        <f t="shared" si="71"/>
        <v>X</v>
      </c>
      <c r="DX17" s="8" t="str">
        <f t="shared" si="72"/>
        <v>X</v>
      </c>
      <c r="DZ17" s="8" t="str">
        <f t="shared" si="73"/>
        <v>X</v>
      </c>
      <c r="EB17" s="8">
        <f>IF($DZ17="", "", COUNTIF($DZ$11:$DZ17, "X"))</f>
        <v>7</v>
      </c>
      <c r="ED17" s="10" t="str">
        <f t="shared" si="74"/>
        <v>7. Hotel Sacher Salzburg</v>
      </c>
      <c r="EF17" s="8">
        <v>7</v>
      </c>
      <c r="EH17" s="10" t="str">
        <f>IF($B17="", "", IF(COUNTIF($B$11:$B17, $B17)&gt;1, "", $B17))</f>
        <v>Austria</v>
      </c>
      <c r="EI17" s="8">
        <f t="shared" si="75"/>
        <v>5</v>
      </c>
      <c r="EJ17" s="10" t="str">
        <f t="shared" si="76"/>
        <v>Belgium</v>
      </c>
      <c r="EL17" s="10" t="str">
        <f>IF($C17="", "", IF(COUNTIF($C$11:$C17, $C17)&gt;1, "", $C17))</f>
        <v>Salzburg</v>
      </c>
      <c r="EM17" s="8">
        <f t="shared" si="77"/>
        <v>261</v>
      </c>
      <c r="EN17" s="10" t="str">
        <f t="shared" si="78"/>
        <v>Antigua</v>
      </c>
    </row>
    <row r="18" spans="1:144" hidden="1" x14ac:dyDescent="0.35">
      <c r="A18" s="2"/>
      <c r="B18" s="41" t="s">
        <v>148</v>
      </c>
      <c r="C18" s="42" t="s">
        <v>151</v>
      </c>
      <c r="D18" s="42" t="s">
        <v>159</v>
      </c>
      <c r="E18" s="49">
        <v>152</v>
      </c>
      <c r="F18" s="49">
        <v>75</v>
      </c>
      <c r="G18" s="49">
        <v>77</v>
      </c>
      <c r="H18" s="49">
        <v>9</v>
      </c>
      <c r="I18" s="42" t="s">
        <v>137</v>
      </c>
      <c r="J18" s="50" t="s">
        <v>137</v>
      </c>
      <c r="K18" s="49">
        <v>130</v>
      </c>
      <c r="L18" s="49">
        <v>97</v>
      </c>
      <c r="M18" s="49">
        <v>130</v>
      </c>
      <c r="N18" s="49">
        <v>54</v>
      </c>
      <c r="O18" s="49">
        <v>50</v>
      </c>
      <c r="P18" s="49">
        <v>60</v>
      </c>
      <c r="Q18" s="49">
        <v>80</v>
      </c>
      <c r="R18" s="49">
        <v>150</v>
      </c>
      <c r="S18" s="50" t="s">
        <v>7</v>
      </c>
      <c r="T18" s="49" t="s">
        <v>137</v>
      </c>
      <c r="U18" s="49" t="s">
        <v>137</v>
      </c>
      <c r="V18" s="49" t="s">
        <v>137</v>
      </c>
      <c r="W18" s="50" t="s">
        <v>7</v>
      </c>
      <c r="X18" s="49" t="s">
        <v>137</v>
      </c>
      <c r="Y18" s="50" t="s">
        <v>137</v>
      </c>
      <c r="Z18" s="49" t="s">
        <v>137</v>
      </c>
      <c r="AA18" s="49">
        <v>8</v>
      </c>
      <c r="AB18" s="67" t="s">
        <v>137</v>
      </c>
      <c r="AC18" s="63" t="s">
        <v>790</v>
      </c>
      <c r="AD18" s="63" t="s">
        <v>824</v>
      </c>
      <c r="AE18" s="43" t="s">
        <v>137</v>
      </c>
      <c r="AF18" s="2"/>
      <c r="BC18" s="10" t="str">
        <f>IF(Settings!$H14="", "", Settings!$H14)</f>
        <v>North America</v>
      </c>
      <c r="BE18" s="8" t="str">
        <f t="shared" si="79"/>
        <v>X</v>
      </c>
      <c r="BG18" s="8" t="str">
        <f t="shared" si="16"/>
        <v/>
      </c>
      <c r="BH18" s="8" t="str">
        <f t="shared" si="17"/>
        <v/>
      </c>
      <c r="BI18" s="8" t="str">
        <f t="shared" si="18"/>
        <v/>
      </c>
      <c r="BJ18" s="8" t="str">
        <f t="shared" si="19"/>
        <v/>
      </c>
      <c r="BK18" s="8" t="str">
        <f t="shared" si="20"/>
        <v/>
      </c>
      <c r="BL18" s="8" t="str">
        <f t="shared" si="21"/>
        <v/>
      </c>
      <c r="BM18" s="8" t="str">
        <f t="shared" si="22"/>
        <v/>
      </c>
      <c r="BN18" s="8" t="str">
        <f t="shared" si="23"/>
        <v>Yellow</v>
      </c>
      <c r="BO18" s="8" t="str">
        <f t="shared" si="24"/>
        <v>Yellow</v>
      </c>
      <c r="BP18" s="8" t="str">
        <f t="shared" si="25"/>
        <v/>
      </c>
      <c r="BQ18" s="8" t="str">
        <f t="shared" si="26"/>
        <v/>
      </c>
      <c r="BR18" s="8" t="str">
        <f t="shared" si="27"/>
        <v/>
      </c>
      <c r="BS18" s="8" t="str">
        <f t="shared" si="28"/>
        <v/>
      </c>
      <c r="BT18" s="8" t="str">
        <f t="shared" si="29"/>
        <v/>
      </c>
      <c r="BU18" s="8" t="str">
        <f t="shared" si="30"/>
        <v/>
      </c>
      <c r="BV18" s="8" t="str">
        <f t="shared" si="31"/>
        <v/>
      </c>
      <c r="BW18" s="8" t="str">
        <f t="shared" si="32"/>
        <v/>
      </c>
      <c r="BX18" s="8" t="str">
        <f t="shared" si="33"/>
        <v/>
      </c>
      <c r="BY18" s="8" t="str">
        <f t="shared" si="34"/>
        <v>Yellow</v>
      </c>
      <c r="BZ18" s="8" t="str">
        <f t="shared" si="35"/>
        <v>Yellow</v>
      </c>
      <c r="CA18" s="8" t="str">
        <f t="shared" si="36"/>
        <v>Yellow</v>
      </c>
      <c r="CB18" s="8" t="str">
        <f t="shared" si="37"/>
        <v/>
      </c>
      <c r="CC18" s="8" t="str">
        <f t="shared" si="38"/>
        <v>Yellow</v>
      </c>
      <c r="CD18" s="8" t="str">
        <f t="shared" si="39"/>
        <v>Yellow</v>
      </c>
      <c r="CE18" s="8" t="str">
        <f t="shared" si="40"/>
        <v>Yellow</v>
      </c>
      <c r="CF18" s="8" t="str">
        <f t="shared" si="41"/>
        <v/>
      </c>
      <c r="CG18" s="8" t="str">
        <f t="shared" si="80"/>
        <v>Yellow</v>
      </c>
      <c r="CH18" s="8" t="str">
        <f t="shared" si="42"/>
        <v/>
      </c>
      <c r="CI18" s="8" t="str">
        <f t="shared" si="81"/>
        <v/>
      </c>
      <c r="CJ18" s="8" t="str">
        <f t="shared" si="43"/>
        <v>Yellow</v>
      </c>
      <c r="CL18" s="10" t="str">
        <f t="shared" si="82"/>
        <v>Austria - Vienna - Hotel Sacher Wien</v>
      </c>
      <c r="CN18" s="22">
        <f t="shared" si="44"/>
        <v>97</v>
      </c>
      <c r="CO18" s="22" t="str">
        <f t="shared" si="45"/>
        <v/>
      </c>
      <c r="CP18" s="22" t="str">
        <f t="shared" si="46"/>
        <v/>
      </c>
      <c r="CQ18" s="22" t="str">
        <f t="shared" si="47"/>
        <v/>
      </c>
      <c r="CR18" s="22" t="str">
        <f t="shared" si="83"/>
        <v/>
      </c>
      <c r="CS18" s="22">
        <f t="shared" si="84"/>
        <v>8</v>
      </c>
      <c r="CU18" s="10" t="str">
        <f>'Hotel Search'!$CO23</f>
        <v/>
      </c>
      <c r="CV18" s="10" t="str">
        <f>'Hotel Search'!$CP23</f>
        <v/>
      </c>
      <c r="CW18" s="24"/>
      <c r="CY18" s="8" t="str">
        <f t="shared" si="48"/>
        <v>X</v>
      </c>
      <c r="CZ18" s="29" t="str">
        <f t="shared" si="49"/>
        <v>X</v>
      </c>
      <c r="DB18" s="8" t="str">
        <f t="shared" si="50"/>
        <v>X</v>
      </c>
      <c r="DC18" s="8" t="str">
        <f t="shared" si="51"/>
        <v>X</v>
      </c>
      <c r="DD18" s="8" t="str">
        <f t="shared" si="52"/>
        <v>X</v>
      </c>
      <c r="DE18" s="8" t="str">
        <f t="shared" si="53"/>
        <v>X</v>
      </c>
      <c r="DF18" s="8" t="str">
        <f t="shared" si="54"/>
        <v>X</v>
      </c>
      <c r="DG18" s="8" t="str">
        <f t="shared" si="55"/>
        <v>X</v>
      </c>
      <c r="DH18" s="8" t="str">
        <f t="shared" si="56"/>
        <v>X</v>
      </c>
      <c r="DI18" s="8" t="str">
        <f t="shared" si="57"/>
        <v>X</v>
      </c>
      <c r="DJ18" s="8" t="str">
        <f t="shared" si="58"/>
        <v>X</v>
      </c>
      <c r="DK18" s="8" t="str">
        <f t="shared" si="59"/>
        <v>X</v>
      </c>
      <c r="DL18" s="8" t="str">
        <f t="shared" si="60"/>
        <v>X</v>
      </c>
      <c r="DM18" s="8" t="str">
        <f t="shared" si="61"/>
        <v>X</v>
      </c>
      <c r="DN18" s="8" t="str">
        <f t="shared" si="62"/>
        <v>X</v>
      </c>
      <c r="DO18" s="8" t="str">
        <f t="shared" si="63"/>
        <v>X</v>
      </c>
      <c r="DP18" s="8" t="str">
        <f t="shared" si="64"/>
        <v>X</v>
      </c>
      <c r="DQ18" s="8" t="str">
        <f t="shared" si="65"/>
        <v>X</v>
      </c>
      <c r="DR18" s="8" t="str">
        <f t="shared" si="66"/>
        <v>X</v>
      </c>
      <c r="DS18" s="8" t="str">
        <f t="shared" si="67"/>
        <v>X</v>
      </c>
      <c r="DT18" s="8" t="str">
        <f t="shared" si="68"/>
        <v>X</v>
      </c>
      <c r="DU18" s="8" t="str">
        <f t="shared" si="69"/>
        <v>X</v>
      </c>
      <c r="DV18" s="8" t="str">
        <f t="shared" si="70"/>
        <v>X</v>
      </c>
      <c r="DW18" s="8" t="str">
        <f t="shared" si="71"/>
        <v>X</v>
      </c>
      <c r="DX18" s="8" t="str">
        <f t="shared" si="72"/>
        <v>X</v>
      </c>
      <c r="DZ18" s="8" t="str">
        <f t="shared" si="73"/>
        <v>X</v>
      </c>
      <c r="EB18" s="8">
        <f>IF($DZ18="", "", COUNTIF($DZ$11:$DZ18, "X"))</f>
        <v>8</v>
      </c>
      <c r="ED18" s="10" t="str">
        <f t="shared" si="74"/>
        <v>8. Hotel Sacher Wien</v>
      </c>
      <c r="EF18" s="8">
        <v>8</v>
      </c>
      <c r="EH18" s="10" t="str">
        <f>IF($B18="", "", IF(COUNTIF($B$11:$B18, $B18)&gt;1, "", $B18))</f>
        <v/>
      </c>
      <c r="EI18" s="8" t="str">
        <f t="shared" si="75"/>
        <v/>
      </c>
      <c r="EJ18" s="10" t="str">
        <f t="shared" si="76"/>
        <v>Brazil</v>
      </c>
      <c r="EL18" s="10" t="str">
        <f>IF($C18="", "", IF(COUNTIF($C$11:$C18, $C18)&gt;1, "", $C18))</f>
        <v>Vienna</v>
      </c>
      <c r="EM18" s="8">
        <f t="shared" si="77"/>
        <v>347</v>
      </c>
      <c r="EN18" s="10" t="str">
        <f t="shared" si="78"/>
        <v>Antwerp</v>
      </c>
    </row>
    <row r="19" spans="1:144" hidden="1" x14ac:dyDescent="0.35">
      <c r="A19" s="2"/>
      <c r="B19" s="41" t="s">
        <v>148</v>
      </c>
      <c r="C19" s="42" t="s">
        <v>160</v>
      </c>
      <c r="D19" s="42" t="s">
        <v>161</v>
      </c>
      <c r="E19" s="49">
        <v>47</v>
      </c>
      <c r="F19" s="49">
        <v>29</v>
      </c>
      <c r="G19" s="49">
        <v>18</v>
      </c>
      <c r="H19" s="49">
        <v>1</v>
      </c>
      <c r="I19" s="42" t="s">
        <v>137</v>
      </c>
      <c r="J19" s="50" t="s">
        <v>137</v>
      </c>
      <c r="K19" s="49">
        <v>100</v>
      </c>
      <c r="L19" s="49">
        <v>117</v>
      </c>
      <c r="M19" s="49">
        <v>64</v>
      </c>
      <c r="N19" s="49">
        <v>42</v>
      </c>
      <c r="O19" s="49" t="s">
        <v>137</v>
      </c>
      <c r="P19" s="49" t="s">
        <v>137</v>
      </c>
      <c r="Q19" s="49">
        <v>60</v>
      </c>
      <c r="R19" s="49">
        <v>100</v>
      </c>
      <c r="S19" s="50" t="s">
        <v>7</v>
      </c>
      <c r="T19" s="49" t="s">
        <v>137</v>
      </c>
      <c r="U19" s="49" t="s">
        <v>137</v>
      </c>
      <c r="V19" s="49" t="s">
        <v>137</v>
      </c>
      <c r="W19" s="50" t="s">
        <v>7</v>
      </c>
      <c r="X19" s="49" t="s">
        <v>137</v>
      </c>
      <c r="Y19" s="50" t="s">
        <v>137</v>
      </c>
      <c r="Z19" s="49" t="s">
        <v>137</v>
      </c>
      <c r="AA19" s="49">
        <v>129</v>
      </c>
      <c r="AB19" s="67" t="s">
        <v>137</v>
      </c>
      <c r="AC19" s="63" t="s">
        <v>790</v>
      </c>
      <c r="AD19" s="63" t="s">
        <v>825</v>
      </c>
      <c r="AE19" s="43" t="s">
        <v>137</v>
      </c>
      <c r="AF19" s="2"/>
      <c r="BC19" s="10" t="str">
        <f>IF(Settings!$H15="", "", Settings!$H15)</f>
        <v/>
      </c>
      <c r="BE19" s="8" t="str">
        <f t="shared" si="79"/>
        <v>X</v>
      </c>
      <c r="BG19" s="8" t="str">
        <f t="shared" si="16"/>
        <v/>
      </c>
      <c r="BH19" s="8" t="str">
        <f t="shared" si="17"/>
        <v/>
      </c>
      <c r="BI19" s="8" t="str">
        <f t="shared" si="18"/>
        <v/>
      </c>
      <c r="BJ19" s="8" t="str">
        <f t="shared" si="19"/>
        <v/>
      </c>
      <c r="BK19" s="8" t="str">
        <f t="shared" si="20"/>
        <v/>
      </c>
      <c r="BL19" s="8" t="str">
        <f t="shared" si="21"/>
        <v/>
      </c>
      <c r="BM19" s="8" t="str">
        <f t="shared" si="22"/>
        <v/>
      </c>
      <c r="BN19" s="8" t="str">
        <f t="shared" si="23"/>
        <v>Yellow</v>
      </c>
      <c r="BO19" s="8" t="str">
        <f t="shared" si="24"/>
        <v>Yellow</v>
      </c>
      <c r="BP19" s="8" t="str">
        <f t="shared" si="25"/>
        <v/>
      </c>
      <c r="BQ19" s="8" t="str">
        <f t="shared" si="26"/>
        <v/>
      </c>
      <c r="BR19" s="8" t="str">
        <f t="shared" si="27"/>
        <v/>
      </c>
      <c r="BS19" s="8" t="str">
        <f t="shared" si="28"/>
        <v/>
      </c>
      <c r="BT19" s="8" t="str">
        <f t="shared" si="29"/>
        <v>Yellow</v>
      </c>
      <c r="BU19" s="8" t="str">
        <f t="shared" si="30"/>
        <v>Yellow</v>
      </c>
      <c r="BV19" s="8" t="str">
        <f t="shared" si="31"/>
        <v/>
      </c>
      <c r="BW19" s="8" t="str">
        <f t="shared" si="32"/>
        <v/>
      </c>
      <c r="BX19" s="8" t="str">
        <f t="shared" si="33"/>
        <v/>
      </c>
      <c r="BY19" s="8" t="str">
        <f t="shared" si="34"/>
        <v>Yellow</v>
      </c>
      <c r="BZ19" s="8" t="str">
        <f t="shared" si="35"/>
        <v>Yellow</v>
      </c>
      <c r="CA19" s="8" t="str">
        <f t="shared" si="36"/>
        <v>Yellow</v>
      </c>
      <c r="CB19" s="8" t="str">
        <f t="shared" si="37"/>
        <v/>
      </c>
      <c r="CC19" s="8" t="str">
        <f t="shared" si="38"/>
        <v>Yellow</v>
      </c>
      <c r="CD19" s="8" t="str">
        <f t="shared" si="39"/>
        <v>Yellow</v>
      </c>
      <c r="CE19" s="8" t="str">
        <f t="shared" si="40"/>
        <v>Yellow</v>
      </c>
      <c r="CF19" s="8" t="str">
        <f t="shared" si="41"/>
        <v/>
      </c>
      <c r="CG19" s="8" t="str">
        <f t="shared" si="80"/>
        <v>Yellow</v>
      </c>
      <c r="CH19" s="8" t="str">
        <f t="shared" si="42"/>
        <v/>
      </c>
      <c r="CI19" s="8" t="str">
        <f t="shared" si="81"/>
        <v/>
      </c>
      <c r="CJ19" s="8" t="str">
        <f t="shared" si="43"/>
        <v>Yellow</v>
      </c>
      <c r="CL19" s="10" t="str">
        <f t="shared" si="82"/>
        <v>Austria - Kitzbühel - Hotel Weisses Rössl Kitzbühel</v>
      </c>
      <c r="CN19" s="22">
        <f t="shared" si="44"/>
        <v>117</v>
      </c>
      <c r="CO19" s="22" t="str">
        <f t="shared" si="45"/>
        <v/>
      </c>
      <c r="CP19" s="22" t="str">
        <f t="shared" si="46"/>
        <v/>
      </c>
      <c r="CQ19" s="22" t="str">
        <f t="shared" si="47"/>
        <v/>
      </c>
      <c r="CR19" s="22" t="str">
        <f t="shared" si="83"/>
        <v/>
      </c>
      <c r="CS19" s="22">
        <f t="shared" si="84"/>
        <v>129</v>
      </c>
      <c r="CU19" s="10" t="str">
        <f>'Hotel Search'!$CO24</f>
        <v/>
      </c>
      <c r="CV19" s="10" t="str">
        <f>'Hotel Search'!$CP24</f>
        <v/>
      </c>
      <c r="CW19" s="24"/>
      <c r="CY19" s="8" t="str">
        <f t="shared" si="48"/>
        <v>X</v>
      </c>
      <c r="CZ19" s="29" t="str">
        <f t="shared" si="49"/>
        <v>X</v>
      </c>
      <c r="DB19" s="8" t="str">
        <f t="shared" si="50"/>
        <v>X</v>
      </c>
      <c r="DC19" s="8" t="str">
        <f t="shared" si="51"/>
        <v>X</v>
      </c>
      <c r="DD19" s="8" t="str">
        <f t="shared" si="52"/>
        <v>X</v>
      </c>
      <c r="DE19" s="8" t="str">
        <f t="shared" si="53"/>
        <v>X</v>
      </c>
      <c r="DF19" s="8" t="str">
        <f t="shared" si="54"/>
        <v>X</v>
      </c>
      <c r="DG19" s="8" t="str">
        <f t="shared" si="55"/>
        <v>X</v>
      </c>
      <c r="DH19" s="8" t="str">
        <f t="shared" si="56"/>
        <v>X</v>
      </c>
      <c r="DI19" s="8" t="str">
        <f t="shared" si="57"/>
        <v>X</v>
      </c>
      <c r="DJ19" s="8" t="str">
        <f t="shared" si="58"/>
        <v>X</v>
      </c>
      <c r="DK19" s="8" t="str">
        <f t="shared" si="59"/>
        <v>X</v>
      </c>
      <c r="DL19" s="8" t="str">
        <f t="shared" si="60"/>
        <v>X</v>
      </c>
      <c r="DM19" s="8" t="str">
        <f t="shared" si="61"/>
        <v>X</v>
      </c>
      <c r="DN19" s="8" t="str">
        <f t="shared" si="62"/>
        <v>X</v>
      </c>
      <c r="DO19" s="8" t="str">
        <f t="shared" si="63"/>
        <v>X</v>
      </c>
      <c r="DP19" s="8" t="str">
        <f t="shared" si="64"/>
        <v>X</v>
      </c>
      <c r="DQ19" s="8" t="str">
        <f t="shared" si="65"/>
        <v>X</v>
      </c>
      <c r="DR19" s="8" t="str">
        <f t="shared" si="66"/>
        <v>X</v>
      </c>
      <c r="DS19" s="8" t="str">
        <f t="shared" si="67"/>
        <v>X</v>
      </c>
      <c r="DT19" s="8" t="str">
        <f t="shared" si="68"/>
        <v>X</v>
      </c>
      <c r="DU19" s="8" t="str">
        <f t="shared" si="69"/>
        <v>X</v>
      </c>
      <c r="DV19" s="8" t="str">
        <f t="shared" si="70"/>
        <v>X</v>
      </c>
      <c r="DW19" s="8" t="str">
        <f t="shared" si="71"/>
        <v>X</v>
      </c>
      <c r="DX19" s="8" t="str">
        <f t="shared" si="72"/>
        <v>X</v>
      </c>
      <c r="DZ19" s="8" t="str">
        <f t="shared" si="73"/>
        <v>X</v>
      </c>
      <c r="EB19" s="8">
        <f>IF($DZ19="", "", COUNTIF($DZ$11:$DZ19, "X"))</f>
        <v>9</v>
      </c>
      <c r="ED19" s="10" t="str">
        <f t="shared" si="74"/>
        <v>9. Hotel Weisses Rössl Kitzbühel</v>
      </c>
      <c r="EF19" s="8">
        <v>9</v>
      </c>
      <c r="EH19" s="10" t="str">
        <f>IF($B19="", "", IF(COUNTIF($B$11:$B19, $B19)&gt;1, "", $B19))</f>
        <v/>
      </c>
      <c r="EI19" s="8" t="str">
        <f t="shared" si="75"/>
        <v/>
      </c>
      <c r="EJ19" s="10" t="str">
        <f t="shared" si="76"/>
        <v>Canada</v>
      </c>
      <c r="EL19" s="10" t="str">
        <f>IF($C19="", "", IF(COUNTIF($C$11:$C19, $C19)&gt;1, "", $C19))</f>
        <v>Kitzbühel</v>
      </c>
      <c r="EM19" s="8">
        <f t="shared" si="77"/>
        <v>145</v>
      </c>
      <c r="EN19" s="10" t="str">
        <f t="shared" si="78"/>
        <v>Appenzell</v>
      </c>
    </row>
    <row r="20" spans="1:144" hidden="1" x14ac:dyDescent="0.35">
      <c r="A20" s="2"/>
      <c r="B20" s="41" t="s">
        <v>148</v>
      </c>
      <c r="C20" s="42" t="s">
        <v>153</v>
      </c>
      <c r="D20" s="42" t="s">
        <v>154</v>
      </c>
      <c r="E20" s="49">
        <v>123</v>
      </c>
      <c r="F20" s="49">
        <v>64</v>
      </c>
      <c r="G20" s="49">
        <v>59</v>
      </c>
      <c r="H20" s="49">
        <v>0</v>
      </c>
      <c r="I20" s="42" t="s">
        <v>137</v>
      </c>
      <c r="J20" s="50" t="s">
        <v>137</v>
      </c>
      <c r="K20" s="49" t="s">
        <v>137</v>
      </c>
      <c r="L20" s="49" t="s">
        <v>137</v>
      </c>
      <c r="M20" s="49" t="s">
        <v>137</v>
      </c>
      <c r="N20" s="49" t="s">
        <v>137</v>
      </c>
      <c r="O20" s="49" t="s">
        <v>137</v>
      </c>
      <c r="P20" s="49" t="s">
        <v>137</v>
      </c>
      <c r="Q20" s="49" t="s">
        <v>137</v>
      </c>
      <c r="R20" s="49" t="s">
        <v>137</v>
      </c>
      <c r="S20" s="50" t="s">
        <v>137</v>
      </c>
      <c r="T20" s="49" t="s">
        <v>137</v>
      </c>
      <c r="U20" s="49" t="s">
        <v>137</v>
      </c>
      <c r="V20" s="49" t="s">
        <v>137</v>
      </c>
      <c r="W20" s="50" t="s">
        <v>7</v>
      </c>
      <c r="X20" s="49" t="s">
        <v>137</v>
      </c>
      <c r="Y20" s="50" t="s">
        <v>137</v>
      </c>
      <c r="Z20" s="49" t="s">
        <v>137</v>
      </c>
      <c r="AA20" s="49" t="s">
        <v>137</v>
      </c>
      <c r="AB20" s="67" t="s">
        <v>137</v>
      </c>
      <c r="AC20" s="63" t="s">
        <v>790</v>
      </c>
      <c r="AD20" s="63" t="s">
        <v>821</v>
      </c>
      <c r="AE20" s="43" t="s">
        <v>137</v>
      </c>
      <c r="AF20" s="2"/>
      <c r="BC20" s="11" t="str">
        <f>IF(Settings!$H16="", "", Settings!$H16)</f>
        <v/>
      </c>
      <c r="BE20" s="8" t="str">
        <f t="shared" si="79"/>
        <v>X</v>
      </c>
      <c r="BG20" s="8" t="str">
        <f t="shared" si="16"/>
        <v/>
      </c>
      <c r="BH20" s="8" t="str">
        <f t="shared" si="17"/>
        <v/>
      </c>
      <c r="BI20" s="8" t="str">
        <f t="shared" si="18"/>
        <v/>
      </c>
      <c r="BJ20" s="8" t="str">
        <f t="shared" si="19"/>
        <v/>
      </c>
      <c r="BK20" s="8" t="str">
        <f t="shared" si="20"/>
        <v/>
      </c>
      <c r="BL20" s="8" t="str">
        <f t="shared" si="21"/>
        <v/>
      </c>
      <c r="BM20" s="8" t="str">
        <f t="shared" si="22"/>
        <v/>
      </c>
      <c r="BN20" s="8" t="str">
        <f t="shared" si="23"/>
        <v>Yellow</v>
      </c>
      <c r="BO20" s="8" t="str">
        <f t="shared" si="24"/>
        <v>Yellow</v>
      </c>
      <c r="BP20" s="8" t="str">
        <f t="shared" si="25"/>
        <v>Yellow</v>
      </c>
      <c r="BQ20" s="8" t="str">
        <f t="shared" si="26"/>
        <v>Yellow</v>
      </c>
      <c r="BR20" s="8" t="str">
        <f t="shared" si="27"/>
        <v>Yellow</v>
      </c>
      <c r="BS20" s="8" t="str">
        <f t="shared" si="28"/>
        <v>Yellow</v>
      </c>
      <c r="BT20" s="8" t="str">
        <f t="shared" si="29"/>
        <v>Yellow</v>
      </c>
      <c r="BU20" s="8" t="str">
        <f t="shared" si="30"/>
        <v>Yellow</v>
      </c>
      <c r="BV20" s="8" t="str">
        <f t="shared" si="31"/>
        <v>Yellow</v>
      </c>
      <c r="BW20" s="8" t="str">
        <f t="shared" si="32"/>
        <v>Yellow</v>
      </c>
      <c r="BX20" s="8" t="str">
        <f t="shared" si="33"/>
        <v>Yellow</v>
      </c>
      <c r="BY20" s="8" t="str">
        <f t="shared" si="34"/>
        <v>Yellow</v>
      </c>
      <c r="BZ20" s="8" t="str">
        <f t="shared" si="35"/>
        <v>Yellow</v>
      </c>
      <c r="CA20" s="8" t="str">
        <f t="shared" si="36"/>
        <v>Yellow</v>
      </c>
      <c r="CB20" s="8" t="str">
        <f t="shared" si="37"/>
        <v/>
      </c>
      <c r="CC20" s="8" t="str">
        <f t="shared" si="38"/>
        <v>Yellow</v>
      </c>
      <c r="CD20" s="8" t="str">
        <f t="shared" si="39"/>
        <v>Yellow</v>
      </c>
      <c r="CE20" s="8" t="str">
        <f t="shared" si="40"/>
        <v>Yellow</v>
      </c>
      <c r="CF20" s="8" t="str">
        <f t="shared" si="41"/>
        <v>Yellow</v>
      </c>
      <c r="CG20" s="8" t="str">
        <f t="shared" si="80"/>
        <v>Yellow</v>
      </c>
      <c r="CH20" s="8" t="str">
        <f t="shared" si="42"/>
        <v/>
      </c>
      <c r="CI20" s="8" t="str">
        <f t="shared" si="81"/>
        <v/>
      </c>
      <c r="CJ20" s="8" t="str">
        <f t="shared" si="43"/>
        <v>Yellow</v>
      </c>
      <c r="CL20" s="10" t="str">
        <f t="shared" si="82"/>
        <v>Austria - Tschagguns - Falkensteiner Hotel Montafon</v>
      </c>
      <c r="CN20" s="22" t="str">
        <f t="shared" si="44"/>
        <v/>
      </c>
      <c r="CO20" s="22" t="str">
        <f t="shared" si="45"/>
        <v/>
      </c>
      <c r="CP20" s="22" t="str">
        <f t="shared" si="46"/>
        <v/>
      </c>
      <c r="CQ20" s="22" t="str">
        <f t="shared" si="47"/>
        <v/>
      </c>
      <c r="CR20" s="22" t="str">
        <f t="shared" si="83"/>
        <v/>
      </c>
      <c r="CS20" s="22" t="str">
        <f t="shared" si="84"/>
        <v/>
      </c>
      <c r="CU20" s="11" t="str">
        <f>'Hotel Search'!$CO25</f>
        <v/>
      </c>
      <c r="CV20" s="11" t="str">
        <f>'Hotel Search'!$CP25</f>
        <v/>
      </c>
      <c r="CW20" s="24"/>
      <c r="CY20" s="8" t="str">
        <f t="shared" si="48"/>
        <v>X</v>
      </c>
      <c r="CZ20" s="29" t="str">
        <f t="shared" si="49"/>
        <v>X</v>
      </c>
      <c r="DB20" s="8" t="str">
        <f t="shared" si="50"/>
        <v>X</v>
      </c>
      <c r="DC20" s="8" t="str">
        <f t="shared" si="51"/>
        <v>X</v>
      </c>
      <c r="DD20" s="8" t="str">
        <f t="shared" si="52"/>
        <v>X</v>
      </c>
      <c r="DE20" s="8" t="str">
        <f t="shared" si="53"/>
        <v>X</v>
      </c>
      <c r="DF20" s="8" t="str">
        <f t="shared" si="54"/>
        <v>X</v>
      </c>
      <c r="DG20" s="8" t="str">
        <f t="shared" si="55"/>
        <v>X</v>
      </c>
      <c r="DH20" s="8" t="str">
        <f t="shared" si="56"/>
        <v>X</v>
      </c>
      <c r="DI20" s="8" t="str">
        <f t="shared" si="57"/>
        <v>X</v>
      </c>
      <c r="DJ20" s="8" t="str">
        <f t="shared" si="58"/>
        <v>X</v>
      </c>
      <c r="DK20" s="8" t="str">
        <f t="shared" si="59"/>
        <v>X</v>
      </c>
      <c r="DL20" s="8" t="str">
        <f t="shared" si="60"/>
        <v>X</v>
      </c>
      <c r="DM20" s="8" t="str">
        <f t="shared" si="61"/>
        <v>X</v>
      </c>
      <c r="DN20" s="8" t="str">
        <f t="shared" si="62"/>
        <v>X</v>
      </c>
      <c r="DO20" s="8" t="str">
        <f t="shared" si="63"/>
        <v>X</v>
      </c>
      <c r="DP20" s="8" t="str">
        <f t="shared" si="64"/>
        <v>X</v>
      </c>
      <c r="DQ20" s="8" t="str">
        <f t="shared" si="65"/>
        <v>X</v>
      </c>
      <c r="DR20" s="8" t="str">
        <f t="shared" si="66"/>
        <v>X</v>
      </c>
      <c r="DS20" s="8" t="str">
        <f t="shared" si="67"/>
        <v>X</v>
      </c>
      <c r="DT20" s="8" t="str">
        <f t="shared" si="68"/>
        <v>X</v>
      </c>
      <c r="DU20" s="8" t="str">
        <f t="shared" si="69"/>
        <v>X</v>
      </c>
      <c r="DV20" s="8" t="str">
        <f t="shared" si="70"/>
        <v>X</v>
      </c>
      <c r="DW20" s="8" t="str">
        <f t="shared" si="71"/>
        <v>X</v>
      </c>
      <c r="DX20" s="8" t="str">
        <f t="shared" si="72"/>
        <v>X</v>
      </c>
      <c r="DZ20" s="8" t="str">
        <f t="shared" si="73"/>
        <v>X</v>
      </c>
      <c r="EB20" s="8">
        <f>IF($DZ20="", "", COUNTIF($DZ$11:$DZ20, "X"))</f>
        <v>10</v>
      </c>
      <c r="ED20" s="10" t="str">
        <f t="shared" si="74"/>
        <v>10. Falkensteiner Hotel Montafon</v>
      </c>
      <c r="EF20" s="8">
        <v>10</v>
      </c>
      <c r="EH20" s="10" t="str">
        <f>IF($B20="", "", IF(COUNTIF($B$11:$B20, $B20)&gt;1, "", $B20))</f>
        <v/>
      </c>
      <c r="EI20" s="8" t="str">
        <f t="shared" si="75"/>
        <v/>
      </c>
      <c r="EJ20" s="10" t="str">
        <f t="shared" si="76"/>
        <v>Chile</v>
      </c>
      <c r="EL20" s="10" t="str">
        <f>IF($C20="", "", IF(COUNTIF($C$11:$C20, $C20)&gt;1, "", $C20))</f>
        <v>Tschagguns</v>
      </c>
      <c r="EM20" s="8">
        <f t="shared" si="77"/>
        <v>332</v>
      </c>
      <c r="EN20" s="10" t="str">
        <f t="shared" si="78"/>
        <v>Archidona</v>
      </c>
    </row>
    <row r="21" spans="1:144" hidden="1" x14ac:dyDescent="0.35">
      <c r="A21" s="2"/>
      <c r="B21" s="41" t="s">
        <v>148</v>
      </c>
      <c r="C21" s="42" t="s">
        <v>149</v>
      </c>
      <c r="D21" s="42" t="s">
        <v>150</v>
      </c>
      <c r="E21" s="49">
        <v>81</v>
      </c>
      <c r="F21" s="49">
        <v>36</v>
      </c>
      <c r="G21" s="49">
        <v>45</v>
      </c>
      <c r="H21" s="49">
        <v>2</v>
      </c>
      <c r="I21" s="42" t="s">
        <v>137</v>
      </c>
      <c r="J21" s="50" t="s">
        <v>137</v>
      </c>
      <c r="K21" s="49">
        <v>81</v>
      </c>
      <c r="L21" s="49">
        <v>118</v>
      </c>
      <c r="M21" s="49">
        <v>60</v>
      </c>
      <c r="N21" s="49">
        <v>45</v>
      </c>
      <c r="O21" s="49" t="s">
        <v>137</v>
      </c>
      <c r="P21" s="49">
        <v>40</v>
      </c>
      <c r="Q21" s="49">
        <v>50</v>
      </c>
      <c r="R21" s="49">
        <v>80</v>
      </c>
      <c r="S21" s="50" t="s">
        <v>7</v>
      </c>
      <c r="T21" s="49" t="s">
        <v>137</v>
      </c>
      <c r="U21" s="49" t="s">
        <v>137</v>
      </c>
      <c r="V21" s="49" t="s">
        <v>137</v>
      </c>
      <c r="W21" s="50" t="s">
        <v>7</v>
      </c>
      <c r="X21" s="49" t="s">
        <v>137</v>
      </c>
      <c r="Y21" s="50" t="s">
        <v>137</v>
      </c>
      <c r="Z21" s="49" t="s">
        <v>137</v>
      </c>
      <c r="AA21" s="49">
        <v>15.53</v>
      </c>
      <c r="AB21" s="67" t="s">
        <v>137</v>
      </c>
      <c r="AC21" s="63" t="s">
        <v>790</v>
      </c>
      <c r="AD21" s="63" t="s">
        <v>819</v>
      </c>
      <c r="AE21" s="43" t="s">
        <v>137</v>
      </c>
      <c r="AF21" s="2"/>
      <c r="BE21" s="8" t="str">
        <f t="shared" si="79"/>
        <v>X</v>
      </c>
      <c r="BG21" s="8" t="str">
        <f t="shared" si="16"/>
        <v/>
      </c>
      <c r="BH21" s="8" t="str">
        <f t="shared" si="17"/>
        <v/>
      </c>
      <c r="BI21" s="8" t="str">
        <f t="shared" si="18"/>
        <v/>
      </c>
      <c r="BJ21" s="8" t="str">
        <f t="shared" si="19"/>
        <v/>
      </c>
      <c r="BK21" s="8" t="str">
        <f t="shared" si="20"/>
        <v/>
      </c>
      <c r="BL21" s="8" t="str">
        <f t="shared" si="21"/>
        <v/>
      </c>
      <c r="BM21" s="8" t="str">
        <f t="shared" si="22"/>
        <v/>
      </c>
      <c r="BN21" s="8" t="str">
        <f t="shared" si="23"/>
        <v>Yellow</v>
      </c>
      <c r="BO21" s="8" t="str">
        <f t="shared" si="24"/>
        <v>Yellow</v>
      </c>
      <c r="BP21" s="8" t="str">
        <f t="shared" si="25"/>
        <v/>
      </c>
      <c r="BQ21" s="8" t="str">
        <f t="shared" si="26"/>
        <v/>
      </c>
      <c r="BR21" s="8" t="str">
        <f t="shared" si="27"/>
        <v/>
      </c>
      <c r="BS21" s="8" t="str">
        <f t="shared" si="28"/>
        <v/>
      </c>
      <c r="BT21" s="8" t="str">
        <f t="shared" si="29"/>
        <v>Yellow</v>
      </c>
      <c r="BU21" s="8" t="str">
        <f t="shared" si="30"/>
        <v/>
      </c>
      <c r="BV21" s="8" t="str">
        <f t="shared" si="31"/>
        <v/>
      </c>
      <c r="BW21" s="8" t="str">
        <f t="shared" si="32"/>
        <v/>
      </c>
      <c r="BX21" s="8" t="str">
        <f t="shared" si="33"/>
        <v/>
      </c>
      <c r="BY21" s="8" t="str">
        <f t="shared" si="34"/>
        <v>Yellow</v>
      </c>
      <c r="BZ21" s="8" t="str">
        <f t="shared" si="35"/>
        <v>Yellow</v>
      </c>
      <c r="CA21" s="8" t="str">
        <f t="shared" si="36"/>
        <v>Yellow</v>
      </c>
      <c r="CB21" s="8" t="str">
        <f t="shared" si="37"/>
        <v/>
      </c>
      <c r="CC21" s="8" t="str">
        <f t="shared" si="38"/>
        <v>Yellow</v>
      </c>
      <c r="CD21" s="8" t="str">
        <f t="shared" si="39"/>
        <v>Yellow</v>
      </c>
      <c r="CE21" s="8" t="str">
        <f t="shared" si="40"/>
        <v>Yellow</v>
      </c>
      <c r="CF21" s="8" t="str">
        <f t="shared" si="41"/>
        <v/>
      </c>
      <c r="CG21" s="8" t="str">
        <f t="shared" si="80"/>
        <v>Yellow</v>
      </c>
      <c r="CH21" s="8" t="str">
        <f t="shared" si="42"/>
        <v/>
      </c>
      <c r="CI21" s="8" t="str">
        <f t="shared" si="81"/>
        <v/>
      </c>
      <c r="CJ21" s="8" t="str">
        <f t="shared" si="43"/>
        <v>Yellow</v>
      </c>
      <c r="CL21" s="10" t="str">
        <f t="shared" si="82"/>
        <v>Austria - Seefeld - Alpin Resort Sacher Seefeld – Tirol</v>
      </c>
      <c r="CN21" s="22">
        <f t="shared" si="44"/>
        <v>118</v>
      </c>
      <c r="CO21" s="22" t="str">
        <f t="shared" si="45"/>
        <v/>
      </c>
      <c r="CP21" s="22" t="str">
        <f t="shared" si="46"/>
        <v/>
      </c>
      <c r="CQ21" s="22" t="str">
        <f t="shared" si="47"/>
        <v/>
      </c>
      <c r="CR21" s="22" t="str">
        <f t="shared" si="83"/>
        <v/>
      </c>
      <c r="CS21" s="22">
        <f t="shared" si="84"/>
        <v>15.53</v>
      </c>
      <c r="CY21" s="8" t="str">
        <f t="shared" si="48"/>
        <v>X</v>
      </c>
      <c r="CZ21" s="29" t="str">
        <f t="shared" si="49"/>
        <v>X</v>
      </c>
      <c r="DB21" s="8" t="str">
        <f t="shared" si="50"/>
        <v>X</v>
      </c>
      <c r="DC21" s="8" t="str">
        <f t="shared" si="51"/>
        <v>X</v>
      </c>
      <c r="DD21" s="8" t="str">
        <f t="shared" si="52"/>
        <v>X</v>
      </c>
      <c r="DE21" s="8" t="str">
        <f t="shared" si="53"/>
        <v>X</v>
      </c>
      <c r="DF21" s="8" t="str">
        <f t="shared" si="54"/>
        <v>X</v>
      </c>
      <c r="DG21" s="8" t="str">
        <f t="shared" si="55"/>
        <v>X</v>
      </c>
      <c r="DH21" s="8" t="str">
        <f t="shared" si="56"/>
        <v>X</v>
      </c>
      <c r="DI21" s="8" t="str">
        <f t="shared" si="57"/>
        <v>X</v>
      </c>
      <c r="DJ21" s="8" t="str">
        <f t="shared" si="58"/>
        <v>X</v>
      </c>
      <c r="DK21" s="8" t="str">
        <f t="shared" si="59"/>
        <v>X</v>
      </c>
      <c r="DL21" s="8" t="str">
        <f t="shared" si="60"/>
        <v>X</v>
      </c>
      <c r="DM21" s="8" t="str">
        <f t="shared" si="61"/>
        <v>X</v>
      </c>
      <c r="DN21" s="8" t="str">
        <f t="shared" si="62"/>
        <v>X</v>
      </c>
      <c r="DO21" s="8" t="str">
        <f t="shared" si="63"/>
        <v>X</v>
      </c>
      <c r="DP21" s="8" t="str">
        <f t="shared" si="64"/>
        <v>X</v>
      </c>
      <c r="DQ21" s="8" t="str">
        <f t="shared" si="65"/>
        <v>X</v>
      </c>
      <c r="DR21" s="8" t="str">
        <f t="shared" si="66"/>
        <v>X</v>
      </c>
      <c r="DS21" s="8" t="str">
        <f t="shared" si="67"/>
        <v>X</v>
      </c>
      <c r="DT21" s="8" t="str">
        <f t="shared" si="68"/>
        <v>X</v>
      </c>
      <c r="DU21" s="8" t="str">
        <f t="shared" si="69"/>
        <v>X</v>
      </c>
      <c r="DV21" s="8" t="str">
        <f t="shared" si="70"/>
        <v>X</v>
      </c>
      <c r="DW21" s="8" t="str">
        <f t="shared" si="71"/>
        <v>X</v>
      </c>
      <c r="DX21" s="8" t="str">
        <f t="shared" si="72"/>
        <v>X</v>
      </c>
      <c r="DZ21" s="8" t="str">
        <f t="shared" si="73"/>
        <v>X</v>
      </c>
      <c r="EB21" s="8">
        <f>IF($DZ21="", "", COUNTIF($DZ$11:$DZ21, "X"))</f>
        <v>11</v>
      </c>
      <c r="ED21" s="10" t="str">
        <f t="shared" si="74"/>
        <v>11. Alpin Resort Sacher Seefeld – Tirol</v>
      </c>
      <c r="EF21" s="8">
        <v>11</v>
      </c>
      <c r="EH21" s="10" t="str">
        <f>IF($B21="", "", IF(COUNTIF($B$11:$B21, $B21)&gt;1, "", $B21))</f>
        <v/>
      </c>
      <c r="EI21" s="8" t="str">
        <f t="shared" si="75"/>
        <v/>
      </c>
      <c r="EJ21" s="10" t="str">
        <f t="shared" si="76"/>
        <v>China</v>
      </c>
      <c r="EL21" s="10" t="str">
        <f>IF($C21="", "", IF(COUNTIF($C$11:$C21, $C21)&gt;1, "", $C21))</f>
        <v>Seefeld</v>
      </c>
      <c r="EM21" s="8">
        <f t="shared" si="77"/>
        <v>289</v>
      </c>
      <c r="EN21" s="10" t="str">
        <f t="shared" si="78"/>
        <v>Arosa</v>
      </c>
    </row>
    <row r="22" spans="1:144" hidden="1" x14ac:dyDescent="0.35">
      <c r="A22" s="2"/>
      <c r="B22" s="41" t="s">
        <v>148</v>
      </c>
      <c r="C22" s="42" t="s">
        <v>155</v>
      </c>
      <c r="D22" s="42" t="s">
        <v>156</v>
      </c>
      <c r="E22" s="49">
        <v>105</v>
      </c>
      <c r="F22" s="49">
        <v>38</v>
      </c>
      <c r="G22" s="49">
        <v>67</v>
      </c>
      <c r="H22" s="49">
        <v>5</v>
      </c>
      <c r="I22" s="42" t="s">
        <v>137</v>
      </c>
      <c r="J22" s="50" t="s">
        <v>137</v>
      </c>
      <c r="K22" s="49">
        <v>400</v>
      </c>
      <c r="L22" s="49">
        <v>661</v>
      </c>
      <c r="M22" s="49">
        <v>340</v>
      </c>
      <c r="N22" s="49">
        <v>150</v>
      </c>
      <c r="O22" s="49">
        <v>120</v>
      </c>
      <c r="P22" s="49">
        <v>80</v>
      </c>
      <c r="Q22" s="49">
        <v>200</v>
      </c>
      <c r="R22" s="49">
        <v>400</v>
      </c>
      <c r="S22" s="50" t="s">
        <v>7</v>
      </c>
      <c r="T22" s="49" t="s">
        <v>137</v>
      </c>
      <c r="U22" s="49" t="s">
        <v>137</v>
      </c>
      <c r="V22" s="49" t="s">
        <v>137</v>
      </c>
      <c r="W22" s="50" t="s">
        <v>7</v>
      </c>
      <c r="X22" s="49" t="s">
        <v>137</v>
      </c>
      <c r="Y22" s="50" t="s">
        <v>137</v>
      </c>
      <c r="Z22" s="49" t="s">
        <v>137</v>
      </c>
      <c r="AA22" s="49">
        <v>17</v>
      </c>
      <c r="AB22" s="67" t="s">
        <v>137</v>
      </c>
      <c r="AC22" s="63" t="s">
        <v>790</v>
      </c>
      <c r="AD22" s="63" t="s">
        <v>822</v>
      </c>
      <c r="AE22" s="43" t="s">
        <v>137</v>
      </c>
      <c r="AF22" s="2"/>
      <c r="BE22" s="8" t="str">
        <f t="shared" si="79"/>
        <v>X</v>
      </c>
      <c r="BG22" s="8" t="str">
        <f t="shared" si="16"/>
        <v/>
      </c>
      <c r="BH22" s="8" t="str">
        <f t="shared" si="17"/>
        <v/>
      </c>
      <c r="BI22" s="8" t="str">
        <f t="shared" si="18"/>
        <v/>
      </c>
      <c r="BJ22" s="8" t="str">
        <f t="shared" si="19"/>
        <v/>
      </c>
      <c r="BK22" s="8" t="str">
        <f t="shared" si="20"/>
        <v/>
      </c>
      <c r="BL22" s="8" t="str">
        <f t="shared" si="21"/>
        <v/>
      </c>
      <c r="BM22" s="8" t="str">
        <f t="shared" si="22"/>
        <v/>
      </c>
      <c r="BN22" s="8" t="str">
        <f t="shared" si="23"/>
        <v>Yellow</v>
      </c>
      <c r="BO22" s="8" t="str">
        <f t="shared" si="24"/>
        <v>Yellow</v>
      </c>
      <c r="BP22" s="8" t="str">
        <f t="shared" si="25"/>
        <v/>
      </c>
      <c r="BQ22" s="8" t="str">
        <f t="shared" si="26"/>
        <v/>
      </c>
      <c r="BR22" s="8" t="str">
        <f t="shared" si="27"/>
        <v/>
      </c>
      <c r="BS22" s="8" t="str">
        <f t="shared" si="28"/>
        <v/>
      </c>
      <c r="BT22" s="8" t="str">
        <f t="shared" si="29"/>
        <v/>
      </c>
      <c r="BU22" s="8" t="str">
        <f t="shared" si="30"/>
        <v/>
      </c>
      <c r="BV22" s="8" t="str">
        <f t="shared" si="31"/>
        <v/>
      </c>
      <c r="BW22" s="8" t="str">
        <f t="shared" si="32"/>
        <v/>
      </c>
      <c r="BX22" s="8" t="str">
        <f t="shared" si="33"/>
        <v/>
      </c>
      <c r="BY22" s="8" t="str">
        <f t="shared" si="34"/>
        <v>Yellow</v>
      </c>
      <c r="BZ22" s="8" t="str">
        <f t="shared" si="35"/>
        <v>Yellow</v>
      </c>
      <c r="CA22" s="8" t="str">
        <f t="shared" si="36"/>
        <v>Yellow</v>
      </c>
      <c r="CB22" s="8" t="str">
        <f t="shared" si="37"/>
        <v/>
      </c>
      <c r="CC22" s="8" t="str">
        <f t="shared" si="38"/>
        <v>Yellow</v>
      </c>
      <c r="CD22" s="8" t="str">
        <f t="shared" si="39"/>
        <v>Yellow</v>
      </c>
      <c r="CE22" s="8" t="str">
        <f t="shared" si="40"/>
        <v>Yellow</v>
      </c>
      <c r="CF22" s="8" t="str">
        <f t="shared" si="41"/>
        <v/>
      </c>
      <c r="CG22" s="8" t="str">
        <f t="shared" si="80"/>
        <v>Yellow</v>
      </c>
      <c r="CH22" s="8" t="str">
        <f t="shared" si="42"/>
        <v/>
      </c>
      <c r="CI22" s="8" t="str">
        <f t="shared" si="81"/>
        <v/>
      </c>
      <c r="CJ22" s="8" t="str">
        <f t="shared" si="43"/>
        <v>Yellow</v>
      </c>
      <c r="CL22" s="10" t="str">
        <f t="shared" si="82"/>
        <v>Austria - Velden am Woerthersee - Falkensteiner Schlosshotel Velden</v>
      </c>
      <c r="CN22" s="22">
        <f t="shared" si="44"/>
        <v>661</v>
      </c>
      <c r="CO22" s="22" t="str">
        <f t="shared" si="45"/>
        <v/>
      </c>
      <c r="CP22" s="22" t="str">
        <f t="shared" si="46"/>
        <v/>
      </c>
      <c r="CQ22" s="22" t="str">
        <f t="shared" si="47"/>
        <v/>
      </c>
      <c r="CR22" s="22" t="str">
        <f t="shared" si="83"/>
        <v/>
      </c>
      <c r="CS22" s="22">
        <f t="shared" si="84"/>
        <v>17</v>
      </c>
      <c r="CY22" s="8" t="str">
        <f t="shared" si="48"/>
        <v>X</v>
      </c>
      <c r="CZ22" s="29" t="str">
        <f t="shared" si="49"/>
        <v>X</v>
      </c>
      <c r="DB22" s="8" t="str">
        <f t="shared" si="50"/>
        <v>X</v>
      </c>
      <c r="DC22" s="8" t="str">
        <f t="shared" si="51"/>
        <v>X</v>
      </c>
      <c r="DD22" s="8" t="str">
        <f t="shared" si="52"/>
        <v>X</v>
      </c>
      <c r="DE22" s="8" t="str">
        <f t="shared" si="53"/>
        <v>X</v>
      </c>
      <c r="DF22" s="8" t="str">
        <f t="shared" si="54"/>
        <v>X</v>
      </c>
      <c r="DG22" s="8" t="str">
        <f t="shared" si="55"/>
        <v>X</v>
      </c>
      <c r="DH22" s="8" t="str">
        <f t="shared" si="56"/>
        <v>X</v>
      </c>
      <c r="DI22" s="8" t="str">
        <f t="shared" si="57"/>
        <v>X</v>
      </c>
      <c r="DJ22" s="8" t="str">
        <f t="shared" si="58"/>
        <v>X</v>
      </c>
      <c r="DK22" s="8" t="str">
        <f t="shared" si="59"/>
        <v>X</v>
      </c>
      <c r="DL22" s="8" t="str">
        <f t="shared" si="60"/>
        <v>X</v>
      </c>
      <c r="DM22" s="8" t="str">
        <f t="shared" si="61"/>
        <v>X</v>
      </c>
      <c r="DN22" s="8" t="str">
        <f t="shared" si="62"/>
        <v>X</v>
      </c>
      <c r="DO22" s="8" t="str">
        <f t="shared" si="63"/>
        <v>X</v>
      </c>
      <c r="DP22" s="8" t="str">
        <f t="shared" si="64"/>
        <v>X</v>
      </c>
      <c r="DQ22" s="8" t="str">
        <f t="shared" si="65"/>
        <v>X</v>
      </c>
      <c r="DR22" s="8" t="str">
        <f t="shared" si="66"/>
        <v>X</v>
      </c>
      <c r="DS22" s="8" t="str">
        <f t="shared" si="67"/>
        <v>X</v>
      </c>
      <c r="DT22" s="8" t="str">
        <f t="shared" si="68"/>
        <v>X</v>
      </c>
      <c r="DU22" s="8" t="str">
        <f t="shared" si="69"/>
        <v>X</v>
      </c>
      <c r="DV22" s="8" t="str">
        <f t="shared" si="70"/>
        <v>X</v>
      </c>
      <c r="DW22" s="8" t="str">
        <f t="shared" si="71"/>
        <v>X</v>
      </c>
      <c r="DX22" s="8" t="str">
        <f t="shared" si="72"/>
        <v>X</v>
      </c>
      <c r="DZ22" s="8" t="str">
        <f t="shared" si="73"/>
        <v>X</v>
      </c>
      <c r="EB22" s="8">
        <f>IF($DZ22="", "", COUNTIF($DZ$11:$DZ22, "X"))</f>
        <v>12</v>
      </c>
      <c r="ED22" s="10" t="str">
        <f t="shared" si="74"/>
        <v>12. Falkensteiner Schlosshotel Velden</v>
      </c>
      <c r="EF22" s="8">
        <v>12</v>
      </c>
      <c r="EH22" s="10" t="str">
        <f>IF($B22="", "", IF(COUNTIF($B$11:$B22, $B22)&gt;1, "", $B22))</f>
        <v/>
      </c>
      <c r="EI22" s="8" t="str">
        <f t="shared" si="75"/>
        <v/>
      </c>
      <c r="EJ22" s="10" t="str">
        <f t="shared" si="76"/>
        <v>Colombia</v>
      </c>
      <c r="EL22" s="10" t="str">
        <f>IF($C22="", "", IF(COUNTIF($C$11:$C22, $C22)&gt;1, "", $C22))</f>
        <v>Velden am Woerthersee</v>
      </c>
      <c r="EM22" s="8">
        <f t="shared" si="77"/>
        <v>341</v>
      </c>
      <c r="EN22" s="10" t="str">
        <f t="shared" si="78"/>
        <v>Ascona</v>
      </c>
    </row>
    <row r="23" spans="1:144" hidden="1" x14ac:dyDescent="0.35">
      <c r="A23" s="2"/>
      <c r="B23" s="41" t="s">
        <v>148</v>
      </c>
      <c r="C23" s="42" t="s">
        <v>151</v>
      </c>
      <c r="D23" s="42" t="s">
        <v>152</v>
      </c>
      <c r="E23" s="49">
        <v>36</v>
      </c>
      <c r="F23" s="49">
        <v>0</v>
      </c>
      <c r="G23" s="49">
        <v>36</v>
      </c>
      <c r="H23" s="49">
        <v>16</v>
      </c>
      <c r="I23" s="42" t="s">
        <v>137</v>
      </c>
      <c r="J23" s="50" t="s">
        <v>137</v>
      </c>
      <c r="K23" s="49">
        <v>230</v>
      </c>
      <c r="L23" s="49">
        <v>1700</v>
      </c>
      <c r="M23" s="49">
        <v>230</v>
      </c>
      <c r="N23" s="49">
        <v>120</v>
      </c>
      <c r="O23" s="49">
        <v>80</v>
      </c>
      <c r="P23" s="49">
        <v>100</v>
      </c>
      <c r="Q23" s="49">
        <v>200</v>
      </c>
      <c r="R23" s="49">
        <v>230</v>
      </c>
      <c r="S23" s="50" t="s">
        <v>8</v>
      </c>
      <c r="T23" s="49" t="s">
        <v>137</v>
      </c>
      <c r="U23" s="49" t="s">
        <v>137</v>
      </c>
      <c r="V23" s="49" t="s">
        <v>137</v>
      </c>
      <c r="W23" s="50" t="s">
        <v>7</v>
      </c>
      <c r="X23" s="49" t="s">
        <v>137</v>
      </c>
      <c r="Y23" s="50" t="s">
        <v>137</v>
      </c>
      <c r="Z23" s="49" t="s">
        <v>137</v>
      </c>
      <c r="AA23" s="49">
        <v>11</v>
      </c>
      <c r="AB23" s="67" t="s">
        <v>137</v>
      </c>
      <c r="AC23" s="63" t="s">
        <v>790</v>
      </c>
      <c r="AD23" s="63" t="s">
        <v>820</v>
      </c>
      <c r="AE23" s="43" t="s">
        <v>137</v>
      </c>
      <c r="AF23" s="2"/>
      <c r="BE23" s="8" t="str">
        <f t="shared" si="79"/>
        <v>X</v>
      </c>
      <c r="BG23" s="8" t="str">
        <f t="shared" si="16"/>
        <v/>
      </c>
      <c r="BH23" s="8" t="str">
        <f t="shared" si="17"/>
        <v/>
      </c>
      <c r="BI23" s="8" t="str">
        <f t="shared" si="18"/>
        <v/>
      </c>
      <c r="BJ23" s="8" t="str">
        <f t="shared" si="19"/>
        <v/>
      </c>
      <c r="BK23" s="8" t="str">
        <f t="shared" si="20"/>
        <v/>
      </c>
      <c r="BL23" s="8" t="str">
        <f t="shared" si="21"/>
        <v/>
      </c>
      <c r="BM23" s="8" t="str">
        <f t="shared" si="22"/>
        <v/>
      </c>
      <c r="BN23" s="8" t="str">
        <f t="shared" si="23"/>
        <v>Yellow</v>
      </c>
      <c r="BO23" s="8" t="str">
        <f t="shared" si="24"/>
        <v>Yellow</v>
      </c>
      <c r="BP23" s="8" t="str">
        <f t="shared" si="25"/>
        <v/>
      </c>
      <c r="BQ23" s="8" t="str">
        <f t="shared" si="26"/>
        <v/>
      </c>
      <c r="BR23" s="8" t="str">
        <f t="shared" si="27"/>
        <v/>
      </c>
      <c r="BS23" s="8" t="str">
        <f t="shared" si="28"/>
        <v/>
      </c>
      <c r="BT23" s="8" t="str">
        <f t="shared" si="29"/>
        <v/>
      </c>
      <c r="BU23" s="8" t="str">
        <f t="shared" si="30"/>
        <v/>
      </c>
      <c r="BV23" s="8" t="str">
        <f t="shared" si="31"/>
        <v/>
      </c>
      <c r="BW23" s="8" t="str">
        <f t="shared" si="32"/>
        <v/>
      </c>
      <c r="BX23" s="8" t="str">
        <f t="shared" si="33"/>
        <v/>
      </c>
      <c r="BY23" s="8" t="str">
        <f t="shared" si="34"/>
        <v>Yellow</v>
      </c>
      <c r="BZ23" s="8" t="str">
        <f t="shared" si="35"/>
        <v>Yellow</v>
      </c>
      <c r="CA23" s="8" t="str">
        <f t="shared" si="36"/>
        <v>Yellow</v>
      </c>
      <c r="CB23" s="8" t="str">
        <f t="shared" si="37"/>
        <v/>
      </c>
      <c r="CC23" s="8" t="str">
        <f t="shared" si="38"/>
        <v>Yellow</v>
      </c>
      <c r="CD23" s="8" t="str">
        <f t="shared" si="39"/>
        <v>Yellow</v>
      </c>
      <c r="CE23" s="8" t="str">
        <f t="shared" si="40"/>
        <v>Yellow</v>
      </c>
      <c r="CF23" s="8" t="str">
        <f t="shared" si="41"/>
        <v/>
      </c>
      <c r="CG23" s="8" t="str">
        <f t="shared" si="80"/>
        <v>Yellow</v>
      </c>
      <c r="CH23" s="8" t="str">
        <f t="shared" si="42"/>
        <v/>
      </c>
      <c r="CI23" s="8" t="str">
        <f t="shared" si="81"/>
        <v/>
      </c>
      <c r="CJ23" s="8" t="str">
        <f t="shared" si="43"/>
        <v>Yellow</v>
      </c>
      <c r="CL23" s="10" t="str">
        <f t="shared" si="82"/>
        <v>Austria - Vienna - Palais Coburg Residenz</v>
      </c>
      <c r="CN23" s="22">
        <f t="shared" si="44"/>
        <v>1700</v>
      </c>
      <c r="CO23" s="22" t="str">
        <f t="shared" si="45"/>
        <v/>
      </c>
      <c r="CP23" s="22" t="str">
        <f t="shared" si="46"/>
        <v/>
      </c>
      <c r="CQ23" s="22" t="str">
        <f t="shared" si="47"/>
        <v/>
      </c>
      <c r="CR23" s="22" t="str">
        <f t="shared" si="83"/>
        <v/>
      </c>
      <c r="CS23" s="22">
        <f t="shared" si="84"/>
        <v>11</v>
      </c>
      <c r="CY23" s="8" t="str">
        <f t="shared" si="48"/>
        <v>X</v>
      </c>
      <c r="CZ23" s="29" t="str">
        <f t="shared" si="49"/>
        <v>X</v>
      </c>
      <c r="DB23" s="8" t="str">
        <f t="shared" si="50"/>
        <v>X</v>
      </c>
      <c r="DC23" s="8" t="str">
        <f t="shared" si="51"/>
        <v>X</v>
      </c>
      <c r="DD23" s="8" t="str">
        <f t="shared" si="52"/>
        <v>X</v>
      </c>
      <c r="DE23" s="8" t="str">
        <f t="shared" si="53"/>
        <v>X</v>
      </c>
      <c r="DF23" s="8" t="str">
        <f t="shared" si="54"/>
        <v>X</v>
      </c>
      <c r="DG23" s="8" t="str">
        <f t="shared" si="55"/>
        <v>X</v>
      </c>
      <c r="DH23" s="8" t="str">
        <f t="shared" si="56"/>
        <v>X</v>
      </c>
      <c r="DI23" s="8" t="str">
        <f t="shared" si="57"/>
        <v>X</v>
      </c>
      <c r="DJ23" s="8" t="str">
        <f t="shared" si="58"/>
        <v>X</v>
      </c>
      <c r="DK23" s="8" t="str">
        <f t="shared" si="59"/>
        <v>X</v>
      </c>
      <c r="DL23" s="8" t="str">
        <f t="shared" si="60"/>
        <v>X</v>
      </c>
      <c r="DM23" s="8" t="str">
        <f t="shared" si="61"/>
        <v>X</v>
      </c>
      <c r="DN23" s="8" t="str">
        <f t="shared" si="62"/>
        <v>X</v>
      </c>
      <c r="DO23" s="8" t="str">
        <f t="shared" si="63"/>
        <v>X</v>
      </c>
      <c r="DP23" s="8" t="str">
        <f t="shared" si="64"/>
        <v>X</v>
      </c>
      <c r="DQ23" s="8" t="str">
        <f t="shared" si="65"/>
        <v>X</v>
      </c>
      <c r="DR23" s="8" t="str">
        <f t="shared" si="66"/>
        <v>X</v>
      </c>
      <c r="DS23" s="8" t="str">
        <f t="shared" si="67"/>
        <v>X</v>
      </c>
      <c r="DT23" s="8" t="str">
        <f t="shared" si="68"/>
        <v>X</v>
      </c>
      <c r="DU23" s="8" t="str">
        <f t="shared" si="69"/>
        <v>X</v>
      </c>
      <c r="DV23" s="8" t="str">
        <f t="shared" si="70"/>
        <v>X</v>
      </c>
      <c r="DW23" s="8" t="str">
        <f t="shared" si="71"/>
        <v>X</v>
      </c>
      <c r="DX23" s="8" t="str">
        <f t="shared" si="72"/>
        <v>X</v>
      </c>
      <c r="DZ23" s="8" t="str">
        <f t="shared" si="73"/>
        <v>X</v>
      </c>
      <c r="EB23" s="8">
        <f>IF($DZ23="", "", COUNTIF($DZ$11:$DZ23, "X"))</f>
        <v>13</v>
      </c>
      <c r="ED23" s="10" t="str">
        <f t="shared" si="74"/>
        <v>13. Palais Coburg Residenz</v>
      </c>
      <c r="EF23" s="8">
        <v>13</v>
      </c>
      <c r="EH23" s="10" t="str">
        <f>IF($B23="", "", IF(COUNTIF($B$11:$B23, $B23)&gt;1, "", $B23))</f>
        <v/>
      </c>
      <c r="EI23" s="8" t="str">
        <f t="shared" si="75"/>
        <v/>
      </c>
      <c r="EJ23" s="10" t="str">
        <f t="shared" si="76"/>
        <v>Costa Rica</v>
      </c>
      <c r="EL23" s="10" t="str">
        <f>IF($C23="", "", IF(COUNTIF($C$11:$C23, $C23)&gt;1, "", $C23))</f>
        <v/>
      </c>
      <c r="EM23" s="8" t="str">
        <f t="shared" si="77"/>
        <v/>
      </c>
      <c r="EN23" s="10" t="str">
        <f t="shared" si="78"/>
        <v>Ashigarashimo-gun</v>
      </c>
    </row>
    <row r="24" spans="1:144" hidden="1" x14ac:dyDescent="0.35">
      <c r="A24" s="2"/>
      <c r="B24" s="41" t="s">
        <v>148</v>
      </c>
      <c r="C24" s="42" t="s">
        <v>1451</v>
      </c>
      <c r="D24" s="42" t="s">
        <v>1486</v>
      </c>
      <c r="E24" s="49">
        <v>99</v>
      </c>
      <c r="F24" s="49">
        <v>56</v>
      </c>
      <c r="G24" s="49">
        <v>43</v>
      </c>
      <c r="H24" s="49">
        <v>0</v>
      </c>
      <c r="I24" s="42" t="s">
        <v>137</v>
      </c>
      <c r="J24" s="50" t="s">
        <v>137</v>
      </c>
      <c r="K24" s="49" t="s">
        <v>137</v>
      </c>
      <c r="L24" s="49" t="s">
        <v>137</v>
      </c>
      <c r="M24" s="49" t="s">
        <v>137</v>
      </c>
      <c r="N24" s="49" t="s">
        <v>137</v>
      </c>
      <c r="O24" s="49" t="s">
        <v>137</v>
      </c>
      <c r="P24" s="49" t="s">
        <v>137</v>
      </c>
      <c r="Q24" s="49" t="s">
        <v>137</v>
      </c>
      <c r="R24" s="49" t="s">
        <v>137</v>
      </c>
      <c r="S24" s="50" t="s">
        <v>137</v>
      </c>
      <c r="T24" s="49" t="s">
        <v>137</v>
      </c>
      <c r="U24" s="49" t="s">
        <v>137</v>
      </c>
      <c r="V24" s="49" t="s">
        <v>137</v>
      </c>
      <c r="W24" s="50" t="s">
        <v>137</v>
      </c>
      <c r="X24" s="49" t="s">
        <v>137</v>
      </c>
      <c r="Y24" s="50" t="s">
        <v>137</v>
      </c>
      <c r="Z24" s="49" t="s">
        <v>137</v>
      </c>
      <c r="AA24" s="49" t="s">
        <v>137</v>
      </c>
      <c r="AB24" s="67" t="s">
        <v>137</v>
      </c>
      <c r="AC24" s="63" t="s">
        <v>790</v>
      </c>
      <c r="AD24" s="63" t="s">
        <v>1455</v>
      </c>
      <c r="AE24" s="43" t="s">
        <v>137</v>
      </c>
      <c r="AF24" s="2"/>
      <c r="BE24" s="8" t="str">
        <f t="shared" si="79"/>
        <v>X</v>
      </c>
      <c r="BG24" s="8" t="str">
        <f t="shared" si="16"/>
        <v/>
      </c>
      <c r="BH24" s="8" t="str">
        <f t="shared" si="17"/>
        <v/>
      </c>
      <c r="BI24" s="8" t="str">
        <f t="shared" si="18"/>
        <v/>
      </c>
      <c r="BJ24" s="8" t="str">
        <f t="shared" si="19"/>
        <v/>
      </c>
      <c r="BK24" s="8" t="str">
        <f t="shared" si="20"/>
        <v/>
      </c>
      <c r="BL24" s="8" t="str">
        <f t="shared" si="21"/>
        <v/>
      </c>
      <c r="BM24" s="8" t="str">
        <f t="shared" si="22"/>
        <v/>
      </c>
      <c r="BN24" s="8" t="str">
        <f t="shared" si="23"/>
        <v>Yellow</v>
      </c>
      <c r="BO24" s="8" t="str">
        <f t="shared" si="24"/>
        <v>Yellow</v>
      </c>
      <c r="BP24" s="8" t="str">
        <f t="shared" si="25"/>
        <v>Yellow</v>
      </c>
      <c r="BQ24" s="8" t="str">
        <f t="shared" si="26"/>
        <v>Yellow</v>
      </c>
      <c r="BR24" s="8" t="str">
        <f t="shared" si="27"/>
        <v>Yellow</v>
      </c>
      <c r="BS24" s="8" t="str">
        <f t="shared" si="28"/>
        <v>Yellow</v>
      </c>
      <c r="BT24" s="8" t="str">
        <f t="shared" si="29"/>
        <v>Yellow</v>
      </c>
      <c r="BU24" s="8" t="str">
        <f t="shared" si="30"/>
        <v>Yellow</v>
      </c>
      <c r="BV24" s="8" t="str">
        <f t="shared" si="31"/>
        <v>Yellow</v>
      </c>
      <c r="BW24" s="8" t="str">
        <f t="shared" si="32"/>
        <v>Yellow</v>
      </c>
      <c r="BX24" s="8" t="str">
        <f t="shared" si="33"/>
        <v>Yellow</v>
      </c>
      <c r="BY24" s="8" t="str">
        <f t="shared" si="34"/>
        <v>Yellow</v>
      </c>
      <c r="BZ24" s="8" t="str">
        <f t="shared" si="35"/>
        <v>Yellow</v>
      </c>
      <c r="CA24" s="8" t="str">
        <f t="shared" si="36"/>
        <v>Yellow</v>
      </c>
      <c r="CB24" s="8" t="str">
        <f t="shared" si="37"/>
        <v>Yellow</v>
      </c>
      <c r="CC24" s="8" t="str">
        <f t="shared" si="38"/>
        <v>Yellow</v>
      </c>
      <c r="CD24" s="8" t="str">
        <f t="shared" si="39"/>
        <v>Yellow</v>
      </c>
      <c r="CE24" s="8" t="str">
        <f t="shared" si="40"/>
        <v>Yellow</v>
      </c>
      <c r="CF24" s="8" t="str">
        <f t="shared" si="41"/>
        <v>Yellow</v>
      </c>
      <c r="CG24" s="8" t="str">
        <f t="shared" si="80"/>
        <v>Yellow</v>
      </c>
      <c r="CH24" s="8" t="str">
        <f t="shared" si="42"/>
        <v/>
      </c>
      <c r="CI24" s="8" t="str">
        <f t="shared" si="81"/>
        <v/>
      </c>
      <c r="CJ24" s="8" t="str">
        <f t="shared" si="43"/>
        <v>Yellow</v>
      </c>
      <c r="CL24" s="10" t="str">
        <f t="shared" si="82"/>
        <v>Austria - Zürs - Grand Resort Zürserhof</v>
      </c>
      <c r="CN24" s="22" t="str">
        <f t="shared" si="44"/>
        <v/>
      </c>
      <c r="CO24" s="22" t="str">
        <f t="shared" si="45"/>
        <v/>
      </c>
      <c r="CP24" s="22" t="str">
        <f t="shared" si="46"/>
        <v/>
      </c>
      <c r="CQ24" s="22" t="str">
        <f t="shared" si="47"/>
        <v/>
      </c>
      <c r="CR24" s="22" t="str">
        <f t="shared" si="83"/>
        <v/>
      </c>
      <c r="CS24" s="22" t="str">
        <f t="shared" si="84"/>
        <v/>
      </c>
      <c r="CY24" s="8" t="str">
        <f t="shared" si="48"/>
        <v>X</v>
      </c>
      <c r="CZ24" s="29" t="str">
        <f t="shared" si="49"/>
        <v>X</v>
      </c>
      <c r="DB24" s="8" t="str">
        <f t="shared" si="50"/>
        <v>X</v>
      </c>
      <c r="DC24" s="8" t="str">
        <f t="shared" si="51"/>
        <v>X</v>
      </c>
      <c r="DD24" s="8" t="str">
        <f t="shared" si="52"/>
        <v>X</v>
      </c>
      <c r="DE24" s="8" t="str">
        <f t="shared" si="53"/>
        <v>X</v>
      </c>
      <c r="DF24" s="8" t="str">
        <f t="shared" si="54"/>
        <v>X</v>
      </c>
      <c r="DG24" s="8" t="str">
        <f t="shared" si="55"/>
        <v>X</v>
      </c>
      <c r="DH24" s="8" t="str">
        <f t="shared" si="56"/>
        <v>X</v>
      </c>
      <c r="DI24" s="8" t="str">
        <f t="shared" si="57"/>
        <v>X</v>
      </c>
      <c r="DJ24" s="8" t="str">
        <f t="shared" si="58"/>
        <v>X</v>
      </c>
      <c r="DK24" s="8" t="str">
        <f t="shared" si="59"/>
        <v>X</v>
      </c>
      <c r="DL24" s="8" t="str">
        <f t="shared" si="60"/>
        <v>X</v>
      </c>
      <c r="DM24" s="8" t="str">
        <f t="shared" si="61"/>
        <v>X</v>
      </c>
      <c r="DN24" s="8" t="str">
        <f t="shared" si="62"/>
        <v>X</v>
      </c>
      <c r="DO24" s="8" t="str">
        <f t="shared" si="63"/>
        <v>X</v>
      </c>
      <c r="DP24" s="8" t="str">
        <f t="shared" si="64"/>
        <v>X</v>
      </c>
      <c r="DQ24" s="8" t="str">
        <f t="shared" si="65"/>
        <v>X</v>
      </c>
      <c r="DR24" s="8" t="str">
        <f t="shared" si="66"/>
        <v>X</v>
      </c>
      <c r="DS24" s="8" t="str">
        <f t="shared" si="67"/>
        <v>X</v>
      </c>
      <c r="DT24" s="8" t="str">
        <f t="shared" si="68"/>
        <v>X</v>
      </c>
      <c r="DU24" s="8" t="str">
        <f t="shared" si="69"/>
        <v>X</v>
      </c>
      <c r="DV24" s="8" t="str">
        <f t="shared" si="70"/>
        <v>X</v>
      </c>
      <c r="DW24" s="8" t="str">
        <f t="shared" si="71"/>
        <v>X</v>
      </c>
      <c r="DX24" s="8" t="str">
        <f t="shared" si="72"/>
        <v>X</v>
      </c>
      <c r="DZ24" s="8" t="str">
        <f t="shared" si="73"/>
        <v>X</v>
      </c>
      <c r="EB24" s="8">
        <f>IF($DZ24="", "", COUNTIF($DZ$11:$DZ24, "X"))</f>
        <v>14</v>
      </c>
      <c r="ED24" s="10" t="str">
        <f t="shared" si="74"/>
        <v>14. Grand Resort Zürserhof</v>
      </c>
      <c r="EF24" s="8">
        <v>14</v>
      </c>
      <c r="EH24" s="10" t="str">
        <f>IF($B24="", "", IF(COUNTIF($B$11:$B24, $B24)&gt;1, "", $B24))</f>
        <v/>
      </c>
      <c r="EI24" s="8" t="str">
        <f t="shared" si="75"/>
        <v/>
      </c>
      <c r="EJ24" s="10" t="str">
        <f t="shared" si="76"/>
        <v>Croatia</v>
      </c>
      <c r="EL24" s="10" t="str">
        <f>IF($C24="", "", IF(COUNTIF($C$11:$C24, $C24)&gt;1, "", $C24))</f>
        <v>Zürs</v>
      </c>
      <c r="EM24" s="8">
        <f t="shared" si="77"/>
        <v>363</v>
      </c>
      <c r="EN24" s="10" t="str">
        <f t="shared" si="78"/>
        <v>Athens</v>
      </c>
    </row>
    <row r="25" spans="1:144" hidden="1" x14ac:dyDescent="0.35">
      <c r="A25" s="2"/>
      <c r="B25" s="41" t="s">
        <v>148</v>
      </c>
      <c r="C25" s="42" t="s">
        <v>151</v>
      </c>
      <c r="D25" s="42" t="s">
        <v>1456</v>
      </c>
      <c r="E25" s="49">
        <v>152</v>
      </c>
      <c r="F25" s="49">
        <v>92</v>
      </c>
      <c r="G25" s="49">
        <v>60</v>
      </c>
      <c r="H25" s="49">
        <v>0</v>
      </c>
      <c r="I25" s="42" t="s">
        <v>137</v>
      </c>
      <c r="J25" s="50" t="s">
        <v>137</v>
      </c>
      <c r="K25" s="49" t="s">
        <v>137</v>
      </c>
      <c r="L25" s="49" t="s">
        <v>137</v>
      </c>
      <c r="M25" s="49" t="s">
        <v>137</v>
      </c>
      <c r="N25" s="49" t="s">
        <v>137</v>
      </c>
      <c r="O25" s="49" t="s">
        <v>137</v>
      </c>
      <c r="P25" s="49" t="s">
        <v>137</v>
      </c>
      <c r="Q25" s="49" t="s">
        <v>137</v>
      </c>
      <c r="R25" s="49" t="s">
        <v>137</v>
      </c>
      <c r="S25" s="50" t="s">
        <v>137</v>
      </c>
      <c r="T25" s="49" t="s">
        <v>137</v>
      </c>
      <c r="U25" s="49" t="s">
        <v>137</v>
      </c>
      <c r="V25" s="49" t="s">
        <v>137</v>
      </c>
      <c r="W25" s="50" t="s">
        <v>137</v>
      </c>
      <c r="X25" s="49" t="s">
        <v>137</v>
      </c>
      <c r="Y25" s="50" t="s">
        <v>137</v>
      </c>
      <c r="Z25" s="49" t="s">
        <v>137</v>
      </c>
      <c r="AA25" s="49" t="s">
        <v>137</v>
      </c>
      <c r="AB25" s="67" t="s">
        <v>137</v>
      </c>
      <c r="AC25" s="63" t="s">
        <v>790</v>
      </c>
      <c r="AD25" s="63" t="s">
        <v>137</v>
      </c>
      <c r="AE25" s="43" t="s">
        <v>137</v>
      </c>
      <c r="AF25" s="2"/>
      <c r="BE25" s="8" t="str">
        <f t="shared" si="79"/>
        <v>X</v>
      </c>
      <c r="BG25" s="8" t="str">
        <f t="shared" si="16"/>
        <v/>
      </c>
      <c r="BH25" s="8" t="str">
        <f t="shared" si="17"/>
        <v/>
      </c>
      <c r="BI25" s="8" t="str">
        <f t="shared" si="18"/>
        <v/>
      </c>
      <c r="BJ25" s="8" t="str">
        <f t="shared" si="19"/>
        <v/>
      </c>
      <c r="BK25" s="8" t="str">
        <f t="shared" si="20"/>
        <v/>
      </c>
      <c r="BL25" s="8" t="str">
        <f t="shared" si="21"/>
        <v/>
      </c>
      <c r="BM25" s="8" t="str">
        <f t="shared" si="22"/>
        <v/>
      </c>
      <c r="BN25" s="8" t="str">
        <f t="shared" si="23"/>
        <v>Yellow</v>
      </c>
      <c r="BO25" s="8" t="str">
        <f t="shared" si="24"/>
        <v>Yellow</v>
      </c>
      <c r="BP25" s="8" t="str">
        <f t="shared" si="25"/>
        <v>Yellow</v>
      </c>
      <c r="BQ25" s="8" t="str">
        <f t="shared" si="26"/>
        <v>Yellow</v>
      </c>
      <c r="BR25" s="8" t="str">
        <f t="shared" si="27"/>
        <v>Yellow</v>
      </c>
      <c r="BS25" s="8" t="str">
        <f t="shared" si="28"/>
        <v>Yellow</v>
      </c>
      <c r="BT25" s="8" t="str">
        <f t="shared" si="29"/>
        <v>Yellow</v>
      </c>
      <c r="BU25" s="8" t="str">
        <f t="shared" si="30"/>
        <v>Yellow</v>
      </c>
      <c r="BV25" s="8" t="str">
        <f t="shared" si="31"/>
        <v>Yellow</v>
      </c>
      <c r="BW25" s="8" t="str">
        <f t="shared" si="32"/>
        <v>Yellow</v>
      </c>
      <c r="BX25" s="8" t="str">
        <f t="shared" si="33"/>
        <v>Yellow</v>
      </c>
      <c r="BY25" s="8" t="str">
        <f t="shared" si="34"/>
        <v>Yellow</v>
      </c>
      <c r="BZ25" s="8" t="str">
        <f t="shared" si="35"/>
        <v>Yellow</v>
      </c>
      <c r="CA25" s="8" t="str">
        <f t="shared" si="36"/>
        <v>Yellow</v>
      </c>
      <c r="CB25" s="8" t="str">
        <f t="shared" si="37"/>
        <v>Yellow</v>
      </c>
      <c r="CC25" s="8" t="str">
        <f t="shared" si="38"/>
        <v>Yellow</v>
      </c>
      <c r="CD25" s="8" t="str">
        <f t="shared" si="39"/>
        <v>Yellow</v>
      </c>
      <c r="CE25" s="8" t="str">
        <f t="shared" si="40"/>
        <v>Yellow</v>
      </c>
      <c r="CF25" s="8" t="str">
        <f t="shared" si="41"/>
        <v>Yellow</v>
      </c>
      <c r="CG25" s="8" t="str">
        <f t="shared" si="80"/>
        <v>Yellow</v>
      </c>
      <c r="CH25" s="8" t="str">
        <f t="shared" si="42"/>
        <v/>
      </c>
      <c r="CI25" s="8" t="str">
        <f t="shared" si="81"/>
        <v>Yellow</v>
      </c>
      <c r="CJ25" s="8" t="str">
        <f t="shared" si="43"/>
        <v>Yellow</v>
      </c>
      <c r="CL25" s="10" t="str">
        <f t="shared" si="82"/>
        <v>Austria - Vienna - Anantara Palais Hansen Vienna Hotel</v>
      </c>
      <c r="CN25" s="22" t="str">
        <f t="shared" si="44"/>
        <v/>
      </c>
      <c r="CO25" s="22" t="str">
        <f t="shared" si="45"/>
        <v/>
      </c>
      <c r="CP25" s="22" t="str">
        <f t="shared" si="46"/>
        <v/>
      </c>
      <c r="CQ25" s="22" t="str">
        <f t="shared" si="47"/>
        <v/>
      </c>
      <c r="CR25" s="22" t="str">
        <f t="shared" si="83"/>
        <v/>
      </c>
      <c r="CS25" s="22" t="str">
        <f t="shared" si="84"/>
        <v/>
      </c>
      <c r="CY25" s="8" t="str">
        <f t="shared" si="48"/>
        <v>X</v>
      </c>
      <c r="CZ25" s="29" t="str">
        <f t="shared" si="49"/>
        <v>X</v>
      </c>
      <c r="DB25" s="8" t="str">
        <f t="shared" si="50"/>
        <v>X</v>
      </c>
      <c r="DC25" s="8" t="str">
        <f t="shared" si="51"/>
        <v>X</v>
      </c>
      <c r="DD25" s="8" t="str">
        <f t="shared" si="52"/>
        <v>X</v>
      </c>
      <c r="DE25" s="8" t="str">
        <f t="shared" si="53"/>
        <v>X</v>
      </c>
      <c r="DF25" s="8" t="str">
        <f t="shared" si="54"/>
        <v>X</v>
      </c>
      <c r="DG25" s="8" t="str">
        <f t="shared" si="55"/>
        <v>X</v>
      </c>
      <c r="DH25" s="8" t="str">
        <f t="shared" si="56"/>
        <v>X</v>
      </c>
      <c r="DI25" s="8" t="str">
        <f t="shared" si="57"/>
        <v>X</v>
      </c>
      <c r="DJ25" s="8" t="str">
        <f t="shared" si="58"/>
        <v>X</v>
      </c>
      <c r="DK25" s="8" t="str">
        <f t="shared" si="59"/>
        <v>X</v>
      </c>
      <c r="DL25" s="8" t="str">
        <f t="shared" si="60"/>
        <v>X</v>
      </c>
      <c r="DM25" s="8" t="str">
        <f t="shared" si="61"/>
        <v>X</v>
      </c>
      <c r="DN25" s="8" t="str">
        <f t="shared" si="62"/>
        <v>X</v>
      </c>
      <c r="DO25" s="8" t="str">
        <f t="shared" si="63"/>
        <v>X</v>
      </c>
      <c r="DP25" s="8" t="str">
        <f t="shared" si="64"/>
        <v>X</v>
      </c>
      <c r="DQ25" s="8" t="str">
        <f t="shared" si="65"/>
        <v>X</v>
      </c>
      <c r="DR25" s="8" t="str">
        <f t="shared" si="66"/>
        <v>X</v>
      </c>
      <c r="DS25" s="8" t="str">
        <f t="shared" si="67"/>
        <v>X</v>
      </c>
      <c r="DT25" s="8" t="str">
        <f t="shared" si="68"/>
        <v>X</v>
      </c>
      <c r="DU25" s="8" t="str">
        <f t="shared" si="69"/>
        <v>X</v>
      </c>
      <c r="DV25" s="8" t="str">
        <f t="shared" si="70"/>
        <v>X</v>
      </c>
      <c r="DW25" s="8" t="str">
        <f t="shared" si="71"/>
        <v>X</v>
      </c>
      <c r="DX25" s="8" t="str">
        <f t="shared" si="72"/>
        <v>X</v>
      </c>
      <c r="DZ25" s="8" t="str">
        <f t="shared" si="73"/>
        <v>X</v>
      </c>
      <c r="EB25" s="8">
        <f>IF($DZ25="", "", COUNTIF($DZ$11:$DZ25, "X"))</f>
        <v>15</v>
      </c>
      <c r="ED25" s="10" t="str">
        <f t="shared" si="74"/>
        <v>15. Anantara Palais Hansen Vienna Hotel</v>
      </c>
      <c r="EF25" s="8">
        <v>15</v>
      </c>
      <c r="EH25" s="10" t="str">
        <f>IF($B25="", "", IF(COUNTIF($B$11:$B25, $B25)&gt;1, "", $B25))</f>
        <v/>
      </c>
      <c r="EI25" s="8" t="str">
        <f t="shared" si="75"/>
        <v/>
      </c>
      <c r="EJ25" s="10" t="str">
        <f t="shared" si="76"/>
        <v>Cyprus</v>
      </c>
      <c r="EL25" s="10" t="str">
        <f>IF($C25="", "", IF(COUNTIF($C$11:$C25, $C25)&gt;1, "", $C25))</f>
        <v/>
      </c>
      <c r="EM25" s="8" t="str">
        <f t="shared" si="77"/>
        <v/>
      </c>
      <c r="EN25" s="10" t="str">
        <f t="shared" si="78"/>
        <v>Bad Ragaz</v>
      </c>
    </row>
    <row r="26" spans="1:144" hidden="1" x14ac:dyDescent="0.35">
      <c r="A26" s="2"/>
      <c r="B26" s="41" t="s">
        <v>162</v>
      </c>
      <c r="C26" s="42" t="s">
        <v>163</v>
      </c>
      <c r="D26" s="42" t="s">
        <v>164</v>
      </c>
      <c r="E26" s="49">
        <v>113</v>
      </c>
      <c r="F26" s="49">
        <v>96</v>
      </c>
      <c r="G26" s="49">
        <v>17</v>
      </c>
      <c r="H26" s="49">
        <v>5</v>
      </c>
      <c r="I26" s="42" t="s">
        <v>137</v>
      </c>
      <c r="J26" s="50" t="s">
        <v>137</v>
      </c>
      <c r="K26" s="49">
        <v>55</v>
      </c>
      <c r="L26" s="49">
        <v>1744</v>
      </c>
      <c r="M26" s="49">
        <v>200</v>
      </c>
      <c r="N26" s="49">
        <v>100</v>
      </c>
      <c r="O26" s="49" t="s">
        <v>137</v>
      </c>
      <c r="P26" s="49" t="s">
        <v>137</v>
      </c>
      <c r="Q26" s="49">
        <v>90</v>
      </c>
      <c r="R26" s="49">
        <v>100</v>
      </c>
      <c r="S26" s="50" t="s">
        <v>7</v>
      </c>
      <c r="T26" s="49" t="s">
        <v>137</v>
      </c>
      <c r="U26" s="49" t="s">
        <v>137</v>
      </c>
      <c r="V26" s="49" t="s">
        <v>137</v>
      </c>
      <c r="W26" s="50" t="s">
        <v>7</v>
      </c>
      <c r="X26" s="49" t="s">
        <v>137</v>
      </c>
      <c r="Y26" s="50" t="s">
        <v>137</v>
      </c>
      <c r="Z26" s="49" t="s">
        <v>137</v>
      </c>
      <c r="AA26" s="49">
        <v>17</v>
      </c>
      <c r="AB26" s="67" t="s">
        <v>137</v>
      </c>
      <c r="AC26" s="63" t="s">
        <v>812</v>
      </c>
      <c r="AD26" s="63" t="s">
        <v>826</v>
      </c>
      <c r="AE26" s="43" t="s">
        <v>137</v>
      </c>
      <c r="AF26" s="2"/>
      <c r="BE26" s="8" t="str">
        <f t="shared" si="79"/>
        <v>X</v>
      </c>
      <c r="BG26" s="8" t="str">
        <f t="shared" si="16"/>
        <v/>
      </c>
      <c r="BH26" s="8" t="str">
        <f t="shared" si="17"/>
        <v/>
      </c>
      <c r="BI26" s="8" t="str">
        <f t="shared" si="18"/>
        <v/>
      </c>
      <c r="BJ26" s="8" t="str">
        <f t="shared" si="19"/>
        <v/>
      </c>
      <c r="BK26" s="8" t="str">
        <f t="shared" si="20"/>
        <v/>
      </c>
      <c r="BL26" s="8" t="str">
        <f t="shared" si="21"/>
        <v/>
      </c>
      <c r="BM26" s="8" t="str">
        <f t="shared" si="22"/>
        <v/>
      </c>
      <c r="BN26" s="8" t="str">
        <f t="shared" si="23"/>
        <v>Yellow</v>
      </c>
      <c r="BO26" s="8" t="str">
        <f t="shared" si="24"/>
        <v>Yellow</v>
      </c>
      <c r="BP26" s="8" t="str">
        <f t="shared" si="25"/>
        <v/>
      </c>
      <c r="BQ26" s="8" t="str">
        <f t="shared" si="26"/>
        <v/>
      </c>
      <c r="BR26" s="8" t="str">
        <f t="shared" si="27"/>
        <v/>
      </c>
      <c r="BS26" s="8" t="str">
        <f t="shared" si="28"/>
        <v/>
      </c>
      <c r="BT26" s="8" t="str">
        <f t="shared" si="29"/>
        <v>Yellow</v>
      </c>
      <c r="BU26" s="8" t="str">
        <f t="shared" si="30"/>
        <v>Yellow</v>
      </c>
      <c r="BV26" s="8" t="str">
        <f t="shared" si="31"/>
        <v/>
      </c>
      <c r="BW26" s="8" t="str">
        <f t="shared" si="32"/>
        <v/>
      </c>
      <c r="BX26" s="8" t="str">
        <f t="shared" si="33"/>
        <v/>
      </c>
      <c r="BY26" s="8" t="str">
        <f t="shared" si="34"/>
        <v>Yellow</v>
      </c>
      <c r="BZ26" s="8" t="str">
        <f t="shared" si="35"/>
        <v>Yellow</v>
      </c>
      <c r="CA26" s="8" t="str">
        <f t="shared" si="36"/>
        <v>Yellow</v>
      </c>
      <c r="CB26" s="8" t="str">
        <f t="shared" si="37"/>
        <v/>
      </c>
      <c r="CC26" s="8" t="str">
        <f t="shared" si="38"/>
        <v>Yellow</v>
      </c>
      <c r="CD26" s="8" t="str">
        <f t="shared" si="39"/>
        <v>Yellow</v>
      </c>
      <c r="CE26" s="8" t="str">
        <f t="shared" si="40"/>
        <v>Yellow</v>
      </c>
      <c r="CF26" s="8" t="str">
        <f t="shared" si="41"/>
        <v/>
      </c>
      <c r="CG26" s="8" t="str">
        <f t="shared" si="80"/>
        <v>Yellow</v>
      </c>
      <c r="CH26" s="8" t="str">
        <f t="shared" si="42"/>
        <v/>
      </c>
      <c r="CI26" s="8" t="str">
        <f t="shared" si="81"/>
        <v/>
      </c>
      <c r="CJ26" s="8" t="str">
        <f t="shared" si="43"/>
        <v>Yellow</v>
      </c>
      <c r="CL26" s="10" t="str">
        <f t="shared" si="82"/>
        <v>Barbados - St. James - Sandy Lane</v>
      </c>
      <c r="CN26" s="22">
        <f t="shared" si="44"/>
        <v>1744</v>
      </c>
      <c r="CO26" s="22" t="str">
        <f t="shared" si="45"/>
        <v/>
      </c>
      <c r="CP26" s="22" t="str">
        <f t="shared" si="46"/>
        <v/>
      </c>
      <c r="CQ26" s="22" t="str">
        <f t="shared" si="47"/>
        <v/>
      </c>
      <c r="CR26" s="22" t="str">
        <f t="shared" si="83"/>
        <v/>
      </c>
      <c r="CS26" s="22">
        <f t="shared" si="84"/>
        <v>17</v>
      </c>
      <c r="CY26" s="8" t="str">
        <f t="shared" si="48"/>
        <v>X</v>
      </c>
      <c r="CZ26" s="29" t="str">
        <f t="shared" si="49"/>
        <v>X</v>
      </c>
      <c r="DB26" s="8" t="str">
        <f t="shared" si="50"/>
        <v>X</v>
      </c>
      <c r="DC26" s="8" t="str">
        <f t="shared" si="51"/>
        <v>X</v>
      </c>
      <c r="DD26" s="8" t="str">
        <f t="shared" si="52"/>
        <v>X</v>
      </c>
      <c r="DE26" s="8" t="str">
        <f t="shared" si="53"/>
        <v>X</v>
      </c>
      <c r="DF26" s="8" t="str">
        <f t="shared" si="54"/>
        <v>X</v>
      </c>
      <c r="DG26" s="8" t="str">
        <f t="shared" si="55"/>
        <v>X</v>
      </c>
      <c r="DH26" s="8" t="str">
        <f t="shared" si="56"/>
        <v>X</v>
      </c>
      <c r="DI26" s="8" t="str">
        <f t="shared" si="57"/>
        <v>X</v>
      </c>
      <c r="DJ26" s="8" t="str">
        <f t="shared" si="58"/>
        <v>X</v>
      </c>
      <c r="DK26" s="8" t="str">
        <f t="shared" si="59"/>
        <v>X</v>
      </c>
      <c r="DL26" s="8" t="str">
        <f t="shared" si="60"/>
        <v>X</v>
      </c>
      <c r="DM26" s="8" t="str">
        <f t="shared" si="61"/>
        <v>X</v>
      </c>
      <c r="DN26" s="8" t="str">
        <f t="shared" si="62"/>
        <v>X</v>
      </c>
      <c r="DO26" s="8" t="str">
        <f t="shared" si="63"/>
        <v>X</v>
      </c>
      <c r="DP26" s="8" t="str">
        <f t="shared" si="64"/>
        <v>X</v>
      </c>
      <c r="DQ26" s="8" t="str">
        <f t="shared" si="65"/>
        <v>X</v>
      </c>
      <c r="DR26" s="8" t="str">
        <f t="shared" si="66"/>
        <v>X</v>
      </c>
      <c r="DS26" s="8" t="str">
        <f t="shared" si="67"/>
        <v>X</v>
      </c>
      <c r="DT26" s="8" t="str">
        <f t="shared" si="68"/>
        <v>X</v>
      </c>
      <c r="DU26" s="8" t="str">
        <f t="shared" si="69"/>
        <v>X</v>
      </c>
      <c r="DV26" s="8" t="str">
        <f t="shared" si="70"/>
        <v>X</v>
      </c>
      <c r="DW26" s="8" t="str">
        <f t="shared" si="71"/>
        <v>X</v>
      </c>
      <c r="DX26" s="8" t="str">
        <f t="shared" si="72"/>
        <v>X</v>
      </c>
      <c r="DZ26" s="8" t="str">
        <f t="shared" si="73"/>
        <v>X</v>
      </c>
      <c r="EB26" s="8">
        <f>IF($DZ26="", "", COUNTIF($DZ$11:$DZ26, "X"))</f>
        <v>16</v>
      </c>
      <c r="ED26" s="10" t="str">
        <f t="shared" si="74"/>
        <v>16. Sandy Lane</v>
      </c>
      <c r="EF26" s="8">
        <v>16</v>
      </c>
      <c r="EH26" s="10" t="str">
        <f>IF($B26="", "", IF(COUNTIF($B$11:$B26, $B26)&gt;1, "", $B26))</f>
        <v>Barbados</v>
      </c>
      <c r="EI26" s="8">
        <f t="shared" si="75"/>
        <v>6</v>
      </c>
      <c r="EJ26" s="10" t="str">
        <f t="shared" si="76"/>
        <v>Czech Republic</v>
      </c>
      <c r="EL26" s="10" t="str">
        <f>IF($C26="", "", IF(COUNTIF($C$11:$C26, $C26)&gt;1, "", $C26))</f>
        <v>St. James</v>
      </c>
      <c r="EM26" s="8">
        <f t="shared" si="77"/>
        <v>305</v>
      </c>
      <c r="EN26" s="10" t="str">
        <f t="shared" si="78"/>
        <v>Bali</v>
      </c>
    </row>
    <row r="27" spans="1:144" hidden="1" x14ac:dyDescent="0.35">
      <c r="A27" s="2"/>
      <c r="B27" s="41" t="s">
        <v>162</v>
      </c>
      <c r="C27" s="42" t="s">
        <v>163</v>
      </c>
      <c r="D27" s="42" t="s">
        <v>1362</v>
      </c>
      <c r="E27" s="49">
        <v>28</v>
      </c>
      <c r="F27" s="49">
        <v>4</v>
      </c>
      <c r="G27" s="49">
        <v>24</v>
      </c>
      <c r="H27" s="49">
        <v>0</v>
      </c>
      <c r="I27" s="42" t="s">
        <v>137</v>
      </c>
      <c r="J27" s="50" t="s">
        <v>137</v>
      </c>
      <c r="K27" s="49" t="s">
        <v>137</v>
      </c>
      <c r="L27" s="49" t="s">
        <v>137</v>
      </c>
      <c r="M27" s="49" t="s">
        <v>137</v>
      </c>
      <c r="N27" s="49" t="s">
        <v>137</v>
      </c>
      <c r="O27" s="49" t="s">
        <v>137</v>
      </c>
      <c r="P27" s="49" t="s">
        <v>137</v>
      </c>
      <c r="Q27" s="49" t="s">
        <v>137</v>
      </c>
      <c r="R27" s="49" t="s">
        <v>137</v>
      </c>
      <c r="S27" s="50" t="s">
        <v>137</v>
      </c>
      <c r="T27" s="49" t="s">
        <v>137</v>
      </c>
      <c r="U27" s="49" t="s">
        <v>137</v>
      </c>
      <c r="V27" s="49" t="s">
        <v>137</v>
      </c>
      <c r="W27" s="50" t="s">
        <v>137</v>
      </c>
      <c r="X27" s="49" t="s">
        <v>137</v>
      </c>
      <c r="Y27" s="50" t="s">
        <v>137</v>
      </c>
      <c r="Z27" s="49" t="s">
        <v>137</v>
      </c>
      <c r="AA27" s="49" t="s">
        <v>137</v>
      </c>
      <c r="AB27" s="67" t="s">
        <v>137</v>
      </c>
      <c r="AC27" s="63" t="s">
        <v>812</v>
      </c>
      <c r="AD27" s="63" t="s">
        <v>137</v>
      </c>
      <c r="AE27" s="43" t="s">
        <v>137</v>
      </c>
      <c r="AF27" s="2"/>
      <c r="BE27" s="8" t="str">
        <f t="shared" si="79"/>
        <v>X</v>
      </c>
      <c r="BG27" s="8" t="str">
        <f t="shared" si="16"/>
        <v/>
      </c>
      <c r="BH27" s="8" t="str">
        <f t="shared" si="17"/>
        <v/>
      </c>
      <c r="BI27" s="8" t="str">
        <f t="shared" si="18"/>
        <v/>
      </c>
      <c r="BJ27" s="8" t="str">
        <f t="shared" si="19"/>
        <v/>
      </c>
      <c r="BK27" s="8" t="str">
        <f t="shared" si="20"/>
        <v/>
      </c>
      <c r="BL27" s="8" t="str">
        <f t="shared" si="21"/>
        <v/>
      </c>
      <c r="BM27" s="8" t="str">
        <f t="shared" si="22"/>
        <v/>
      </c>
      <c r="BN27" s="8" t="str">
        <f t="shared" si="23"/>
        <v>Yellow</v>
      </c>
      <c r="BO27" s="8" t="str">
        <f t="shared" si="24"/>
        <v>Yellow</v>
      </c>
      <c r="BP27" s="8" t="str">
        <f t="shared" si="25"/>
        <v>Yellow</v>
      </c>
      <c r="BQ27" s="8" t="str">
        <f t="shared" si="26"/>
        <v>Yellow</v>
      </c>
      <c r="BR27" s="8" t="str">
        <f t="shared" si="27"/>
        <v>Yellow</v>
      </c>
      <c r="BS27" s="8" t="str">
        <f t="shared" si="28"/>
        <v>Yellow</v>
      </c>
      <c r="BT27" s="8" t="str">
        <f t="shared" si="29"/>
        <v>Yellow</v>
      </c>
      <c r="BU27" s="8" t="str">
        <f t="shared" si="30"/>
        <v>Yellow</v>
      </c>
      <c r="BV27" s="8" t="str">
        <f t="shared" si="31"/>
        <v>Yellow</v>
      </c>
      <c r="BW27" s="8" t="str">
        <f t="shared" si="32"/>
        <v>Yellow</v>
      </c>
      <c r="BX27" s="8" t="str">
        <f t="shared" si="33"/>
        <v>Yellow</v>
      </c>
      <c r="BY27" s="8" t="str">
        <f t="shared" si="34"/>
        <v>Yellow</v>
      </c>
      <c r="BZ27" s="8" t="str">
        <f t="shared" si="35"/>
        <v>Yellow</v>
      </c>
      <c r="CA27" s="8" t="str">
        <f t="shared" si="36"/>
        <v>Yellow</v>
      </c>
      <c r="CB27" s="8" t="str">
        <f t="shared" si="37"/>
        <v>Yellow</v>
      </c>
      <c r="CC27" s="8" t="str">
        <f t="shared" si="38"/>
        <v>Yellow</v>
      </c>
      <c r="CD27" s="8" t="str">
        <f t="shared" si="39"/>
        <v>Yellow</v>
      </c>
      <c r="CE27" s="8" t="str">
        <f t="shared" si="40"/>
        <v>Yellow</v>
      </c>
      <c r="CF27" s="8" t="str">
        <f t="shared" si="41"/>
        <v>Yellow</v>
      </c>
      <c r="CG27" s="8" t="str">
        <f t="shared" si="80"/>
        <v>Yellow</v>
      </c>
      <c r="CH27" s="8" t="str">
        <f t="shared" si="42"/>
        <v/>
      </c>
      <c r="CI27" s="8" t="str">
        <f t="shared" si="81"/>
        <v>Yellow</v>
      </c>
      <c r="CJ27" s="8" t="str">
        <f t="shared" si="43"/>
        <v>Yellow</v>
      </c>
      <c r="CL27" s="10" t="str">
        <f t="shared" si="82"/>
        <v>Barbados - St. James - Blue Monkey Hotel &amp; Beach Club</v>
      </c>
      <c r="CN27" s="22" t="str">
        <f t="shared" si="44"/>
        <v/>
      </c>
      <c r="CO27" s="22" t="str">
        <f t="shared" si="45"/>
        <v/>
      </c>
      <c r="CP27" s="22" t="str">
        <f t="shared" si="46"/>
        <v/>
      </c>
      <c r="CQ27" s="22" t="str">
        <f t="shared" si="47"/>
        <v/>
      </c>
      <c r="CR27" s="22" t="str">
        <f t="shared" si="83"/>
        <v/>
      </c>
      <c r="CS27" s="22" t="str">
        <f t="shared" si="84"/>
        <v/>
      </c>
      <c r="CY27" s="8" t="str">
        <f t="shared" si="48"/>
        <v>X</v>
      </c>
      <c r="CZ27" s="29" t="str">
        <f t="shared" si="49"/>
        <v>X</v>
      </c>
      <c r="DB27" s="8" t="str">
        <f t="shared" si="50"/>
        <v>X</v>
      </c>
      <c r="DC27" s="8" t="str">
        <f t="shared" si="51"/>
        <v>X</v>
      </c>
      <c r="DD27" s="8" t="str">
        <f t="shared" si="52"/>
        <v>X</v>
      </c>
      <c r="DE27" s="8" t="str">
        <f t="shared" si="53"/>
        <v>X</v>
      </c>
      <c r="DF27" s="8" t="str">
        <f t="shared" si="54"/>
        <v>X</v>
      </c>
      <c r="DG27" s="8" t="str">
        <f t="shared" si="55"/>
        <v>X</v>
      </c>
      <c r="DH27" s="8" t="str">
        <f t="shared" si="56"/>
        <v>X</v>
      </c>
      <c r="DI27" s="8" t="str">
        <f t="shared" si="57"/>
        <v>X</v>
      </c>
      <c r="DJ27" s="8" t="str">
        <f t="shared" si="58"/>
        <v>X</v>
      </c>
      <c r="DK27" s="8" t="str">
        <f t="shared" si="59"/>
        <v>X</v>
      </c>
      <c r="DL27" s="8" t="str">
        <f t="shared" si="60"/>
        <v>X</v>
      </c>
      <c r="DM27" s="8" t="str">
        <f t="shared" si="61"/>
        <v>X</v>
      </c>
      <c r="DN27" s="8" t="str">
        <f t="shared" si="62"/>
        <v>X</v>
      </c>
      <c r="DO27" s="8" t="str">
        <f t="shared" si="63"/>
        <v>X</v>
      </c>
      <c r="DP27" s="8" t="str">
        <f t="shared" si="64"/>
        <v>X</v>
      </c>
      <c r="DQ27" s="8" t="str">
        <f t="shared" si="65"/>
        <v>X</v>
      </c>
      <c r="DR27" s="8" t="str">
        <f t="shared" si="66"/>
        <v>X</v>
      </c>
      <c r="DS27" s="8" t="str">
        <f t="shared" si="67"/>
        <v>X</v>
      </c>
      <c r="DT27" s="8" t="str">
        <f t="shared" si="68"/>
        <v>X</v>
      </c>
      <c r="DU27" s="8" t="str">
        <f t="shared" si="69"/>
        <v>X</v>
      </c>
      <c r="DV27" s="8" t="str">
        <f t="shared" si="70"/>
        <v>X</v>
      </c>
      <c r="DW27" s="8" t="str">
        <f t="shared" si="71"/>
        <v>X</v>
      </c>
      <c r="DX27" s="8" t="str">
        <f t="shared" si="72"/>
        <v>X</v>
      </c>
      <c r="DZ27" s="8" t="str">
        <f t="shared" si="73"/>
        <v>X</v>
      </c>
      <c r="EB27" s="8">
        <f>IF($DZ27="", "", COUNTIF($DZ$11:$DZ27, "X"))</f>
        <v>17</v>
      </c>
      <c r="ED27" s="10" t="str">
        <f t="shared" si="74"/>
        <v>17. Blue Monkey Hotel &amp; Beach Club</v>
      </c>
      <c r="EF27" s="8">
        <v>17</v>
      </c>
      <c r="EH27" s="10" t="str">
        <f>IF($B27="", "", IF(COUNTIF($B$11:$B27, $B27)&gt;1, "", $B27))</f>
        <v/>
      </c>
      <c r="EI27" s="8" t="str">
        <f t="shared" si="75"/>
        <v/>
      </c>
      <c r="EJ27" s="10" t="str">
        <f t="shared" si="76"/>
        <v>Denmark</v>
      </c>
      <c r="EL27" s="10" t="str">
        <f>IF($C27="", "", IF(COUNTIF($C$11:$C27, $C27)&gt;1, "", $C27))</f>
        <v/>
      </c>
      <c r="EM27" s="8" t="str">
        <f t="shared" si="77"/>
        <v/>
      </c>
      <c r="EN27" s="10" t="str">
        <f t="shared" si="78"/>
        <v>Bali - Kerambitan</v>
      </c>
    </row>
    <row r="28" spans="1:144" hidden="1" x14ac:dyDescent="0.35">
      <c r="A28" s="2"/>
      <c r="B28" s="41" t="s">
        <v>165</v>
      </c>
      <c r="C28" s="42" t="s">
        <v>166</v>
      </c>
      <c r="D28" s="42" t="s">
        <v>167</v>
      </c>
      <c r="E28" s="49">
        <v>108</v>
      </c>
      <c r="F28" s="49">
        <v>74</v>
      </c>
      <c r="G28" s="49">
        <v>34</v>
      </c>
      <c r="H28" s="49">
        <v>12</v>
      </c>
      <c r="I28" s="42" t="s">
        <v>137</v>
      </c>
      <c r="J28" s="50" t="s">
        <v>137</v>
      </c>
      <c r="K28" s="49" t="s">
        <v>137</v>
      </c>
      <c r="L28" s="49">
        <v>1094</v>
      </c>
      <c r="M28" s="49">
        <v>300</v>
      </c>
      <c r="N28" s="49">
        <v>80</v>
      </c>
      <c r="O28" s="49" t="s">
        <v>137</v>
      </c>
      <c r="P28" s="49" t="s">
        <v>137</v>
      </c>
      <c r="Q28" s="49">
        <v>150</v>
      </c>
      <c r="R28" s="49" t="s">
        <v>137</v>
      </c>
      <c r="S28" s="50" t="s">
        <v>137</v>
      </c>
      <c r="T28" s="49" t="s">
        <v>137</v>
      </c>
      <c r="U28" s="49" t="s">
        <v>137</v>
      </c>
      <c r="V28" s="49" t="s">
        <v>137</v>
      </c>
      <c r="W28" s="50" t="s">
        <v>7</v>
      </c>
      <c r="X28" s="49" t="s">
        <v>137</v>
      </c>
      <c r="Y28" s="50" t="s">
        <v>137</v>
      </c>
      <c r="Z28" s="49" t="s">
        <v>137</v>
      </c>
      <c r="AA28" s="49">
        <v>3</v>
      </c>
      <c r="AB28" s="67" t="s">
        <v>137</v>
      </c>
      <c r="AC28" s="63" t="s">
        <v>790</v>
      </c>
      <c r="AD28" s="63" t="s">
        <v>827</v>
      </c>
      <c r="AE28" s="43" t="s">
        <v>137</v>
      </c>
      <c r="AF28" s="2"/>
      <c r="BE28" s="8" t="str">
        <f t="shared" si="79"/>
        <v>X</v>
      </c>
      <c r="BG28" s="8" t="str">
        <f t="shared" si="16"/>
        <v/>
      </c>
      <c r="BH28" s="8" t="str">
        <f t="shared" si="17"/>
        <v/>
      </c>
      <c r="BI28" s="8" t="str">
        <f t="shared" si="18"/>
        <v/>
      </c>
      <c r="BJ28" s="8" t="str">
        <f t="shared" si="19"/>
        <v/>
      </c>
      <c r="BK28" s="8" t="str">
        <f t="shared" si="20"/>
        <v/>
      </c>
      <c r="BL28" s="8" t="str">
        <f t="shared" si="21"/>
        <v/>
      </c>
      <c r="BM28" s="8" t="str">
        <f t="shared" si="22"/>
        <v/>
      </c>
      <c r="BN28" s="8" t="str">
        <f t="shared" si="23"/>
        <v>Yellow</v>
      </c>
      <c r="BO28" s="8" t="str">
        <f t="shared" si="24"/>
        <v>Yellow</v>
      </c>
      <c r="BP28" s="8" t="str">
        <f t="shared" si="25"/>
        <v>Yellow</v>
      </c>
      <c r="BQ28" s="8" t="str">
        <f t="shared" si="26"/>
        <v/>
      </c>
      <c r="BR28" s="8" t="str">
        <f t="shared" si="27"/>
        <v/>
      </c>
      <c r="BS28" s="8" t="str">
        <f t="shared" si="28"/>
        <v/>
      </c>
      <c r="BT28" s="8" t="str">
        <f t="shared" si="29"/>
        <v>Yellow</v>
      </c>
      <c r="BU28" s="8" t="str">
        <f t="shared" si="30"/>
        <v>Yellow</v>
      </c>
      <c r="BV28" s="8" t="str">
        <f t="shared" si="31"/>
        <v/>
      </c>
      <c r="BW28" s="8" t="str">
        <f t="shared" si="32"/>
        <v>Yellow</v>
      </c>
      <c r="BX28" s="8" t="str">
        <f t="shared" si="33"/>
        <v>Yellow</v>
      </c>
      <c r="BY28" s="8" t="str">
        <f t="shared" si="34"/>
        <v>Yellow</v>
      </c>
      <c r="BZ28" s="8" t="str">
        <f t="shared" si="35"/>
        <v>Yellow</v>
      </c>
      <c r="CA28" s="8" t="str">
        <f t="shared" si="36"/>
        <v>Yellow</v>
      </c>
      <c r="CB28" s="8" t="str">
        <f t="shared" si="37"/>
        <v/>
      </c>
      <c r="CC28" s="8" t="str">
        <f t="shared" si="38"/>
        <v>Yellow</v>
      </c>
      <c r="CD28" s="8" t="str">
        <f t="shared" si="39"/>
        <v>Yellow</v>
      </c>
      <c r="CE28" s="8" t="str">
        <f t="shared" si="40"/>
        <v>Yellow</v>
      </c>
      <c r="CF28" s="8" t="str">
        <f t="shared" si="41"/>
        <v/>
      </c>
      <c r="CG28" s="8" t="str">
        <f t="shared" si="80"/>
        <v>Yellow</v>
      </c>
      <c r="CH28" s="8" t="str">
        <f t="shared" si="42"/>
        <v/>
      </c>
      <c r="CI28" s="8" t="str">
        <f t="shared" si="81"/>
        <v/>
      </c>
      <c r="CJ28" s="8" t="str">
        <f t="shared" si="43"/>
        <v>Yellow</v>
      </c>
      <c r="CL28" s="10" t="str">
        <f t="shared" si="82"/>
        <v>Belgium - Antwerp - Botanic Sanctuary Antwerp</v>
      </c>
      <c r="CN28" s="22">
        <f t="shared" si="44"/>
        <v>1094</v>
      </c>
      <c r="CO28" s="22" t="str">
        <f t="shared" si="45"/>
        <v/>
      </c>
      <c r="CP28" s="22" t="str">
        <f t="shared" si="46"/>
        <v/>
      </c>
      <c r="CQ28" s="22" t="str">
        <f t="shared" si="47"/>
        <v/>
      </c>
      <c r="CR28" s="22" t="str">
        <f t="shared" si="83"/>
        <v/>
      </c>
      <c r="CS28" s="22">
        <f t="shared" si="84"/>
        <v>3</v>
      </c>
      <c r="CY28" s="8" t="str">
        <f t="shared" si="48"/>
        <v>X</v>
      </c>
      <c r="CZ28" s="29" t="str">
        <f t="shared" si="49"/>
        <v>X</v>
      </c>
      <c r="DB28" s="8" t="str">
        <f t="shared" si="50"/>
        <v>X</v>
      </c>
      <c r="DC28" s="8" t="str">
        <f t="shared" si="51"/>
        <v>X</v>
      </c>
      <c r="DD28" s="8" t="str">
        <f t="shared" si="52"/>
        <v>X</v>
      </c>
      <c r="DE28" s="8" t="str">
        <f t="shared" si="53"/>
        <v>X</v>
      </c>
      <c r="DF28" s="8" t="str">
        <f t="shared" si="54"/>
        <v>X</v>
      </c>
      <c r="DG28" s="8" t="str">
        <f t="shared" si="55"/>
        <v>X</v>
      </c>
      <c r="DH28" s="8" t="str">
        <f t="shared" si="56"/>
        <v>X</v>
      </c>
      <c r="DI28" s="8" t="str">
        <f t="shared" si="57"/>
        <v>X</v>
      </c>
      <c r="DJ28" s="8" t="str">
        <f t="shared" si="58"/>
        <v>X</v>
      </c>
      <c r="DK28" s="8" t="str">
        <f t="shared" si="59"/>
        <v>X</v>
      </c>
      <c r="DL28" s="8" t="str">
        <f t="shared" si="60"/>
        <v>X</v>
      </c>
      <c r="DM28" s="8" t="str">
        <f t="shared" si="61"/>
        <v>X</v>
      </c>
      <c r="DN28" s="8" t="str">
        <f t="shared" si="62"/>
        <v>X</v>
      </c>
      <c r="DO28" s="8" t="str">
        <f t="shared" si="63"/>
        <v>X</v>
      </c>
      <c r="DP28" s="8" t="str">
        <f t="shared" si="64"/>
        <v>X</v>
      </c>
      <c r="DQ28" s="8" t="str">
        <f t="shared" si="65"/>
        <v>X</v>
      </c>
      <c r="DR28" s="8" t="str">
        <f t="shared" si="66"/>
        <v>X</v>
      </c>
      <c r="DS28" s="8" t="str">
        <f t="shared" si="67"/>
        <v>X</v>
      </c>
      <c r="DT28" s="8" t="str">
        <f t="shared" si="68"/>
        <v>X</v>
      </c>
      <c r="DU28" s="8" t="str">
        <f t="shared" si="69"/>
        <v>X</v>
      </c>
      <c r="DV28" s="8" t="str">
        <f t="shared" si="70"/>
        <v>X</v>
      </c>
      <c r="DW28" s="8" t="str">
        <f t="shared" si="71"/>
        <v>X</v>
      </c>
      <c r="DX28" s="8" t="str">
        <f t="shared" si="72"/>
        <v>X</v>
      </c>
      <c r="DZ28" s="8" t="str">
        <f t="shared" si="73"/>
        <v>X</v>
      </c>
      <c r="EB28" s="8">
        <f>IF($DZ28="", "", COUNTIF($DZ$11:$DZ28, "X"))</f>
        <v>18</v>
      </c>
      <c r="ED28" s="10" t="str">
        <f t="shared" si="74"/>
        <v>18. Botanic Sanctuary Antwerp</v>
      </c>
      <c r="EF28" s="8">
        <v>18</v>
      </c>
      <c r="EH28" s="10" t="str">
        <f>IF($B28="", "", IF(COUNTIF($B$11:$B28, $B28)&gt;1, "", $B28))</f>
        <v>Belgium</v>
      </c>
      <c r="EI28" s="8">
        <f t="shared" si="75"/>
        <v>7</v>
      </c>
      <c r="EJ28" s="10" t="str">
        <f t="shared" si="76"/>
        <v>Dominican Republic</v>
      </c>
      <c r="EL28" s="10" t="str">
        <f>IF($C28="", "", IF(COUNTIF($C$11:$C28, $C28)&gt;1, "", $C28))</f>
        <v>Antwerp</v>
      </c>
      <c r="EM28" s="8">
        <f t="shared" si="77"/>
        <v>8</v>
      </c>
      <c r="EN28" s="10" t="str">
        <f t="shared" si="78"/>
        <v>Bangkok</v>
      </c>
    </row>
    <row r="29" spans="1:144" hidden="1" x14ac:dyDescent="0.35">
      <c r="A29" s="2"/>
      <c r="B29" s="41" t="s">
        <v>165</v>
      </c>
      <c r="C29" s="42" t="s">
        <v>168</v>
      </c>
      <c r="D29" s="42" t="s">
        <v>169</v>
      </c>
      <c r="E29" s="49">
        <v>173</v>
      </c>
      <c r="F29" s="49">
        <v>148</v>
      </c>
      <c r="G29" s="49">
        <v>25</v>
      </c>
      <c r="H29" s="49">
        <v>6</v>
      </c>
      <c r="I29" s="42" t="s">
        <v>137</v>
      </c>
      <c r="J29" s="50" t="s">
        <v>137</v>
      </c>
      <c r="K29" s="49">
        <v>150</v>
      </c>
      <c r="L29" s="49">
        <v>384</v>
      </c>
      <c r="M29" s="49">
        <v>150</v>
      </c>
      <c r="N29" s="49">
        <v>120</v>
      </c>
      <c r="O29" s="49">
        <v>60</v>
      </c>
      <c r="P29" s="49">
        <v>45</v>
      </c>
      <c r="Q29" s="49">
        <v>120</v>
      </c>
      <c r="R29" s="49">
        <v>250</v>
      </c>
      <c r="S29" s="50" t="s">
        <v>7</v>
      </c>
      <c r="T29" s="49" t="s">
        <v>137</v>
      </c>
      <c r="U29" s="49" t="s">
        <v>137</v>
      </c>
      <c r="V29" s="49" t="s">
        <v>137</v>
      </c>
      <c r="W29" s="50" t="s">
        <v>7</v>
      </c>
      <c r="X29" s="49" t="s">
        <v>137</v>
      </c>
      <c r="Y29" s="50" t="s">
        <v>137</v>
      </c>
      <c r="Z29" s="49" t="s">
        <v>137</v>
      </c>
      <c r="AA29" s="49">
        <v>12</v>
      </c>
      <c r="AB29" s="67" t="s">
        <v>137</v>
      </c>
      <c r="AC29" s="63" t="s">
        <v>790</v>
      </c>
      <c r="AD29" s="63" t="s">
        <v>828</v>
      </c>
      <c r="AE29" s="43" t="s">
        <v>137</v>
      </c>
      <c r="AF29" s="2"/>
      <c r="BE29" s="8" t="str">
        <f t="shared" si="79"/>
        <v>X</v>
      </c>
      <c r="BG29" s="8" t="str">
        <f t="shared" si="16"/>
        <v/>
      </c>
      <c r="BH29" s="8" t="str">
        <f t="shared" si="17"/>
        <v/>
      </c>
      <c r="BI29" s="8" t="str">
        <f t="shared" si="18"/>
        <v/>
      </c>
      <c r="BJ29" s="8" t="str">
        <f t="shared" si="19"/>
        <v/>
      </c>
      <c r="BK29" s="8" t="str">
        <f t="shared" si="20"/>
        <v/>
      </c>
      <c r="BL29" s="8" t="str">
        <f t="shared" si="21"/>
        <v/>
      </c>
      <c r="BM29" s="8" t="str">
        <f t="shared" si="22"/>
        <v/>
      </c>
      <c r="BN29" s="8" t="str">
        <f t="shared" si="23"/>
        <v>Yellow</v>
      </c>
      <c r="BO29" s="8" t="str">
        <f t="shared" si="24"/>
        <v>Yellow</v>
      </c>
      <c r="BP29" s="8" t="str">
        <f t="shared" si="25"/>
        <v/>
      </c>
      <c r="BQ29" s="8" t="str">
        <f t="shared" si="26"/>
        <v/>
      </c>
      <c r="BR29" s="8" t="str">
        <f t="shared" si="27"/>
        <v/>
      </c>
      <c r="BS29" s="8" t="str">
        <f t="shared" si="28"/>
        <v/>
      </c>
      <c r="BT29" s="8" t="str">
        <f t="shared" si="29"/>
        <v/>
      </c>
      <c r="BU29" s="8" t="str">
        <f t="shared" si="30"/>
        <v/>
      </c>
      <c r="BV29" s="8" t="str">
        <f t="shared" si="31"/>
        <v/>
      </c>
      <c r="BW29" s="8" t="str">
        <f t="shared" si="32"/>
        <v/>
      </c>
      <c r="BX29" s="8" t="str">
        <f t="shared" si="33"/>
        <v/>
      </c>
      <c r="BY29" s="8" t="str">
        <f t="shared" si="34"/>
        <v>Yellow</v>
      </c>
      <c r="BZ29" s="8" t="str">
        <f t="shared" si="35"/>
        <v>Yellow</v>
      </c>
      <c r="CA29" s="8" t="str">
        <f t="shared" si="36"/>
        <v>Yellow</v>
      </c>
      <c r="CB29" s="8" t="str">
        <f t="shared" si="37"/>
        <v/>
      </c>
      <c r="CC29" s="8" t="str">
        <f t="shared" si="38"/>
        <v>Yellow</v>
      </c>
      <c r="CD29" s="8" t="str">
        <f t="shared" si="39"/>
        <v>Yellow</v>
      </c>
      <c r="CE29" s="8" t="str">
        <f t="shared" si="40"/>
        <v>Yellow</v>
      </c>
      <c r="CF29" s="8" t="str">
        <f t="shared" si="41"/>
        <v/>
      </c>
      <c r="CG29" s="8" t="str">
        <f t="shared" si="80"/>
        <v>Yellow</v>
      </c>
      <c r="CH29" s="8" t="str">
        <f t="shared" si="42"/>
        <v/>
      </c>
      <c r="CI29" s="8" t="str">
        <f t="shared" si="81"/>
        <v/>
      </c>
      <c r="CJ29" s="8" t="str">
        <f t="shared" si="43"/>
        <v>Yellow</v>
      </c>
      <c r="CL29" s="10" t="str">
        <f t="shared" si="82"/>
        <v>Belgium - Brussels - Hotel Amigo, a Rocco Forte Hotel</v>
      </c>
      <c r="CN29" s="22">
        <f t="shared" si="44"/>
        <v>384</v>
      </c>
      <c r="CO29" s="22" t="str">
        <f t="shared" si="45"/>
        <v/>
      </c>
      <c r="CP29" s="22" t="str">
        <f t="shared" si="46"/>
        <v/>
      </c>
      <c r="CQ29" s="22" t="str">
        <f t="shared" si="47"/>
        <v/>
      </c>
      <c r="CR29" s="22" t="str">
        <f t="shared" si="83"/>
        <v/>
      </c>
      <c r="CS29" s="22">
        <f t="shared" si="84"/>
        <v>12</v>
      </c>
      <c r="CY29" s="8" t="str">
        <f t="shared" si="48"/>
        <v>X</v>
      </c>
      <c r="CZ29" s="29" t="str">
        <f t="shared" si="49"/>
        <v>X</v>
      </c>
      <c r="DB29" s="8" t="str">
        <f t="shared" si="50"/>
        <v>X</v>
      </c>
      <c r="DC29" s="8" t="str">
        <f t="shared" si="51"/>
        <v>X</v>
      </c>
      <c r="DD29" s="8" t="str">
        <f t="shared" si="52"/>
        <v>X</v>
      </c>
      <c r="DE29" s="8" t="str">
        <f t="shared" si="53"/>
        <v>X</v>
      </c>
      <c r="DF29" s="8" t="str">
        <f t="shared" si="54"/>
        <v>X</v>
      </c>
      <c r="DG29" s="8" t="str">
        <f t="shared" si="55"/>
        <v>X</v>
      </c>
      <c r="DH29" s="8" t="str">
        <f t="shared" si="56"/>
        <v>X</v>
      </c>
      <c r="DI29" s="8" t="str">
        <f t="shared" si="57"/>
        <v>X</v>
      </c>
      <c r="DJ29" s="8" t="str">
        <f t="shared" si="58"/>
        <v>X</v>
      </c>
      <c r="DK29" s="8" t="str">
        <f t="shared" si="59"/>
        <v>X</v>
      </c>
      <c r="DL29" s="8" t="str">
        <f t="shared" si="60"/>
        <v>X</v>
      </c>
      <c r="DM29" s="8" t="str">
        <f t="shared" si="61"/>
        <v>X</v>
      </c>
      <c r="DN29" s="8" t="str">
        <f t="shared" si="62"/>
        <v>X</v>
      </c>
      <c r="DO29" s="8" t="str">
        <f t="shared" si="63"/>
        <v>X</v>
      </c>
      <c r="DP29" s="8" t="str">
        <f t="shared" si="64"/>
        <v>X</v>
      </c>
      <c r="DQ29" s="8" t="str">
        <f t="shared" si="65"/>
        <v>X</v>
      </c>
      <c r="DR29" s="8" t="str">
        <f t="shared" si="66"/>
        <v>X</v>
      </c>
      <c r="DS29" s="8" t="str">
        <f t="shared" si="67"/>
        <v>X</v>
      </c>
      <c r="DT29" s="8" t="str">
        <f t="shared" si="68"/>
        <v>X</v>
      </c>
      <c r="DU29" s="8" t="str">
        <f t="shared" si="69"/>
        <v>X</v>
      </c>
      <c r="DV29" s="8" t="str">
        <f t="shared" si="70"/>
        <v>X</v>
      </c>
      <c r="DW29" s="8" t="str">
        <f t="shared" si="71"/>
        <v>X</v>
      </c>
      <c r="DX29" s="8" t="str">
        <f t="shared" si="72"/>
        <v>X</v>
      </c>
      <c r="DZ29" s="8" t="str">
        <f t="shared" si="73"/>
        <v>X</v>
      </c>
      <c r="EB29" s="8">
        <f>IF($DZ29="", "", COUNTIF($DZ$11:$DZ29, "X"))</f>
        <v>19</v>
      </c>
      <c r="ED29" s="10" t="str">
        <f t="shared" si="74"/>
        <v>19. Hotel Amigo, a Rocco Forte Hotel</v>
      </c>
      <c r="EF29" s="8">
        <v>19</v>
      </c>
      <c r="EH29" s="10" t="str">
        <f>IF($B29="", "", IF(COUNTIF($B$11:$B29, $B29)&gt;1, "", $B29))</f>
        <v/>
      </c>
      <c r="EI29" s="8" t="str">
        <f t="shared" si="75"/>
        <v/>
      </c>
      <c r="EJ29" s="10" t="str">
        <f t="shared" si="76"/>
        <v>Egypt</v>
      </c>
      <c r="EL29" s="10" t="str">
        <f>IF($C29="", "", IF(COUNTIF($C$11:$C29, $C29)&gt;1, "", $C29))</f>
        <v>Brussels</v>
      </c>
      <c r="EM29" s="8">
        <f t="shared" si="77"/>
        <v>34</v>
      </c>
      <c r="EN29" s="10" t="str">
        <f t="shared" si="78"/>
        <v>Barcelona</v>
      </c>
    </row>
    <row r="30" spans="1:144" hidden="1" x14ac:dyDescent="0.35">
      <c r="A30" s="2"/>
      <c r="B30" s="41" t="s">
        <v>165</v>
      </c>
      <c r="C30" s="42" t="s">
        <v>168</v>
      </c>
      <c r="D30" s="42" t="s">
        <v>1505</v>
      </c>
      <c r="E30" s="49">
        <v>30</v>
      </c>
      <c r="F30" s="49">
        <v>30</v>
      </c>
      <c r="G30" s="49" t="s">
        <v>137</v>
      </c>
      <c r="H30" s="49">
        <v>0</v>
      </c>
      <c r="I30" s="42" t="s">
        <v>137</v>
      </c>
      <c r="J30" s="50" t="s">
        <v>137</v>
      </c>
      <c r="K30" s="49" t="s">
        <v>137</v>
      </c>
      <c r="L30" s="49" t="s">
        <v>137</v>
      </c>
      <c r="M30" s="49" t="s">
        <v>137</v>
      </c>
      <c r="N30" s="49" t="s">
        <v>137</v>
      </c>
      <c r="O30" s="49" t="s">
        <v>137</v>
      </c>
      <c r="P30" s="49" t="s">
        <v>137</v>
      </c>
      <c r="Q30" s="49" t="s">
        <v>137</v>
      </c>
      <c r="R30" s="49" t="s">
        <v>137</v>
      </c>
      <c r="S30" s="50" t="s">
        <v>137</v>
      </c>
      <c r="T30" s="49" t="s">
        <v>137</v>
      </c>
      <c r="U30" s="49" t="s">
        <v>137</v>
      </c>
      <c r="V30" s="49" t="s">
        <v>137</v>
      </c>
      <c r="W30" s="50" t="s">
        <v>137</v>
      </c>
      <c r="X30" s="49" t="s">
        <v>137</v>
      </c>
      <c r="Y30" s="50" t="s">
        <v>137</v>
      </c>
      <c r="Z30" s="49" t="s">
        <v>137</v>
      </c>
      <c r="AA30" s="49" t="s">
        <v>137</v>
      </c>
      <c r="AB30" s="67" t="s">
        <v>137</v>
      </c>
      <c r="AC30" s="63" t="s">
        <v>790</v>
      </c>
      <c r="AD30" s="63" t="s">
        <v>137</v>
      </c>
      <c r="AE30" s="43" t="s">
        <v>137</v>
      </c>
      <c r="AF30" s="2"/>
      <c r="BE30" s="8" t="str">
        <f t="shared" si="79"/>
        <v>X</v>
      </c>
      <c r="BG30" s="8" t="str">
        <f t="shared" si="16"/>
        <v/>
      </c>
      <c r="BH30" s="8" t="str">
        <f t="shared" si="17"/>
        <v/>
      </c>
      <c r="BI30" s="8" t="str">
        <f t="shared" si="18"/>
        <v/>
      </c>
      <c r="BJ30" s="8" t="str">
        <f t="shared" si="19"/>
        <v/>
      </c>
      <c r="BK30" s="8" t="str">
        <f t="shared" si="20"/>
        <v/>
      </c>
      <c r="BL30" s="8" t="str">
        <f t="shared" si="21"/>
        <v>Yellow</v>
      </c>
      <c r="BM30" s="8" t="str">
        <f t="shared" si="22"/>
        <v/>
      </c>
      <c r="BN30" s="8" t="str">
        <f t="shared" si="23"/>
        <v>Yellow</v>
      </c>
      <c r="BO30" s="8" t="str">
        <f t="shared" si="24"/>
        <v>Yellow</v>
      </c>
      <c r="BP30" s="8" t="str">
        <f t="shared" si="25"/>
        <v>Yellow</v>
      </c>
      <c r="BQ30" s="8" t="str">
        <f t="shared" si="26"/>
        <v>Yellow</v>
      </c>
      <c r="BR30" s="8" t="str">
        <f t="shared" si="27"/>
        <v>Yellow</v>
      </c>
      <c r="BS30" s="8" t="str">
        <f t="shared" si="28"/>
        <v>Yellow</v>
      </c>
      <c r="BT30" s="8" t="str">
        <f t="shared" si="29"/>
        <v>Yellow</v>
      </c>
      <c r="BU30" s="8" t="str">
        <f t="shared" si="30"/>
        <v>Yellow</v>
      </c>
      <c r="BV30" s="8" t="str">
        <f t="shared" si="31"/>
        <v>Yellow</v>
      </c>
      <c r="BW30" s="8" t="str">
        <f t="shared" si="32"/>
        <v>Yellow</v>
      </c>
      <c r="BX30" s="8" t="str">
        <f t="shared" si="33"/>
        <v>Yellow</v>
      </c>
      <c r="BY30" s="8" t="str">
        <f t="shared" si="34"/>
        <v>Yellow</v>
      </c>
      <c r="BZ30" s="8" t="str">
        <f t="shared" si="35"/>
        <v>Yellow</v>
      </c>
      <c r="CA30" s="8" t="str">
        <f t="shared" si="36"/>
        <v>Yellow</v>
      </c>
      <c r="CB30" s="8" t="str">
        <f t="shared" si="37"/>
        <v>Yellow</v>
      </c>
      <c r="CC30" s="8" t="str">
        <f t="shared" si="38"/>
        <v>Yellow</v>
      </c>
      <c r="CD30" s="8" t="str">
        <f t="shared" si="39"/>
        <v>Yellow</v>
      </c>
      <c r="CE30" s="8" t="str">
        <f t="shared" si="40"/>
        <v>Yellow</v>
      </c>
      <c r="CF30" s="8" t="str">
        <f t="shared" si="41"/>
        <v>Yellow</v>
      </c>
      <c r="CG30" s="8" t="str">
        <f t="shared" si="80"/>
        <v>Yellow</v>
      </c>
      <c r="CH30" s="8" t="str">
        <f t="shared" si="42"/>
        <v/>
      </c>
      <c r="CI30" s="8" t="str">
        <f t="shared" si="81"/>
        <v>Yellow</v>
      </c>
      <c r="CJ30" s="8" t="str">
        <f t="shared" si="43"/>
        <v>Yellow</v>
      </c>
      <c r="CL30" s="10" t="str">
        <f t="shared" si="82"/>
        <v>Belgium - Brussels - Faubourg 21</v>
      </c>
      <c r="CN30" s="22" t="str">
        <f t="shared" si="44"/>
        <v/>
      </c>
      <c r="CO30" s="22" t="str">
        <f t="shared" si="45"/>
        <v/>
      </c>
      <c r="CP30" s="22" t="str">
        <f t="shared" si="46"/>
        <v/>
      </c>
      <c r="CQ30" s="22" t="str">
        <f t="shared" si="47"/>
        <v/>
      </c>
      <c r="CR30" s="22" t="str">
        <f t="shared" si="83"/>
        <v/>
      </c>
      <c r="CS30" s="22" t="str">
        <f t="shared" si="84"/>
        <v/>
      </c>
      <c r="CY30" s="8" t="str">
        <f t="shared" si="48"/>
        <v>X</v>
      </c>
      <c r="CZ30" s="29" t="str">
        <f t="shared" si="49"/>
        <v>X</v>
      </c>
      <c r="DB30" s="8" t="str">
        <f t="shared" si="50"/>
        <v>X</v>
      </c>
      <c r="DC30" s="8" t="str">
        <f t="shared" si="51"/>
        <v>X</v>
      </c>
      <c r="DD30" s="8" t="str">
        <f t="shared" si="52"/>
        <v>X</v>
      </c>
      <c r="DE30" s="8" t="str">
        <f t="shared" si="53"/>
        <v>X</v>
      </c>
      <c r="DF30" s="8" t="str">
        <f t="shared" si="54"/>
        <v>X</v>
      </c>
      <c r="DG30" s="8" t="str">
        <f t="shared" si="55"/>
        <v>X</v>
      </c>
      <c r="DH30" s="8" t="str">
        <f t="shared" si="56"/>
        <v>X</v>
      </c>
      <c r="DI30" s="8" t="str">
        <f t="shared" si="57"/>
        <v>X</v>
      </c>
      <c r="DJ30" s="8" t="str">
        <f t="shared" si="58"/>
        <v>X</v>
      </c>
      <c r="DK30" s="8" t="str">
        <f t="shared" si="59"/>
        <v>X</v>
      </c>
      <c r="DL30" s="8" t="str">
        <f t="shared" si="60"/>
        <v>X</v>
      </c>
      <c r="DM30" s="8" t="str">
        <f t="shared" si="61"/>
        <v>X</v>
      </c>
      <c r="DN30" s="8" t="str">
        <f t="shared" si="62"/>
        <v>X</v>
      </c>
      <c r="DO30" s="8" t="str">
        <f t="shared" si="63"/>
        <v>X</v>
      </c>
      <c r="DP30" s="8" t="str">
        <f t="shared" si="64"/>
        <v>X</v>
      </c>
      <c r="DQ30" s="8" t="str">
        <f t="shared" si="65"/>
        <v>X</v>
      </c>
      <c r="DR30" s="8" t="str">
        <f t="shared" si="66"/>
        <v>X</v>
      </c>
      <c r="DS30" s="8" t="str">
        <f t="shared" si="67"/>
        <v>X</v>
      </c>
      <c r="DT30" s="8" t="str">
        <f t="shared" si="68"/>
        <v>X</v>
      </c>
      <c r="DU30" s="8" t="str">
        <f t="shared" si="69"/>
        <v>X</v>
      </c>
      <c r="DV30" s="8" t="str">
        <f t="shared" si="70"/>
        <v>X</v>
      </c>
      <c r="DW30" s="8" t="str">
        <f t="shared" si="71"/>
        <v>X</v>
      </c>
      <c r="DX30" s="8" t="str">
        <f t="shared" si="72"/>
        <v>X</v>
      </c>
      <c r="DZ30" s="8" t="str">
        <f t="shared" si="73"/>
        <v>X</v>
      </c>
      <c r="EB30" s="8">
        <f>IF($DZ30="", "", COUNTIF($DZ$11:$DZ30, "X"))</f>
        <v>20</v>
      </c>
      <c r="ED30" s="10" t="str">
        <f t="shared" si="74"/>
        <v>20. Faubourg 21</v>
      </c>
      <c r="EF30" s="8">
        <v>20</v>
      </c>
      <c r="EH30" s="10" t="str">
        <f>IF($B30="", "", IF(COUNTIF($B$11:$B30, $B30)&gt;1, "", $B30))</f>
        <v/>
      </c>
      <c r="EI30" s="8" t="str">
        <f t="shared" si="75"/>
        <v/>
      </c>
      <c r="EJ30" s="10" t="str">
        <f t="shared" si="76"/>
        <v>Finland</v>
      </c>
      <c r="EL30" s="10" t="str">
        <f>IF($C30="", "", IF(COUNTIF($C$11:$C30, $C30)&gt;1, "", $C30))</f>
        <v/>
      </c>
      <c r="EM30" s="8" t="str">
        <f t="shared" si="77"/>
        <v/>
      </c>
      <c r="EN30" s="10" t="str">
        <f t="shared" si="78"/>
        <v>Basel</v>
      </c>
    </row>
    <row r="31" spans="1:144" hidden="1" x14ac:dyDescent="0.35">
      <c r="A31" s="2"/>
      <c r="B31" s="41" t="s">
        <v>170</v>
      </c>
      <c r="C31" s="42" t="s">
        <v>171</v>
      </c>
      <c r="D31" s="42" t="s">
        <v>172</v>
      </c>
      <c r="E31" s="49">
        <v>217</v>
      </c>
      <c r="F31" s="49">
        <v>182</v>
      </c>
      <c r="G31" s="49">
        <v>35</v>
      </c>
      <c r="H31" s="49">
        <v>8</v>
      </c>
      <c r="I31" s="42" t="s">
        <v>137</v>
      </c>
      <c r="J31" s="50" t="s">
        <v>137</v>
      </c>
      <c r="K31" s="49">
        <v>600</v>
      </c>
      <c r="L31" s="49">
        <v>1364</v>
      </c>
      <c r="M31" s="49">
        <v>600</v>
      </c>
      <c r="N31" s="49">
        <v>350</v>
      </c>
      <c r="O31" s="49">
        <v>200</v>
      </c>
      <c r="P31" s="49">
        <v>60</v>
      </c>
      <c r="Q31" s="49">
        <v>350</v>
      </c>
      <c r="R31" s="49">
        <v>400</v>
      </c>
      <c r="S31" s="50" t="s">
        <v>7</v>
      </c>
      <c r="T31" s="49" t="s">
        <v>137</v>
      </c>
      <c r="U31" s="49" t="s">
        <v>137</v>
      </c>
      <c r="V31" s="49" t="s">
        <v>137</v>
      </c>
      <c r="W31" s="50" t="s">
        <v>7</v>
      </c>
      <c r="X31" s="49" t="s">
        <v>137</v>
      </c>
      <c r="Y31" s="50" t="s">
        <v>137</v>
      </c>
      <c r="Z31" s="49" t="s">
        <v>137</v>
      </c>
      <c r="AA31" s="49">
        <v>19</v>
      </c>
      <c r="AB31" s="67" t="s">
        <v>137</v>
      </c>
      <c r="AC31" s="63" t="s">
        <v>814</v>
      </c>
      <c r="AD31" s="63" t="s">
        <v>829</v>
      </c>
      <c r="AE31" s="43" t="s">
        <v>137</v>
      </c>
      <c r="AF31" s="2"/>
      <c r="BE31" s="8" t="str">
        <f t="shared" si="79"/>
        <v>X</v>
      </c>
      <c r="BG31" s="8" t="str">
        <f t="shared" si="16"/>
        <v/>
      </c>
      <c r="BH31" s="8" t="str">
        <f t="shared" si="17"/>
        <v/>
      </c>
      <c r="BI31" s="8" t="str">
        <f t="shared" si="18"/>
        <v/>
      </c>
      <c r="BJ31" s="8" t="str">
        <f t="shared" si="19"/>
        <v/>
      </c>
      <c r="BK31" s="8" t="str">
        <f t="shared" si="20"/>
        <v/>
      </c>
      <c r="BL31" s="8" t="str">
        <f t="shared" si="21"/>
        <v/>
      </c>
      <c r="BM31" s="8" t="str">
        <f t="shared" si="22"/>
        <v/>
      </c>
      <c r="BN31" s="8" t="str">
        <f t="shared" si="23"/>
        <v>Yellow</v>
      </c>
      <c r="BO31" s="8" t="str">
        <f t="shared" si="24"/>
        <v>Yellow</v>
      </c>
      <c r="BP31" s="8" t="str">
        <f t="shared" si="25"/>
        <v/>
      </c>
      <c r="BQ31" s="8" t="str">
        <f t="shared" si="26"/>
        <v/>
      </c>
      <c r="BR31" s="8" t="str">
        <f t="shared" si="27"/>
        <v/>
      </c>
      <c r="BS31" s="8" t="str">
        <f t="shared" si="28"/>
        <v/>
      </c>
      <c r="BT31" s="8" t="str">
        <f t="shared" si="29"/>
        <v/>
      </c>
      <c r="BU31" s="8" t="str">
        <f t="shared" si="30"/>
        <v/>
      </c>
      <c r="BV31" s="8" t="str">
        <f t="shared" si="31"/>
        <v/>
      </c>
      <c r="BW31" s="8" t="str">
        <f t="shared" si="32"/>
        <v/>
      </c>
      <c r="BX31" s="8" t="str">
        <f t="shared" si="33"/>
        <v/>
      </c>
      <c r="BY31" s="8" t="str">
        <f t="shared" si="34"/>
        <v>Yellow</v>
      </c>
      <c r="BZ31" s="8" t="str">
        <f t="shared" si="35"/>
        <v>Yellow</v>
      </c>
      <c r="CA31" s="8" t="str">
        <f t="shared" si="36"/>
        <v>Yellow</v>
      </c>
      <c r="CB31" s="8" t="str">
        <f t="shared" si="37"/>
        <v/>
      </c>
      <c r="CC31" s="8" t="str">
        <f t="shared" si="38"/>
        <v>Yellow</v>
      </c>
      <c r="CD31" s="8" t="str">
        <f t="shared" si="39"/>
        <v>Yellow</v>
      </c>
      <c r="CE31" s="8" t="str">
        <f t="shared" si="40"/>
        <v>Yellow</v>
      </c>
      <c r="CF31" s="8" t="str">
        <f t="shared" si="41"/>
        <v/>
      </c>
      <c r="CG31" s="8" t="str">
        <f t="shared" si="80"/>
        <v>Yellow</v>
      </c>
      <c r="CH31" s="8" t="str">
        <f t="shared" si="42"/>
        <v/>
      </c>
      <c r="CI31" s="8" t="str">
        <f t="shared" si="81"/>
        <v/>
      </c>
      <c r="CJ31" s="8" t="str">
        <f t="shared" si="43"/>
        <v>Yellow</v>
      </c>
      <c r="CL31" s="10" t="str">
        <f t="shared" si="82"/>
        <v>Brazil - Sao Paulo - Tivoli Mofarrej Sao Paulo</v>
      </c>
      <c r="CN31" s="22">
        <f t="shared" si="44"/>
        <v>1364</v>
      </c>
      <c r="CO31" s="22" t="str">
        <f t="shared" si="45"/>
        <v/>
      </c>
      <c r="CP31" s="22" t="str">
        <f t="shared" si="46"/>
        <v/>
      </c>
      <c r="CQ31" s="22" t="str">
        <f t="shared" si="47"/>
        <v/>
      </c>
      <c r="CR31" s="22" t="str">
        <f t="shared" si="83"/>
        <v/>
      </c>
      <c r="CS31" s="22">
        <f t="shared" si="84"/>
        <v>19</v>
      </c>
      <c r="CY31" s="8" t="str">
        <f t="shared" si="48"/>
        <v>X</v>
      </c>
      <c r="CZ31" s="29" t="str">
        <f t="shared" si="49"/>
        <v>X</v>
      </c>
      <c r="DB31" s="8" t="str">
        <f t="shared" si="50"/>
        <v>X</v>
      </c>
      <c r="DC31" s="8" t="str">
        <f t="shared" si="51"/>
        <v>X</v>
      </c>
      <c r="DD31" s="8" t="str">
        <f t="shared" si="52"/>
        <v>X</v>
      </c>
      <c r="DE31" s="8" t="str">
        <f t="shared" si="53"/>
        <v>X</v>
      </c>
      <c r="DF31" s="8" t="str">
        <f t="shared" si="54"/>
        <v>X</v>
      </c>
      <c r="DG31" s="8" t="str">
        <f t="shared" si="55"/>
        <v>X</v>
      </c>
      <c r="DH31" s="8" t="str">
        <f t="shared" si="56"/>
        <v>X</v>
      </c>
      <c r="DI31" s="8" t="str">
        <f t="shared" si="57"/>
        <v>X</v>
      </c>
      <c r="DJ31" s="8" t="str">
        <f t="shared" si="58"/>
        <v>X</v>
      </c>
      <c r="DK31" s="8" t="str">
        <f t="shared" si="59"/>
        <v>X</v>
      </c>
      <c r="DL31" s="8" t="str">
        <f t="shared" si="60"/>
        <v>X</v>
      </c>
      <c r="DM31" s="8" t="str">
        <f t="shared" si="61"/>
        <v>X</v>
      </c>
      <c r="DN31" s="8" t="str">
        <f t="shared" si="62"/>
        <v>X</v>
      </c>
      <c r="DO31" s="8" t="str">
        <f t="shared" si="63"/>
        <v>X</v>
      </c>
      <c r="DP31" s="8" t="str">
        <f t="shared" si="64"/>
        <v>X</v>
      </c>
      <c r="DQ31" s="8" t="str">
        <f t="shared" si="65"/>
        <v>X</v>
      </c>
      <c r="DR31" s="8" t="str">
        <f t="shared" si="66"/>
        <v>X</v>
      </c>
      <c r="DS31" s="8" t="str">
        <f t="shared" si="67"/>
        <v>X</v>
      </c>
      <c r="DT31" s="8" t="str">
        <f t="shared" si="68"/>
        <v>X</v>
      </c>
      <c r="DU31" s="8" t="str">
        <f t="shared" si="69"/>
        <v>X</v>
      </c>
      <c r="DV31" s="8" t="str">
        <f t="shared" si="70"/>
        <v>X</v>
      </c>
      <c r="DW31" s="8" t="str">
        <f t="shared" si="71"/>
        <v>X</v>
      </c>
      <c r="DX31" s="8" t="str">
        <f t="shared" si="72"/>
        <v>X</v>
      </c>
      <c r="DZ31" s="8" t="str">
        <f t="shared" si="73"/>
        <v>X</v>
      </c>
      <c r="EB31" s="8">
        <f>IF($DZ31="", "", COUNTIF($DZ$11:$DZ31, "X"))</f>
        <v>21</v>
      </c>
      <c r="ED31" s="10" t="str">
        <f t="shared" si="74"/>
        <v>21. Tivoli Mofarrej Sao Paulo</v>
      </c>
      <c r="EF31" s="8">
        <v>21</v>
      </c>
      <c r="EH31" s="10" t="str">
        <f>IF($B31="", "", IF(COUNTIF($B$11:$B31, $B31)&gt;1, "", $B31))</f>
        <v>Brazil</v>
      </c>
      <c r="EI31" s="8">
        <f t="shared" si="75"/>
        <v>8</v>
      </c>
      <c r="EJ31" s="10" t="str">
        <f t="shared" si="76"/>
        <v>France</v>
      </c>
      <c r="EL31" s="10" t="str">
        <f>IF($C31="", "", IF(COUNTIF($C$11:$C31, $C31)&gt;1, "", $C31))</f>
        <v>Sao Paulo</v>
      </c>
      <c r="EM31" s="8">
        <f t="shared" si="77"/>
        <v>281</v>
      </c>
      <c r="EN31" s="10" t="str">
        <f t="shared" si="78"/>
        <v>Beaulieu sur Mer</v>
      </c>
    </row>
    <row r="32" spans="1:144" hidden="1" x14ac:dyDescent="0.35">
      <c r="A32" s="2"/>
      <c r="B32" s="41" t="s">
        <v>173</v>
      </c>
      <c r="C32" s="42" t="s">
        <v>178</v>
      </c>
      <c r="D32" s="42" t="s">
        <v>179</v>
      </c>
      <c r="E32" s="49">
        <v>77</v>
      </c>
      <c r="F32" s="49">
        <v>62</v>
      </c>
      <c r="G32" s="49">
        <v>15</v>
      </c>
      <c r="H32" s="49">
        <v>4</v>
      </c>
      <c r="I32" s="42" t="s">
        <v>137</v>
      </c>
      <c r="J32" s="50" t="s">
        <v>137</v>
      </c>
      <c r="K32" s="49">
        <v>77</v>
      </c>
      <c r="L32" s="49">
        <v>314</v>
      </c>
      <c r="M32" s="49">
        <v>67</v>
      </c>
      <c r="N32" s="49">
        <v>30</v>
      </c>
      <c r="O32" s="49" t="s">
        <v>137</v>
      </c>
      <c r="P32" s="49" t="s">
        <v>137</v>
      </c>
      <c r="Q32" s="49">
        <v>66</v>
      </c>
      <c r="R32" s="49">
        <v>90</v>
      </c>
      <c r="S32" s="50" t="s">
        <v>8</v>
      </c>
      <c r="T32" s="49" t="s">
        <v>137</v>
      </c>
      <c r="U32" s="49" t="s">
        <v>137</v>
      </c>
      <c r="V32" s="49" t="s">
        <v>137</v>
      </c>
      <c r="W32" s="50" t="s">
        <v>7</v>
      </c>
      <c r="X32" s="49" t="s">
        <v>137</v>
      </c>
      <c r="Y32" s="50" t="s">
        <v>137</v>
      </c>
      <c r="Z32" s="49" t="s">
        <v>137</v>
      </c>
      <c r="AA32" s="49">
        <v>19</v>
      </c>
      <c r="AB32" s="67" t="s">
        <v>137</v>
      </c>
      <c r="AC32" s="63" t="s">
        <v>830</v>
      </c>
      <c r="AD32" s="63" t="s">
        <v>833</v>
      </c>
      <c r="AE32" s="43" t="s">
        <v>137</v>
      </c>
      <c r="AF32" s="2"/>
      <c r="BE32" s="8" t="str">
        <f t="shared" si="79"/>
        <v>X</v>
      </c>
      <c r="BG32" s="8" t="str">
        <f t="shared" si="16"/>
        <v/>
      </c>
      <c r="BH32" s="8" t="str">
        <f t="shared" si="17"/>
        <v/>
      </c>
      <c r="BI32" s="8" t="str">
        <f t="shared" si="18"/>
        <v/>
      </c>
      <c r="BJ32" s="8" t="str">
        <f t="shared" si="19"/>
        <v/>
      </c>
      <c r="BK32" s="8" t="str">
        <f t="shared" si="20"/>
        <v/>
      </c>
      <c r="BL32" s="8" t="str">
        <f t="shared" si="21"/>
        <v/>
      </c>
      <c r="BM32" s="8" t="str">
        <f t="shared" si="22"/>
        <v/>
      </c>
      <c r="BN32" s="8" t="str">
        <f t="shared" si="23"/>
        <v>Yellow</v>
      </c>
      <c r="BO32" s="8" t="str">
        <f t="shared" si="24"/>
        <v>Yellow</v>
      </c>
      <c r="BP32" s="8" t="str">
        <f t="shared" si="25"/>
        <v/>
      </c>
      <c r="BQ32" s="8" t="str">
        <f t="shared" si="26"/>
        <v/>
      </c>
      <c r="BR32" s="8" t="str">
        <f t="shared" si="27"/>
        <v/>
      </c>
      <c r="BS32" s="8" t="str">
        <f t="shared" si="28"/>
        <v/>
      </c>
      <c r="BT32" s="8" t="str">
        <f t="shared" si="29"/>
        <v>Yellow</v>
      </c>
      <c r="BU32" s="8" t="str">
        <f t="shared" si="30"/>
        <v>Yellow</v>
      </c>
      <c r="BV32" s="8" t="str">
        <f t="shared" si="31"/>
        <v/>
      </c>
      <c r="BW32" s="8" t="str">
        <f t="shared" si="32"/>
        <v/>
      </c>
      <c r="BX32" s="8" t="str">
        <f t="shared" si="33"/>
        <v/>
      </c>
      <c r="BY32" s="8" t="str">
        <f t="shared" si="34"/>
        <v>Yellow</v>
      </c>
      <c r="BZ32" s="8" t="str">
        <f t="shared" si="35"/>
        <v>Yellow</v>
      </c>
      <c r="CA32" s="8" t="str">
        <f t="shared" si="36"/>
        <v>Yellow</v>
      </c>
      <c r="CB32" s="8" t="str">
        <f t="shared" si="37"/>
        <v/>
      </c>
      <c r="CC32" s="8" t="str">
        <f t="shared" si="38"/>
        <v>Yellow</v>
      </c>
      <c r="CD32" s="8" t="str">
        <f t="shared" si="39"/>
        <v>Yellow</v>
      </c>
      <c r="CE32" s="8" t="str">
        <f t="shared" si="40"/>
        <v>Yellow</v>
      </c>
      <c r="CF32" s="8" t="str">
        <f t="shared" si="41"/>
        <v/>
      </c>
      <c r="CG32" s="8" t="str">
        <f t="shared" si="80"/>
        <v>Yellow</v>
      </c>
      <c r="CH32" s="8" t="str">
        <f t="shared" si="42"/>
        <v/>
      </c>
      <c r="CI32" s="8" t="str">
        <f t="shared" si="81"/>
        <v/>
      </c>
      <c r="CJ32" s="8" t="str">
        <f t="shared" si="43"/>
        <v>Yellow</v>
      </c>
      <c r="CL32" s="10" t="str">
        <f t="shared" si="82"/>
        <v>Canada - Toronto - The Hazelton Hotel</v>
      </c>
      <c r="CN32" s="22">
        <f t="shared" si="44"/>
        <v>314</v>
      </c>
      <c r="CO32" s="22" t="str">
        <f t="shared" si="45"/>
        <v/>
      </c>
      <c r="CP32" s="22" t="str">
        <f t="shared" si="46"/>
        <v/>
      </c>
      <c r="CQ32" s="22" t="str">
        <f t="shared" si="47"/>
        <v/>
      </c>
      <c r="CR32" s="22" t="str">
        <f t="shared" si="83"/>
        <v/>
      </c>
      <c r="CS32" s="22">
        <f t="shared" si="84"/>
        <v>19</v>
      </c>
      <c r="CY32" s="8" t="str">
        <f t="shared" si="48"/>
        <v>X</v>
      </c>
      <c r="CZ32" s="29" t="str">
        <f t="shared" si="49"/>
        <v>X</v>
      </c>
      <c r="DB32" s="8" t="str">
        <f t="shared" si="50"/>
        <v>X</v>
      </c>
      <c r="DC32" s="8" t="str">
        <f t="shared" si="51"/>
        <v>X</v>
      </c>
      <c r="DD32" s="8" t="str">
        <f t="shared" si="52"/>
        <v>X</v>
      </c>
      <c r="DE32" s="8" t="str">
        <f t="shared" si="53"/>
        <v>X</v>
      </c>
      <c r="DF32" s="8" t="str">
        <f t="shared" si="54"/>
        <v>X</v>
      </c>
      <c r="DG32" s="8" t="str">
        <f t="shared" si="55"/>
        <v>X</v>
      </c>
      <c r="DH32" s="8" t="str">
        <f t="shared" si="56"/>
        <v>X</v>
      </c>
      <c r="DI32" s="8" t="str">
        <f t="shared" si="57"/>
        <v>X</v>
      </c>
      <c r="DJ32" s="8" t="str">
        <f t="shared" si="58"/>
        <v>X</v>
      </c>
      <c r="DK32" s="8" t="str">
        <f t="shared" si="59"/>
        <v>X</v>
      </c>
      <c r="DL32" s="8" t="str">
        <f t="shared" si="60"/>
        <v>X</v>
      </c>
      <c r="DM32" s="8" t="str">
        <f t="shared" si="61"/>
        <v>X</v>
      </c>
      <c r="DN32" s="8" t="str">
        <f t="shared" si="62"/>
        <v>X</v>
      </c>
      <c r="DO32" s="8" t="str">
        <f t="shared" si="63"/>
        <v>X</v>
      </c>
      <c r="DP32" s="8" t="str">
        <f t="shared" si="64"/>
        <v>X</v>
      </c>
      <c r="DQ32" s="8" t="str">
        <f t="shared" si="65"/>
        <v>X</v>
      </c>
      <c r="DR32" s="8" t="str">
        <f t="shared" si="66"/>
        <v>X</v>
      </c>
      <c r="DS32" s="8" t="str">
        <f t="shared" si="67"/>
        <v>X</v>
      </c>
      <c r="DT32" s="8" t="str">
        <f t="shared" si="68"/>
        <v>X</v>
      </c>
      <c r="DU32" s="8" t="str">
        <f t="shared" si="69"/>
        <v>X</v>
      </c>
      <c r="DV32" s="8" t="str">
        <f t="shared" si="70"/>
        <v>X</v>
      </c>
      <c r="DW32" s="8" t="str">
        <f t="shared" si="71"/>
        <v>X</v>
      </c>
      <c r="DX32" s="8" t="str">
        <f t="shared" si="72"/>
        <v>X</v>
      </c>
      <c r="DZ32" s="8" t="str">
        <f t="shared" si="73"/>
        <v>X</v>
      </c>
      <c r="EB32" s="8">
        <f>IF($DZ32="", "", COUNTIF($DZ$11:$DZ32, "X"))</f>
        <v>22</v>
      </c>
      <c r="ED32" s="10" t="str">
        <f t="shared" si="74"/>
        <v>22. The Hazelton Hotel</v>
      </c>
      <c r="EF32" s="8">
        <v>22</v>
      </c>
      <c r="EH32" s="10" t="str">
        <f>IF($B32="", "", IF(COUNTIF($B$11:$B32, $B32)&gt;1, "", $B32))</f>
        <v>Canada</v>
      </c>
      <c r="EI32" s="8">
        <f t="shared" si="75"/>
        <v>9</v>
      </c>
      <c r="EJ32" s="10" t="str">
        <f t="shared" si="76"/>
        <v>Georgia</v>
      </c>
      <c r="EL32" s="10" t="str">
        <f>IF($C32="", "", IF(COUNTIF($C$11:$C32, $C32)&gt;1, "", $C32))</f>
        <v>Toronto</v>
      </c>
      <c r="EM32" s="8">
        <f t="shared" si="77"/>
        <v>328</v>
      </c>
      <c r="EN32" s="10" t="str">
        <f t="shared" si="78"/>
        <v>Beijing</v>
      </c>
    </row>
    <row r="33" spans="1:144" hidden="1" x14ac:dyDescent="0.35">
      <c r="A33" s="2"/>
      <c r="B33" s="41" t="s">
        <v>173</v>
      </c>
      <c r="C33" s="42" t="s">
        <v>174</v>
      </c>
      <c r="D33" s="42" t="s">
        <v>175</v>
      </c>
      <c r="E33" s="49">
        <v>104</v>
      </c>
      <c r="F33" s="49">
        <v>91</v>
      </c>
      <c r="G33" s="49">
        <v>13</v>
      </c>
      <c r="H33" s="49">
        <v>0</v>
      </c>
      <c r="I33" s="42" t="s">
        <v>137</v>
      </c>
      <c r="J33" s="50" t="s">
        <v>137</v>
      </c>
      <c r="K33" s="49" t="s">
        <v>137</v>
      </c>
      <c r="L33" s="49" t="s">
        <v>137</v>
      </c>
      <c r="M33" s="49" t="s">
        <v>137</v>
      </c>
      <c r="N33" s="49" t="s">
        <v>137</v>
      </c>
      <c r="O33" s="49" t="s">
        <v>137</v>
      </c>
      <c r="P33" s="49" t="s">
        <v>137</v>
      </c>
      <c r="Q33" s="49" t="s">
        <v>137</v>
      </c>
      <c r="R33" s="49" t="s">
        <v>137</v>
      </c>
      <c r="S33" s="50" t="s">
        <v>137</v>
      </c>
      <c r="T33" s="49" t="s">
        <v>137</v>
      </c>
      <c r="U33" s="49" t="s">
        <v>137</v>
      </c>
      <c r="V33" s="49" t="s">
        <v>137</v>
      </c>
      <c r="W33" s="50" t="s">
        <v>7</v>
      </c>
      <c r="X33" s="49" t="s">
        <v>137</v>
      </c>
      <c r="Y33" s="50" t="s">
        <v>137</v>
      </c>
      <c r="Z33" s="49" t="s">
        <v>137</v>
      </c>
      <c r="AA33" s="49" t="s">
        <v>137</v>
      </c>
      <c r="AB33" s="67" t="s">
        <v>137</v>
      </c>
      <c r="AC33" s="63" t="s">
        <v>830</v>
      </c>
      <c r="AD33" s="63" t="s">
        <v>831</v>
      </c>
      <c r="AE33" s="43" t="s">
        <v>137</v>
      </c>
      <c r="AF33" s="2"/>
      <c r="BE33" s="8" t="str">
        <f t="shared" si="79"/>
        <v>X</v>
      </c>
      <c r="BG33" s="8" t="str">
        <f t="shared" si="16"/>
        <v/>
      </c>
      <c r="BH33" s="8" t="str">
        <f t="shared" si="17"/>
        <v/>
      </c>
      <c r="BI33" s="8" t="str">
        <f t="shared" si="18"/>
        <v/>
      </c>
      <c r="BJ33" s="8" t="str">
        <f t="shared" si="19"/>
        <v/>
      </c>
      <c r="BK33" s="8" t="str">
        <f t="shared" si="20"/>
        <v/>
      </c>
      <c r="BL33" s="8" t="str">
        <f t="shared" si="21"/>
        <v/>
      </c>
      <c r="BM33" s="8" t="str">
        <f t="shared" si="22"/>
        <v/>
      </c>
      <c r="BN33" s="8" t="str">
        <f t="shared" si="23"/>
        <v>Yellow</v>
      </c>
      <c r="BO33" s="8" t="str">
        <f t="shared" si="24"/>
        <v>Yellow</v>
      </c>
      <c r="BP33" s="8" t="str">
        <f t="shared" si="25"/>
        <v>Yellow</v>
      </c>
      <c r="BQ33" s="8" t="str">
        <f t="shared" si="26"/>
        <v>Yellow</v>
      </c>
      <c r="BR33" s="8" t="str">
        <f t="shared" si="27"/>
        <v>Yellow</v>
      </c>
      <c r="BS33" s="8" t="str">
        <f t="shared" si="28"/>
        <v>Yellow</v>
      </c>
      <c r="BT33" s="8" t="str">
        <f t="shared" si="29"/>
        <v>Yellow</v>
      </c>
      <c r="BU33" s="8" t="str">
        <f t="shared" si="30"/>
        <v>Yellow</v>
      </c>
      <c r="BV33" s="8" t="str">
        <f t="shared" si="31"/>
        <v>Yellow</v>
      </c>
      <c r="BW33" s="8" t="str">
        <f t="shared" si="32"/>
        <v>Yellow</v>
      </c>
      <c r="BX33" s="8" t="str">
        <f t="shared" si="33"/>
        <v>Yellow</v>
      </c>
      <c r="BY33" s="8" t="str">
        <f t="shared" si="34"/>
        <v>Yellow</v>
      </c>
      <c r="BZ33" s="8" t="str">
        <f t="shared" si="35"/>
        <v>Yellow</v>
      </c>
      <c r="CA33" s="8" t="str">
        <f t="shared" si="36"/>
        <v>Yellow</v>
      </c>
      <c r="CB33" s="8" t="str">
        <f t="shared" si="37"/>
        <v/>
      </c>
      <c r="CC33" s="8" t="str">
        <f t="shared" si="38"/>
        <v>Yellow</v>
      </c>
      <c r="CD33" s="8" t="str">
        <f t="shared" si="39"/>
        <v>Yellow</v>
      </c>
      <c r="CE33" s="8" t="str">
        <f t="shared" si="40"/>
        <v>Yellow</v>
      </c>
      <c r="CF33" s="8" t="str">
        <f t="shared" si="41"/>
        <v>Yellow</v>
      </c>
      <c r="CG33" s="8" t="str">
        <f t="shared" si="80"/>
        <v>Yellow</v>
      </c>
      <c r="CH33" s="8" t="str">
        <f t="shared" si="42"/>
        <v/>
      </c>
      <c r="CI33" s="8" t="str">
        <f t="shared" si="81"/>
        <v/>
      </c>
      <c r="CJ33" s="8" t="str">
        <f t="shared" si="43"/>
        <v>Yellow</v>
      </c>
      <c r="CL33" s="10" t="str">
        <f t="shared" si="82"/>
        <v>Canada - Vancouver - AZUR Legacy Collection Hotel</v>
      </c>
      <c r="CN33" s="22" t="str">
        <f t="shared" si="44"/>
        <v/>
      </c>
      <c r="CO33" s="22" t="str">
        <f t="shared" si="45"/>
        <v/>
      </c>
      <c r="CP33" s="22" t="str">
        <f t="shared" si="46"/>
        <v/>
      </c>
      <c r="CQ33" s="22" t="str">
        <f t="shared" si="47"/>
        <v/>
      </c>
      <c r="CR33" s="22" t="str">
        <f t="shared" si="83"/>
        <v/>
      </c>
      <c r="CS33" s="22" t="str">
        <f t="shared" si="84"/>
        <v/>
      </c>
      <c r="CY33" s="8" t="str">
        <f t="shared" si="48"/>
        <v>X</v>
      </c>
      <c r="CZ33" s="29" t="str">
        <f t="shared" si="49"/>
        <v>X</v>
      </c>
      <c r="DB33" s="8" t="str">
        <f t="shared" si="50"/>
        <v>X</v>
      </c>
      <c r="DC33" s="8" t="str">
        <f t="shared" si="51"/>
        <v>X</v>
      </c>
      <c r="DD33" s="8" t="str">
        <f t="shared" si="52"/>
        <v>X</v>
      </c>
      <c r="DE33" s="8" t="str">
        <f t="shared" si="53"/>
        <v>X</v>
      </c>
      <c r="DF33" s="8" t="str">
        <f t="shared" si="54"/>
        <v>X</v>
      </c>
      <c r="DG33" s="8" t="str">
        <f t="shared" si="55"/>
        <v>X</v>
      </c>
      <c r="DH33" s="8" t="str">
        <f t="shared" si="56"/>
        <v>X</v>
      </c>
      <c r="DI33" s="8" t="str">
        <f t="shared" si="57"/>
        <v>X</v>
      </c>
      <c r="DJ33" s="8" t="str">
        <f t="shared" si="58"/>
        <v>X</v>
      </c>
      <c r="DK33" s="8" t="str">
        <f t="shared" si="59"/>
        <v>X</v>
      </c>
      <c r="DL33" s="8" t="str">
        <f t="shared" si="60"/>
        <v>X</v>
      </c>
      <c r="DM33" s="8" t="str">
        <f t="shared" si="61"/>
        <v>X</v>
      </c>
      <c r="DN33" s="8" t="str">
        <f t="shared" si="62"/>
        <v>X</v>
      </c>
      <c r="DO33" s="8" t="str">
        <f t="shared" si="63"/>
        <v>X</v>
      </c>
      <c r="DP33" s="8" t="str">
        <f t="shared" si="64"/>
        <v>X</v>
      </c>
      <c r="DQ33" s="8" t="str">
        <f t="shared" si="65"/>
        <v>X</v>
      </c>
      <c r="DR33" s="8" t="str">
        <f t="shared" si="66"/>
        <v>X</v>
      </c>
      <c r="DS33" s="8" t="str">
        <f t="shared" si="67"/>
        <v>X</v>
      </c>
      <c r="DT33" s="8" t="str">
        <f t="shared" si="68"/>
        <v>X</v>
      </c>
      <c r="DU33" s="8" t="str">
        <f t="shared" si="69"/>
        <v>X</v>
      </c>
      <c r="DV33" s="8" t="str">
        <f t="shared" si="70"/>
        <v>X</v>
      </c>
      <c r="DW33" s="8" t="str">
        <f t="shared" si="71"/>
        <v>X</v>
      </c>
      <c r="DX33" s="8" t="str">
        <f t="shared" si="72"/>
        <v>X</v>
      </c>
      <c r="DZ33" s="8" t="str">
        <f t="shared" si="73"/>
        <v>X</v>
      </c>
      <c r="EB33" s="8">
        <f>IF($DZ33="", "", COUNTIF($DZ$11:$DZ33, "X"))</f>
        <v>23</v>
      </c>
      <c r="ED33" s="10" t="str">
        <f t="shared" si="74"/>
        <v>23. AZUR Legacy Collection Hotel</v>
      </c>
      <c r="EF33" s="8">
        <v>23</v>
      </c>
      <c r="EH33" s="10" t="str">
        <f>IF($B33="", "", IF(COUNTIF($B$11:$B33, $B33)&gt;1, "", $B33))</f>
        <v/>
      </c>
      <c r="EI33" s="8" t="str">
        <f t="shared" si="75"/>
        <v/>
      </c>
      <c r="EJ33" s="10" t="str">
        <f t="shared" si="76"/>
        <v>Germany</v>
      </c>
      <c r="EL33" s="10" t="str">
        <f>IF($C33="", "", IF(COUNTIF($C$11:$C33, $C33)&gt;1, "", $C33))</f>
        <v>Vancouver</v>
      </c>
      <c r="EM33" s="8">
        <f t="shared" si="77"/>
        <v>340</v>
      </c>
      <c r="EN33" s="10" t="str">
        <f t="shared" si="78"/>
        <v>Beirut</v>
      </c>
    </row>
    <row r="34" spans="1:144" hidden="1" x14ac:dyDescent="0.35">
      <c r="A34" s="2"/>
      <c r="B34" s="41" t="s">
        <v>173</v>
      </c>
      <c r="C34" s="42" t="s">
        <v>176</v>
      </c>
      <c r="D34" s="42" t="s">
        <v>177</v>
      </c>
      <c r="E34" s="49">
        <v>90</v>
      </c>
      <c r="F34" s="49">
        <v>69</v>
      </c>
      <c r="G34" s="49">
        <v>21</v>
      </c>
      <c r="H34" s="49">
        <v>7</v>
      </c>
      <c r="I34" s="42" t="s">
        <v>137</v>
      </c>
      <c r="J34" s="50" t="s">
        <v>137</v>
      </c>
      <c r="K34" s="49">
        <v>450</v>
      </c>
      <c r="L34" s="49">
        <v>632</v>
      </c>
      <c r="M34" s="49">
        <v>400</v>
      </c>
      <c r="N34" s="49">
        <v>180</v>
      </c>
      <c r="O34" s="49" t="s">
        <v>137</v>
      </c>
      <c r="P34" s="49" t="s">
        <v>137</v>
      </c>
      <c r="Q34" s="49">
        <v>300</v>
      </c>
      <c r="R34" s="49">
        <v>450</v>
      </c>
      <c r="S34" s="50" t="s">
        <v>7</v>
      </c>
      <c r="T34" s="49" t="s">
        <v>137</v>
      </c>
      <c r="U34" s="49" t="s">
        <v>137</v>
      </c>
      <c r="V34" s="49" t="s">
        <v>137</v>
      </c>
      <c r="W34" s="50" t="s">
        <v>7</v>
      </c>
      <c r="X34" s="49" t="s">
        <v>137</v>
      </c>
      <c r="Y34" s="50" t="s">
        <v>137</v>
      </c>
      <c r="Z34" s="49" t="s">
        <v>137</v>
      </c>
      <c r="AA34" s="49">
        <v>12</v>
      </c>
      <c r="AB34" s="67" t="s">
        <v>137</v>
      </c>
      <c r="AC34" s="63" t="s">
        <v>830</v>
      </c>
      <c r="AD34" s="63" t="s">
        <v>832</v>
      </c>
      <c r="AE34" s="43" t="s">
        <v>137</v>
      </c>
      <c r="AF34" s="2"/>
      <c r="BE34" s="8" t="str">
        <f t="shared" si="79"/>
        <v>X</v>
      </c>
      <c r="BG34" s="8" t="str">
        <f t="shared" si="16"/>
        <v/>
      </c>
      <c r="BH34" s="8" t="str">
        <f t="shared" si="17"/>
        <v/>
      </c>
      <c r="BI34" s="8" t="str">
        <f t="shared" si="18"/>
        <v/>
      </c>
      <c r="BJ34" s="8" t="str">
        <f t="shared" si="19"/>
        <v/>
      </c>
      <c r="BK34" s="8" t="str">
        <f t="shared" si="20"/>
        <v/>
      </c>
      <c r="BL34" s="8" t="str">
        <f t="shared" si="21"/>
        <v/>
      </c>
      <c r="BM34" s="8" t="str">
        <f t="shared" si="22"/>
        <v/>
      </c>
      <c r="BN34" s="8" t="str">
        <f t="shared" si="23"/>
        <v>Yellow</v>
      </c>
      <c r="BO34" s="8" t="str">
        <f t="shared" si="24"/>
        <v>Yellow</v>
      </c>
      <c r="BP34" s="8" t="str">
        <f t="shared" si="25"/>
        <v/>
      </c>
      <c r="BQ34" s="8" t="str">
        <f t="shared" si="26"/>
        <v/>
      </c>
      <c r="BR34" s="8" t="str">
        <f t="shared" si="27"/>
        <v/>
      </c>
      <c r="BS34" s="8" t="str">
        <f t="shared" si="28"/>
        <v/>
      </c>
      <c r="BT34" s="8" t="str">
        <f t="shared" si="29"/>
        <v>Yellow</v>
      </c>
      <c r="BU34" s="8" t="str">
        <f t="shared" si="30"/>
        <v>Yellow</v>
      </c>
      <c r="BV34" s="8" t="str">
        <f t="shared" si="31"/>
        <v/>
      </c>
      <c r="BW34" s="8" t="str">
        <f t="shared" si="32"/>
        <v/>
      </c>
      <c r="BX34" s="8" t="str">
        <f t="shared" si="33"/>
        <v/>
      </c>
      <c r="BY34" s="8" t="str">
        <f t="shared" si="34"/>
        <v>Yellow</v>
      </c>
      <c r="BZ34" s="8" t="str">
        <f t="shared" si="35"/>
        <v>Yellow</v>
      </c>
      <c r="CA34" s="8" t="str">
        <f t="shared" si="36"/>
        <v>Yellow</v>
      </c>
      <c r="CB34" s="8" t="str">
        <f t="shared" si="37"/>
        <v/>
      </c>
      <c r="CC34" s="8" t="str">
        <f t="shared" si="38"/>
        <v>Yellow</v>
      </c>
      <c r="CD34" s="8" t="str">
        <f t="shared" si="39"/>
        <v>Yellow</v>
      </c>
      <c r="CE34" s="8" t="str">
        <f t="shared" si="40"/>
        <v>Yellow</v>
      </c>
      <c r="CF34" s="8" t="str">
        <f t="shared" si="41"/>
        <v/>
      </c>
      <c r="CG34" s="8" t="str">
        <f t="shared" si="80"/>
        <v>Yellow</v>
      </c>
      <c r="CH34" s="8" t="str">
        <f t="shared" si="42"/>
        <v/>
      </c>
      <c r="CI34" s="8" t="str">
        <f t="shared" si="81"/>
        <v/>
      </c>
      <c r="CJ34" s="8" t="str">
        <f t="shared" si="43"/>
        <v>Yellow</v>
      </c>
      <c r="CL34" s="10" t="str">
        <f t="shared" si="82"/>
        <v>Canada - Montreal - Le Mount Stephen</v>
      </c>
      <c r="CN34" s="22">
        <f t="shared" si="44"/>
        <v>632</v>
      </c>
      <c r="CO34" s="22" t="str">
        <f t="shared" si="45"/>
        <v/>
      </c>
      <c r="CP34" s="22" t="str">
        <f t="shared" si="46"/>
        <v/>
      </c>
      <c r="CQ34" s="22" t="str">
        <f t="shared" si="47"/>
        <v/>
      </c>
      <c r="CR34" s="22" t="str">
        <f t="shared" si="83"/>
        <v/>
      </c>
      <c r="CS34" s="22">
        <f t="shared" si="84"/>
        <v>12</v>
      </c>
      <c r="CY34" s="8" t="str">
        <f t="shared" si="48"/>
        <v>X</v>
      </c>
      <c r="CZ34" s="29" t="str">
        <f t="shared" si="49"/>
        <v>X</v>
      </c>
      <c r="DB34" s="8" t="str">
        <f t="shared" si="50"/>
        <v>X</v>
      </c>
      <c r="DC34" s="8" t="str">
        <f t="shared" si="51"/>
        <v>X</v>
      </c>
      <c r="DD34" s="8" t="str">
        <f t="shared" si="52"/>
        <v>X</v>
      </c>
      <c r="DE34" s="8" t="str">
        <f t="shared" si="53"/>
        <v>X</v>
      </c>
      <c r="DF34" s="8" t="str">
        <f t="shared" si="54"/>
        <v>X</v>
      </c>
      <c r="DG34" s="8" t="str">
        <f t="shared" si="55"/>
        <v>X</v>
      </c>
      <c r="DH34" s="8" t="str">
        <f t="shared" si="56"/>
        <v>X</v>
      </c>
      <c r="DI34" s="8" t="str">
        <f t="shared" si="57"/>
        <v>X</v>
      </c>
      <c r="DJ34" s="8" t="str">
        <f t="shared" si="58"/>
        <v>X</v>
      </c>
      <c r="DK34" s="8" t="str">
        <f t="shared" si="59"/>
        <v>X</v>
      </c>
      <c r="DL34" s="8" t="str">
        <f t="shared" si="60"/>
        <v>X</v>
      </c>
      <c r="DM34" s="8" t="str">
        <f t="shared" si="61"/>
        <v>X</v>
      </c>
      <c r="DN34" s="8" t="str">
        <f t="shared" si="62"/>
        <v>X</v>
      </c>
      <c r="DO34" s="8" t="str">
        <f t="shared" si="63"/>
        <v>X</v>
      </c>
      <c r="DP34" s="8" t="str">
        <f t="shared" si="64"/>
        <v>X</v>
      </c>
      <c r="DQ34" s="8" t="str">
        <f t="shared" si="65"/>
        <v>X</v>
      </c>
      <c r="DR34" s="8" t="str">
        <f t="shared" si="66"/>
        <v>X</v>
      </c>
      <c r="DS34" s="8" t="str">
        <f t="shared" si="67"/>
        <v>X</v>
      </c>
      <c r="DT34" s="8" t="str">
        <f t="shared" si="68"/>
        <v>X</v>
      </c>
      <c r="DU34" s="8" t="str">
        <f t="shared" si="69"/>
        <v>X</v>
      </c>
      <c r="DV34" s="8" t="str">
        <f t="shared" si="70"/>
        <v>X</v>
      </c>
      <c r="DW34" s="8" t="str">
        <f t="shared" si="71"/>
        <v>X</v>
      </c>
      <c r="DX34" s="8" t="str">
        <f t="shared" si="72"/>
        <v>X</v>
      </c>
      <c r="DZ34" s="8" t="str">
        <f t="shared" si="73"/>
        <v>X</v>
      </c>
      <c r="EB34" s="8">
        <f>IF($DZ34="", "", COUNTIF($DZ$11:$DZ34, "X"))</f>
        <v>24</v>
      </c>
      <c r="ED34" s="10" t="str">
        <f t="shared" si="74"/>
        <v>24. Le Mount Stephen</v>
      </c>
      <c r="EF34" s="8">
        <v>24</v>
      </c>
      <c r="EH34" s="10" t="str">
        <f>IF($B34="", "", IF(COUNTIF($B$11:$B34, $B34)&gt;1, "", $B34))</f>
        <v/>
      </c>
      <c r="EI34" s="8" t="str">
        <f t="shared" si="75"/>
        <v/>
      </c>
      <c r="EJ34" s="10" t="str">
        <f t="shared" si="76"/>
        <v>Greece</v>
      </c>
      <c r="EL34" s="10" t="str">
        <f>IF($C34="", "", IF(COUNTIF($C$11:$C34, $C34)&gt;1, "", $C34))</f>
        <v>Montreal</v>
      </c>
      <c r="EM34" s="8">
        <f t="shared" si="77"/>
        <v>189</v>
      </c>
      <c r="EN34" s="10" t="str">
        <f t="shared" si="78"/>
        <v>Belgrade</v>
      </c>
    </row>
    <row r="35" spans="1:144" hidden="1" x14ac:dyDescent="0.35">
      <c r="A35" s="2"/>
      <c r="B35" s="41" t="s">
        <v>180</v>
      </c>
      <c r="C35" s="42" t="s">
        <v>188</v>
      </c>
      <c r="D35" s="42" t="s">
        <v>189</v>
      </c>
      <c r="E35" s="49">
        <v>42</v>
      </c>
      <c r="F35" s="49">
        <v>32</v>
      </c>
      <c r="G35" s="49">
        <v>10</v>
      </c>
      <c r="H35" s="49">
        <v>1</v>
      </c>
      <c r="I35" s="42" t="s">
        <v>137</v>
      </c>
      <c r="J35" s="50" t="s">
        <v>137</v>
      </c>
      <c r="K35" s="49">
        <v>42</v>
      </c>
      <c r="L35" s="49">
        <v>223</v>
      </c>
      <c r="M35" s="49">
        <v>80</v>
      </c>
      <c r="N35" s="49">
        <v>36</v>
      </c>
      <c r="O35" s="49" t="s">
        <v>137</v>
      </c>
      <c r="P35" s="49">
        <v>30</v>
      </c>
      <c r="Q35" s="49">
        <v>60</v>
      </c>
      <c r="R35" s="49">
        <v>80</v>
      </c>
      <c r="S35" s="50" t="s">
        <v>7</v>
      </c>
      <c r="T35" s="49" t="s">
        <v>137</v>
      </c>
      <c r="U35" s="49" t="s">
        <v>137</v>
      </c>
      <c r="V35" s="49" t="s">
        <v>137</v>
      </c>
      <c r="W35" s="50" t="s">
        <v>7</v>
      </c>
      <c r="X35" s="49" t="s">
        <v>137</v>
      </c>
      <c r="Y35" s="50" t="s">
        <v>137</v>
      </c>
      <c r="Z35" s="49" t="s">
        <v>137</v>
      </c>
      <c r="AA35" s="49">
        <v>62.14</v>
      </c>
      <c r="AB35" s="67" t="s">
        <v>137</v>
      </c>
      <c r="AC35" s="63" t="s">
        <v>814</v>
      </c>
      <c r="AD35" s="63" t="s">
        <v>838</v>
      </c>
      <c r="AE35" s="43" t="s">
        <v>137</v>
      </c>
      <c r="AF35" s="2"/>
      <c r="BE35" s="8" t="str">
        <f t="shared" si="79"/>
        <v>X</v>
      </c>
      <c r="BG35" s="8" t="str">
        <f t="shared" si="16"/>
        <v/>
      </c>
      <c r="BH35" s="8" t="str">
        <f t="shared" si="17"/>
        <v/>
      </c>
      <c r="BI35" s="8" t="str">
        <f t="shared" si="18"/>
        <v/>
      </c>
      <c r="BJ35" s="8" t="str">
        <f t="shared" si="19"/>
        <v/>
      </c>
      <c r="BK35" s="8" t="str">
        <f t="shared" si="20"/>
        <v/>
      </c>
      <c r="BL35" s="8" t="str">
        <f t="shared" si="21"/>
        <v/>
      </c>
      <c r="BM35" s="8" t="str">
        <f t="shared" si="22"/>
        <v/>
      </c>
      <c r="BN35" s="8" t="str">
        <f t="shared" si="23"/>
        <v>Yellow</v>
      </c>
      <c r="BO35" s="8" t="str">
        <f t="shared" si="24"/>
        <v>Yellow</v>
      </c>
      <c r="BP35" s="8" t="str">
        <f t="shared" si="25"/>
        <v/>
      </c>
      <c r="BQ35" s="8" t="str">
        <f t="shared" si="26"/>
        <v/>
      </c>
      <c r="BR35" s="8" t="str">
        <f t="shared" si="27"/>
        <v/>
      </c>
      <c r="BS35" s="8" t="str">
        <f t="shared" si="28"/>
        <v/>
      </c>
      <c r="BT35" s="8" t="str">
        <f t="shared" si="29"/>
        <v>Yellow</v>
      </c>
      <c r="BU35" s="8" t="str">
        <f t="shared" si="30"/>
        <v/>
      </c>
      <c r="BV35" s="8" t="str">
        <f t="shared" si="31"/>
        <v/>
      </c>
      <c r="BW35" s="8" t="str">
        <f t="shared" si="32"/>
        <v/>
      </c>
      <c r="BX35" s="8" t="str">
        <f t="shared" si="33"/>
        <v/>
      </c>
      <c r="BY35" s="8" t="str">
        <f t="shared" si="34"/>
        <v>Yellow</v>
      </c>
      <c r="BZ35" s="8" t="str">
        <f t="shared" si="35"/>
        <v>Yellow</v>
      </c>
      <c r="CA35" s="8" t="str">
        <f t="shared" si="36"/>
        <v>Yellow</v>
      </c>
      <c r="CB35" s="8" t="str">
        <f t="shared" si="37"/>
        <v/>
      </c>
      <c r="CC35" s="8" t="str">
        <f t="shared" si="38"/>
        <v>Yellow</v>
      </c>
      <c r="CD35" s="8" t="str">
        <f t="shared" si="39"/>
        <v>Yellow</v>
      </c>
      <c r="CE35" s="8" t="str">
        <f t="shared" si="40"/>
        <v>Yellow</v>
      </c>
      <c r="CF35" s="8" t="str">
        <f t="shared" si="41"/>
        <v/>
      </c>
      <c r="CG35" s="8" t="str">
        <f t="shared" si="80"/>
        <v>Yellow</v>
      </c>
      <c r="CH35" s="8" t="str">
        <f t="shared" si="42"/>
        <v/>
      </c>
      <c r="CI35" s="8" t="str">
        <f t="shared" si="81"/>
        <v/>
      </c>
      <c r="CJ35" s="8" t="str">
        <f t="shared" si="43"/>
        <v>Yellow</v>
      </c>
      <c r="CL35" s="10" t="str">
        <f t="shared" si="82"/>
        <v>Chile - San Pedro de Atacama - Nayara Alto Atacama</v>
      </c>
      <c r="CN35" s="22">
        <f t="shared" si="44"/>
        <v>223</v>
      </c>
      <c r="CO35" s="22" t="str">
        <f t="shared" si="45"/>
        <v/>
      </c>
      <c r="CP35" s="22" t="str">
        <f t="shared" si="46"/>
        <v/>
      </c>
      <c r="CQ35" s="22" t="str">
        <f t="shared" si="47"/>
        <v/>
      </c>
      <c r="CR35" s="22" t="str">
        <f t="shared" si="83"/>
        <v/>
      </c>
      <c r="CS35" s="22">
        <f t="shared" si="84"/>
        <v>62.14</v>
      </c>
      <c r="CY35" s="8" t="str">
        <f t="shared" si="48"/>
        <v>X</v>
      </c>
      <c r="CZ35" s="29" t="str">
        <f t="shared" si="49"/>
        <v>X</v>
      </c>
      <c r="DB35" s="8" t="str">
        <f t="shared" si="50"/>
        <v>X</v>
      </c>
      <c r="DC35" s="8" t="str">
        <f t="shared" si="51"/>
        <v>X</v>
      </c>
      <c r="DD35" s="8" t="str">
        <f t="shared" si="52"/>
        <v>X</v>
      </c>
      <c r="DE35" s="8" t="str">
        <f t="shared" si="53"/>
        <v>X</v>
      </c>
      <c r="DF35" s="8" t="str">
        <f t="shared" si="54"/>
        <v>X</v>
      </c>
      <c r="DG35" s="8" t="str">
        <f t="shared" si="55"/>
        <v>X</v>
      </c>
      <c r="DH35" s="8" t="str">
        <f t="shared" si="56"/>
        <v>X</v>
      </c>
      <c r="DI35" s="8" t="str">
        <f t="shared" si="57"/>
        <v>X</v>
      </c>
      <c r="DJ35" s="8" t="str">
        <f t="shared" si="58"/>
        <v>X</v>
      </c>
      <c r="DK35" s="8" t="str">
        <f t="shared" si="59"/>
        <v>X</v>
      </c>
      <c r="DL35" s="8" t="str">
        <f t="shared" si="60"/>
        <v>X</v>
      </c>
      <c r="DM35" s="8" t="str">
        <f t="shared" si="61"/>
        <v>X</v>
      </c>
      <c r="DN35" s="8" t="str">
        <f t="shared" si="62"/>
        <v>X</v>
      </c>
      <c r="DO35" s="8" t="str">
        <f t="shared" si="63"/>
        <v>X</v>
      </c>
      <c r="DP35" s="8" t="str">
        <f t="shared" si="64"/>
        <v>X</v>
      </c>
      <c r="DQ35" s="8" t="str">
        <f t="shared" si="65"/>
        <v>X</v>
      </c>
      <c r="DR35" s="8" t="str">
        <f t="shared" si="66"/>
        <v>X</v>
      </c>
      <c r="DS35" s="8" t="str">
        <f t="shared" si="67"/>
        <v>X</v>
      </c>
      <c r="DT35" s="8" t="str">
        <f t="shared" si="68"/>
        <v>X</v>
      </c>
      <c r="DU35" s="8" t="str">
        <f t="shared" si="69"/>
        <v>X</v>
      </c>
      <c r="DV35" s="8" t="str">
        <f t="shared" si="70"/>
        <v>X</v>
      </c>
      <c r="DW35" s="8" t="str">
        <f t="shared" si="71"/>
        <v>X</v>
      </c>
      <c r="DX35" s="8" t="str">
        <f t="shared" si="72"/>
        <v>X</v>
      </c>
      <c r="DZ35" s="8" t="str">
        <f t="shared" si="73"/>
        <v>X</v>
      </c>
      <c r="EB35" s="8">
        <f>IF($DZ35="", "", COUNTIF($DZ$11:$DZ35, "X"))</f>
        <v>25</v>
      </c>
      <c r="ED35" s="10" t="str">
        <f t="shared" si="74"/>
        <v>25. Nayara Alto Atacama</v>
      </c>
      <c r="EF35" s="8">
        <v>25</v>
      </c>
      <c r="EH35" s="10" t="str">
        <f>IF($B35="", "", IF(COUNTIF($B$11:$B35, $B35)&gt;1, "", $B35))</f>
        <v>Chile</v>
      </c>
      <c r="EI35" s="8">
        <f t="shared" si="75"/>
        <v>10</v>
      </c>
      <c r="EJ35" s="10" t="str">
        <f t="shared" si="76"/>
        <v>Grenada</v>
      </c>
      <c r="EL35" s="10" t="str">
        <f>IF($C35="", "", IF(COUNTIF($C$11:$C35, $C35)&gt;1, "", $C35))</f>
        <v>San Pedro de Atacama</v>
      </c>
      <c r="EM35" s="8">
        <f t="shared" si="77"/>
        <v>270</v>
      </c>
      <c r="EN35" s="10" t="str">
        <f t="shared" si="78"/>
        <v>Bellevue</v>
      </c>
    </row>
    <row r="36" spans="1:144" hidden="1" x14ac:dyDescent="0.35">
      <c r="A36" s="2"/>
      <c r="B36" s="41" t="s">
        <v>180</v>
      </c>
      <c r="C36" s="42" t="s">
        <v>1457</v>
      </c>
      <c r="D36" s="42" t="s">
        <v>187</v>
      </c>
      <c r="E36" s="49">
        <v>75</v>
      </c>
      <c r="F36" s="49">
        <v>69</v>
      </c>
      <c r="G36" s="49">
        <v>6</v>
      </c>
      <c r="H36" s="49" t="s">
        <v>137</v>
      </c>
      <c r="I36" s="42" t="s">
        <v>137</v>
      </c>
      <c r="J36" s="50" t="s">
        <v>137</v>
      </c>
      <c r="K36" s="49" t="s">
        <v>137</v>
      </c>
      <c r="L36" s="49" t="s">
        <v>137</v>
      </c>
      <c r="M36" s="49" t="s">
        <v>137</v>
      </c>
      <c r="N36" s="49" t="s">
        <v>137</v>
      </c>
      <c r="O36" s="49" t="s">
        <v>137</v>
      </c>
      <c r="P36" s="49" t="s">
        <v>137</v>
      </c>
      <c r="Q36" s="49" t="s">
        <v>137</v>
      </c>
      <c r="R36" s="49" t="s">
        <v>137</v>
      </c>
      <c r="S36" s="50" t="s">
        <v>137</v>
      </c>
      <c r="T36" s="49" t="s">
        <v>137</v>
      </c>
      <c r="U36" s="49" t="s">
        <v>137</v>
      </c>
      <c r="V36" s="49" t="s">
        <v>137</v>
      </c>
      <c r="W36" s="50" t="s">
        <v>137</v>
      </c>
      <c r="X36" s="49" t="s">
        <v>137</v>
      </c>
      <c r="Y36" s="50" t="s">
        <v>137</v>
      </c>
      <c r="Z36" s="49" t="s">
        <v>137</v>
      </c>
      <c r="AA36" s="49" t="s">
        <v>137</v>
      </c>
      <c r="AB36" s="67" t="s">
        <v>137</v>
      </c>
      <c r="AC36" s="63" t="s">
        <v>814</v>
      </c>
      <c r="AD36" s="63" t="s">
        <v>837</v>
      </c>
      <c r="AE36" s="43" t="s">
        <v>137</v>
      </c>
      <c r="AF36" s="2"/>
      <c r="BE36" s="8" t="str">
        <f t="shared" si="79"/>
        <v>X</v>
      </c>
      <c r="BG36" s="8" t="str">
        <f t="shared" si="16"/>
        <v/>
      </c>
      <c r="BH36" s="8" t="str">
        <f t="shared" si="17"/>
        <v/>
      </c>
      <c r="BI36" s="8" t="str">
        <f t="shared" si="18"/>
        <v/>
      </c>
      <c r="BJ36" s="8" t="str">
        <f t="shared" si="19"/>
        <v/>
      </c>
      <c r="BK36" s="8" t="str">
        <f t="shared" si="20"/>
        <v/>
      </c>
      <c r="BL36" s="8" t="str">
        <f t="shared" si="21"/>
        <v/>
      </c>
      <c r="BM36" s="8" t="str">
        <f t="shared" si="22"/>
        <v>Yellow</v>
      </c>
      <c r="BN36" s="8" t="str">
        <f t="shared" si="23"/>
        <v>Yellow</v>
      </c>
      <c r="BO36" s="8" t="str">
        <f t="shared" si="24"/>
        <v>Yellow</v>
      </c>
      <c r="BP36" s="8" t="str">
        <f t="shared" si="25"/>
        <v>Yellow</v>
      </c>
      <c r="BQ36" s="8" t="str">
        <f t="shared" si="26"/>
        <v>Yellow</v>
      </c>
      <c r="BR36" s="8" t="str">
        <f t="shared" si="27"/>
        <v>Yellow</v>
      </c>
      <c r="BS36" s="8" t="str">
        <f t="shared" si="28"/>
        <v>Yellow</v>
      </c>
      <c r="BT36" s="8" t="str">
        <f t="shared" si="29"/>
        <v>Yellow</v>
      </c>
      <c r="BU36" s="8" t="str">
        <f t="shared" si="30"/>
        <v>Yellow</v>
      </c>
      <c r="BV36" s="8" t="str">
        <f t="shared" si="31"/>
        <v>Yellow</v>
      </c>
      <c r="BW36" s="8" t="str">
        <f t="shared" si="32"/>
        <v>Yellow</v>
      </c>
      <c r="BX36" s="8" t="str">
        <f t="shared" si="33"/>
        <v>Yellow</v>
      </c>
      <c r="BY36" s="8" t="str">
        <f t="shared" si="34"/>
        <v>Yellow</v>
      </c>
      <c r="BZ36" s="8" t="str">
        <f t="shared" si="35"/>
        <v>Yellow</v>
      </c>
      <c r="CA36" s="8" t="str">
        <f t="shared" si="36"/>
        <v>Yellow</v>
      </c>
      <c r="CB36" s="8" t="str">
        <f t="shared" si="37"/>
        <v>Yellow</v>
      </c>
      <c r="CC36" s="8" t="str">
        <f t="shared" si="38"/>
        <v>Yellow</v>
      </c>
      <c r="CD36" s="8" t="str">
        <f t="shared" si="39"/>
        <v>Yellow</v>
      </c>
      <c r="CE36" s="8" t="str">
        <f t="shared" si="40"/>
        <v>Yellow</v>
      </c>
      <c r="CF36" s="8" t="str">
        <f t="shared" si="41"/>
        <v>Yellow</v>
      </c>
      <c r="CG36" s="8" t="str">
        <f t="shared" si="80"/>
        <v>Yellow</v>
      </c>
      <c r="CH36" s="8" t="str">
        <f t="shared" si="42"/>
        <v/>
      </c>
      <c r="CI36" s="8" t="str">
        <f t="shared" si="81"/>
        <v/>
      </c>
      <c r="CJ36" s="8" t="str">
        <f t="shared" si="43"/>
        <v>Yellow</v>
      </c>
      <c r="CL36" s="10" t="str">
        <f t="shared" si="82"/>
        <v>Chile - Isla de Pacua - Nayara Hangaroa</v>
      </c>
      <c r="CN36" s="22" t="str">
        <f t="shared" si="44"/>
        <v/>
      </c>
      <c r="CO36" s="22" t="str">
        <f t="shared" si="45"/>
        <v/>
      </c>
      <c r="CP36" s="22" t="str">
        <f t="shared" si="46"/>
        <v/>
      </c>
      <c r="CQ36" s="22" t="str">
        <f t="shared" si="47"/>
        <v/>
      </c>
      <c r="CR36" s="22" t="str">
        <f t="shared" si="83"/>
        <v/>
      </c>
      <c r="CS36" s="22" t="str">
        <f t="shared" si="84"/>
        <v/>
      </c>
      <c r="CY36" s="8" t="str">
        <f t="shared" si="48"/>
        <v>X</v>
      </c>
      <c r="CZ36" s="29" t="str">
        <f t="shared" si="49"/>
        <v>X</v>
      </c>
      <c r="DB36" s="8" t="str">
        <f t="shared" si="50"/>
        <v>X</v>
      </c>
      <c r="DC36" s="8" t="str">
        <f t="shared" si="51"/>
        <v>X</v>
      </c>
      <c r="DD36" s="8" t="str">
        <f t="shared" si="52"/>
        <v>X</v>
      </c>
      <c r="DE36" s="8" t="str">
        <f t="shared" si="53"/>
        <v>X</v>
      </c>
      <c r="DF36" s="8" t="str">
        <f t="shared" si="54"/>
        <v>X</v>
      </c>
      <c r="DG36" s="8" t="str">
        <f t="shared" si="55"/>
        <v>X</v>
      </c>
      <c r="DH36" s="8" t="str">
        <f t="shared" si="56"/>
        <v>X</v>
      </c>
      <c r="DI36" s="8" t="str">
        <f t="shared" si="57"/>
        <v>X</v>
      </c>
      <c r="DJ36" s="8" t="str">
        <f t="shared" si="58"/>
        <v>X</v>
      </c>
      <c r="DK36" s="8" t="str">
        <f t="shared" si="59"/>
        <v>X</v>
      </c>
      <c r="DL36" s="8" t="str">
        <f t="shared" si="60"/>
        <v>X</v>
      </c>
      <c r="DM36" s="8" t="str">
        <f t="shared" si="61"/>
        <v>X</v>
      </c>
      <c r="DN36" s="8" t="str">
        <f t="shared" si="62"/>
        <v>X</v>
      </c>
      <c r="DO36" s="8" t="str">
        <f t="shared" si="63"/>
        <v>X</v>
      </c>
      <c r="DP36" s="8" t="str">
        <f t="shared" si="64"/>
        <v>X</v>
      </c>
      <c r="DQ36" s="8" t="str">
        <f t="shared" si="65"/>
        <v>X</v>
      </c>
      <c r="DR36" s="8" t="str">
        <f t="shared" si="66"/>
        <v>X</v>
      </c>
      <c r="DS36" s="8" t="str">
        <f t="shared" si="67"/>
        <v>X</v>
      </c>
      <c r="DT36" s="8" t="str">
        <f t="shared" si="68"/>
        <v>X</v>
      </c>
      <c r="DU36" s="8" t="str">
        <f t="shared" si="69"/>
        <v>X</v>
      </c>
      <c r="DV36" s="8" t="str">
        <f t="shared" si="70"/>
        <v>X</v>
      </c>
      <c r="DW36" s="8" t="str">
        <f t="shared" si="71"/>
        <v>X</v>
      </c>
      <c r="DX36" s="8" t="str">
        <f t="shared" si="72"/>
        <v>X</v>
      </c>
      <c r="DZ36" s="8" t="str">
        <f t="shared" si="73"/>
        <v>X</v>
      </c>
      <c r="EB36" s="8">
        <f>IF($DZ36="", "", COUNTIF($DZ$11:$DZ36, "X"))</f>
        <v>26</v>
      </c>
      <c r="ED36" s="10" t="str">
        <f t="shared" si="74"/>
        <v>26. Nayara Hangaroa</v>
      </c>
      <c r="EF36" s="8">
        <v>26</v>
      </c>
      <c r="EH36" s="10" t="str">
        <f>IF($B36="", "", IF(COUNTIF($B$11:$B36, $B36)&gt;1, "", $B36))</f>
        <v/>
      </c>
      <c r="EI36" s="8" t="str">
        <f t="shared" si="75"/>
        <v/>
      </c>
      <c r="EJ36" s="10" t="str">
        <f t="shared" si="76"/>
        <v>Guatemala</v>
      </c>
      <c r="EL36" s="10" t="str">
        <f>IF($C36="", "", IF(COUNTIF($C$11:$C36, $C36)&gt;1, "", $C36))</f>
        <v>Isla de Pacua</v>
      </c>
      <c r="EM36" s="8">
        <f t="shared" si="77"/>
        <v>135</v>
      </c>
      <c r="EN36" s="10" t="str">
        <f t="shared" si="78"/>
        <v>Berlin</v>
      </c>
    </row>
    <row r="37" spans="1:144" hidden="1" x14ac:dyDescent="0.35">
      <c r="A37" s="2"/>
      <c r="B37" s="41" t="s">
        <v>180</v>
      </c>
      <c r="C37" s="42" t="s">
        <v>181</v>
      </c>
      <c r="D37" s="42" t="s">
        <v>182</v>
      </c>
      <c r="E37" s="49">
        <v>6</v>
      </c>
      <c r="F37" s="49">
        <v>0</v>
      </c>
      <c r="G37" s="49">
        <v>6</v>
      </c>
      <c r="H37" s="49" t="s">
        <v>137</v>
      </c>
      <c r="I37" s="42" t="s">
        <v>137</v>
      </c>
      <c r="J37" s="50" t="s">
        <v>137</v>
      </c>
      <c r="K37" s="49" t="s">
        <v>137</v>
      </c>
      <c r="L37" s="49" t="s">
        <v>137</v>
      </c>
      <c r="M37" s="49" t="s">
        <v>137</v>
      </c>
      <c r="N37" s="49" t="s">
        <v>137</v>
      </c>
      <c r="O37" s="49" t="s">
        <v>137</v>
      </c>
      <c r="P37" s="49" t="s">
        <v>137</v>
      </c>
      <c r="Q37" s="49" t="s">
        <v>137</v>
      </c>
      <c r="R37" s="49" t="s">
        <v>137</v>
      </c>
      <c r="S37" s="50" t="s">
        <v>137</v>
      </c>
      <c r="T37" s="49" t="s">
        <v>137</v>
      </c>
      <c r="U37" s="49" t="s">
        <v>137</v>
      </c>
      <c r="V37" s="49" t="s">
        <v>137</v>
      </c>
      <c r="W37" s="50" t="s">
        <v>7</v>
      </c>
      <c r="X37" s="49" t="s">
        <v>137</v>
      </c>
      <c r="Y37" s="50" t="s">
        <v>137</v>
      </c>
      <c r="Z37" s="49" t="s">
        <v>137</v>
      </c>
      <c r="AA37" s="49" t="s">
        <v>137</v>
      </c>
      <c r="AB37" s="67" t="s">
        <v>137</v>
      </c>
      <c r="AC37" s="63" t="s">
        <v>814</v>
      </c>
      <c r="AD37" s="63" t="s">
        <v>834</v>
      </c>
      <c r="AE37" s="43" t="s">
        <v>137</v>
      </c>
      <c r="AF37" s="2"/>
      <c r="BE37" s="8" t="str">
        <f t="shared" si="79"/>
        <v>X</v>
      </c>
      <c r="BG37" s="8" t="str">
        <f t="shared" si="16"/>
        <v/>
      </c>
      <c r="BH37" s="8" t="str">
        <f t="shared" si="17"/>
        <v/>
      </c>
      <c r="BI37" s="8" t="str">
        <f t="shared" si="18"/>
        <v/>
      </c>
      <c r="BJ37" s="8" t="str">
        <f t="shared" si="19"/>
        <v/>
      </c>
      <c r="BK37" s="8" t="str">
        <f t="shared" si="20"/>
        <v/>
      </c>
      <c r="BL37" s="8" t="str">
        <f t="shared" si="21"/>
        <v/>
      </c>
      <c r="BM37" s="8" t="str">
        <f t="shared" si="22"/>
        <v>Yellow</v>
      </c>
      <c r="BN37" s="8" t="str">
        <f t="shared" si="23"/>
        <v>Yellow</v>
      </c>
      <c r="BO37" s="8" t="str">
        <f t="shared" si="24"/>
        <v>Yellow</v>
      </c>
      <c r="BP37" s="8" t="str">
        <f t="shared" si="25"/>
        <v>Yellow</v>
      </c>
      <c r="BQ37" s="8" t="str">
        <f t="shared" si="26"/>
        <v>Yellow</v>
      </c>
      <c r="BR37" s="8" t="str">
        <f t="shared" si="27"/>
        <v>Yellow</v>
      </c>
      <c r="BS37" s="8" t="str">
        <f t="shared" si="28"/>
        <v>Yellow</v>
      </c>
      <c r="BT37" s="8" t="str">
        <f t="shared" si="29"/>
        <v>Yellow</v>
      </c>
      <c r="BU37" s="8" t="str">
        <f t="shared" si="30"/>
        <v>Yellow</v>
      </c>
      <c r="BV37" s="8" t="str">
        <f t="shared" si="31"/>
        <v>Yellow</v>
      </c>
      <c r="BW37" s="8" t="str">
        <f t="shared" si="32"/>
        <v>Yellow</v>
      </c>
      <c r="BX37" s="8" t="str">
        <f t="shared" si="33"/>
        <v>Yellow</v>
      </c>
      <c r="BY37" s="8" t="str">
        <f t="shared" si="34"/>
        <v>Yellow</v>
      </c>
      <c r="BZ37" s="8" t="str">
        <f t="shared" si="35"/>
        <v>Yellow</v>
      </c>
      <c r="CA37" s="8" t="str">
        <f t="shared" si="36"/>
        <v>Yellow</v>
      </c>
      <c r="CB37" s="8" t="str">
        <f t="shared" si="37"/>
        <v/>
      </c>
      <c r="CC37" s="8" t="str">
        <f t="shared" si="38"/>
        <v>Yellow</v>
      </c>
      <c r="CD37" s="8" t="str">
        <f t="shared" si="39"/>
        <v>Yellow</v>
      </c>
      <c r="CE37" s="8" t="str">
        <f t="shared" si="40"/>
        <v>Yellow</v>
      </c>
      <c r="CF37" s="8" t="str">
        <f t="shared" si="41"/>
        <v>Yellow</v>
      </c>
      <c r="CG37" s="8" t="str">
        <f t="shared" si="80"/>
        <v>Yellow</v>
      </c>
      <c r="CH37" s="8" t="str">
        <f t="shared" si="42"/>
        <v/>
      </c>
      <c r="CI37" s="8" t="str">
        <f t="shared" si="81"/>
        <v/>
      </c>
      <c r="CJ37" s="8" t="str">
        <f t="shared" si="43"/>
        <v>Yellow</v>
      </c>
      <c r="CL37" s="10" t="str">
        <f t="shared" si="82"/>
        <v>Chile - Los Muermos - Mari Mari Natural Reserve</v>
      </c>
      <c r="CN37" s="22" t="str">
        <f t="shared" si="44"/>
        <v/>
      </c>
      <c r="CO37" s="22" t="str">
        <f t="shared" si="45"/>
        <v/>
      </c>
      <c r="CP37" s="22" t="str">
        <f t="shared" si="46"/>
        <v/>
      </c>
      <c r="CQ37" s="22" t="str">
        <f t="shared" si="47"/>
        <v/>
      </c>
      <c r="CR37" s="22" t="str">
        <f t="shared" si="83"/>
        <v/>
      </c>
      <c r="CS37" s="22" t="str">
        <f t="shared" si="84"/>
        <v/>
      </c>
      <c r="CY37" s="8" t="str">
        <f t="shared" si="48"/>
        <v>X</v>
      </c>
      <c r="CZ37" s="29" t="str">
        <f t="shared" si="49"/>
        <v>X</v>
      </c>
      <c r="DB37" s="8" t="str">
        <f t="shared" si="50"/>
        <v>X</v>
      </c>
      <c r="DC37" s="8" t="str">
        <f t="shared" si="51"/>
        <v>X</v>
      </c>
      <c r="DD37" s="8" t="str">
        <f t="shared" si="52"/>
        <v>X</v>
      </c>
      <c r="DE37" s="8" t="str">
        <f t="shared" si="53"/>
        <v>X</v>
      </c>
      <c r="DF37" s="8" t="str">
        <f t="shared" si="54"/>
        <v>X</v>
      </c>
      <c r="DG37" s="8" t="str">
        <f t="shared" si="55"/>
        <v>X</v>
      </c>
      <c r="DH37" s="8" t="str">
        <f t="shared" si="56"/>
        <v>X</v>
      </c>
      <c r="DI37" s="8" t="str">
        <f t="shared" si="57"/>
        <v>X</v>
      </c>
      <c r="DJ37" s="8" t="str">
        <f t="shared" si="58"/>
        <v>X</v>
      </c>
      <c r="DK37" s="8" t="str">
        <f t="shared" si="59"/>
        <v>X</v>
      </c>
      <c r="DL37" s="8" t="str">
        <f t="shared" si="60"/>
        <v>X</v>
      </c>
      <c r="DM37" s="8" t="str">
        <f t="shared" si="61"/>
        <v>X</v>
      </c>
      <c r="DN37" s="8" t="str">
        <f t="shared" si="62"/>
        <v>X</v>
      </c>
      <c r="DO37" s="8" t="str">
        <f t="shared" si="63"/>
        <v>X</v>
      </c>
      <c r="DP37" s="8" t="str">
        <f t="shared" si="64"/>
        <v>X</v>
      </c>
      <c r="DQ37" s="8" t="str">
        <f t="shared" si="65"/>
        <v>X</v>
      </c>
      <c r="DR37" s="8" t="str">
        <f t="shared" si="66"/>
        <v>X</v>
      </c>
      <c r="DS37" s="8" t="str">
        <f t="shared" si="67"/>
        <v>X</v>
      </c>
      <c r="DT37" s="8" t="str">
        <f t="shared" si="68"/>
        <v>X</v>
      </c>
      <c r="DU37" s="8" t="str">
        <f t="shared" si="69"/>
        <v>X</v>
      </c>
      <c r="DV37" s="8" t="str">
        <f t="shared" si="70"/>
        <v>X</v>
      </c>
      <c r="DW37" s="8" t="str">
        <f t="shared" si="71"/>
        <v>X</v>
      </c>
      <c r="DX37" s="8" t="str">
        <f t="shared" si="72"/>
        <v>X</v>
      </c>
      <c r="DZ37" s="8" t="str">
        <f t="shared" si="73"/>
        <v>X</v>
      </c>
      <c r="EB37" s="8">
        <f>IF($DZ37="", "", COUNTIF($DZ$11:$DZ37, "X"))</f>
        <v>27</v>
      </c>
      <c r="ED37" s="10" t="str">
        <f t="shared" si="74"/>
        <v>27. Mari Mari Natural Reserve</v>
      </c>
      <c r="EF37" s="8">
        <v>27</v>
      </c>
      <c r="EH37" s="10" t="str">
        <f>IF($B37="", "", IF(COUNTIF($B$11:$B37, $B37)&gt;1, "", $B37))</f>
        <v/>
      </c>
      <c r="EI37" s="8" t="str">
        <f t="shared" si="75"/>
        <v/>
      </c>
      <c r="EJ37" s="10" t="str">
        <f t="shared" si="76"/>
        <v>Hungary</v>
      </c>
      <c r="EL37" s="10" t="str">
        <f>IF($C37="", "", IF(COUNTIF($C$11:$C37, $C37)&gt;1, "", $C37))</f>
        <v>Los Muermos</v>
      </c>
      <c r="EM37" s="8">
        <f t="shared" si="77"/>
        <v>165</v>
      </c>
      <c r="EN37" s="10" t="str">
        <f t="shared" si="78"/>
        <v>Bern</v>
      </c>
    </row>
    <row r="38" spans="1:144" hidden="1" x14ac:dyDescent="0.35">
      <c r="A38" s="2"/>
      <c r="B38" s="41" t="s">
        <v>180</v>
      </c>
      <c r="C38" s="42" t="s">
        <v>190</v>
      </c>
      <c r="D38" s="42" t="s">
        <v>191</v>
      </c>
      <c r="E38" s="49">
        <v>50</v>
      </c>
      <c r="F38" s="49">
        <v>44</v>
      </c>
      <c r="G38" s="49">
        <v>6</v>
      </c>
      <c r="H38" s="49" t="s">
        <v>137</v>
      </c>
      <c r="I38" s="42" t="s">
        <v>137</v>
      </c>
      <c r="J38" s="50" t="s">
        <v>137</v>
      </c>
      <c r="K38" s="49" t="s">
        <v>137</v>
      </c>
      <c r="L38" s="49" t="s">
        <v>137</v>
      </c>
      <c r="M38" s="49" t="s">
        <v>137</v>
      </c>
      <c r="N38" s="49" t="s">
        <v>137</v>
      </c>
      <c r="O38" s="49" t="s">
        <v>137</v>
      </c>
      <c r="P38" s="49" t="s">
        <v>137</v>
      </c>
      <c r="Q38" s="49" t="s">
        <v>137</v>
      </c>
      <c r="R38" s="49" t="s">
        <v>137</v>
      </c>
      <c r="S38" s="50" t="s">
        <v>137</v>
      </c>
      <c r="T38" s="49" t="s">
        <v>137</v>
      </c>
      <c r="U38" s="49" t="s">
        <v>137</v>
      </c>
      <c r="V38" s="49" t="s">
        <v>137</v>
      </c>
      <c r="W38" s="50" t="s">
        <v>7</v>
      </c>
      <c r="X38" s="49" t="s">
        <v>137</v>
      </c>
      <c r="Y38" s="50" t="s">
        <v>137</v>
      </c>
      <c r="Z38" s="49" t="s">
        <v>137</v>
      </c>
      <c r="AA38" s="49" t="s">
        <v>137</v>
      </c>
      <c r="AB38" s="67" t="s">
        <v>137</v>
      </c>
      <c r="AC38" s="63" t="s">
        <v>814</v>
      </c>
      <c r="AD38" s="63" t="s">
        <v>839</v>
      </c>
      <c r="AE38" s="43" t="s">
        <v>137</v>
      </c>
      <c r="AF38" s="2"/>
      <c r="BE38" s="8" t="str">
        <f t="shared" si="79"/>
        <v>X</v>
      </c>
      <c r="BG38" s="8" t="str">
        <f t="shared" si="16"/>
        <v/>
      </c>
      <c r="BH38" s="8" t="str">
        <f t="shared" si="17"/>
        <v/>
      </c>
      <c r="BI38" s="8" t="str">
        <f t="shared" si="18"/>
        <v/>
      </c>
      <c r="BJ38" s="8" t="str">
        <f t="shared" si="19"/>
        <v/>
      </c>
      <c r="BK38" s="8" t="str">
        <f t="shared" si="20"/>
        <v/>
      </c>
      <c r="BL38" s="8" t="str">
        <f t="shared" si="21"/>
        <v/>
      </c>
      <c r="BM38" s="8" t="str">
        <f t="shared" si="22"/>
        <v>Yellow</v>
      </c>
      <c r="BN38" s="8" t="str">
        <f t="shared" si="23"/>
        <v>Yellow</v>
      </c>
      <c r="BO38" s="8" t="str">
        <f t="shared" si="24"/>
        <v>Yellow</v>
      </c>
      <c r="BP38" s="8" t="str">
        <f t="shared" si="25"/>
        <v>Yellow</v>
      </c>
      <c r="BQ38" s="8" t="str">
        <f t="shared" si="26"/>
        <v>Yellow</v>
      </c>
      <c r="BR38" s="8" t="str">
        <f t="shared" si="27"/>
        <v>Yellow</v>
      </c>
      <c r="BS38" s="8" t="str">
        <f t="shared" si="28"/>
        <v>Yellow</v>
      </c>
      <c r="BT38" s="8" t="str">
        <f t="shared" si="29"/>
        <v>Yellow</v>
      </c>
      <c r="BU38" s="8" t="str">
        <f t="shared" si="30"/>
        <v>Yellow</v>
      </c>
      <c r="BV38" s="8" t="str">
        <f t="shared" si="31"/>
        <v>Yellow</v>
      </c>
      <c r="BW38" s="8" t="str">
        <f t="shared" si="32"/>
        <v>Yellow</v>
      </c>
      <c r="BX38" s="8" t="str">
        <f t="shared" si="33"/>
        <v>Yellow</v>
      </c>
      <c r="BY38" s="8" t="str">
        <f t="shared" si="34"/>
        <v>Yellow</v>
      </c>
      <c r="BZ38" s="8" t="str">
        <f t="shared" si="35"/>
        <v>Yellow</v>
      </c>
      <c r="CA38" s="8" t="str">
        <f t="shared" si="36"/>
        <v>Yellow</v>
      </c>
      <c r="CB38" s="8" t="str">
        <f t="shared" si="37"/>
        <v/>
      </c>
      <c r="CC38" s="8" t="str">
        <f t="shared" si="38"/>
        <v>Yellow</v>
      </c>
      <c r="CD38" s="8" t="str">
        <f t="shared" si="39"/>
        <v>Yellow</v>
      </c>
      <c r="CE38" s="8" t="str">
        <f t="shared" si="40"/>
        <v>Yellow</v>
      </c>
      <c r="CF38" s="8" t="str">
        <f t="shared" si="41"/>
        <v>Yellow</v>
      </c>
      <c r="CG38" s="8" t="str">
        <f t="shared" si="80"/>
        <v>Yellow</v>
      </c>
      <c r="CH38" s="8" t="str">
        <f t="shared" si="42"/>
        <v/>
      </c>
      <c r="CI38" s="8" t="str">
        <f t="shared" si="81"/>
        <v/>
      </c>
      <c r="CJ38" s="8" t="str">
        <f t="shared" si="43"/>
        <v>Yellow</v>
      </c>
      <c r="CL38" s="10" t="str">
        <f t="shared" si="82"/>
        <v>Chile - Pirque - Las Majadas</v>
      </c>
      <c r="CN38" s="22" t="str">
        <f t="shared" si="44"/>
        <v/>
      </c>
      <c r="CO38" s="22" t="str">
        <f t="shared" si="45"/>
        <v/>
      </c>
      <c r="CP38" s="22" t="str">
        <f t="shared" si="46"/>
        <v/>
      </c>
      <c r="CQ38" s="22" t="str">
        <f t="shared" si="47"/>
        <v/>
      </c>
      <c r="CR38" s="22" t="str">
        <f t="shared" si="83"/>
        <v/>
      </c>
      <c r="CS38" s="22" t="str">
        <f t="shared" si="84"/>
        <v/>
      </c>
      <c r="CY38" s="8" t="str">
        <f t="shared" si="48"/>
        <v>X</v>
      </c>
      <c r="CZ38" s="29" t="str">
        <f t="shared" si="49"/>
        <v>X</v>
      </c>
      <c r="DB38" s="8" t="str">
        <f t="shared" si="50"/>
        <v>X</v>
      </c>
      <c r="DC38" s="8" t="str">
        <f t="shared" si="51"/>
        <v>X</v>
      </c>
      <c r="DD38" s="8" t="str">
        <f t="shared" si="52"/>
        <v>X</v>
      </c>
      <c r="DE38" s="8" t="str">
        <f t="shared" si="53"/>
        <v>X</v>
      </c>
      <c r="DF38" s="8" t="str">
        <f t="shared" si="54"/>
        <v>X</v>
      </c>
      <c r="DG38" s="8" t="str">
        <f t="shared" si="55"/>
        <v>X</v>
      </c>
      <c r="DH38" s="8" t="str">
        <f t="shared" si="56"/>
        <v>X</v>
      </c>
      <c r="DI38" s="8" t="str">
        <f t="shared" si="57"/>
        <v>X</v>
      </c>
      <c r="DJ38" s="8" t="str">
        <f t="shared" si="58"/>
        <v>X</v>
      </c>
      <c r="DK38" s="8" t="str">
        <f t="shared" si="59"/>
        <v>X</v>
      </c>
      <c r="DL38" s="8" t="str">
        <f t="shared" si="60"/>
        <v>X</v>
      </c>
      <c r="DM38" s="8" t="str">
        <f t="shared" si="61"/>
        <v>X</v>
      </c>
      <c r="DN38" s="8" t="str">
        <f t="shared" si="62"/>
        <v>X</v>
      </c>
      <c r="DO38" s="8" t="str">
        <f t="shared" si="63"/>
        <v>X</v>
      </c>
      <c r="DP38" s="8" t="str">
        <f t="shared" si="64"/>
        <v>X</v>
      </c>
      <c r="DQ38" s="8" t="str">
        <f t="shared" si="65"/>
        <v>X</v>
      </c>
      <c r="DR38" s="8" t="str">
        <f t="shared" si="66"/>
        <v>X</v>
      </c>
      <c r="DS38" s="8" t="str">
        <f t="shared" si="67"/>
        <v>X</v>
      </c>
      <c r="DT38" s="8" t="str">
        <f t="shared" si="68"/>
        <v>X</v>
      </c>
      <c r="DU38" s="8" t="str">
        <f t="shared" si="69"/>
        <v>X</v>
      </c>
      <c r="DV38" s="8" t="str">
        <f t="shared" si="70"/>
        <v>X</v>
      </c>
      <c r="DW38" s="8" t="str">
        <f t="shared" si="71"/>
        <v>X</v>
      </c>
      <c r="DX38" s="8" t="str">
        <f t="shared" si="72"/>
        <v>X</v>
      </c>
      <c r="DZ38" s="8" t="str">
        <f t="shared" si="73"/>
        <v>X</v>
      </c>
      <c r="EB38" s="8">
        <f>IF($DZ38="", "", COUNTIF($DZ$11:$DZ38, "X"))</f>
        <v>28</v>
      </c>
      <c r="ED38" s="10" t="str">
        <f t="shared" si="74"/>
        <v>28. Las Majadas</v>
      </c>
      <c r="EF38" s="8">
        <v>28</v>
      </c>
      <c r="EH38" s="10" t="str">
        <f>IF($B38="", "", IF(COUNTIF($B$11:$B38, $B38)&gt;1, "", $B38))</f>
        <v/>
      </c>
      <c r="EI38" s="8" t="str">
        <f t="shared" si="75"/>
        <v/>
      </c>
      <c r="EJ38" s="10" t="str">
        <f t="shared" si="76"/>
        <v>India</v>
      </c>
      <c r="EL38" s="10" t="str">
        <f>IF($C38="", "", IF(COUNTIF($C$11:$C38, $C38)&gt;1, "", $C38))</f>
        <v>Pirque</v>
      </c>
      <c r="EM38" s="8">
        <f t="shared" si="77"/>
        <v>225</v>
      </c>
      <c r="EN38" s="10" t="str">
        <f t="shared" si="78"/>
        <v>Bilbao</v>
      </c>
    </row>
    <row r="39" spans="1:144" hidden="1" x14ac:dyDescent="0.35">
      <c r="A39" s="2"/>
      <c r="B39" s="41" t="s">
        <v>180</v>
      </c>
      <c r="C39" s="42" t="s">
        <v>183</v>
      </c>
      <c r="D39" s="42" t="s">
        <v>184</v>
      </c>
      <c r="E39" s="49">
        <v>62</v>
      </c>
      <c r="F39" s="49">
        <v>61</v>
      </c>
      <c r="G39" s="49">
        <v>1</v>
      </c>
      <c r="H39" s="49">
        <v>4</v>
      </c>
      <c r="I39" s="42" t="s">
        <v>137</v>
      </c>
      <c r="J39" s="50" t="s">
        <v>137</v>
      </c>
      <c r="K39" s="49">
        <v>62</v>
      </c>
      <c r="L39" s="49">
        <v>183</v>
      </c>
      <c r="M39" s="49">
        <v>32</v>
      </c>
      <c r="N39" s="49">
        <v>20</v>
      </c>
      <c r="O39" s="49">
        <v>32</v>
      </c>
      <c r="P39" s="49">
        <v>24</v>
      </c>
      <c r="Q39" s="49">
        <v>24</v>
      </c>
      <c r="R39" s="49">
        <v>40</v>
      </c>
      <c r="S39" s="50" t="s">
        <v>7</v>
      </c>
      <c r="T39" s="49" t="s">
        <v>137</v>
      </c>
      <c r="U39" s="49" t="s">
        <v>137</v>
      </c>
      <c r="V39" s="49" t="s">
        <v>137</v>
      </c>
      <c r="W39" s="50" t="s">
        <v>7</v>
      </c>
      <c r="X39" s="49" t="s">
        <v>137</v>
      </c>
      <c r="Y39" s="50" t="s">
        <v>137</v>
      </c>
      <c r="Z39" s="49" t="s">
        <v>137</v>
      </c>
      <c r="AA39" s="49">
        <v>12</v>
      </c>
      <c r="AB39" s="67" t="s">
        <v>137</v>
      </c>
      <c r="AC39" s="63" t="s">
        <v>814</v>
      </c>
      <c r="AD39" s="63" t="s">
        <v>835</v>
      </c>
      <c r="AE39" s="43" t="s">
        <v>137</v>
      </c>
      <c r="AF39" s="2"/>
      <c r="BE39" s="8" t="str">
        <f t="shared" si="79"/>
        <v>X</v>
      </c>
      <c r="BG39" s="8" t="str">
        <f t="shared" si="16"/>
        <v/>
      </c>
      <c r="BH39" s="8" t="str">
        <f t="shared" si="17"/>
        <v/>
      </c>
      <c r="BI39" s="8" t="str">
        <f t="shared" si="18"/>
        <v/>
      </c>
      <c r="BJ39" s="8" t="str">
        <f t="shared" si="19"/>
        <v/>
      </c>
      <c r="BK39" s="8" t="str">
        <f t="shared" si="20"/>
        <v/>
      </c>
      <c r="BL39" s="8" t="str">
        <f t="shared" si="21"/>
        <v/>
      </c>
      <c r="BM39" s="8" t="str">
        <f t="shared" si="22"/>
        <v/>
      </c>
      <c r="BN39" s="8" t="str">
        <f t="shared" si="23"/>
        <v>Yellow</v>
      </c>
      <c r="BO39" s="8" t="str">
        <f t="shared" si="24"/>
        <v>Yellow</v>
      </c>
      <c r="BP39" s="8" t="str">
        <f t="shared" si="25"/>
        <v/>
      </c>
      <c r="BQ39" s="8" t="str">
        <f t="shared" si="26"/>
        <v/>
      </c>
      <c r="BR39" s="8" t="str">
        <f t="shared" si="27"/>
        <v/>
      </c>
      <c r="BS39" s="8" t="str">
        <f t="shared" si="28"/>
        <v/>
      </c>
      <c r="BT39" s="8" t="str">
        <f t="shared" si="29"/>
        <v/>
      </c>
      <c r="BU39" s="8" t="str">
        <f t="shared" si="30"/>
        <v/>
      </c>
      <c r="BV39" s="8" t="str">
        <f t="shared" si="31"/>
        <v/>
      </c>
      <c r="BW39" s="8" t="str">
        <f t="shared" si="32"/>
        <v/>
      </c>
      <c r="BX39" s="8" t="str">
        <f t="shared" si="33"/>
        <v/>
      </c>
      <c r="BY39" s="8" t="str">
        <f t="shared" si="34"/>
        <v>Yellow</v>
      </c>
      <c r="BZ39" s="8" t="str">
        <f t="shared" si="35"/>
        <v>Yellow</v>
      </c>
      <c r="CA39" s="8" t="str">
        <f t="shared" si="36"/>
        <v>Yellow</v>
      </c>
      <c r="CB39" s="8" t="str">
        <f t="shared" si="37"/>
        <v/>
      </c>
      <c r="CC39" s="8" t="str">
        <f t="shared" si="38"/>
        <v>Yellow</v>
      </c>
      <c r="CD39" s="8" t="str">
        <f t="shared" si="39"/>
        <v>Yellow</v>
      </c>
      <c r="CE39" s="8" t="str">
        <f t="shared" si="40"/>
        <v>Yellow</v>
      </c>
      <c r="CF39" s="8" t="str">
        <f t="shared" si="41"/>
        <v/>
      </c>
      <c r="CG39" s="8" t="str">
        <f t="shared" si="80"/>
        <v>Yellow</v>
      </c>
      <c r="CH39" s="8" t="str">
        <f t="shared" si="42"/>
        <v/>
      </c>
      <c r="CI39" s="8" t="str">
        <f t="shared" si="81"/>
        <v/>
      </c>
      <c r="CJ39" s="8" t="str">
        <f t="shared" si="43"/>
        <v>Yellow</v>
      </c>
      <c r="CL39" s="10" t="str">
        <f t="shared" si="82"/>
        <v>Chile - Santiago - The Singular Santiago, Lastarria Hotel</v>
      </c>
      <c r="CN39" s="22">
        <f t="shared" si="44"/>
        <v>183</v>
      </c>
      <c r="CO39" s="22" t="str">
        <f t="shared" si="45"/>
        <v/>
      </c>
      <c r="CP39" s="22" t="str">
        <f t="shared" si="46"/>
        <v/>
      </c>
      <c r="CQ39" s="22" t="str">
        <f t="shared" si="47"/>
        <v/>
      </c>
      <c r="CR39" s="22" t="str">
        <f t="shared" si="83"/>
        <v/>
      </c>
      <c r="CS39" s="22">
        <f t="shared" si="84"/>
        <v>12</v>
      </c>
      <c r="CY39" s="8" t="str">
        <f t="shared" si="48"/>
        <v>X</v>
      </c>
      <c r="CZ39" s="29" t="str">
        <f t="shared" si="49"/>
        <v>X</v>
      </c>
      <c r="DB39" s="8" t="str">
        <f t="shared" si="50"/>
        <v>X</v>
      </c>
      <c r="DC39" s="8" t="str">
        <f t="shared" si="51"/>
        <v>X</v>
      </c>
      <c r="DD39" s="8" t="str">
        <f t="shared" si="52"/>
        <v>X</v>
      </c>
      <c r="DE39" s="8" t="str">
        <f t="shared" si="53"/>
        <v>X</v>
      </c>
      <c r="DF39" s="8" t="str">
        <f t="shared" si="54"/>
        <v>X</v>
      </c>
      <c r="DG39" s="8" t="str">
        <f t="shared" si="55"/>
        <v>X</v>
      </c>
      <c r="DH39" s="8" t="str">
        <f t="shared" si="56"/>
        <v>X</v>
      </c>
      <c r="DI39" s="8" t="str">
        <f t="shared" si="57"/>
        <v>X</v>
      </c>
      <c r="DJ39" s="8" t="str">
        <f t="shared" si="58"/>
        <v>X</v>
      </c>
      <c r="DK39" s="8" t="str">
        <f t="shared" si="59"/>
        <v>X</v>
      </c>
      <c r="DL39" s="8" t="str">
        <f t="shared" si="60"/>
        <v>X</v>
      </c>
      <c r="DM39" s="8" t="str">
        <f t="shared" si="61"/>
        <v>X</v>
      </c>
      <c r="DN39" s="8" t="str">
        <f t="shared" si="62"/>
        <v>X</v>
      </c>
      <c r="DO39" s="8" t="str">
        <f t="shared" si="63"/>
        <v>X</v>
      </c>
      <c r="DP39" s="8" t="str">
        <f t="shared" si="64"/>
        <v>X</v>
      </c>
      <c r="DQ39" s="8" t="str">
        <f t="shared" si="65"/>
        <v>X</v>
      </c>
      <c r="DR39" s="8" t="str">
        <f t="shared" si="66"/>
        <v>X</v>
      </c>
      <c r="DS39" s="8" t="str">
        <f t="shared" si="67"/>
        <v>X</v>
      </c>
      <c r="DT39" s="8" t="str">
        <f t="shared" si="68"/>
        <v>X</v>
      </c>
      <c r="DU39" s="8" t="str">
        <f t="shared" si="69"/>
        <v>X</v>
      </c>
      <c r="DV39" s="8" t="str">
        <f t="shared" si="70"/>
        <v>X</v>
      </c>
      <c r="DW39" s="8" t="str">
        <f t="shared" si="71"/>
        <v>X</v>
      </c>
      <c r="DX39" s="8" t="str">
        <f t="shared" si="72"/>
        <v>X</v>
      </c>
      <c r="DZ39" s="8" t="str">
        <f t="shared" si="73"/>
        <v>X</v>
      </c>
      <c r="EB39" s="8">
        <f>IF($DZ39="", "", COUNTIF($DZ$11:$DZ39, "X"))</f>
        <v>29</v>
      </c>
      <c r="ED39" s="10" t="str">
        <f t="shared" si="74"/>
        <v>29. The Singular Santiago, Lastarria Hotel</v>
      </c>
      <c r="EF39" s="8">
        <v>29</v>
      </c>
      <c r="EH39" s="10" t="str">
        <f>IF($B39="", "", IF(COUNTIF($B$11:$B39, $B39)&gt;1, "", $B39))</f>
        <v/>
      </c>
      <c r="EI39" s="8" t="str">
        <f t="shared" si="75"/>
        <v/>
      </c>
      <c r="EJ39" s="10" t="str">
        <f t="shared" si="76"/>
        <v>Indonesia</v>
      </c>
      <c r="EL39" s="10" t="str">
        <f>IF($C39="", "", IF(COUNTIF($C$11:$C39, $C39)&gt;1, "", $C39))</f>
        <v>Santiago</v>
      </c>
      <c r="EM39" s="8">
        <f t="shared" si="77"/>
        <v>277</v>
      </c>
      <c r="EN39" s="10" t="str">
        <f t="shared" si="78"/>
        <v>Boca Raton</v>
      </c>
    </row>
    <row r="40" spans="1:144" hidden="1" x14ac:dyDescent="0.35">
      <c r="A40" s="2"/>
      <c r="B40" s="41" t="s">
        <v>180</v>
      </c>
      <c r="C40" s="42" t="s">
        <v>185</v>
      </c>
      <c r="D40" s="42" t="s">
        <v>186</v>
      </c>
      <c r="E40" s="49">
        <v>57</v>
      </c>
      <c r="F40" s="49">
        <v>54</v>
      </c>
      <c r="G40" s="49">
        <v>3</v>
      </c>
      <c r="H40" s="49">
        <v>1</v>
      </c>
      <c r="I40" s="42" t="s">
        <v>137</v>
      </c>
      <c r="J40" s="50" t="s">
        <v>137</v>
      </c>
      <c r="K40" s="49">
        <v>57</v>
      </c>
      <c r="L40" s="49">
        <v>111</v>
      </c>
      <c r="M40" s="49">
        <v>80</v>
      </c>
      <c r="N40" s="49">
        <v>36</v>
      </c>
      <c r="O40" s="49">
        <v>36</v>
      </c>
      <c r="P40" s="49">
        <v>30</v>
      </c>
      <c r="Q40" s="49">
        <v>30</v>
      </c>
      <c r="R40" s="49">
        <v>100</v>
      </c>
      <c r="S40" s="50" t="s">
        <v>7</v>
      </c>
      <c r="T40" s="49" t="s">
        <v>137</v>
      </c>
      <c r="U40" s="49" t="s">
        <v>137</v>
      </c>
      <c r="V40" s="49" t="s">
        <v>137</v>
      </c>
      <c r="W40" s="50" t="s">
        <v>7</v>
      </c>
      <c r="X40" s="49" t="s">
        <v>137</v>
      </c>
      <c r="Y40" s="50" t="s">
        <v>137</v>
      </c>
      <c r="Z40" s="49" t="s">
        <v>137</v>
      </c>
      <c r="AA40" s="49">
        <v>154</v>
      </c>
      <c r="AB40" s="67" t="s">
        <v>137</v>
      </c>
      <c r="AC40" s="63" t="s">
        <v>814</v>
      </c>
      <c r="AD40" s="63" t="s">
        <v>836</v>
      </c>
      <c r="AE40" s="43" t="s">
        <v>137</v>
      </c>
      <c r="AF40" s="2"/>
      <c r="BE40" s="8" t="str">
        <f t="shared" si="79"/>
        <v>X</v>
      </c>
      <c r="BG40" s="8" t="str">
        <f t="shared" si="16"/>
        <v/>
      </c>
      <c r="BH40" s="8" t="str">
        <f t="shared" si="17"/>
        <v/>
      </c>
      <c r="BI40" s="8" t="str">
        <f t="shared" si="18"/>
        <v/>
      </c>
      <c r="BJ40" s="8" t="str">
        <f t="shared" si="19"/>
        <v/>
      </c>
      <c r="BK40" s="8" t="str">
        <f t="shared" si="20"/>
        <v/>
      </c>
      <c r="BL40" s="8" t="str">
        <f t="shared" si="21"/>
        <v/>
      </c>
      <c r="BM40" s="8" t="str">
        <f t="shared" si="22"/>
        <v/>
      </c>
      <c r="BN40" s="8" t="str">
        <f t="shared" si="23"/>
        <v>Yellow</v>
      </c>
      <c r="BO40" s="8" t="str">
        <f t="shared" si="24"/>
        <v>Yellow</v>
      </c>
      <c r="BP40" s="8" t="str">
        <f t="shared" si="25"/>
        <v/>
      </c>
      <c r="BQ40" s="8" t="str">
        <f t="shared" si="26"/>
        <v/>
      </c>
      <c r="BR40" s="8" t="str">
        <f t="shared" si="27"/>
        <v/>
      </c>
      <c r="BS40" s="8" t="str">
        <f t="shared" si="28"/>
        <v/>
      </c>
      <c r="BT40" s="8" t="str">
        <f t="shared" si="29"/>
        <v/>
      </c>
      <c r="BU40" s="8" t="str">
        <f t="shared" si="30"/>
        <v/>
      </c>
      <c r="BV40" s="8" t="str">
        <f t="shared" si="31"/>
        <v/>
      </c>
      <c r="BW40" s="8" t="str">
        <f t="shared" si="32"/>
        <v/>
      </c>
      <c r="BX40" s="8" t="str">
        <f t="shared" si="33"/>
        <v/>
      </c>
      <c r="BY40" s="8" t="str">
        <f t="shared" si="34"/>
        <v>Yellow</v>
      </c>
      <c r="BZ40" s="8" t="str">
        <f t="shared" si="35"/>
        <v>Yellow</v>
      </c>
      <c r="CA40" s="8" t="str">
        <f t="shared" si="36"/>
        <v>Yellow</v>
      </c>
      <c r="CB40" s="8" t="str">
        <f t="shared" si="37"/>
        <v/>
      </c>
      <c r="CC40" s="8" t="str">
        <f t="shared" si="38"/>
        <v>Yellow</v>
      </c>
      <c r="CD40" s="8" t="str">
        <f t="shared" si="39"/>
        <v>Yellow</v>
      </c>
      <c r="CE40" s="8" t="str">
        <f t="shared" si="40"/>
        <v>Yellow</v>
      </c>
      <c r="CF40" s="8" t="str">
        <f t="shared" si="41"/>
        <v/>
      </c>
      <c r="CG40" s="8" t="str">
        <f t="shared" si="80"/>
        <v>Yellow</v>
      </c>
      <c r="CH40" s="8" t="str">
        <f t="shared" si="42"/>
        <v/>
      </c>
      <c r="CI40" s="8" t="str">
        <f t="shared" si="81"/>
        <v/>
      </c>
      <c r="CJ40" s="8" t="str">
        <f t="shared" si="43"/>
        <v>Yellow</v>
      </c>
      <c r="CL40" s="10" t="str">
        <f t="shared" si="82"/>
        <v>Chile - Puerto Natales - The Singular Patagonia, Puerto Bories Hotel</v>
      </c>
      <c r="CN40" s="22">
        <f t="shared" si="44"/>
        <v>111</v>
      </c>
      <c r="CO40" s="22" t="str">
        <f t="shared" si="45"/>
        <v/>
      </c>
      <c r="CP40" s="22" t="str">
        <f t="shared" si="46"/>
        <v/>
      </c>
      <c r="CQ40" s="22" t="str">
        <f t="shared" si="47"/>
        <v/>
      </c>
      <c r="CR40" s="22" t="str">
        <f t="shared" si="83"/>
        <v/>
      </c>
      <c r="CS40" s="22">
        <f t="shared" si="84"/>
        <v>154</v>
      </c>
      <c r="CY40" s="8" t="str">
        <f t="shared" si="48"/>
        <v>X</v>
      </c>
      <c r="CZ40" s="29" t="str">
        <f t="shared" si="49"/>
        <v>X</v>
      </c>
      <c r="DB40" s="8" t="str">
        <f t="shared" si="50"/>
        <v>X</v>
      </c>
      <c r="DC40" s="8" t="str">
        <f t="shared" si="51"/>
        <v>X</v>
      </c>
      <c r="DD40" s="8" t="str">
        <f t="shared" si="52"/>
        <v>X</v>
      </c>
      <c r="DE40" s="8" t="str">
        <f t="shared" si="53"/>
        <v>X</v>
      </c>
      <c r="DF40" s="8" t="str">
        <f t="shared" si="54"/>
        <v>X</v>
      </c>
      <c r="DG40" s="8" t="str">
        <f t="shared" si="55"/>
        <v>X</v>
      </c>
      <c r="DH40" s="8" t="str">
        <f t="shared" si="56"/>
        <v>X</v>
      </c>
      <c r="DI40" s="8" t="str">
        <f t="shared" si="57"/>
        <v>X</v>
      </c>
      <c r="DJ40" s="8" t="str">
        <f t="shared" si="58"/>
        <v>X</v>
      </c>
      <c r="DK40" s="8" t="str">
        <f t="shared" si="59"/>
        <v>X</v>
      </c>
      <c r="DL40" s="8" t="str">
        <f t="shared" si="60"/>
        <v>X</v>
      </c>
      <c r="DM40" s="8" t="str">
        <f t="shared" si="61"/>
        <v>X</v>
      </c>
      <c r="DN40" s="8" t="str">
        <f t="shared" si="62"/>
        <v>X</v>
      </c>
      <c r="DO40" s="8" t="str">
        <f t="shared" si="63"/>
        <v>X</v>
      </c>
      <c r="DP40" s="8" t="str">
        <f t="shared" si="64"/>
        <v>X</v>
      </c>
      <c r="DQ40" s="8" t="str">
        <f t="shared" si="65"/>
        <v>X</v>
      </c>
      <c r="DR40" s="8" t="str">
        <f t="shared" si="66"/>
        <v>X</v>
      </c>
      <c r="DS40" s="8" t="str">
        <f t="shared" si="67"/>
        <v>X</v>
      </c>
      <c r="DT40" s="8" t="str">
        <f t="shared" si="68"/>
        <v>X</v>
      </c>
      <c r="DU40" s="8" t="str">
        <f t="shared" si="69"/>
        <v>X</v>
      </c>
      <c r="DV40" s="8" t="str">
        <f t="shared" si="70"/>
        <v>X</v>
      </c>
      <c r="DW40" s="8" t="str">
        <f t="shared" si="71"/>
        <v>X</v>
      </c>
      <c r="DX40" s="8" t="str">
        <f t="shared" si="72"/>
        <v>X</v>
      </c>
      <c r="DZ40" s="8" t="str">
        <f t="shared" si="73"/>
        <v>X</v>
      </c>
      <c r="EB40" s="8">
        <f>IF($DZ40="", "", COUNTIF($DZ$11:$DZ40, "X"))</f>
        <v>30</v>
      </c>
      <c r="ED40" s="10" t="str">
        <f t="shared" si="74"/>
        <v>30. The Singular Patagonia, Puerto Bories Hotel</v>
      </c>
      <c r="EF40" s="8">
        <v>30</v>
      </c>
      <c r="EH40" s="10" t="str">
        <f>IF($B40="", "", IF(COUNTIF($B$11:$B40, $B40)&gt;1, "", $B40))</f>
        <v/>
      </c>
      <c r="EI40" s="8" t="str">
        <f t="shared" si="75"/>
        <v/>
      </c>
      <c r="EJ40" s="10" t="str">
        <f t="shared" si="76"/>
        <v>Ireland</v>
      </c>
      <c r="EL40" s="10" t="str">
        <f>IF($C40="", "", IF(COUNTIF($C$11:$C40, $C40)&gt;1, "", $C40))</f>
        <v>Puerto Natales</v>
      </c>
      <c r="EM40" s="8">
        <f t="shared" si="77"/>
        <v>237</v>
      </c>
      <c r="EN40" s="10" t="str">
        <f t="shared" si="78"/>
        <v>Bocas Del Toro</v>
      </c>
    </row>
    <row r="41" spans="1:144" hidden="1" x14ac:dyDescent="0.35">
      <c r="A41" s="2"/>
      <c r="B41" s="41" t="s">
        <v>180</v>
      </c>
      <c r="C41" s="42" t="s">
        <v>1269</v>
      </c>
      <c r="D41" s="42" t="s">
        <v>1270</v>
      </c>
      <c r="E41" s="49">
        <v>25</v>
      </c>
      <c r="F41" s="49">
        <v>19</v>
      </c>
      <c r="G41" s="49">
        <v>6</v>
      </c>
      <c r="H41" s="49">
        <v>0</v>
      </c>
      <c r="I41" s="42" t="s">
        <v>137</v>
      </c>
      <c r="J41" s="50" t="s">
        <v>137</v>
      </c>
      <c r="K41" s="49" t="s">
        <v>137</v>
      </c>
      <c r="L41" s="49" t="s">
        <v>137</v>
      </c>
      <c r="M41" s="49" t="s">
        <v>137</v>
      </c>
      <c r="N41" s="49" t="s">
        <v>137</v>
      </c>
      <c r="O41" s="49" t="s">
        <v>137</v>
      </c>
      <c r="P41" s="49" t="s">
        <v>137</v>
      </c>
      <c r="Q41" s="49" t="s">
        <v>137</v>
      </c>
      <c r="R41" s="49" t="s">
        <v>137</v>
      </c>
      <c r="S41" s="50" t="s">
        <v>137</v>
      </c>
      <c r="T41" s="49" t="s">
        <v>137</v>
      </c>
      <c r="U41" s="49" t="s">
        <v>137</v>
      </c>
      <c r="V41" s="49" t="s">
        <v>137</v>
      </c>
      <c r="W41" s="50" t="s">
        <v>137</v>
      </c>
      <c r="X41" s="49" t="s">
        <v>137</v>
      </c>
      <c r="Y41" s="50" t="s">
        <v>137</v>
      </c>
      <c r="Z41" s="49" t="s">
        <v>137</v>
      </c>
      <c r="AA41" s="49" t="s">
        <v>137</v>
      </c>
      <c r="AB41" s="67" t="s">
        <v>137</v>
      </c>
      <c r="AC41" s="63" t="s">
        <v>1271</v>
      </c>
      <c r="AD41" s="63" t="s">
        <v>1272</v>
      </c>
      <c r="AE41" s="43" t="s">
        <v>137</v>
      </c>
      <c r="AF41" s="2"/>
      <c r="BE41" s="8" t="str">
        <f t="shared" si="79"/>
        <v>X</v>
      </c>
      <c r="BG41" s="8" t="str">
        <f t="shared" si="16"/>
        <v/>
      </c>
      <c r="BH41" s="8" t="str">
        <f t="shared" si="17"/>
        <v/>
      </c>
      <c r="BI41" s="8" t="str">
        <f t="shared" si="18"/>
        <v/>
      </c>
      <c r="BJ41" s="8" t="str">
        <f t="shared" si="19"/>
        <v/>
      </c>
      <c r="BK41" s="8" t="str">
        <f t="shared" si="20"/>
        <v/>
      </c>
      <c r="BL41" s="8" t="str">
        <f t="shared" si="21"/>
        <v/>
      </c>
      <c r="BM41" s="8" t="str">
        <f t="shared" si="22"/>
        <v/>
      </c>
      <c r="BN41" s="8" t="str">
        <f t="shared" si="23"/>
        <v>Yellow</v>
      </c>
      <c r="BO41" s="8" t="str">
        <f t="shared" si="24"/>
        <v>Yellow</v>
      </c>
      <c r="BP41" s="8" t="str">
        <f t="shared" si="25"/>
        <v>Yellow</v>
      </c>
      <c r="BQ41" s="8" t="str">
        <f t="shared" si="26"/>
        <v>Yellow</v>
      </c>
      <c r="BR41" s="8" t="str">
        <f t="shared" si="27"/>
        <v>Yellow</v>
      </c>
      <c r="BS41" s="8" t="str">
        <f t="shared" si="28"/>
        <v>Yellow</v>
      </c>
      <c r="BT41" s="8" t="str">
        <f t="shared" si="29"/>
        <v>Yellow</v>
      </c>
      <c r="BU41" s="8" t="str">
        <f t="shared" si="30"/>
        <v>Yellow</v>
      </c>
      <c r="BV41" s="8" t="str">
        <f t="shared" si="31"/>
        <v>Yellow</v>
      </c>
      <c r="BW41" s="8" t="str">
        <f t="shared" si="32"/>
        <v>Yellow</v>
      </c>
      <c r="BX41" s="8" t="str">
        <f t="shared" si="33"/>
        <v>Yellow</v>
      </c>
      <c r="BY41" s="8" t="str">
        <f t="shared" si="34"/>
        <v>Yellow</v>
      </c>
      <c r="BZ41" s="8" t="str">
        <f t="shared" si="35"/>
        <v>Yellow</v>
      </c>
      <c r="CA41" s="8" t="str">
        <f t="shared" si="36"/>
        <v>Yellow</v>
      </c>
      <c r="CB41" s="8" t="str">
        <f t="shared" si="37"/>
        <v>Yellow</v>
      </c>
      <c r="CC41" s="8" t="str">
        <f t="shared" si="38"/>
        <v>Yellow</v>
      </c>
      <c r="CD41" s="8" t="str">
        <f t="shared" si="39"/>
        <v>Yellow</v>
      </c>
      <c r="CE41" s="8" t="str">
        <f t="shared" si="40"/>
        <v>Yellow</v>
      </c>
      <c r="CF41" s="8" t="str">
        <f t="shared" si="41"/>
        <v>Yellow</v>
      </c>
      <c r="CG41" s="8" t="str">
        <f t="shared" si="80"/>
        <v>Yellow</v>
      </c>
      <c r="CH41" s="8" t="str">
        <f t="shared" si="42"/>
        <v>Red</v>
      </c>
      <c r="CI41" s="8" t="str">
        <f t="shared" si="81"/>
        <v/>
      </c>
      <c r="CJ41" s="8" t="str">
        <f t="shared" si="43"/>
        <v>Yellow</v>
      </c>
      <c r="CL41" s="10" t="str">
        <f t="shared" si="82"/>
        <v>Chile - Puerto Varas - Hotel AWA</v>
      </c>
      <c r="CN41" s="22" t="str">
        <f t="shared" si="44"/>
        <v/>
      </c>
      <c r="CO41" s="22" t="str">
        <f t="shared" si="45"/>
        <v/>
      </c>
      <c r="CP41" s="22" t="str">
        <f t="shared" si="46"/>
        <v/>
      </c>
      <c r="CQ41" s="22" t="str">
        <f t="shared" si="47"/>
        <v/>
      </c>
      <c r="CR41" s="22" t="str">
        <f t="shared" si="83"/>
        <v/>
      </c>
      <c r="CS41" s="22" t="str">
        <f t="shared" si="84"/>
        <v/>
      </c>
      <c r="CY41" s="8" t="str">
        <f t="shared" si="48"/>
        <v>X</v>
      </c>
      <c r="CZ41" s="29" t="str">
        <f t="shared" si="49"/>
        <v>X</v>
      </c>
      <c r="DB41" s="8" t="str">
        <f t="shared" si="50"/>
        <v>X</v>
      </c>
      <c r="DC41" s="8" t="str">
        <f t="shared" si="51"/>
        <v>X</v>
      </c>
      <c r="DD41" s="8" t="str">
        <f t="shared" si="52"/>
        <v>X</v>
      </c>
      <c r="DE41" s="8" t="str">
        <f t="shared" si="53"/>
        <v>X</v>
      </c>
      <c r="DF41" s="8" t="str">
        <f t="shared" si="54"/>
        <v>X</v>
      </c>
      <c r="DG41" s="8" t="str">
        <f t="shared" si="55"/>
        <v>X</v>
      </c>
      <c r="DH41" s="8" t="str">
        <f t="shared" si="56"/>
        <v>X</v>
      </c>
      <c r="DI41" s="8" t="str">
        <f t="shared" si="57"/>
        <v>X</v>
      </c>
      <c r="DJ41" s="8" t="str">
        <f t="shared" si="58"/>
        <v>X</v>
      </c>
      <c r="DK41" s="8" t="str">
        <f t="shared" si="59"/>
        <v>X</v>
      </c>
      <c r="DL41" s="8" t="str">
        <f t="shared" si="60"/>
        <v>X</v>
      </c>
      <c r="DM41" s="8" t="str">
        <f t="shared" si="61"/>
        <v>X</v>
      </c>
      <c r="DN41" s="8" t="str">
        <f t="shared" si="62"/>
        <v>X</v>
      </c>
      <c r="DO41" s="8" t="str">
        <f t="shared" si="63"/>
        <v>X</v>
      </c>
      <c r="DP41" s="8" t="str">
        <f t="shared" si="64"/>
        <v>X</v>
      </c>
      <c r="DQ41" s="8" t="str">
        <f t="shared" si="65"/>
        <v>X</v>
      </c>
      <c r="DR41" s="8" t="str">
        <f t="shared" si="66"/>
        <v>X</v>
      </c>
      <c r="DS41" s="8" t="str">
        <f t="shared" si="67"/>
        <v>X</v>
      </c>
      <c r="DT41" s="8" t="str">
        <f t="shared" si="68"/>
        <v>X</v>
      </c>
      <c r="DU41" s="8" t="str">
        <f t="shared" si="69"/>
        <v>X</v>
      </c>
      <c r="DV41" s="8" t="str">
        <f t="shared" si="70"/>
        <v>X</v>
      </c>
      <c r="DW41" s="8" t="str">
        <f t="shared" si="71"/>
        <v>X</v>
      </c>
      <c r="DX41" s="8" t="str">
        <f t="shared" si="72"/>
        <v>X</v>
      </c>
      <c r="DZ41" s="8" t="str">
        <f t="shared" si="73"/>
        <v>X</v>
      </c>
      <c r="EB41" s="8">
        <f>IF($DZ41="", "", COUNTIF($DZ$11:$DZ41, "X"))</f>
        <v>31</v>
      </c>
      <c r="ED41" s="10" t="str">
        <f t="shared" si="74"/>
        <v>31. Hotel AWA</v>
      </c>
      <c r="EF41" s="8">
        <v>31</v>
      </c>
      <c r="EH41" s="10" t="str">
        <f>IF($B41="", "", IF(COUNTIF($B$11:$B41, $B41)&gt;1, "", $B41))</f>
        <v/>
      </c>
      <c r="EI41" s="8" t="str">
        <f t="shared" si="75"/>
        <v/>
      </c>
      <c r="EJ41" s="10" t="str">
        <f t="shared" si="76"/>
        <v>Israel</v>
      </c>
      <c r="EL41" s="10" t="str">
        <f>IF($C41="", "", IF(COUNTIF($C$11:$C41, $C41)&gt;1, "", $C41))</f>
        <v>Puerto Varas</v>
      </c>
      <c r="EM41" s="8">
        <f t="shared" si="77"/>
        <v>238</v>
      </c>
      <c r="EN41" s="10" t="str">
        <f t="shared" si="78"/>
        <v>Bodrum</v>
      </c>
    </row>
    <row r="42" spans="1:144" hidden="1" x14ac:dyDescent="0.35">
      <c r="A42" s="2"/>
      <c r="B42" s="41" t="s">
        <v>192</v>
      </c>
      <c r="C42" s="42" t="s">
        <v>199</v>
      </c>
      <c r="D42" s="42" t="s">
        <v>200</v>
      </c>
      <c r="E42" s="49">
        <v>188</v>
      </c>
      <c r="F42" s="49">
        <v>188</v>
      </c>
      <c r="G42" s="49" t="s">
        <v>137</v>
      </c>
      <c r="H42" s="49">
        <v>10</v>
      </c>
      <c r="I42" s="42" t="s">
        <v>137</v>
      </c>
      <c r="J42" s="50" t="s">
        <v>137</v>
      </c>
      <c r="K42" s="49">
        <v>700</v>
      </c>
      <c r="L42" s="49">
        <v>3350</v>
      </c>
      <c r="M42" s="49">
        <v>700</v>
      </c>
      <c r="N42" s="49">
        <v>350</v>
      </c>
      <c r="O42" s="49" t="s">
        <v>137</v>
      </c>
      <c r="P42" s="49" t="s">
        <v>137</v>
      </c>
      <c r="Q42" s="49">
        <v>350</v>
      </c>
      <c r="R42" s="49">
        <v>400</v>
      </c>
      <c r="S42" s="50" t="s">
        <v>8</v>
      </c>
      <c r="T42" s="49" t="s">
        <v>137</v>
      </c>
      <c r="U42" s="49" t="s">
        <v>137</v>
      </c>
      <c r="V42" s="49" t="s">
        <v>137</v>
      </c>
      <c r="W42" s="50" t="s">
        <v>7</v>
      </c>
      <c r="X42" s="49" t="s">
        <v>137</v>
      </c>
      <c r="Y42" s="50" t="s">
        <v>137</v>
      </c>
      <c r="Z42" s="49" t="s">
        <v>137</v>
      </c>
      <c r="AA42" s="49">
        <v>5</v>
      </c>
      <c r="AB42" s="67" t="s">
        <v>137</v>
      </c>
      <c r="AC42" s="63" t="s">
        <v>791</v>
      </c>
      <c r="AD42" s="63" t="s">
        <v>843</v>
      </c>
      <c r="AE42" s="43" t="s">
        <v>137</v>
      </c>
      <c r="AF42" s="2"/>
      <c r="BE42" s="8" t="str">
        <f t="shared" si="79"/>
        <v>X</v>
      </c>
      <c r="BG42" s="8" t="str">
        <f t="shared" si="16"/>
        <v/>
      </c>
      <c r="BH42" s="8" t="str">
        <f t="shared" si="17"/>
        <v/>
      </c>
      <c r="BI42" s="8" t="str">
        <f t="shared" si="18"/>
        <v/>
      </c>
      <c r="BJ42" s="8" t="str">
        <f t="shared" si="19"/>
        <v/>
      </c>
      <c r="BK42" s="8" t="str">
        <f t="shared" si="20"/>
        <v/>
      </c>
      <c r="BL42" s="8" t="str">
        <f t="shared" si="21"/>
        <v>Yellow</v>
      </c>
      <c r="BM42" s="8" t="str">
        <f t="shared" si="22"/>
        <v/>
      </c>
      <c r="BN42" s="8" t="str">
        <f t="shared" si="23"/>
        <v>Yellow</v>
      </c>
      <c r="BO42" s="8" t="str">
        <f t="shared" si="24"/>
        <v>Yellow</v>
      </c>
      <c r="BP42" s="8" t="str">
        <f t="shared" si="25"/>
        <v/>
      </c>
      <c r="BQ42" s="8" t="str">
        <f t="shared" si="26"/>
        <v/>
      </c>
      <c r="BR42" s="8" t="str">
        <f t="shared" si="27"/>
        <v/>
      </c>
      <c r="BS42" s="8" t="str">
        <f t="shared" si="28"/>
        <v/>
      </c>
      <c r="BT42" s="8" t="str">
        <f t="shared" si="29"/>
        <v>Yellow</v>
      </c>
      <c r="BU42" s="8" t="str">
        <f t="shared" si="30"/>
        <v>Yellow</v>
      </c>
      <c r="BV42" s="8" t="str">
        <f t="shared" si="31"/>
        <v/>
      </c>
      <c r="BW42" s="8" t="str">
        <f t="shared" si="32"/>
        <v/>
      </c>
      <c r="BX42" s="8" t="str">
        <f t="shared" si="33"/>
        <v/>
      </c>
      <c r="BY42" s="8" t="str">
        <f t="shared" si="34"/>
        <v>Yellow</v>
      </c>
      <c r="BZ42" s="8" t="str">
        <f t="shared" si="35"/>
        <v>Yellow</v>
      </c>
      <c r="CA42" s="8" t="str">
        <f t="shared" si="36"/>
        <v>Yellow</v>
      </c>
      <c r="CB42" s="8" t="str">
        <f t="shared" si="37"/>
        <v/>
      </c>
      <c r="CC42" s="8" t="str">
        <f t="shared" si="38"/>
        <v>Yellow</v>
      </c>
      <c r="CD42" s="8" t="str">
        <f t="shared" si="39"/>
        <v>Yellow</v>
      </c>
      <c r="CE42" s="8" t="str">
        <f t="shared" si="40"/>
        <v>Yellow</v>
      </c>
      <c r="CF42" s="8" t="str">
        <f t="shared" si="41"/>
        <v/>
      </c>
      <c r="CG42" s="8" t="str">
        <f t="shared" si="80"/>
        <v>Yellow</v>
      </c>
      <c r="CH42" s="8" t="str">
        <f t="shared" si="42"/>
        <v/>
      </c>
      <c r="CI42" s="8" t="str">
        <f t="shared" si="81"/>
        <v/>
      </c>
      <c r="CJ42" s="8" t="str">
        <f t="shared" si="43"/>
        <v>Yellow</v>
      </c>
      <c r="CL42" s="10" t="str">
        <f t="shared" si="82"/>
        <v>China - Xiamen, Fujian - Lohkah Hotel and Spa</v>
      </c>
      <c r="CN42" s="22">
        <f t="shared" si="44"/>
        <v>3350</v>
      </c>
      <c r="CO42" s="22" t="str">
        <f t="shared" si="45"/>
        <v/>
      </c>
      <c r="CP42" s="22" t="str">
        <f t="shared" si="46"/>
        <v/>
      </c>
      <c r="CQ42" s="22" t="str">
        <f t="shared" si="47"/>
        <v/>
      </c>
      <c r="CR42" s="22" t="str">
        <f t="shared" si="83"/>
        <v/>
      </c>
      <c r="CS42" s="22">
        <f t="shared" si="84"/>
        <v>5</v>
      </c>
      <c r="CY42" s="8" t="str">
        <f t="shared" si="48"/>
        <v>X</v>
      </c>
      <c r="CZ42" s="29" t="str">
        <f t="shared" si="49"/>
        <v>X</v>
      </c>
      <c r="DB42" s="8" t="str">
        <f t="shared" si="50"/>
        <v>X</v>
      </c>
      <c r="DC42" s="8" t="str">
        <f t="shared" si="51"/>
        <v>X</v>
      </c>
      <c r="DD42" s="8" t="str">
        <f t="shared" si="52"/>
        <v>X</v>
      </c>
      <c r="DE42" s="8" t="str">
        <f t="shared" si="53"/>
        <v>X</v>
      </c>
      <c r="DF42" s="8" t="str">
        <f t="shared" si="54"/>
        <v>X</v>
      </c>
      <c r="DG42" s="8" t="str">
        <f t="shared" si="55"/>
        <v>X</v>
      </c>
      <c r="DH42" s="8" t="str">
        <f t="shared" si="56"/>
        <v>X</v>
      </c>
      <c r="DI42" s="8" t="str">
        <f t="shared" si="57"/>
        <v>X</v>
      </c>
      <c r="DJ42" s="8" t="str">
        <f t="shared" si="58"/>
        <v>X</v>
      </c>
      <c r="DK42" s="8" t="str">
        <f t="shared" si="59"/>
        <v>X</v>
      </c>
      <c r="DL42" s="8" t="str">
        <f t="shared" si="60"/>
        <v>X</v>
      </c>
      <c r="DM42" s="8" t="str">
        <f t="shared" si="61"/>
        <v>X</v>
      </c>
      <c r="DN42" s="8" t="str">
        <f t="shared" si="62"/>
        <v>X</v>
      </c>
      <c r="DO42" s="8" t="str">
        <f t="shared" si="63"/>
        <v>X</v>
      </c>
      <c r="DP42" s="8" t="str">
        <f t="shared" si="64"/>
        <v>X</v>
      </c>
      <c r="DQ42" s="8" t="str">
        <f t="shared" si="65"/>
        <v>X</v>
      </c>
      <c r="DR42" s="8" t="str">
        <f t="shared" si="66"/>
        <v>X</v>
      </c>
      <c r="DS42" s="8" t="str">
        <f t="shared" si="67"/>
        <v>X</v>
      </c>
      <c r="DT42" s="8" t="str">
        <f t="shared" si="68"/>
        <v>X</v>
      </c>
      <c r="DU42" s="8" t="str">
        <f t="shared" si="69"/>
        <v>X</v>
      </c>
      <c r="DV42" s="8" t="str">
        <f t="shared" si="70"/>
        <v>X</v>
      </c>
      <c r="DW42" s="8" t="str">
        <f t="shared" si="71"/>
        <v>X</v>
      </c>
      <c r="DX42" s="8" t="str">
        <f t="shared" si="72"/>
        <v>X</v>
      </c>
      <c r="DZ42" s="8" t="str">
        <f t="shared" si="73"/>
        <v>X</v>
      </c>
      <c r="EB42" s="8">
        <f>IF($DZ42="", "", COUNTIF($DZ$11:$DZ42, "X"))</f>
        <v>32</v>
      </c>
      <c r="ED42" s="10" t="str">
        <f t="shared" si="74"/>
        <v>32. Lohkah Hotel and Spa</v>
      </c>
      <c r="EF42" s="8">
        <v>32</v>
      </c>
      <c r="EH42" s="10" t="str">
        <f>IF($B42="", "", IF(COUNTIF($B$11:$B42, $B42)&gt;1, "", $B42))</f>
        <v>China</v>
      </c>
      <c r="EI42" s="8">
        <f t="shared" si="75"/>
        <v>11</v>
      </c>
      <c r="EJ42" s="10" t="str">
        <f t="shared" si="76"/>
        <v>Italy</v>
      </c>
      <c r="EL42" s="10" t="str">
        <f>IF($C42="", "", IF(COUNTIF($C$11:$C42, $C42)&gt;1, "", $C42))</f>
        <v>Xiamen, Fujian</v>
      </c>
      <c r="EM42" s="8">
        <f t="shared" si="77"/>
        <v>356</v>
      </c>
      <c r="EN42" s="10" t="str">
        <f t="shared" si="78"/>
        <v>Bologna</v>
      </c>
    </row>
    <row r="43" spans="1:144" hidden="1" x14ac:dyDescent="0.35">
      <c r="A43" s="2"/>
      <c r="B43" s="41" t="s">
        <v>192</v>
      </c>
      <c r="C43" s="42" t="s">
        <v>195</v>
      </c>
      <c r="D43" s="42" t="s">
        <v>196</v>
      </c>
      <c r="E43" s="49">
        <v>165</v>
      </c>
      <c r="F43" s="49">
        <v>131</v>
      </c>
      <c r="G43" s="49">
        <v>34</v>
      </c>
      <c r="H43" s="49">
        <v>6</v>
      </c>
      <c r="I43" s="42" t="s">
        <v>137</v>
      </c>
      <c r="J43" s="50" t="s">
        <v>137</v>
      </c>
      <c r="K43" s="49">
        <v>120</v>
      </c>
      <c r="L43" s="49">
        <v>790</v>
      </c>
      <c r="M43" s="49">
        <v>120</v>
      </c>
      <c r="N43" s="49">
        <v>50</v>
      </c>
      <c r="O43" s="49">
        <v>70</v>
      </c>
      <c r="P43" s="49">
        <v>25</v>
      </c>
      <c r="Q43" s="49">
        <v>100</v>
      </c>
      <c r="R43" s="49">
        <v>120</v>
      </c>
      <c r="S43" s="50" t="s">
        <v>7</v>
      </c>
      <c r="T43" s="49" t="s">
        <v>137</v>
      </c>
      <c r="U43" s="49" t="s">
        <v>137</v>
      </c>
      <c r="V43" s="49" t="s">
        <v>137</v>
      </c>
      <c r="W43" s="50" t="s">
        <v>7</v>
      </c>
      <c r="X43" s="49" t="s">
        <v>137</v>
      </c>
      <c r="Y43" s="50" t="s">
        <v>137</v>
      </c>
      <c r="Z43" s="49" t="s">
        <v>137</v>
      </c>
      <c r="AA43" s="49">
        <v>13</v>
      </c>
      <c r="AB43" s="67" t="s">
        <v>137</v>
      </c>
      <c r="AC43" s="63" t="s">
        <v>791</v>
      </c>
      <c r="AD43" s="63" t="s">
        <v>841</v>
      </c>
      <c r="AE43" s="43" t="s">
        <v>137</v>
      </c>
      <c r="AF43" s="2"/>
      <c r="BE43" s="8" t="str">
        <f t="shared" si="79"/>
        <v>X</v>
      </c>
      <c r="BG43" s="8" t="str">
        <f t="shared" si="16"/>
        <v/>
      </c>
      <c r="BH43" s="8" t="str">
        <f t="shared" si="17"/>
        <v/>
      </c>
      <c r="BI43" s="8" t="str">
        <f t="shared" si="18"/>
        <v/>
      </c>
      <c r="BJ43" s="8" t="str">
        <f t="shared" si="19"/>
        <v/>
      </c>
      <c r="BK43" s="8" t="str">
        <f t="shared" si="20"/>
        <v/>
      </c>
      <c r="BL43" s="8" t="str">
        <f t="shared" si="21"/>
        <v/>
      </c>
      <c r="BM43" s="8" t="str">
        <f t="shared" si="22"/>
        <v/>
      </c>
      <c r="BN43" s="8" t="str">
        <f t="shared" si="23"/>
        <v>Yellow</v>
      </c>
      <c r="BO43" s="8" t="str">
        <f t="shared" si="24"/>
        <v>Yellow</v>
      </c>
      <c r="BP43" s="8" t="str">
        <f t="shared" si="25"/>
        <v/>
      </c>
      <c r="BQ43" s="8" t="str">
        <f t="shared" si="26"/>
        <v/>
      </c>
      <c r="BR43" s="8" t="str">
        <f t="shared" si="27"/>
        <v/>
      </c>
      <c r="BS43" s="8" t="str">
        <f t="shared" si="28"/>
        <v/>
      </c>
      <c r="BT43" s="8" t="str">
        <f t="shared" si="29"/>
        <v/>
      </c>
      <c r="BU43" s="8" t="str">
        <f t="shared" si="30"/>
        <v/>
      </c>
      <c r="BV43" s="8" t="str">
        <f t="shared" si="31"/>
        <v/>
      </c>
      <c r="BW43" s="8" t="str">
        <f t="shared" si="32"/>
        <v/>
      </c>
      <c r="BX43" s="8" t="str">
        <f t="shared" si="33"/>
        <v/>
      </c>
      <c r="BY43" s="8" t="str">
        <f t="shared" si="34"/>
        <v>Yellow</v>
      </c>
      <c r="BZ43" s="8" t="str">
        <f t="shared" si="35"/>
        <v>Yellow</v>
      </c>
      <c r="CA43" s="8" t="str">
        <f t="shared" si="36"/>
        <v>Yellow</v>
      </c>
      <c r="CB43" s="8" t="str">
        <f t="shared" si="37"/>
        <v/>
      </c>
      <c r="CC43" s="8" t="str">
        <f t="shared" si="38"/>
        <v>Yellow</v>
      </c>
      <c r="CD43" s="8" t="str">
        <f t="shared" si="39"/>
        <v>Yellow</v>
      </c>
      <c r="CE43" s="8" t="str">
        <f t="shared" si="40"/>
        <v>Yellow</v>
      </c>
      <c r="CF43" s="8" t="str">
        <f t="shared" si="41"/>
        <v/>
      </c>
      <c r="CG43" s="8" t="str">
        <f t="shared" si="80"/>
        <v>Yellow</v>
      </c>
      <c r="CH43" s="8" t="str">
        <f t="shared" si="42"/>
        <v/>
      </c>
      <c r="CI43" s="8" t="str">
        <f t="shared" si="81"/>
        <v/>
      </c>
      <c r="CJ43" s="8" t="str">
        <f t="shared" si="43"/>
        <v>Yellow</v>
      </c>
      <c r="CL43" s="10" t="str">
        <f t="shared" si="82"/>
        <v>China - Shanghai - J Hotel Shanghai Tower</v>
      </c>
      <c r="CN43" s="22">
        <f t="shared" si="44"/>
        <v>790</v>
      </c>
      <c r="CO43" s="22" t="str">
        <f t="shared" si="45"/>
        <v/>
      </c>
      <c r="CP43" s="22" t="str">
        <f t="shared" si="46"/>
        <v/>
      </c>
      <c r="CQ43" s="22" t="str">
        <f t="shared" si="47"/>
        <v/>
      </c>
      <c r="CR43" s="22" t="str">
        <f t="shared" si="83"/>
        <v/>
      </c>
      <c r="CS43" s="22">
        <f t="shared" si="84"/>
        <v>13</v>
      </c>
      <c r="CY43" s="8" t="str">
        <f t="shared" si="48"/>
        <v>X</v>
      </c>
      <c r="CZ43" s="29" t="str">
        <f t="shared" si="49"/>
        <v>X</v>
      </c>
      <c r="DB43" s="8" t="str">
        <f t="shared" si="50"/>
        <v>X</v>
      </c>
      <c r="DC43" s="8" t="str">
        <f t="shared" si="51"/>
        <v>X</v>
      </c>
      <c r="DD43" s="8" t="str">
        <f t="shared" si="52"/>
        <v>X</v>
      </c>
      <c r="DE43" s="8" t="str">
        <f t="shared" si="53"/>
        <v>X</v>
      </c>
      <c r="DF43" s="8" t="str">
        <f t="shared" si="54"/>
        <v>X</v>
      </c>
      <c r="DG43" s="8" t="str">
        <f t="shared" si="55"/>
        <v>X</v>
      </c>
      <c r="DH43" s="8" t="str">
        <f t="shared" si="56"/>
        <v>X</v>
      </c>
      <c r="DI43" s="8" t="str">
        <f t="shared" si="57"/>
        <v>X</v>
      </c>
      <c r="DJ43" s="8" t="str">
        <f t="shared" si="58"/>
        <v>X</v>
      </c>
      <c r="DK43" s="8" t="str">
        <f t="shared" si="59"/>
        <v>X</v>
      </c>
      <c r="DL43" s="8" t="str">
        <f t="shared" si="60"/>
        <v>X</v>
      </c>
      <c r="DM43" s="8" t="str">
        <f t="shared" si="61"/>
        <v>X</v>
      </c>
      <c r="DN43" s="8" t="str">
        <f t="shared" si="62"/>
        <v>X</v>
      </c>
      <c r="DO43" s="8" t="str">
        <f t="shared" si="63"/>
        <v>X</v>
      </c>
      <c r="DP43" s="8" t="str">
        <f t="shared" si="64"/>
        <v>X</v>
      </c>
      <c r="DQ43" s="8" t="str">
        <f t="shared" si="65"/>
        <v>X</v>
      </c>
      <c r="DR43" s="8" t="str">
        <f t="shared" si="66"/>
        <v>X</v>
      </c>
      <c r="DS43" s="8" t="str">
        <f t="shared" si="67"/>
        <v>X</v>
      </c>
      <c r="DT43" s="8" t="str">
        <f t="shared" si="68"/>
        <v>X</v>
      </c>
      <c r="DU43" s="8" t="str">
        <f t="shared" si="69"/>
        <v>X</v>
      </c>
      <c r="DV43" s="8" t="str">
        <f t="shared" si="70"/>
        <v>X</v>
      </c>
      <c r="DW43" s="8" t="str">
        <f t="shared" si="71"/>
        <v>X</v>
      </c>
      <c r="DX43" s="8" t="str">
        <f t="shared" si="72"/>
        <v>X</v>
      </c>
      <c r="DZ43" s="8" t="str">
        <f t="shared" si="73"/>
        <v>X</v>
      </c>
      <c r="EB43" s="8">
        <f>IF($DZ43="", "", COUNTIF($DZ$11:$DZ43, "X"))</f>
        <v>33</v>
      </c>
      <c r="ED43" s="10" t="str">
        <f t="shared" si="74"/>
        <v>33. J Hotel Shanghai Tower</v>
      </c>
      <c r="EF43" s="8">
        <v>33</v>
      </c>
      <c r="EH43" s="10" t="str">
        <f>IF($B43="", "", IF(COUNTIF($B$11:$B43, $B43)&gt;1, "", $B43))</f>
        <v/>
      </c>
      <c r="EI43" s="8" t="str">
        <f t="shared" si="75"/>
        <v/>
      </c>
      <c r="EJ43" s="10" t="str">
        <f t="shared" si="76"/>
        <v>Japan</v>
      </c>
      <c r="EL43" s="10" t="str">
        <f>IF($C43="", "", IF(COUNTIF($C$11:$C43, $C43)&gt;1, "", $C43))</f>
        <v>Shanghai</v>
      </c>
      <c r="EM43" s="8">
        <f t="shared" si="77"/>
        <v>295</v>
      </c>
      <c r="EN43" s="10" t="str">
        <f t="shared" si="78"/>
        <v>Boston</v>
      </c>
    </row>
    <row r="44" spans="1:144" hidden="1" x14ac:dyDescent="0.35">
      <c r="A44" s="2"/>
      <c r="B44" s="41" t="s">
        <v>192</v>
      </c>
      <c r="C44" s="42" t="s">
        <v>197</v>
      </c>
      <c r="D44" s="42" t="s">
        <v>198</v>
      </c>
      <c r="E44" s="49">
        <v>336</v>
      </c>
      <c r="F44" s="49">
        <v>298</v>
      </c>
      <c r="G44" s="49">
        <v>38</v>
      </c>
      <c r="H44" s="49">
        <v>9</v>
      </c>
      <c r="I44" s="42" t="s">
        <v>137</v>
      </c>
      <c r="J44" s="50" t="s">
        <v>137</v>
      </c>
      <c r="K44" s="49">
        <v>150</v>
      </c>
      <c r="L44" s="49">
        <v>425</v>
      </c>
      <c r="M44" s="49">
        <v>300</v>
      </c>
      <c r="N44" s="49">
        <v>200</v>
      </c>
      <c r="O44" s="49">
        <v>180</v>
      </c>
      <c r="P44" s="49">
        <v>134</v>
      </c>
      <c r="Q44" s="49">
        <v>240</v>
      </c>
      <c r="R44" s="49">
        <v>300</v>
      </c>
      <c r="S44" s="50" t="s">
        <v>8</v>
      </c>
      <c r="T44" s="49" t="s">
        <v>137</v>
      </c>
      <c r="U44" s="49" t="s">
        <v>137</v>
      </c>
      <c r="V44" s="49" t="s">
        <v>137</v>
      </c>
      <c r="W44" s="50" t="s">
        <v>7</v>
      </c>
      <c r="X44" s="49" t="s">
        <v>137</v>
      </c>
      <c r="Y44" s="50" t="s">
        <v>137</v>
      </c>
      <c r="Z44" s="49" t="s">
        <v>137</v>
      </c>
      <c r="AA44" s="49">
        <v>23.61</v>
      </c>
      <c r="AB44" s="67" t="s">
        <v>137</v>
      </c>
      <c r="AC44" s="63" t="s">
        <v>791</v>
      </c>
      <c r="AD44" s="63" t="s">
        <v>842</v>
      </c>
      <c r="AE44" s="43" t="s">
        <v>137</v>
      </c>
      <c r="AF44" s="2"/>
      <c r="BE44" s="8" t="str">
        <f t="shared" si="79"/>
        <v>X</v>
      </c>
      <c r="BG44" s="8" t="str">
        <f t="shared" si="16"/>
        <v/>
      </c>
      <c r="BH44" s="8" t="str">
        <f t="shared" si="17"/>
        <v/>
      </c>
      <c r="BI44" s="8" t="str">
        <f t="shared" si="18"/>
        <v/>
      </c>
      <c r="BJ44" s="8" t="str">
        <f t="shared" si="19"/>
        <v/>
      </c>
      <c r="BK44" s="8" t="str">
        <f t="shared" si="20"/>
        <v/>
      </c>
      <c r="BL44" s="8" t="str">
        <f t="shared" si="21"/>
        <v/>
      </c>
      <c r="BM44" s="8" t="str">
        <f t="shared" si="22"/>
        <v/>
      </c>
      <c r="BN44" s="8" t="str">
        <f t="shared" si="23"/>
        <v>Yellow</v>
      </c>
      <c r="BO44" s="8" t="str">
        <f t="shared" si="24"/>
        <v>Yellow</v>
      </c>
      <c r="BP44" s="8" t="str">
        <f t="shared" si="25"/>
        <v/>
      </c>
      <c r="BQ44" s="8" t="str">
        <f t="shared" si="26"/>
        <v/>
      </c>
      <c r="BR44" s="8" t="str">
        <f t="shared" si="27"/>
        <v/>
      </c>
      <c r="BS44" s="8" t="str">
        <f t="shared" si="28"/>
        <v/>
      </c>
      <c r="BT44" s="8" t="str">
        <f t="shared" si="29"/>
        <v/>
      </c>
      <c r="BU44" s="8" t="str">
        <f t="shared" si="30"/>
        <v/>
      </c>
      <c r="BV44" s="8" t="str">
        <f t="shared" si="31"/>
        <v/>
      </c>
      <c r="BW44" s="8" t="str">
        <f t="shared" si="32"/>
        <v/>
      </c>
      <c r="BX44" s="8" t="str">
        <f t="shared" si="33"/>
        <v/>
      </c>
      <c r="BY44" s="8" t="str">
        <f t="shared" si="34"/>
        <v>Yellow</v>
      </c>
      <c r="BZ44" s="8" t="str">
        <f t="shared" si="35"/>
        <v>Yellow</v>
      </c>
      <c r="CA44" s="8" t="str">
        <f t="shared" si="36"/>
        <v>Yellow</v>
      </c>
      <c r="CB44" s="8" t="str">
        <f t="shared" si="37"/>
        <v/>
      </c>
      <c r="CC44" s="8" t="str">
        <f t="shared" si="38"/>
        <v>Yellow</v>
      </c>
      <c r="CD44" s="8" t="str">
        <f t="shared" si="39"/>
        <v>Yellow</v>
      </c>
      <c r="CE44" s="8" t="str">
        <f t="shared" si="40"/>
        <v>Yellow</v>
      </c>
      <c r="CF44" s="8" t="str">
        <f t="shared" si="41"/>
        <v/>
      </c>
      <c r="CG44" s="8" t="str">
        <f t="shared" si="80"/>
        <v>Yellow</v>
      </c>
      <c r="CH44" s="8" t="str">
        <f t="shared" si="42"/>
        <v/>
      </c>
      <c r="CI44" s="8" t="str">
        <f t="shared" si="81"/>
        <v/>
      </c>
      <c r="CJ44" s="8" t="str">
        <f t="shared" si="43"/>
        <v>Yellow</v>
      </c>
      <c r="CL44" s="10" t="str">
        <f t="shared" si="82"/>
        <v>China - Hong Kong - The Murray Hong Kong, a Niccolo Hotel</v>
      </c>
      <c r="CN44" s="22">
        <f t="shared" si="44"/>
        <v>425</v>
      </c>
      <c r="CO44" s="22" t="str">
        <f t="shared" si="45"/>
        <v/>
      </c>
      <c r="CP44" s="22" t="str">
        <f t="shared" si="46"/>
        <v/>
      </c>
      <c r="CQ44" s="22" t="str">
        <f t="shared" si="47"/>
        <v/>
      </c>
      <c r="CR44" s="22" t="str">
        <f t="shared" si="83"/>
        <v/>
      </c>
      <c r="CS44" s="22">
        <f t="shared" si="84"/>
        <v>23.61</v>
      </c>
      <c r="CY44" s="8" t="str">
        <f t="shared" si="48"/>
        <v>X</v>
      </c>
      <c r="CZ44" s="29" t="str">
        <f t="shared" si="49"/>
        <v>X</v>
      </c>
      <c r="DB44" s="8" t="str">
        <f t="shared" si="50"/>
        <v>X</v>
      </c>
      <c r="DC44" s="8" t="str">
        <f t="shared" si="51"/>
        <v>X</v>
      </c>
      <c r="DD44" s="8" t="str">
        <f t="shared" si="52"/>
        <v>X</v>
      </c>
      <c r="DE44" s="8" t="str">
        <f t="shared" si="53"/>
        <v>X</v>
      </c>
      <c r="DF44" s="8" t="str">
        <f t="shared" si="54"/>
        <v>X</v>
      </c>
      <c r="DG44" s="8" t="str">
        <f t="shared" si="55"/>
        <v>X</v>
      </c>
      <c r="DH44" s="8" t="str">
        <f t="shared" si="56"/>
        <v>X</v>
      </c>
      <c r="DI44" s="8" t="str">
        <f t="shared" si="57"/>
        <v>X</v>
      </c>
      <c r="DJ44" s="8" t="str">
        <f t="shared" si="58"/>
        <v>X</v>
      </c>
      <c r="DK44" s="8" t="str">
        <f t="shared" si="59"/>
        <v>X</v>
      </c>
      <c r="DL44" s="8" t="str">
        <f t="shared" si="60"/>
        <v>X</v>
      </c>
      <c r="DM44" s="8" t="str">
        <f t="shared" si="61"/>
        <v>X</v>
      </c>
      <c r="DN44" s="8" t="str">
        <f t="shared" si="62"/>
        <v>X</v>
      </c>
      <c r="DO44" s="8" t="str">
        <f t="shared" si="63"/>
        <v>X</v>
      </c>
      <c r="DP44" s="8" t="str">
        <f t="shared" si="64"/>
        <v>X</v>
      </c>
      <c r="DQ44" s="8" t="str">
        <f t="shared" si="65"/>
        <v>X</v>
      </c>
      <c r="DR44" s="8" t="str">
        <f t="shared" si="66"/>
        <v>X</v>
      </c>
      <c r="DS44" s="8" t="str">
        <f t="shared" si="67"/>
        <v>X</v>
      </c>
      <c r="DT44" s="8" t="str">
        <f t="shared" si="68"/>
        <v>X</v>
      </c>
      <c r="DU44" s="8" t="str">
        <f t="shared" si="69"/>
        <v>X</v>
      </c>
      <c r="DV44" s="8" t="str">
        <f t="shared" si="70"/>
        <v>X</v>
      </c>
      <c r="DW44" s="8" t="str">
        <f t="shared" si="71"/>
        <v>X</v>
      </c>
      <c r="DX44" s="8" t="str">
        <f t="shared" si="72"/>
        <v>X</v>
      </c>
      <c r="DZ44" s="8" t="str">
        <f t="shared" si="73"/>
        <v>X</v>
      </c>
      <c r="EB44" s="8">
        <f>IF($DZ44="", "", COUNTIF($DZ$11:$DZ44, "X"))</f>
        <v>34</v>
      </c>
      <c r="ED44" s="10" t="str">
        <f t="shared" si="74"/>
        <v>34. The Murray Hong Kong, a Niccolo Hotel</v>
      </c>
      <c r="EF44" s="8">
        <v>34</v>
      </c>
      <c r="EH44" s="10" t="str">
        <f>IF($B44="", "", IF(COUNTIF($B$11:$B44, $B44)&gt;1, "", $B44))</f>
        <v/>
      </c>
      <c r="EI44" s="8" t="str">
        <f t="shared" si="75"/>
        <v/>
      </c>
      <c r="EJ44" s="10" t="str">
        <f t="shared" si="76"/>
        <v>Korea, Republic of</v>
      </c>
      <c r="EL44" s="10" t="str">
        <f>IF($C44="", "", IF(COUNTIF($C$11:$C44, $C44)&gt;1, "", $C44))</f>
        <v>Hong Kong</v>
      </c>
      <c r="EM44" s="8">
        <f t="shared" si="77"/>
        <v>126</v>
      </c>
      <c r="EN44" s="10" t="str">
        <f t="shared" si="78"/>
        <v>Brussels</v>
      </c>
    </row>
    <row r="45" spans="1:144" hidden="1" x14ac:dyDescent="0.35">
      <c r="A45" s="2"/>
      <c r="B45" s="41" t="s">
        <v>192</v>
      </c>
      <c r="C45" s="42" t="s">
        <v>195</v>
      </c>
      <c r="D45" s="42" t="s">
        <v>202</v>
      </c>
      <c r="E45" s="49">
        <v>325</v>
      </c>
      <c r="F45" s="49">
        <v>269</v>
      </c>
      <c r="G45" s="49">
        <v>56</v>
      </c>
      <c r="H45" s="49">
        <v>19</v>
      </c>
      <c r="I45" s="42" t="s">
        <v>137</v>
      </c>
      <c r="J45" s="50" t="s">
        <v>137</v>
      </c>
      <c r="K45" s="49">
        <v>325</v>
      </c>
      <c r="L45" s="49">
        <v>5000</v>
      </c>
      <c r="M45" s="49">
        <v>1100</v>
      </c>
      <c r="N45" s="49">
        <v>600</v>
      </c>
      <c r="O45" s="49">
        <v>400</v>
      </c>
      <c r="P45" s="49">
        <v>1000</v>
      </c>
      <c r="Q45" s="49">
        <v>600</v>
      </c>
      <c r="R45" s="49">
        <v>1000</v>
      </c>
      <c r="S45" s="50" t="s">
        <v>7</v>
      </c>
      <c r="T45" s="49" t="s">
        <v>137</v>
      </c>
      <c r="U45" s="49" t="s">
        <v>137</v>
      </c>
      <c r="V45" s="49" t="s">
        <v>137</v>
      </c>
      <c r="W45" s="50" t="s">
        <v>7</v>
      </c>
      <c r="X45" s="49" t="s">
        <v>137</v>
      </c>
      <c r="Y45" s="50" t="s">
        <v>137</v>
      </c>
      <c r="Z45" s="49" t="s">
        <v>137</v>
      </c>
      <c r="AA45" s="49">
        <v>4</v>
      </c>
      <c r="AB45" s="67" t="s">
        <v>137</v>
      </c>
      <c r="AC45" s="63" t="s">
        <v>791</v>
      </c>
      <c r="AD45" s="63" t="s">
        <v>845</v>
      </c>
      <c r="AE45" s="43" t="s">
        <v>137</v>
      </c>
      <c r="AF45" s="2"/>
      <c r="BE45" s="8" t="str">
        <f t="shared" si="79"/>
        <v>X</v>
      </c>
      <c r="BG45" s="8" t="str">
        <f t="shared" si="16"/>
        <v/>
      </c>
      <c r="BH45" s="8" t="str">
        <f t="shared" si="17"/>
        <v/>
      </c>
      <c r="BI45" s="8" t="str">
        <f t="shared" si="18"/>
        <v/>
      </c>
      <c r="BJ45" s="8" t="str">
        <f t="shared" si="19"/>
        <v/>
      </c>
      <c r="BK45" s="8" t="str">
        <f t="shared" si="20"/>
        <v/>
      </c>
      <c r="BL45" s="8" t="str">
        <f t="shared" si="21"/>
        <v/>
      </c>
      <c r="BM45" s="8" t="str">
        <f t="shared" si="22"/>
        <v/>
      </c>
      <c r="BN45" s="8" t="str">
        <f t="shared" si="23"/>
        <v>Yellow</v>
      </c>
      <c r="BO45" s="8" t="str">
        <f t="shared" si="24"/>
        <v>Yellow</v>
      </c>
      <c r="BP45" s="8" t="str">
        <f t="shared" si="25"/>
        <v/>
      </c>
      <c r="BQ45" s="8" t="str">
        <f t="shared" si="26"/>
        <v/>
      </c>
      <c r="BR45" s="8" t="str">
        <f t="shared" si="27"/>
        <v/>
      </c>
      <c r="BS45" s="8" t="str">
        <f t="shared" si="28"/>
        <v/>
      </c>
      <c r="BT45" s="8" t="str">
        <f t="shared" si="29"/>
        <v/>
      </c>
      <c r="BU45" s="8" t="str">
        <f t="shared" si="30"/>
        <v/>
      </c>
      <c r="BV45" s="8" t="str">
        <f t="shared" si="31"/>
        <v/>
      </c>
      <c r="BW45" s="8" t="str">
        <f t="shared" si="32"/>
        <v/>
      </c>
      <c r="BX45" s="8" t="str">
        <f t="shared" si="33"/>
        <v/>
      </c>
      <c r="BY45" s="8" t="str">
        <f t="shared" si="34"/>
        <v>Yellow</v>
      </c>
      <c r="BZ45" s="8" t="str">
        <f t="shared" si="35"/>
        <v>Yellow</v>
      </c>
      <c r="CA45" s="8" t="str">
        <f t="shared" si="36"/>
        <v>Yellow</v>
      </c>
      <c r="CB45" s="8" t="str">
        <f t="shared" si="37"/>
        <v/>
      </c>
      <c r="CC45" s="8" t="str">
        <f t="shared" si="38"/>
        <v>Yellow</v>
      </c>
      <c r="CD45" s="8" t="str">
        <f t="shared" si="39"/>
        <v>Yellow</v>
      </c>
      <c r="CE45" s="8" t="str">
        <f t="shared" si="40"/>
        <v>Yellow</v>
      </c>
      <c r="CF45" s="8" t="str">
        <f t="shared" si="41"/>
        <v/>
      </c>
      <c r="CG45" s="8" t="str">
        <f t="shared" si="80"/>
        <v>Yellow</v>
      </c>
      <c r="CH45" s="8" t="str">
        <f t="shared" si="42"/>
        <v/>
      </c>
      <c r="CI45" s="8" t="str">
        <f t="shared" si="81"/>
        <v/>
      </c>
      <c r="CJ45" s="8" t="str">
        <f t="shared" si="43"/>
        <v>Yellow</v>
      </c>
      <c r="CL45" s="10" t="str">
        <f t="shared" si="82"/>
        <v>China - Shanghai - The Anandi Hotel and Spa</v>
      </c>
      <c r="CN45" s="22">
        <f t="shared" si="44"/>
        <v>5000</v>
      </c>
      <c r="CO45" s="22" t="str">
        <f t="shared" si="45"/>
        <v/>
      </c>
      <c r="CP45" s="22" t="str">
        <f t="shared" si="46"/>
        <v/>
      </c>
      <c r="CQ45" s="22" t="str">
        <f t="shared" si="47"/>
        <v/>
      </c>
      <c r="CR45" s="22" t="str">
        <f t="shared" si="83"/>
        <v/>
      </c>
      <c r="CS45" s="22">
        <f t="shared" si="84"/>
        <v>4</v>
      </c>
      <c r="CY45" s="8" t="str">
        <f t="shared" si="48"/>
        <v>X</v>
      </c>
      <c r="CZ45" s="29" t="str">
        <f t="shared" si="49"/>
        <v>X</v>
      </c>
      <c r="DB45" s="8" t="str">
        <f t="shared" si="50"/>
        <v>X</v>
      </c>
      <c r="DC45" s="8" t="str">
        <f t="shared" si="51"/>
        <v>X</v>
      </c>
      <c r="DD45" s="8" t="str">
        <f t="shared" si="52"/>
        <v>X</v>
      </c>
      <c r="DE45" s="8" t="str">
        <f t="shared" si="53"/>
        <v>X</v>
      </c>
      <c r="DF45" s="8" t="str">
        <f t="shared" si="54"/>
        <v>X</v>
      </c>
      <c r="DG45" s="8" t="str">
        <f t="shared" si="55"/>
        <v>X</v>
      </c>
      <c r="DH45" s="8" t="str">
        <f t="shared" si="56"/>
        <v>X</v>
      </c>
      <c r="DI45" s="8" t="str">
        <f t="shared" si="57"/>
        <v>X</v>
      </c>
      <c r="DJ45" s="8" t="str">
        <f t="shared" si="58"/>
        <v>X</v>
      </c>
      <c r="DK45" s="8" t="str">
        <f t="shared" si="59"/>
        <v>X</v>
      </c>
      <c r="DL45" s="8" t="str">
        <f t="shared" si="60"/>
        <v>X</v>
      </c>
      <c r="DM45" s="8" t="str">
        <f t="shared" si="61"/>
        <v>X</v>
      </c>
      <c r="DN45" s="8" t="str">
        <f t="shared" si="62"/>
        <v>X</v>
      </c>
      <c r="DO45" s="8" t="str">
        <f t="shared" si="63"/>
        <v>X</v>
      </c>
      <c r="DP45" s="8" t="str">
        <f t="shared" si="64"/>
        <v>X</v>
      </c>
      <c r="DQ45" s="8" t="str">
        <f t="shared" si="65"/>
        <v>X</v>
      </c>
      <c r="DR45" s="8" t="str">
        <f t="shared" si="66"/>
        <v>X</v>
      </c>
      <c r="DS45" s="8" t="str">
        <f t="shared" si="67"/>
        <v>X</v>
      </c>
      <c r="DT45" s="8" t="str">
        <f t="shared" si="68"/>
        <v>X</v>
      </c>
      <c r="DU45" s="8" t="str">
        <f t="shared" si="69"/>
        <v>X</v>
      </c>
      <c r="DV45" s="8" t="str">
        <f t="shared" si="70"/>
        <v>X</v>
      </c>
      <c r="DW45" s="8" t="str">
        <f t="shared" si="71"/>
        <v>X</v>
      </c>
      <c r="DX45" s="8" t="str">
        <f t="shared" si="72"/>
        <v>X</v>
      </c>
      <c r="DZ45" s="8" t="str">
        <f t="shared" si="73"/>
        <v>X</v>
      </c>
      <c r="EB45" s="8">
        <f>IF($DZ45="", "", COUNTIF($DZ$11:$DZ45, "X"))</f>
        <v>35</v>
      </c>
      <c r="ED45" s="10" t="str">
        <f t="shared" si="74"/>
        <v>35. The Anandi Hotel and Spa</v>
      </c>
      <c r="EF45" s="8">
        <v>35</v>
      </c>
      <c r="EH45" s="10" t="str">
        <f>IF($B45="", "", IF(COUNTIF($B$11:$B45, $B45)&gt;1, "", $B45))</f>
        <v/>
      </c>
      <c r="EI45" s="8" t="str">
        <f t="shared" si="75"/>
        <v/>
      </c>
      <c r="EJ45" s="10" t="str">
        <f t="shared" si="76"/>
        <v>Lebanon</v>
      </c>
      <c r="EL45" s="10" t="str">
        <f>IF($C45="", "", IF(COUNTIF($C$11:$C45, $C45)&gt;1, "", $C45))</f>
        <v/>
      </c>
      <c r="EM45" s="8" t="str">
        <f t="shared" si="77"/>
        <v/>
      </c>
      <c r="EN45" s="10" t="str">
        <f t="shared" si="78"/>
        <v>Budapest</v>
      </c>
    </row>
    <row r="46" spans="1:144" hidden="1" x14ac:dyDescent="0.35">
      <c r="A46" s="2"/>
      <c r="B46" s="41" t="s">
        <v>192</v>
      </c>
      <c r="C46" s="42" t="s">
        <v>195</v>
      </c>
      <c r="D46" s="42" t="s">
        <v>1506</v>
      </c>
      <c r="E46" s="49">
        <v>229</v>
      </c>
      <c r="F46" s="49">
        <v>193</v>
      </c>
      <c r="G46" s="49">
        <v>36</v>
      </c>
      <c r="H46" s="49">
        <v>2</v>
      </c>
      <c r="I46" s="42" t="s">
        <v>137</v>
      </c>
      <c r="J46" s="50" t="s">
        <v>137</v>
      </c>
      <c r="K46" s="49">
        <v>150</v>
      </c>
      <c r="L46" s="49">
        <v>87</v>
      </c>
      <c r="M46" s="49">
        <v>16</v>
      </c>
      <c r="N46" s="49">
        <v>16</v>
      </c>
      <c r="O46" s="49" t="s">
        <v>137</v>
      </c>
      <c r="P46" s="49" t="s">
        <v>137</v>
      </c>
      <c r="Q46" s="49">
        <v>16</v>
      </c>
      <c r="R46" s="49">
        <v>16</v>
      </c>
      <c r="S46" s="50" t="s">
        <v>7</v>
      </c>
      <c r="T46" s="49" t="s">
        <v>137</v>
      </c>
      <c r="U46" s="49" t="s">
        <v>137</v>
      </c>
      <c r="V46" s="49" t="s">
        <v>137</v>
      </c>
      <c r="W46" s="50" t="s">
        <v>137</v>
      </c>
      <c r="X46" s="49" t="s">
        <v>137</v>
      </c>
      <c r="Y46" s="50" t="s">
        <v>137</v>
      </c>
      <c r="Z46" s="49" t="s">
        <v>137</v>
      </c>
      <c r="AA46" s="49">
        <v>9</v>
      </c>
      <c r="AB46" s="67" t="s">
        <v>137</v>
      </c>
      <c r="AC46" s="63" t="s">
        <v>791</v>
      </c>
      <c r="AD46" s="63" t="s">
        <v>846</v>
      </c>
      <c r="AE46" s="43" t="s">
        <v>137</v>
      </c>
      <c r="AF46" s="2"/>
      <c r="BE46" s="8" t="str">
        <f t="shared" si="79"/>
        <v>X</v>
      </c>
      <c r="BG46" s="8" t="str">
        <f t="shared" si="16"/>
        <v/>
      </c>
      <c r="BH46" s="8" t="str">
        <f t="shared" si="17"/>
        <v/>
      </c>
      <c r="BI46" s="8" t="str">
        <f t="shared" si="18"/>
        <v/>
      </c>
      <c r="BJ46" s="8" t="str">
        <f t="shared" si="19"/>
        <v/>
      </c>
      <c r="BK46" s="8" t="str">
        <f t="shared" si="20"/>
        <v/>
      </c>
      <c r="BL46" s="8" t="str">
        <f t="shared" si="21"/>
        <v/>
      </c>
      <c r="BM46" s="8" t="str">
        <f t="shared" si="22"/>
        <v/>
      </c>
      <c r="BN46" s="8" t="str">
        <f t="shared" si="23"/>
        <v>Yellow</v>
      </c>
      <c r="BO46" s="8" t="str">
        <f t="shared" si="24"/>
        <v>Yellow</v>
      </c>
      <c r="BP46" s="8" t="str">
        <f t="shared" si="25"/>
        <v/>
      </c>
      <c r="BQ46" s="8" t="str">
        <f t="shared" si="26"/>
        <v/>
      </c>
      <c r="BR46" s="8" t="str">
        <f t="shared" si="27"/>
        <v/>
      </c>
      <c r="BS46" s="8" t="str">
        <f t="shared" si="28"/>
        <v/>
      </c>
      <c r="BT46" s="8" t="str">
        <f t="shared" si="29"/>
        <v>Yellow</v>
      </c>
      <c r="BU46" s="8" t="str">
        <f t="shared" si="30"/>
        <v>Yellow</v>
      </c>
      <c r="BV46" s="8" t="str">
        <f t="shared" si="31"/>
        <v/>
      </c>
      <c r="BW46" s="8" t="str">
        <f t="shared" si="32"/>
        <v/>
      </c>
      <c r="BX46" s="8" t="str">
        <f t="shared" si="33"/>
        <v/>
      </c>
      <c r="BY46" s="8" t="str">
        <f t="shared" si="34"/>
        <v>Yellow</v>
      </c>
      <c r="BZ46" s="8" t="str">
        <f t="shared" si="35"/>
        <v>Yellow</v>
      </c>
      <c r="CA46" s="8" t="str">
        <f t="shared" si="36"/>
        <v>Yellow</v>
      </c>
      <c r="CB46" s="8" t="str">
        <f t="shared" si="37"/>
        <v>Yellow</v>
      </c>
      <c r="CC46" s="8" t="str">
        <f t="shared" si="38"/>
        <v>Yellow</v>
      </c>
      <c r="CD46" s="8" t="str">
        <f t="shared" si="39"/>
        <v>Yellow</v>
      </c>
      <c r="CE46" s="8" t="str">
        <f t="shared" si="40"/>
        <v>Yellow</v>
      </c>
      <c r="CF46" s="8" t="str">
        <f t="shared" si="41"/>
        <v/>
      </c>
      <c r="CG46" s="8" t="str">
        <f t="shared" si="80"/>
        <v>Yellow</v>
      </c>
      <c r="CH46" s="8" t="str">
        <f t="shared" si="42"/>
        <v/>
      </c>
      <c r="CI46" s="8" t="str">
        <f t="shared" si="81"/>
        <v/>
      </c>
      <c r="CJ46" s="8" t="str">
        <f t="shared" si="43"/>
        <v>Yellow</v>
      </c>
      <c r="CL46" s="10" t="str">
        <f t="shared" si="82"/>
        <v>China - Shanghai - The PuLi Shanghai</v>
      </c>
      <c r="CN46" s="22">
        <f t="shared" si="44"/>
        <v>87</v>
      </c>
      <c r="CO46" s="22" t="str">
        <f t="shared" si="45"/>
        <v/>
      </c>
      <c r="CP46" s="22" t="str">
        <f t="shared" si="46"/>
        <v/>
      </c>
      <c r="CQ46" s="22" t="str">
        <f t="shared" si="47"/>
        <v/>
      </c>
      <c r="CR46" s="22" t="str">
        <f t="shared" si="83"/>
        <v/>
      </c>
      <c r="CS46" s="22">
        <f t="shared" si="84"/>
        <v>9</v>
      </c>
      <c r="CY46" s="8" t="str">
        <f t="shared" si="48"/>
        <v>X</v>
      </c>
      <c r="CZ46" s="29" t="str">
        <f t="shared" si="49"/>
        <v>X</v>
      </c>
      <c r="DB46" s="8" t="str">
        <f t="shared" si="50"/>
        <v>X</v>
      </c>
      <c r="DC46" s="8" t="str">
        <f t="shared" si="51"/>
        <v>X</v>
      </c>
      <c r="DD46" s="8" t="str">
        <f t="shared" si="52"/>
        <v>X</v>
      </c>
      <c r="DE46" s="8" t="str">
        <f t="shared" si="53"/>
        <v>X</v>
      </c>
      <c r="DF46" s="8" t="str">
        <f t="shared" si="54"/>
        <v>X</v>
      </c>
      <c r="DG46" s="8" t="str">
        <f t="shared" si="55"/>
        <v>X</v>
      </c>
      <c r="DH46" s="8" t="str">
        <f t="shared" si="56"/>
        <v>X</v>
      </c>
      <c r="DI46" s="8" t="str">
        <f t="shared" si="57"/>
        <v>X</v>
      </c>
      <c r="DJ46" s="8" t="str">
        <f t="shared" si="58"/>
        <v>X</v>
      </c>
      <c r="DK46" s="8" t="str">
        <f t="shared" si="59"/>
        <v>X</v>
      </c>
      <c r="DL46" s="8" t="str">
        <f t="shared" si="60"/>
        <v>X</v>
      </c>
      <c r="DM46" s="8" t="str">
        <f t="shared" si="61"/>
        <v>X</v>
      </c>
      <c r="DN46" s="8" t="str">
        <f t="shared" si="62"/>
        <v>X</v>
      </c>
      <c r="DO46" s="8" t="str">
        <f t="shared" si="63"/>
        <v>X</v>
      </c>
      <c r="DP46" s="8" t="str">
        <f t="shared" si="64"/>
        <v>X</v>
      </c>
      <c r="DQ46" s="8" t="str">
        <f t="shared" si="65"/>
        <v>X</v>
      </c>
      <c r="DR46" s="8" t="str">
        <f t="shared" si="66"/>
        <v>X</v>
      </c>
      <c r="DS46" s="8" t="str">
        <f t="shared" si="67"/>
        <v>X</v>
      </c>
      <c r="DT46" s="8" t="str">
        <f t="shared" si="68"/>
        <v>X</v>
      </c>
      <c r="DU46" s="8" t="str">
        <f t="shared" si="69"/>
        <v>X</v>
      </c>
      <c r="DV46" s="8" t="str">
        <f t="shared" si="70"/>
        <v>X</v>
      </c>
      <c r="DW46" s="8" t="str">
        <f t="shared" si="71"/>
        <v>X</v>
      </c>
      <c r="DX46" s="8" t="str">
        <f t="shared" si="72"/>
        <v>X</v>
      </c>
      <c r="DZ46" s="8" t="str">
        <f t="shared" si="73"/>
        <v>X</v>
      </c>
      <c r="EB46" s="8">
        <f>IF($DZ46="", "", COUNTIF($DZ$11:$DZ46, "X"))</f>
        <v>36</v>
      </c>
      <c r="ED46" s="10" t="str">
        <f t="shared" si="74"/>
        <v>36. The PuLi Shanghai</v>
      </c>
      <c r="EF46" s="8">
        <v>36</v>
      </c>
      <c r="EH46" s="10" t="str">
        <f>IF($B46="", "", IF(COUNTIF($B$11:$B46, $B46)&gt;1, "", $B46))</f>
        <v/>
      </c>
      <c r="EI46" s="8" t="str">
        <f t="shared" si="75"/>
        <v/>
      </c>
      <c r="EJ46" s="10" t="str">
        <f t="shared" si="76"/>
        <v>Luxembourg</v>
      </c>
      <c r="EL46" s="10" t="str">
        <f>IF($C46="", "", IF(COUNTIF($C$11:$C46, $C46)&gt;1, "", $C46))</f>
        <v/>
      </c>
      <c r="EM46" s="8" t="str">
        <f t="shared" si="77"/>
        <v/>
      </c>
      <c r="EN46" s="10" t="str">
        <f t="shared" si="78"/>
        <v>Buenos Aires</v>
      </c>
    </row>
    <row r="47" spans="1:144" hidden="1" x14ac:dyDescent="0.35">
      <c r="A47" s="2"/>
      <c r="B47" s="41" t="s">
        <v>192</v>
      </c>
      <c r="C47" s="42" t="s">
        <v>798</v>
      </c>
      <c r="D47" s="42" t="s">
        <v>799</v>
      </c>
      <c r="E47" s="49">
        <v>28</v>
      </c>
      <c r="F47" s="49">
        <v>28</v>
      </c>
      <c r="G47" s="49" t="s">
        <v>137</v>
      </c>
      <c r="H47" s="49">
        <v>0</v>
      </c>
      <c r="I47" s="42" t="s">
        <v>137</v>
      </c>
      <c r="J47" s="50" t="s">
        <v>137</v>
      </c>
      <c r="K47" s="49" t="s">
        <v>137</v>
      </c>
      <c r="L47" s="49" t="s">
        <v>137</v>
      </c>
      <c r="M47" s="49" t="s">
        <v>137</v>
      </c>
      <c r="N47" s="49" t="s">
        <v>137</v>
      </c>
      <c r="O47" s="49" t="s">
        <v>137</v>
      </c>
      <c r="P47" s="49" t="s">
        <v>137</v>
      </c>
      <c r="Q47" s="49" t="s">
        <v>137</v>
      </c>
      <c r="R47" s="49" t="s">
        <v>137</v>
      </c>
      <c r="S47" s="50" t="s">
        <v>137</v>
      </c>
      <c r="T47" s="49" t="s">
        <v>137</v>
      </c>
      <c r="U47" s="49" t="s">
        <v>137</v>
      </c>
      <c r="V47" s="49" t="s">
        <v>137</v>
      </c>
      <c r="W47" s="50" t="s">
        <v>7</v>
      </c>
      <c r="X47" s="49" t="s">
        <v>137</v>
      </c>
      <c r="Y47" s="50" t="s">
        <v>137</v>
      </c>
      <c r="Z47" s="49" t="s">
        <v>137</v>
      </c>
      <c r="AA47" s="49" t="s">
        <v>137</v>
      </c>
      <c r="AB47" s="67" t="s">
        <v>137</v>
      </c>
      <c r="AC47" s="63" t="s">
        <v>791</v>
      </c>
      <c r="AD47" s="63" t="s">
        <v>1184</v>
      </c>
      <c r="AE47" s="43" t="s">
        <v>137</v>
      </c>
      <c r="AF47" s="2"/>
      <c r="BE47" s="8" t="str">
        <f t="shared" si="79"/>
        <v>X</v>
      </c>
      <c r="BG47" s="8" t="str">
        <f t="shared" si="16"/>
        <v/>
      </c>
      <c r="BH47" s="8" t="str">
        <f t="shared" si="17"/>
        <v/>
      </c>
      <c r="BI47" s="8" t="str">
        <f t="shared" si="18"/>
        <v/>
      </c>
      <c r="BJ47" s="8" t="str">
        <f t="shared" si="19"/>
        <v/>
      </c>
      <c r="BK47" s="8" t="str">
        <f t="shared" si="20"/>
        <v/>
      </c>
      <c r="BL47" s="8" t="str">
        <f t="shared" si="21"/>
        <v>Yellow</v>
      </c>
      <c r="BM47" s="8" t="str">
        <f t="shared" si="22"/>
        <v/>
      </c>
      <c r="BN47" s="8" t="str">
        <f t="shared" si="23"/>
        <v>Yellow</v>
      </c>
      <c r="BO47" s="8" t="str">
        <f t="shared" si="24"/>
        <v>Yellow</v>
      </c>
      <c r="BP47" s="8" t="str">
        <f t="shared" si="25"/>
        <v>Yellow</v>
      </c>
      <c r="BQ47" s="8" t="str">
        <f t="shared" si="26"/>
        <v>Yellow</v>
      </c>
      <c r="BR47" s="8" t="str">
        <f t="shared" si="27"/>
        <v>Yellow</v>
      </c>
      <c r="BS47" s="8" t="str">
        <f t="shared" si="28"/>
        <v>Yellow</v>
      </c>
      <c r="BT47" s="8" t="str">
        <f t="shared" si="29"/>
        <v>Yellow</v>
      </c>
      <c r="BU47" s="8" t="str">
        <f t="shared" si="30"/>
        <v>Yellow</v>
      </c>
      <c r="BV47" s="8" t="str">
        <f t="shared" si="31"/>
        <v>Yellow</v>
      </c>
      <c r="BW47" s="8" t="str">
        <f t="shared" si="32"/>
        <v>Yellow</v>
      </c>
      <c r="BX47" s="8" t="str">
        <f t="shared" si="33"/>
        <v>Yellow</v>
      </c>
      <c r="BY47" s="8" t="str">
        <f t="shared" si="34"/>
        <v>Yellow</v>
      </c>
      <c r="BZ47" s="8" t="str">
        <f t="shared" si="35"/>
        <v>Yellow</v>
      </c>
      <c r="CA47" s="8" t="str">
        <f t="shared" si="36"/>
        <v>Yellow</v>
      </c>
      <c r="CB47" s="8" t="str">
        <f t="shared" si="37"/>
        <v/>
      </c>
      <c r="CC47" s="8" t="str">
        <f t="shared" si="38"/>
        <v>Yellow</v>
      </c>
      <c r="CD47" s="8" t="str">
        <f t="shared" si="39"/>
        <v>Yellow</v>
      </c>
      <c r="CE47" s="8" t="str">
        <f t="shared" si="40"/>
        <v>Yellow</v>
      </c>
      <c r="CF47" s="8" t="str">
        <f t="shared" si="41"/>
        <v>Yellow</v>
      </c>
      <c r="CG47" s="8" t="str">
        <f t="shared" si="80"/>
        <v>Yellow</v>
      </c>
      <c r="CH47" s="8" t="str">
        <f t="shared" si="42"/>
        <v/>
      </c>
      <c r="CI47" s="8" t="str">
        <f t="shared" si="81"/>
        <v/>
      </c>
      <c r="CJ47" s="8" t="str">
        <f t="shared" si="43"/>
        <v>Yellow</v>
      </c>
      <c r="CL47" s="10" t="str">
        <f t="shared" si="82"/>
        <v>China - Lijiang - Hylla Vintage Hotel</v>
      </c>
      <c r="CN47" s="22" t="str">
        <f t="shared" si="44"/>
        <v/>
      </c>
      <c r="CO47" s="22" t="str">
        <f t="shared" si="45"/>
        <v/>
      </c>
      <c r="CP47" s="22" t="str">
        <f t="shared" si="46"/>
        <v/>
      </c>
      <c r="CQ47" s="22" t="str">
        <f t="shared" si="47"/>
        <v/>
      </c>
      <c r="CR47" s="22" t="str">
        <f t="shared" si="83"/>
        <v/>
      </c>
      <c r="CS47" s="22" t="str">
        <f t="shared" si="84"/>
        <v/>
      </c>
      <c r="CY47" s="8" t="str">
        <f t="shared" si="48"/>
        <v>X</v>
      </c>
      <c r="CZ47" s="29" t="str">
        <f t="shared" si="49"/>
        <v>X</v>
      </c>
      <c r="DB47" s="8" t="str">
        <f t="shared" si="50"/>
        <v>X</v>
      </c>
      <c r="DC47" s="8" t="str">
        <f t="shared" si="51"/>
        <v>X</v>
      </c>
      <c r="DD47" s="8" t="str">
        <f t="shared" si="52"/>
        <v>X</v>
      </c>
      <c r="DE47" s="8" t="str">
        <f t="shared" si="53"/>
        <v>X</v>
      </c>
      <c r="DF47" s="8" t="str">
        <f t="shared" si="54"/>
        <v>X</v>
      </c>
      <c r="DG47" s="8" t="str">
        <f t="shared" si="55"/>
        <v>X</v>
      </c>
      <c r="DH47" s="8" t="str">
        <f t="shared" si="56"/>
        <v>X</v>
      </c>
      <c r="DI47" s="8" t="str">
        <f t="shared" si="57"/>
        <v>X</v>
      </c>
      <c r="DJ47" s="8" t="str">
        <f t="shared" si="58"/>
        <v>X</v>
      </c>
      <c r="DK47" s="8" t="str">
        <f t="shared" si="59"/>
        <v>X</v>
      </c>
      <c r="DL47" s="8" t="str">
        <f t="shared" si="60"/>
        <v>X</v>
      </c>
      <c r="DM47" s="8" t="str">
        <f t="shared" si="61"/>
        <v>X</v>
      </c>
      <c r="DN47" s="8" t="str">
        <f t="shared" si="62"/>
        <v>X</v>
      </c>
      <c r="DO47" s="8" t="str">
        <f t="shared" si="63"/>
        <v>X</v>
      </c>
      <c r="DP47" s="8" t="str">
        <f t="shared" si="64"/>
        <v>X</v>
      </c>
      <c r="DQ47" s="8" t="str">
        <f t="shared" si="65"/>
        <v>X</v>
      </c>
      <c r="DR47" s="8" t="str">
        <f t="shared" si="66"/>
        <v>X</v>
      </c>
      <c r="DS47" s="8" t="str">
        <f t="shared" si="67"/>
        <v>X</v>
      </c>
      <c r="DT47" s="8" t="str">
        <f t="shared" si="68"/>
        <v>X</v>
      </c>
      <c r="DU47" s="8" t="str">
        <f t="shared" si="69"/>
        <v>X</v>
      </c>
      <c r="DV47" s="8" t="str">
        <f t="shared" si="70"/>
        <v>X</v>
      </c>
      <c r="DW47" s="8" t="str">
        <f t="shared" si="71"/>
        <v>X</v>
      </c>
      <c r="DX47" s="8" t="str">
        <f t="shared" si="72"/>
        <v>X</v>
      </c>
      <c r="DZ47" s="8" t="str">
        <f t="shared" si="73"/>
        <v>X</v>
      </c>
      <c r="EB47" s="8">
        <f>IF($DZ47="", "", COUNTIF($DZ$11:$DZ47, "X"))</f>
        <v>37</v>
      </c>
      <c r="ED47" s="10" t="str">
        <f t="shared" si="74"/>
        <v>37. Hylla Vintage Hotel</v>
      </c>
      <c r="EF47" s="8">
        <v>37</v>
      </c>
      <c r="EH47" s="10" t="str">
        <f>IF($B47="", "", IF(COUNTIF($B$11:$B47, $B47)&gt;1, "", $B47))</f>
        <v/>
      </c>
      <c r="EI47" s="8" t="str">
        <f t="shared" si="75"/>
        <v/>
      </c>
      <c r="EJ47" s="10" t="str">
        <f t="shared" si="76"/>
        <v>Malaysia</v>
      </c>
      <c r="EL47" s="10" t="str">
        <f>IF($C47="", "", IF(COUNTIF($C$11:$C47, $C47)&gt;1, "", $C47))</f>
        <v>Lijiang</v>
      </c>
      <c r="EM47" s="8">
        <f t="shared" si="77"/>
        <v>160</v>
      </c>
      <c r="EN47" s="10" t="str">
        <f t="shared" si="78"/>
        <v>Cagliari</v>
      </c>
    </row>
    <row r="48" spans="1:144" hidden="1" x14ac:dyDescent="0.35">
      <c r="A48" s="2"/>
      <c r="B48" s="41" t="s">
        <v>192</v>
      </c>
      <c r="C48" s="42" t="s">
        <v>195</v>
      </c>
      <c r="D48" s="42" t="s">
        <v>201</v>
      </c>
      <c r="E48" s="49">
        <v>55</v>
      </c>
      <c r="F48" s="49">
        <v>0</v>
      </c>
      <c r="G48" s="49">
        <v>55</v>
      </c>
      <c r="H48" s="49">
        <v>4</v>
      </c>
      <c r="I48" s="42" t="s">
        <v>137</v>
      </c>
      <c r="J48" s="50" t="s">
        <v>137</v>
      </c>
      <c r="K48" s="49">
        <v>40</v>
      </c>
      <c r="L48" s="49">
        <v>167</v>
      </c>
      <c r="M48" s="49">
        <v>36</v>
      </c>
      <c r="N48" s="49">
        <v>30</v>
      </c>
      <c r="O48" s="49" t="s">
        <v>137</v>
      </c>
      <c r="P48" s="49" t="s">
        <v>137</v>
      </c>
      <c r="Q48" s="49">
        <v>40</v>
      </c>
      <c r="R48" s="49">
        <v>40</v>
      </c>
      <c r="S48" s="50" t="s">
        <v>7</v>
      </c>
      <c r="T48" s="49" t="s">
        <v>137</v>
      </c>
      <c r="U48" s="49" t="s">
        <v>137</v>
      </c>
      <c r="V48" s="49" t="s">
        <v>137</v>
      </c>
      <c r="W48" s="50" t="s">
        <v>7</v>
      </c>
      <c r="X48" s="49" t="s">
        <v>137</v>
      </c>
      <c r="Y48" s="50" t="s">
        <v>137</v>
      </c>
      <c r="Z48" s="49" t="s">
        <v>137</v>
      </c>
      <c r="AA48" s="49">
        <v>8</v>
      </c>
      <c r="AB48" s="67" t="s">
        <v>137</v>
      </c>
      <c r="AC48" s="63" t="s">
        <v>791</v>
      </c>
      <c r="AD48" s="63" t="s">
        <v>844</v>
      </c>
      <c r="AE48" s="43" t="s">
        <v>137</v>
      </c>
      <c r="AF48" s="2"/>
      <c r="BE48" s="8" t="str">
        <f t="shared" si="79"/>
        <v>X</v>
      </c>
      <c r="BG48" s="8" t="str">
        <f t="shared" si="16"/>
        <v/>
      </c>
      <c r="BH48" s="8" t="str">
        <f t="shared" si="17"/>
        <v/>
      </c>
      <c r="BI48" s="8" t="str">
        <f t="shared" si="18"/>
        <v/>
      </c>
      <c r="BJ48" s="8" t="str">
        <f t="shared" si="19"/>
        <v/>
      </c>
      <c r="BK48" s="8" t="str">
        <f t="shared" si="20"/>
        <v/>
      </c>
      <c r="BL48" s="8" t="str">
        <f t="shared" si="21"/>
        <v/>
      </c>
      <c r="BM48" s="8" t="str">
        <f t="shared" si="22"/>
        <v/>
      </c>
      <c r="BN48" s="8" t="str">
        <f t="shared" si="23"/>
        <v>Yellow</v>
      </c>
      <c r="BO48" s="8" t="str">
        <f t="shared" si="24"/>
        <v>Yellow</v>
      </c>
      <c r="BP48" s="8" t="str">
        <f t="shared" si="25"/>
        <v/>
      </c>
      <c r="BQ48" s="8" t="str">
        <f t="shared" si="26"/>
        <v/>
      </c>
      <c r="BR48" s="8" t="str">
        <f t="shared" si="27"/>
        <v/>
      </c>
      <c r="BS48" s="8" t="str">
        <f t="shared" si="28"/>
        <v/>
      </c>
      <c r="BT48" s="8" t="str">
        <f t="shared" si="29"/>
        <v>Yellow</v>
      </c>
      <c r="BU48" s="8" t="str">
        <f t="shared" si="30"/>
        <v>Yellow</v>
      </c>
      <c r="BV48" s="8" t="str">
        <f t="shared" si="31"/>
        <v/>
      </c>
      <c r="BW48" s="8" t="str">
        <f t="shared" si="32"/>
        <v/>
      </c>
      <c r="BX48" s="8" t="str">
        <f t="shared" si="33"/>
        <v/>
      </c>
      <c r="BY48" s="8" t="str">
        <f t="shared" si="34"/>
        <v>Yellow</v>
      </c>
      <c r="BZ48" s="8" t="str">
        <f t="shared" si="35"/>
        <v>Yellow</v>
      </c>
      <c r="CA48" s="8" t="str">
        <f t="shared" si="36"/>
        <v>Yellow</v>
      </c>
      <c r="CB48" s="8" t="str">
        <f t="shared" si="37"/>
        <v/>
      </c>
      <c r="CC48" s="8" t="str">
        <f t="shared" si="38"/>
        <v>Yellow</v>
      </c>
      <c r="CD48" s="8" t="str">
        <f t="shared" si="39"/>
        <v>Yellow</v>
      </c>
      <c r="CE48" s="8" t="str">
        <f t="shared" si="40"/>
        <v>Yellow</v>
      </c>
      <c r="CF48" s="8" t="str">
        <f t="shared" si="41"/>
        <v/>
      </c>
      <c r="CG48" s="8" t="str">
        <f t="shared" si="80"/>
        <v>Yellow</v>
      </c>
      <c r="CH48" s="8" t="str">
        <f t="shared" si="42"/>
        <v/>
      </c>
      <c r="CI48" s="8" t="str">
        <f t="shared" si="81"/>
        <v/>
      </c>
      <c r="CJ48" s="8" t="str">
        <f t="shared" si="43"/>
        <v>Yellow</v>
      </c>
      <c r="CL48" s="10" t="str">
        <f t="shared" si="82"/>
        <v>China - Shanghai - Capella Shanghai, Jian Ye Li</v>
      </c>
      <c r="CN48" s="22">
        <f t="shared" si="44"/>
        <v>167</v>
      </c>
      <c r="CO48" s="22" t="str">
        <f t="shared" si="45"/>
        <v/>
      </c>
      <c r="CP48" s="22" t="str">
        <f t="shared" si="46"/>
        <v/>
      </c>
      <c r="CQ48" s="22" t="str">
        <f t="shared" si="47"/>
        <v/>
      </c>
      <c r="CR48" s="22" t="str">
        <f t="shared" si="83"/>
        <v/>
      </c>
      <c r="CS48" s="22">
        <f t="shared" si="84"/>
        <v>8</v>
      </c>
      <c r="CY48" s="8" t="str">
        <f t="shared" si="48"/>
        <v>X</v>
      </c>
      <c r="CZ48" s="29" t="str">
        <f t="shared" si="49"/>
        <v>X</v>
      </c>
      <c r="DB48" s="8" t="str">
        <f t="shared" si="50"/>
        <v>X</v>
      </c>
      <c r="DC48" s="8" t="str">
        <f t="shared" si="51"/>
        <v>X</v>
      </c>
      <c r="DD48" s="8" t="str">
        <f t="shared" si="52"/>
        <v>X</v>
      </c>
      <c r="DE48" s="8" t="str">
        <f t="shared" si="53"/>
        <v>X</v>
      </c>
      <c r="DF48" s="8" t="str">
        <f t="shared" si="54"/>
        <v>X</v>
      </c>
      <c r="DG48" s="8" t="str">
        <f t="shared" si="55"/>
        <v>X</v>
      </c>
      <c r="DH48" s="8" t="str">
        <f t="shared" si="56"/>
        <v>X</v>
      </c>
      <c r="DI48" s="8" t="str">
        <f t="shared" si="57"/>
        <v>X</v>
      </c>
      <c r="DJ48" s="8" t="str">
        <f t="shared" si="58"/>
        <v>X</v>
      </c>
      <c r="DK48" s="8" t="str">
        <f t="shared" si="59"/>
        <v>X</v>
      </c>
      <c r="DL48" s="8" t="str">
        <f t="shared" si="60"/>
        <v>X</v>
      </c>
      <c r="DM48" s="8" t="str">
        <f t="shared" si="61"/>
        <v>X</v>
      </c>
      <c r="DN48" s="8" t="str">
        <f t="shared" si="62"/>
        <v>X</v>
      </c>
      <c r="DO48" s="8" t="str">
        <f t="shared" si="63"/>
        <v>X</v>
      </c>
      <c r="DP48" s="8" t="str">
        <f t="shared" si="64"/>
        <v>X</v>
      </c>
      <c r="DQ48" s="8" t="str">
        <f t="shared" si="65"/>
        <v>X</v>
      </c>
      <c r="DR48" s="8" t="str">
        <f t="shared" si="66"/>
        <v>X</v>
      </c>
      <c r="DS48" s="8" t="str">
        <f t="shared" si="67"/>
        <v>X</v>
      </c>
      <c r="DT48" s="8" t="str">
        <f t="shared" si="68"/>
        <v>X</v>
      </c>
      <c r="DU48" s="8" t="str">
        <f t="shared" si="69"/>
        <v>X</v>
      </c>
      <c r="DV48" s="8" t="str">
        <f t="shared" si="70"/>
        <v>X</v>
      </c>
      <c r="DW48" s="8" t="str">
        <f t="shared" si="71"/>
        <v>X</v>
      </c>
      <c r="DX48" s="8" t="str">
        <f t="shared" si="72"/>
        <v>X</v>
      </c>
      <c r="DZ48" s="8" t="str">
        <f t="shared" si="73"/>
        <v>X</v>
      </c>
      <c r="EB48" s="8">
        <f>IF($DZ48="", "", COUNTIF($DZ$11:$DZ48, "X"))</f>
        <v>38</v>
      </c>
      <c r="ED48" s="10" t="str">
        <f t="shared" si="74"/>
        <v>38. Capella Shanghai, Jian Ye Li</v>
      </c>
      <c r="EF48" s="8">
        <v>38</v>
      </c>
      <c r="EH48" s="10" t="str">
        <f>IF($B48="", "", IF(COUNTIF($B$11:$B48, $B48)&gt;1, "", $B48))</f>
        <v/>
      </c>
      <c r="EI48" s="8" t="str">
        <f t="shared" si="75"/>
        <v/>
      </c>
      <c r="EJ48" s="10" t="str">
        <f t="shared" si="76"/>
        <v>Maldives</v>
      </c>
      <c r="EL48" s="10" t="str">
        <f>IF($C48="", "", IF(COUNTIF($C$11:$C48, $C48)&gt;1, "", $C48))</f>
        <v/>
      </c>
      <c r="EM48" s="8" t="str">
        <f t="shared" si="77"/>
        <v/>
      </c>
      <c r="EN48" s="10" t="str">
        <f t="shared" si="78"/>
        <v>Calvia - Mallorca (PMI)</v>
      </c>
    </row>
    <row r="49" spans="1:144" hidden="1" x14ac:dyDescent="0.35">
      <c r="A49" s="2"/>
      <c r="B49" s="41" t="s">
        <v>192</v>
      </c>
      <c r="C49" s="42" t="s">
        <v>193</v>
      </c>
      <c r="D49" s="42" t="s">
        <v>194</v>
      </c>
      <c r="E49" s="49">
        <v>116</v>
      </c>
      <c r="F49" s="49">
        <v>92</v>
      </c>
      <c r="G49" s="49">
        <v>24</v>
      </c>
      <c r="H49" s="49">
        <v>4</v>
      </c>
      <c r="I49" s="42" t="s">
        <v>137</v>
      </c>
      <c r="J49" s="50" t="s">
        <v>137</v>
      </c>
      <c r="K49" s="49">
        <v>90</v>
      </c>
      <c r="L49" s="49">
        <v>305</v>
      </c>
      <c r="M49" s="49">
        <v>90</v>
      </c>
      <c r="N49" s="49">
        <v>60</v>
      </c>
      <c r="O49" s="49" t="s">
        <v>137</v>
      </c>
      <c r="P49" s="49" t="s">
        <v>137</v>
      </c>
      <c r="Q49" s="49">
        <v>60</v>
      </c>
      <c r="R49" s="49">
        <v>80</v>
      </c>
      <c r="S49" s="50" t="s">
        <v>7</v>
      </c>
      <c r="T49" s="49" t="s">
        <v>137</v>
      </c>
      <c r="U49" s="49" t="s">
        <v>137</v>
      </c>
      <c r="V49" s="49" t="s">
        <v>137</v>
      </c>
      <c r="W49" s="50" t="s">
        <v>7</v>
      </c>
      <c r="X49" s="49" t="s">
        <v>137</v>
      </c>
      <c r="Y49" s="50" t="s">
        <v>137</v>
      </c>
      <c r="Z49" s="49" t="s">
        <v>137</v>
      </c>
      <c r="AA49" s="49">
        <v>17</v>
      </c>
      <c r="AB49" s="67" t="s">
        <v>137</v>
      </c>
      <c r="AC49" s="63" t="s">
        <v>791</v>
      </c>
      <c r="AD49" s="63" t="s">
        <v>840</v>
      </c>
      <c r="AE49" s="43" t="s">
        <v>137</v>
      </c>
      <c r="AF49" s="2"/>
      <c r="BE49" s="8" t="str">
        <f t="shared" si="79"/>
        <v>X</v>
      </c>
      <c r="BG49" s="8" t="str">
        <f t="shared" si="16"/>
        <v/>
      </c>
      <c r="BH49" s="8" t="str">
        <f t="shared" si="17"/>
        <v/>
      </c>
      <c r="BI49" s="8" t="str">
        <f t="shared" si="18"/>
        <v/>
      </c>
      <c r="BJ49" s="8" t="str">
        <f t="shared" si="19"/>
        <v/>
      </c>
      <c r="BK49" s="8" t="str">
        <f t="shared" si="20"/>
        <v/>
      </c>
      <c r="BL49" s="8" t="str">
        <f t="shared" si="21"/>
        <v/>
      </c>
      <c r="BM49" s="8" t="str">
        <f t="shared" si="22"/>
        <v/>
      </c>
      <c r="BN49" s="8" t="str">
        <f t="shared" si="23"/>
        <v>Yellow</v>
      </c>
      <c r="BO49" s="8" t="str">
        <f t="shared" si="24"/>
        <v>Yellow</v>
      </c>
      <c r="BP49" s="8" t="str">
        <f t="shared" si="25"/>
        <v/>
      </c>
      <c r="BQ49" s="8" t="str">
        <f t="shared" si="26"/>
        <v/>
      </c>
      <c r="BR49" s="8" t="str">
        <f t="shared" si="27"/>
        <v/>
      </c>
      <c r="BS49" s="8" t="str">
        <f t="shared" si="28"/>
        <v/>
      </c>
      <c r="BT49" s="8" t="str">
        <f t="shared" si="29"/>
        <v>Yellow</v>
      </c>
      <c r="BU49" s="8" t="str">
        <f t="shared" si="30"/>
        <v>Yellow</v>
      </c>
      <c r="BV49" s="8" t="str">
        <f t="shared" si="31"/>
        <v/>
      </c>
      <c r="BW49" s="8" t="str">
        <f t="shared" si="32"/>
        <v/>
      </c>
      <c r="BX49" s="8" t="str">
        <f t="shared" si="33"/>
        <v/>
      </c>
      <c r="BY49" s="8" t="str">
        <f t="shared" si="34"/>
        <v>Yellow</v>
      </c>
      <c r="BZ49" s="8" t="str">
        <f t="shared" si="35"/>
        <v>Yellow</v>
      </c>
      <c r="CA49" s="8" t="str">
        <f t="shared" si="36"/>
        <v>Yellow</v>
      </c>
      <c r="CB49" s="8" t="str">
        <f t="shared" si="37"/>
        <v/>
      </c>
      <c r="CC49" s="8" t="str">
        <f t="shared" si="38"/>
        <v>Yellow</v>
      </c>
      <c r="CD49" s="8" t="str">
        <f t="shared" si="39"/>
        <v>Yellow</v>
      </c>
      <c r="CE49" s="8" t="str">
        <f t="shared" si="40"/>
        <v>Yellow</v>
      </c>
      <c r="CF49" s="8" t="str">
        <f t="shared" si="41"/>
        <v/>
      </c>
      <c r="CG49" s="8" t="str">
        <f t="shared" si="80"/>
        <v>Yellow</v>
      </c>
      <c r="CH49" s="8" t="str">
        <f t="shared" si="42"/>
        <v/>
      </c>
      <c r="CI49" s="8" t="str">
        <f t="shared" si="81"/>
        <v/>
      </c>
      <c r="CJ49" s="8" t="str">
        <f t="shared" si="43"/>
        <v>Yellow</v>
      </c>
      <c r="CL49" s="10" t="str">
        <f t="shared" si="82"/>
        <v>China - Beijing - The PuXuan Hotel and Spa</v>
      </c>
      <c r="CN49" s="22">
        <f t="shared" si="44"/>
        <v>305</v>
      </c>
      <c r="CO49" s="22" t="str">
        <f t="shared" si="45"/>
        <v/>
      </c>
      <c r="CP49" s="22" t="str">
        <f t="shared" si="46"/>
        <v/>
      </c>
      <c r="CQ49" s="22" t="str">
        <f t="shared" si="47"/>
        <v/>
      </c>
      <c r="CR49" s="22" t="str">
        <f t="shared" si="83"/>
        <v/>
      </c>
      <c r="CS49" s="22">
        <f t="shared" si="84"/>
        <v>17</v>
      </c>
      <c r="CY49" s="8" t="str">
        <f t="shared" si="48"/>
        <v>X</v>
      </c>
      <c r="CZ49" s="29" t="str">
        <f t="shared" si="49"/>
        <v>X</v>
      </c>
      <c r="DB49" s="8" t="str">
        <f t="shared" si="50"/>
        <v>X</v>
      </c>
      <c r="DC49" s="8" t="str">
        <f t="shared" si="51"/>
        <v>X</v>
      </c>
      <c r="DD49" s="8" t="str">
        <f t="shared" si="52"/>
        <v>X</v>
      </c>
      <c r="DE49" s="8" t="str">
        <f t="shared" si="53"/>
        <v>X</v>
      </c>
      <c r="DF49" s="8" t="str">
        <f t="shared" si="54"/>
        <v>X</v>
      </c>
      <c r="DG49" s="8" t="str">
        <f t="shared" si="55"/>
        <v>X</v>
      </c>
      <c r="DH49" s="8" t="str">
        <f t="shared" si="56"/>
        <v>X</v>
      </c>
      <c r="DI49" s="8" t="str">
        <f t="shared" si="57"/>
        <v>X</v>
      </c>
      <c r="DJ49" s="8" t="str">
        <f t="shared" si="58"/>
        <v>X</v>
      </c>
      <c r="DK49" s="8" t="str">
        <f t="shared" si="59"/>
        <v>X</v>
      </c>
      <c r="DL49" s="8" t="str">
        <f t="shared" si="60"/>
        <v>X</v>
      </c>
      <c r="DM49" s="8" t="str">
        <f t="shared" si="61"/>
        <v>X</v>
      </c>
      <c r="DN49" s="8" t="str">
        <f t="shared" si="62"/>
        <v>X</v>
      </c>
      <c r="DO49" s="8" t="str">
        <f t="shared" si="63"/>
        <v>X</v>
      </c>
      <c r="DP49" s="8" t="str">
        <f t="shared" si="64"/>
        <v>X</v>
      </c>
      <c r="DQ49" s="8" t="str">
        <f t="shared" si="65"/>
        <v>X</v>
      </c>
      <c r="DR49" s="8" t="str">
        <f t="shared" si="66"/>
        <v>X</v>
      </c>
      <c r="DS49" s="8" t="str">
        <f t="shared" si="67"/>
        <v>X</v>
      </c>
      <c r="DT49" s="8" t="str">
        <f t="shared" si="68"/>
        <v>X</v>
      </c>
      <c r="DU49" s="8" t="str">
        <f t="shared" si="69"/>
        <v>X</v>
      </c>
      <c r="DV49" s="8" t="str">
        <f t="shared" si="70"/>
        <v>X</v>
      </c>
      <c r="DW49" s="8" t="str">
        <f t="shared" si="71"/>
        <v>X</v>
      </c>
      <c r="DX49" s="8" t="str">
        <f t="shared" si="72"/>
        <v>X</v>
      </c>
      <c r="DZ49" s="8" t="str">
        <f t="shared" si="73"/>
        <v>X</v>
      </c>
      <c r="EB49" s="8">
        <f>IF($DZ49="", "", COUNTIF($DZ$11:$DZ49, "X"))</f>
        <v>39</v>
      </c>
      <c r="ED49" s="10" t="str">
        <f t="shared" si="74"/>
        <v>39. The PuXuan Hotel and Spa</v>
      </c>
      <c r="EF49" s="8">
        <v>39</v>
      </c>
      <c r="EH49" s="10" t="str">
        <f>IF($B49="", "", IF(COUNTIF($B$11:$B49, $B49)&gt;1, "", $B49))</f>
        <v/>
      </c>
      <c r="EI49" s="8" t="str">
        <f t="shared" si="75"/>
        <v/>
      </c>
      <c r="EJ49" s="10" t="str">
        <f t="shared" si="76"/>
        <v>Malta</v>
      </c>
      <c r="EL49" s="10" t="str">
        <f>IF($C49="", "", IF(COUNTIF($C$11:$C49, $C49)&gt;1, "", $C49))</f>
        <v>Beijing</v>
      </c>
      <c r="EM49" s="8">
        <f t="shared" si="77"/>
        <v>22</v>
      </c>
      <c r="EN49" s="10" t="str">
        <f t="shared" si="78"/>
        <v>Candeli (Florence)</v>
      </c>
    </row>
    <row r="50" spans="1:144" hidden="1" x14ac:dyDescent="0.35">
      <c r="A50" s="2"/>
      <c r="B50" s="41" t="s">
        <v>192</v>
      </c>
      <c r="C50" s="42" t="s">
        <v>1273</v>
      </c>
      <c r="D50" s="42" t="s">
        <v>1274</v>
      </c>
      <c r="E50" s="49">
        <v>18</v>
      </c>
      <c r="F50" s="49">
        <v>12</v>
      </c>
      <c r="G50" s="49">
        <v>6</v>
      </c>
      <c r="H50" s="49">
        <v>0</v>
      </c>
      <c r="I50" s="42" t="s">
        <v>137</v>
      </c>
      <c r="J50" s="50" t="s">
        <v>137</v>
      </c>
      <c r="K50" s="49" t="s">
        <v>137</v>
      </c>
      <c r="L50" s="49" t="s">
        <v>137</v>
      </c>
      <c r="M50" s="49" t="s">
        <v>137</v>
      </c>
      <c r="N50" s="49" t="s">
        <v>137</v>
      </c>
      <c r="O50" s="49" t="s">
        <v>137</v>
      </c>
      <c r="P50" s="49" t="s">
        <v>137</v>
      </c>
      <c r="Q50" s="49" t="s">
        <v>137</v>
      </c>
      <c r="R50" s="49" t="s">
        <v>137</v>
      </c>
      <c r="S50" s="50" t="s">
        <v>137</v>
      </c>
      <c r="T50" s="49" t="s">
        <v>137</v>
      </c>
      <c r="U50" s="49" t="s">
        <v>137</v>
      </c>
      <c r="V50" s="49" t="s">
        <v>137</v>
      </c>
      <c r="W50" s="50" t="s">
        <v>137</v>
      </c>
      <c r="X50" s="49" t="s">
        <v>137</v>
      </c>
      <c r="Y50" s="50" t="s">
        <v>137</v>
      </c>
      <c r="Z50" s="49" t="s">
        <v>137</v>
      </c>
      <c r="AA50" s="49" t="s">
        <v>137</v>
      </c>
      <c r="AB50" s="67" t="s">
        <v>137</v>
      </c>
      <c r="AC50" s="63" t="s">
        <v>791</v>
      </c>
      <c r="AD50" s="63" t="s">
        <v>1275</v>
      </c>
      <c r="AE50" s="43" t="s">
        <v>137</v>
      </c>
      <c r="AF50" s="2"/>
      <c r="BE50" s="8" t="str">
        <f t="shared" si="79"/>
        <v>X</v>
      </c>
      <c r="BG50" s="8" t="str">
        <f t="shared" si="16"/>
        <v/>
      </c>
      <c r="BH50" s="8" t="str">
        <f t="shared" si="17"/>
        <v/>
      </c>
      <c r="BI50" s="8" t="str">
        <f t="shared" si="18"/>
        <v/>
      </c>
      <c r="BJ50" s="8" t="str">
        <f t="shared" si="19"/>
        <v/>
      </c>
      <c r="BK50" s="8" t="str">
        <f t="shared" si="20"/>
        <v/>
      </c>
      <c r="BL50" s="8" t="str">
        <f t="shared" si="21"/>
        <v/>
      </c>
      <c r="BM50" s="8" t="str">
        <f t="shared" si="22"/>
        <v/>
      </c>
      <c r="BN50" s="8" t="str">
        <f t="shared" si="23"/>
        <v>Yellow</v>
      </c>
      <c r="BO50" s="8" t="str">
        <f t="shared" si="24"/>
        <v>Yellow</v>
      </c>
      <c r="BP50" s="8" t="str">
        <f t="shared" si="25"/>
        <v>Yellow</v>
      </c>
      <c r="BQ50" s="8" t="str">
        <f t="shared" si="26"/>
        <v>Yellow</v>
      </c>
      <c r="BR50" s="8" t="str">
        <f t="shared" si="27"/>
        <v>Yellow</v>
      </c>
      <c r="BS50" s="8" t="str">
        <f t="shared" si="28"/>
        <v>Yellow</v>
      </c>
      <c r="BT50" s="8" t="str">
        <f t="shared" si="29"/>
        <v>Yellow</v>
      </c>
      <c r="BU50" s="8" t="str">
        <f t="shared" si="30"/>
        <v>Yellow</v>
      </c>
      <c r="BV50" s="8" t="str">
        <f t="shared" si="31"/>
        <v>Yellow</v>
      </c>
      <c r="BW50" s="8" t="str">
        <f t="shared" si="32"/>
        <v>Yellow</v>
      </c>
      <c r="BX50" s="8" t="str">
        <f t="shared" si="33"/>
        <v>Yellow</v>
      </c>
      <c r="BY50" s="8" t="str">
        <f t="shared" si="34"/>
        <v>Yellow</v>
      </c>
      <c r="BZ50" s="8" t="str">
        <f t="shared" si="35"/>
        <v>Yellow</v>
      </c>
      <c r="CA50" s="8" t="str">
        <f t="shared" si="36"/>
        <v>Yellow</v>
      </c>
      <c r="CB50" s="8" t="str">
        <f t="shared" si="37"/>
        <v>Yellow</v>
      </c>
      <c r="CC50" s="8" t="str">
        <f t="shared" si="38"/>
        <v>Yellow</v>
      </c>
      <c r="CD50" s="8" t="str">
        <f t="shared" si="39"/>
        <v>Yellow</v>
      </c>
      <c r="CE50" s="8" t="str">
        <f t="shared" si="40"/>
        <v>Yellow</v>
      </c>
      <c r="CF50" s="8" t="str">
        <f t="shared" si="41"/>
        <v>Yellow</v>
      </c>
      <c r="CG50" s="8" t="str">
        <f t="shared" si="80"/>
        <v>Yellow</v>
      </c>
      <c r="CH50" s="8" t="str">
        <f t="shared" si="42"/>
        <v/>
      </c>
      <c r="CI50" s="8" t="str">
        <f t="shared" si="81"/>
        <v/>
      </c>
      <c r="CJ50" s="8" t="str">
        <f t="shared" si="43"/>
        <v>Yellow</v>
      </c>
      <c r="CL50" s="10" t="str">
        <f t="shared" si="82"/>
        <v>China - Sanquan Town, Nanchuan District - Pushine Jinfoshan Resort Hotel</v>
      </c>
      <c r="CN50" s="22" t="str">
        <f t="shared" si="44"/>
        <v/>
      </c>
      <c r="CO50" s="22" t="str">
        <f t="shared" si="45"/>
        <v/>
      </c>
      <c r="CP50" s="22" t="str">
        <f t="shared" si="46"/>
        <v/>
      </c>
      <c r="CQ50" s="22" t="str">
        <f t="shared" si="47"/>
        <v/>
      </c>
      <c r="CR50" s="22" t="str">
        <f t="shared" si="83"/>
        <v/>
      </c>
      <c r="CS50" s="22" t="str">
        <f t="shared" si="84"/>
        <v/>
      </c>
      <c r="CY50" s="8" t="str">
        <f t="shared" si="48"/>
        <v>X</v>
      </c>
      <c r="CZ50" s="29" t="str">
        <f t="shared" si="49"/>
        <v>X</v>
      </c>
      <c r="DB50" s="8" t="str">
        <f t="shared" si="50"/>
        <v>X</v>
      </c>
      <c r="DC50" s="8" t="str">
        <f t="shared" si="51"/>
        <v>X</v>
      </c>
      <c r="DD50" s="8" t="str">
        <f t="shared" si="52"/>
        <v>X</v>
      </c>
      <c r="DE50" s="8" t="str">
        <f t="shared" si="53"/>
        <v>X</v>
      </c>
      <c r="DF50" s="8" t="str">
        <f t="shared" si="54"/>
        <v>X</v>
      </c>
      <c r="DG50" s="8" t="str">
        <f t="shared" si="55"/>
        <v>X</v>
      </c>
      <c r="DH50" s="8" t="str">
        <f t="shared" si="56"/>
        <v>X</v>
      </c>
      <c r="DI50" s="8" t="str">
        <f t="shared" si="57"/>
        <v>X</v>
      </c>
      <c r="DJ50" s="8" t="str">
        <f t="shared" si="58"/>
        <v>X</v>
      </c>
      <c r="DK50" s="8" t="str">
        <f t="shared" si="59"/>
        <v>X</v>
      </c>
      <c r="DL50" s="8" t="str">
        <f t="shared" si="60"/>
        <v>X</v>
      </c>
      <c r="DM50" s="8" t="str">
        <f t="shared" si="61"/>
        <v>X</v>
      </c>
      <c r="DN50" s="8" t="str">
        <f t="shared" si="62"/>
        <v>X</v>
      </c>
      <c r="DO50" s="8" t="str">
        <f t="shared" si="63"/>
        <v>X</v>
      </c>
      <c r="DP50" s="8" t="str">
        <f t="shared" si="64"/>
        <v>X</v>
      </c>
      <c r="DQ50" s="8" t="str">
        <f t="shared" si="65"/>
        <v>X</v>
      </c>
      <c r="DR50" s="8" t="str">
        <f t="shared" si="66"/>
        <v>X</v>
      </c>
      <c r="DS50" s="8" t="str">
        <f t="shared" si="67"/>
        <v>X</v>
      </c>
      <c r="DT50" s="8" t="str">
        <f t="shared" si="68"/>
        <v>X</v>
      </c>
      <c r="DU50" s="8" t="str">
        <f t="shared" si="69"/>
        <v>X</v>
      </c>
      <c r="DV50" s="8" t="str">
        <f t="shared" si="70"/>
        <v>X</v>
      </c>
      <c r="DW50" s="8" t="str">
        <f t="shared" si="71"/>
        <v>X</v>
      </c>
      <c r="DX50" s="8" t="str">
        <f t="shared" si="72"/>
        <v>X</v>
      </c>
      <c r="DZ50" s="8" t="str">
        <f t="shared" si="73"/>
        <v>X</v>
      </c>
      <c r="EB50" s="8">
        <f>IF($DZ50="", "", COUNTIF($DZ$11:$DZ50, "X"))</f>
        <v>40</v>
      </c>
      <c r="ED50" s="10" t="str">
        <f t="shared" si="74"/>
        <v>40. Pushine Jinfoshan Resort Hotel</v>
      </c>
      <c r="EF50" s="8">
        <v>40</v>
      </c>
      <c r="EH50" s="10" t="str">
        <f>IF($B50="", "", IF(COUNTIF($B$11:$B50, $B50)&gt;1, "", $B50))</f>
        <v/>
      </c>
      <c r="EI50" s="8" t="str">
        <f t="shared" si="75"/>
        <v/>
      </c>
      <c r="EJ50" s="10" t="str">
        <f t="shared" si="76"/>
        <v>Mauritius</v>
      </c>
      <c r="EL50" s="10" t="str">
        <f>IF($C50="", "", IF(COUNTIF($C$11:$C50, $C50)&gt;1, "", $C50))</f>
        <v>Sanquan Town, Nanchuan District</v>
      </c>
      <c r="EM50" s="8">
        <f t="shared" si="77"/>
        <v>272</v>
      </c>
      <c r="EN50" s="10" t="str">
        <f t="shared" si="78"/>
        <v>Cannes</v>
      </c>
    </row>
    <row r="51" spans="1:144" hidden="1" x14ac:dyDescent="0.35">
      <c r="A51" s="2"/>
      <c r="B51" s="41" t="s">
        <v>192</v>
      </c>
      <c r="C51" s="42" t="s">
        <v>195</v>
      </c>
      <c r="D51" s="42" t="s">
        <v>1363</v>
      </c>
      <c r="E51" s="49">
        <v>88</v>
      </c>
      <c r="F51" s="49">
        <v>88</v>
      </c>
      <c r="G51" s="49" t="s">
        <v>137</v>
      </c>
      <c r="H51" s="49">
        <v>0</v>
      </c>
      <c r="I51" s="42" t="s">
        <v>137</v>
      </c>
      <c r="J51" s="50" t="s">
        <v>137</v>
      </c>
      <c r="K51" s="49" t="s">
        <v>137</v>
      </c>
      <c r="L51" s="49" t="s">
        <v>137</v>
      </c>
      <c r="M51" s="49" t="s">
        <v>137</v>
      </c>
      <c r="N51" s="49" t="s">
        <v>137</v>
      </c>
      <c r="O51" s="49" t="s">
        <v>137</v>
      </c>
      <c r="P51" s="49" t="s">
        <v>137</v>
      </c>
      <c r="Q51" s="49" t="s">
        <v>137</v>
      </c>
      <c r="R51" s="49" t="s">
        <v>137</v>
      </c>
      <c r="S51" s="50" t="s">
        <v>137</v>
      </c>
      <c r="T51" s="49" t="s">
        <v>137</v>
      </c>
      <c r="U51" s="49" t="s">
        <v>137</v>
      </c>
      <c r="V51" s="49" t="s">
        <v>137</v>
      </c>
      <c r="W51" s="50" t="s">
        <v>137</v>
      </c>
      <c r="X51" s="49" t="s">
        <v>137</v>
      </c>
      <c r="Y51" s="50" t="s">
        <v>137</v>
      </c>
      <c r="Z51" s="49" t="s">
        <v>137</v>
      </c>
      <c r="AA51" s="49" t="s">
        <v>137</v>
      </c>
      <c r="AB51" s="67" t="s">
        <v>137</v>
      </c>
      <c r="AC51" s="63" t="s">
        <v>1134</v>
      </c>
      <c r="AD51" s="63" t="s">
        <v>137</v>
      </c>
      <c r="AE51" s="43" t="s">
        <v>137</v>
      </c>
      <c r="AF51" s="2"/>
      <c r="BE51" s="8" t="str">
        <f t="shared" si="79"/>
        <v>X</v>
      </c>
      <c r="BG51" s="8" t="str">
        <f t="shared" si="16"/>
        <v/>
      </c>
      <c r="BH51" s="8" t="str">
        <f t="shared" si="17"/>
        <v/>
      </c>
      <c r="BI51" s="8" t="str">
        <f t="shared" si="18"/>
        <v/>
      </c>
      <c r="BJ51" s="8" t="str">
        <f t="shared" si="19"/>
        <v/>
      </c>
      <c r="BK51" s="8" t="str">
        <f t="shared" si="20"/>
        <v/>
      </c>
      <c r="BL51" s="8" t="str">
        <f t="shared" si="21"/>
        <v>Yellow</v>
      </c>
      <c r="BM51" s="8" t="str">
        <f t="shared" si="22"/>
        <v/>
      </c>
      <c r="BN51" s="8" t="str">
        <f t="shared" si="23"/>
        <v>Yellow</v>
      </c>
      <c r="BO51" s="8" t="str">
        <f t="shared" si="24"/>
        <v>Yellow</v>
      </c>
      <c r="BP51" s="8" t="str">
        <f t="shared" si="25"/>
        <v>Yellow</v>
      </c>
      <c r="BQ51" s="8" t="str">
        <f t="shared" si="26"/>
        <v>Yellow</v>
      </c>
      <c r="BR51" s="8" t="str">
        <f t="shared" si="27"/>
        <v>Yellow</v>
      </c>
      <c r="BS51" s="8" t="str">
        <f t="shared" si="28"/>
        <v>Yellow</v>
      </c>
      <c r="BT51" s="8" t="str">
        <f t="shared" si="29"/>
        <v>Yellow</v>
      </c>
      <c r="BU51" s="8" t="str">
        <f t="shared" si="30"/>
        <v>Yellow</v>
      </c>
      <c r="BV51" s="8" t="str">
        <f t="shared" si="31"/>
        <v>Yellow</v>
      </c>
      <c r="BW51" s="8" t="str">
        <f t="shared" si="32"/>
        <v>Yellow</v>
      </c>
      <c r="BX51" s="8" t="str">
        <f t="shared" si="33"/>
        <v>Yellow</v>
      </c>
      <c r="BY51" s="8" t="str">
        <f t="shared" si="34"/>
        <v>Yellow</v>
      </c>
      <c r="BZ51" s="8" t="str">
        <f t="shared" si="35"/>
        <v>Yellow</v>
      </c>
      <c r="CA51" s="8" t="str">
        <f t="shared" si="36"/>
        <v>Yellow</v>
      </c>
      <c r="CB51" s="8" t="str">
        <f t="shared" si="37"/>
        <v>Yellow</v>
      </c>
      <c r="CC51" s="8" t="str">
        <f t="shared" si="38"/>
        <v>Yellow</v>
      </c>
      <c r="CD51" s="8" t="str">
        <f t="shared" si="39"/>
        <v>Yellow</v>
      </c>
      <c r="CE51" s="8" t="str">
        <f t="shared" si="40"/>
        <v>Yellow</v>
      </c>
      <c r="CF51" s="8" t="str">
        <f t="shared" si="41"/>
        <v>Yellow</v>
      </c>
      <c r="CG51" s="8" t="str">
        <f t="shared" si="80"/>
        <v>Yellow</v>
      </c>
      <c r="CH51" s="8" t="str">
        <f t="shared" si="42"/>
        <v/>
      </c>
      <c r="CI51" s="8" t="str">
        <f t="shared" si="81"/>
        <v>Yellow</v>
      </c>
      <c r="CJ51" s="8" t="str">
        <f t="shared" si="43"/>
        <v>Yellow</v>
      </c>
      <c r="CL51" s="10" t="str">
        <f t="shared" si="82"/>
        <v>China - Shanghai - Yan Garden, Shanghai</v>
      </c>
      <c r="CN51" s="22" t="str">
        <f t="shared" si="44"/>
        <v/>
      </c>
      <c r="CO51" s="22" t="str">
        <f t="shared" si="45"/>
        <v/>
      </c>
      <c r="CP51" s="22" t="str">
        <f t="shared" si="46"/>
        <v/>
      </c>
      <c r="CQ51" s="22" t="str">
        <f t="shared" si="47"/>
        <v/>
      </c>
      <c r="CR51" s="22" t="str">
        <f t="shared" si="83"/>
        <v/>
      </c>
      <c r="CS51" s="22" t="str">
        <f t="shared" si="84"/>
        <v/>
      </c>
      <c r="CY51" s="8" t="str">
        <f t="shared" si="48"/>
        <v>X</v>
      </c>
      <c r="CZ51" s="29" t="str">
        <f t="shared" si="49"/>
        <v>X</v>
      </c>
      <c r="DB51" s="8" t="str">
        <f t="shared" si="50"/>
        <v>X</v>
      </c>
      <c r="DC51" s="8" t="str">
        <f t="shared" si="51"/>
        <v>X</v>
      </c>
      <c r="DD51" s="8" t="str">
        <f t="shared" si="52"/>
        <v>X</v>
      </c>
      <c r="DE51" s="8" t="str">
        <f t="shared" si="53"/>
        <v>X</v>
      </c>
      <c r="DF51" s="8" t="str">
        <f t="shared" si="54"/>
        <v>X</v>
      </c>
      <c r="DG51" s="8" t="str">
        <f t="shared" si="55"/>
        <v>X</v>
      </c>
      <c r="DH51" s="8" t="str">
        <f t="shared" si="56"/>
        <v>X</v>
      </c>
      <c r="DI51" s="8" t="str">
        <f t="shared" si="57"/>
        <v>X</v>
      </c>
      <c r="DJ51" s="8" t="str">
        <f t="shared" si="58"/>
        <v>X</v>
      </c>
      <c r="DK51" s="8" t="str">
        <f t="shared" si="59"/>
        <v>X</v>
      </c>
      <c r="DL51" s="8" t="str">
        <f t="shared" si="60"/>
        <v>X</v>
      </c>
      <c r="DM51" s="8" t="str">
        <f t="shared" si="61"/>
        <v>X</v>
      </c>
      <c r="DN51" s="8" t="str">
        <f t="shared" si="62"/>
        <v>X</v>
      </c>
      <c r="DO51" s="8" t="str">
        <f t="shared" si="63"/>
        <v>X</v>
      </c>
      <c r="DP51" s="8" t="str">
        <f t="shared" si="64"/>
        <v>X</v>
      </c>
      <c r="DQ51" s="8" t="str">
        <f t="shared" si="65"/>
        <v>X</v>
      </c>
      <c r="DR51" s="8" t="str">
        <f t="shared" si="66"/>
        <v>X</v>
      </c>
      <c r="DS51" s="8" t="str">
        <f t="shared" si="67"/>
        <v>X</v>
      </c>
      <c r="DT51" s="8" t="str">
        <f t="shared" si="68"/>
        <v>X</v>
      </c>
      <c r="DU51" s="8" t="str">
        <f t="shared" si="69"/>
        <v>X</v>
      </c>
      <c r="DV51" s="8" t="str">
        <f t="shared" si="70"/>
        <v>X</v>
      </c>
      <c r="DW51" s="8" t="str">
        <f t="shared" si="71"/>
        <v>X</v>
      </c>
      <c r="DX51" s="8" t="str">
        <f t="shared" si="72"/>
        <v>X</v>
      </c>
      <c r="DZ51" s="8" t="str">
        <f t="shared" si="73"/>
        <v>X</v>
      </c>
      <c r="EB51" s="8">
        <f>IF($DZ51="", "", COUNTIF($DZ$11:$DZ51, "X"))</f>
        <v>41</v>
      </c>
      <c r="ED51" s="10" t="str">
        <f t="shared" si="74"/>
        <v>41. Yan Garden, Shanghai</v>
      </c>
      <c r="EF51" s="8">
        <v>41</v>
      </c>
      <c r="EH51" s="10" t="str">
        <f>IF($B51="", "", IF(COUNTIF($B$11:$B51, $B51)&gt;1, "", $B51))</f>
        <v/>
      </c>
      <c r="EI51" s="8" t="str">
        <f t="shared" si="75"/>
        <v/>
      </c>
      <c r="EJ51" s="10" t="str">
        <f t="shared" si="76"/>
        <v>Mexico</v>
      </c>
      <c r="EL51" s="10" t="str">
        <f>IF($C51="", "", IF(COUNTIF($C$11:$C51, $C51)&gt;1, "", $C51))</f>
        <v/>
      </c>
      <c r="EM51" s="8" t="str">
        <f t="shared" si="77"/>
        <v/>
      </c>
      <c r="EN51" s="10" t="str">
        <f t="shared" si="78"/>
        <v>Canouan Island</v>
      </c>
    </row>
    <row r="52" spans="1:144" hidden="1" x14ac:dyDescent="0.35">
      <c r="A52" s="2"/>
      <c r="B52" s="41" t="s">
        <v>192</v>
      </c>
      <c r="C52" s="42" t="s">
        <v>1364</v>
      </c>
      <c r="D52" s="42" t="s">
        <v>1365</v>
      </c>
      <c r="E52" s="49">
        <v>88</v>
      </c>
      <c r="F52" s="49">
        <v>81</v>
      </c>
      <c r="G52" s="49">
        <v>7</v>
      </c>
      <c r="H52" s="49">
        <v>0</v>
      </c>
      <c r="I52" s="42" t="s">
        <v>137</v>
      </c>
      <c r="J52" s="50" t="s">
        <v>137</v>
      </c>
      <c r="K52" s="49" t="s">
        <v>137</v>
      </c>
      <c r="L52" s="49" t="s">
        <v>137</v>
      </c>
      <c r="M52" s="49" t="s">
        <v>137</v>
      </c>
      <c r="N52" s="49" t="s">
        <v>137</v>
      </c>
      <c r="O52" s="49" t="s">
        <v>137</v>
      </c>
      <c r="P52" s="49" t="s">
        <v>137</v>
      </c>
      <c r="Q52" s="49" t="s">
        <v>137</v>
      </c>
      <c r="R52" s="49" t="s">
        <v>137</v>
      </c>
      <c r="S52" s="50" t="s">
        <v>137</v>
      </c>
      <c r="T52" s="49" t="s">
        <v>137</v>
      </c>
      <c r="U52" s="49" t="s">
        <v>137</v>
      </c>
      <c r="V52" s="49" t="s">
        <v>137</v>
      </c>
      <c r="W52" s="50" t="s">
        <v>137</v>
      </c>
      <c r="X52" s="49" t="s">
        <v>137</v>
      </c>
      <c r="Y52" s="50" t="s">
        <v>137</v>
      </c>
      <c r="Z52" s="49" t="s">
        <v>137</v>
      </c>
      <c r="AA52" s="49" t="s">
        <v>137</v>
      </c>
      <c r="AB52" s="67" t="s">
        <v>137</v>
      </c>
      <c r="AC52" s="63" t="s">
        <v>1134</v>
      </c>
      <c r="AD52" s="63" t="s">
        <v>1366</v>
      </c>
      <c r="AE52" s="43" t="s">
        <v>137</v>
      </c>
      <c r="AF52" s="2"/>
      <c r="BE52" s="8" t="str">
        <f t="shared" si="79"/>
        <v>X</v>
      </c>
      <c r="BG52" s="8" t="str">
        <f t="shared" si="16"/>
        <v/>
      </c>
      <c r="BH52" s="8" t="str">
        <f t="shared" si="17"/>
        <v/>
      </c>
      <c r="BI52" s="8" t="str">
        <f t="shared" si="18"/>
        <v/>
      </c>
      <c r="BJ52" s="8" t="str">
        <f t="shared" si="19"/>
        <v/>
      </c>
      <c r="BK52" s="8" t="str">
        <f t="shared" si="20"/>
        <v/>
      </c>
      <c r="BL52" s="8" t="str">
        <f t="shared" si="21"/>
        <v/>
      </c>
      <c r="BM52" s="8" t="str">
        <f t="shared" si="22"/>
        <v/>
      </c>
      <c r="BN52" s="8" t="str">
        <f t="shared" si="23"/>
        <v>Yellow</v>
      </c>
      <c r="BO52" s="8" t="str">
        <f t="shared" si="24"/>
        <v>Yellow</v>
      </c>
      <c r="BP52" s="8" t="str">
        <f t="shared" si="25"/>
        <v>Yellow</v>
      </c>
      <c r="BQ52" s="8" t="str">
        <f t="shared" si="26"/>
        <v>Yellow</v>
      </c>
      <c r="BR52" s="8" t="str">
        <f t="shared" si="27"/>
        <v>Yellow</v>
      </c>
      <c r="BS52" s="8" t="str">
        <f t="shared" si="28"/>
        <v>Yellow</v>
      </c>
      <c r="BT52" s="8" t="str">
        <f t="shared" si="29"/>
        <v>Yellow</v>
      </c>
      <c r="BU52" s="8" t="str">
        <f t="shared" si="30"/>
        <v>Yellow</v>
      </c>
      <c r="BV52" s="8" t="str">
        <f t="shared" si="31"/>
        <v>Yellow</v>
      </c>
      <c r="BW52" s="8" t="str">
        <f t="shared" si="32"/>
        <v>Yellow</v>
      </c>
      <c r="BX52" s="8" t="str">
        <f t="shared" si="33"/>
        <v>Yellow</v>
      </c>
      <c r="BY52" s="8" t="str">
        <f t="shared" si="34"/>
        <v>Yellow</v>
      </c>
      <c r="BZ52" s="8" t="str">
        <f t="shared" si="35"/>
        <v>Yellow</v>
      </c>
      <c r="CA52" s="8" t="str">
        <f t="shared" si="36"/>
        <v>Yellow</v>
      </c>
      <c r="CB52" s="8" t="str">
        <f t="shared" si="37"/>
        <v>Yellow</v>
      </c>
      <c r="CC52" s="8" t="str">
        <f t="shared" si="38"/>
        <v>Yellow</v>
      </c>
      <c r="CD52" s="8" t="str">
        <f t="shared" si="39"/>
        <v>Yellow</v>
      </c>
      <c r="CE52" s="8" t="str">
        <f t="shared" si="40"/>
        <v>Yellow</v>
      </c>
      <c r="CF52" s="8" t="str">
        <f t="shared" si="41"/>
        <v>Yellow</v>
      </c>
      <c r="CG52" s="8" t="str">
        <f t="shared" si="80"/>
        <v>Yellow</v>
      </c>
      <c r="CH52" s="8" t="str">
        <f t="shared" si="42"/>
        <v/>
      </c>
      <c r="CI52" s="8" t="str">
        <f t="shared" si="81"/>
        <v/>
      </c>
      <c r="CJ52" s="8" t="str">
        <f t="shared" si="43"/>
        <v>Yellow</v>
      </c>
      <c r="CL52" s="10" t="str">
        <f t="shared" si="82"/>
        <v>China - Guiyang - Pearl Gallery Hotel</v>
      </c>
      <c r="CN52" s="22" t="str">
        <f t="shared" si="44"/>
        <v/>
      </c>
      <c r="CO52" s="22" t="str">
        <f t="shared" si="45"/>
        <v/>
      </c>
      <c r="CP52" s="22" t="str">
        <f t="shared" si="46"/>
        <v/>
      </c>
      <c r="CQ52" s="22" t="str">
        <f t="shared" si="47"/>
        <v/>
      </c>
      <c r="CR52" s="22" t="str">
        <f t="shared" si="83"/>
        <v/>
      </c>
      <c r="CS52" s="22" t="str">
        <f t="shared" si="84"/>
        <v/>
      </c>
      <c r="CY52" s="8" t="str">
        <f t="shared" si="48"/>
        <v>X</v>
      </c>
      <c r="CZ52" s="29" t="str">
        <f t="shared" si="49"/>
        <v>X</v>
      </c>
      <c r="DB52" s="8" t="str">
        <f t="shared" si="50"/>
        <v>X</v>
      </c>
      <c r="DC52" s="8" t="str">
        <f t="shared" si="51"/>
        <v>X</v>
      </c>
      <c r="DD52" s="8" t="str">
        <f t="shared" si="52"/>
        <v>X</v>
      </c>
      <c r="DE52" s="8" t="str">
        <f t="shared" si="53"/>
        <v>X</v>
      </c>
      <c r="DF52" s="8" t="str">
        <f t="shared" si="54"/>
        <v>X</v>
      </c>
      <c r="DG52" s="8" t="str">
        <f t="shared" si="55"/>
        <v>X</v>
      </c>
      <c r="DH52" s="8" t="str">
        <f t="shared" si="56"/>
        <v>X</v>
      </c>
      <c r="DI52" s="8" t="str">
        <f t="shared" si="57"/>
        <v>X</v>
      </c>
      <c r="DJ52" s="8" t="str">
        <f t="shared" si="58"/>
        <v>X</v>
      </c>
      <c r="DK52" s="8" t="str">
        <f t="shared" si="59"/>
        <v>X</v>
      </c>
      <c r="DL52" s="8" t="str">
        <f t="shared" si="60"/>
        <v>X</v>
      </c>
      <c r="DM52" s="8" t="str">
        <f t="shared" si="61"/>
        <v>X</v>
      </c>
      <c r="DN52" s="8" t="str">
        <f t="shared" si="62"/>
        <v>X</v>
      </c>
      <c r="DO52" s="8" t="str">
        <f t="shared" si="63"/>
        <v>X</v>
      </c>
      <c r="DP52" s="8" t="str">
        <f t="shared" si="64"/>
        <v>X</v>
      </c>
      <c r="DQ52" s="8" t="str">
        <f t="shared" si="65"/>
        <v>X</v>
      </c>
      <c r="DR52" s="8" t="str">
        <f t="shared" si="66"/>
        <v>X</v>
      </c>
      <c r="DS52" s="8" t="str">
        <f t="shared" si="67"/>
        <v>X</v>
      </c>
      <c r="DT52" s="8" t="str">
        <f t="shared" si="68"/>
        <v>X</v>
      </c>
      <c r="DU52" s="8" t="str">
        <f t="shared" si="69"/>
        <v>X</v>
      </c>
      <c r="DV52" s="8" t="str">
        <f t="shared" si="70"/>
        <v>X</v>
      </c>
      <c r="DW52" s="8" t="str">
        <f t="shared" si="71"/>
        <v>X</v>
      </c>
      <c r="DX52" s="8" t="str">
        <f t="shared" si="72"/>
        <v>X</v>
      </c>
      <c r="DZ52" s="8" t="str">
        <f t="shared" si="73"/>
        <v>X</v>
      </c>
      <c r="EB52" s="8">
        <f>IF($DZ52="", "", COUNTIF($DZ$11:$DZ52, "X"))</f>
        <v>42</v>
      </c>
      <c r="ED52" s="10" t="str">
        <f t="shared" si="74"/>
        <v>42. Pearl Gallery Hotel</v>
      </c>
      <c r="EF52" s="8">
        <v>42</v>
      </c>
      <c r="EH52" s="10" t="str">
        <f>IF($B52="", "", IF(COUNTIF($B$11:$B52, $B52)&gt;1, "", $B52))</f>
        <v/>
      </c>
      <c r="EI52" s="8" t="str">
        <f t="shared" si="75"/>
        <v/>
      </c>
      <c r="EJ52" s="10" t="str">
        <f t="shared" si="76"/>
        <v>Monaco</v>
      </c>
      <c r="EL52" s="10" t="str">
        <f>IF($C52="", "", IF(COUNTIF($C$11:$C52, $C52)&gt;1, "", $C52))</f>
        <v>Guiyang</v>
      </c>
      <c r="EM52" s="8">
        <f t="shared" si="77"/>
        <v>115</v>
      </c>
      <c r="EN52" s="10" t="str">
        <f t="shared" si="78"/>
        <v>Canyamel</v>
      </c>
    </row>
    <row r="53" spans="1:144" hidden="1" x14ac:dyDescent="0.35">
      <c r="A53" s="2"/>
      <c r="B53" s="41" t="s">
        <v>192</v>
      </c>
      <c r="C53" s="42" t="s">
        <v>1367</v>
      </c>
      <c r="D53" s="42" t="s">
        <v>1368</v>
      </c>
      <c r="E53" s="49">
        <v>41</v>
      </c>
      <c r="F53" s="49">
        <v>24</v>
      </c>
      <c r="G53" s="49">
        <v>17</v>
      </c>
      <c r="H53" s="49">
        <v>0</v>
      </c>
      <c r="I53" s="42" t="s">
        <v>137</v>
      </c>
      <c r="J53" s="50" t="s">
        <v>137</v>
      </c>
      <c r="K53" s="49" t="s">
        <v>137</v>
      </c>
      <c r="L53" s="49" t="s">
        <v>137</v>
      </c>
      <c r="M53" s="49" t="s">
        <v>137</v>
      </c>
      <c r="N53" s="49" t="s">
        <v>137</v>
      </c>
      <c r="O53" s="49" t="s">
        <v>137</v>
      </c>
      <c r="P53" s="49" t="s">
        <v>137</v>
      </c>
      <c r="Q53" s="49" t="s">
        <v>137</v>
      </c>
      <c r="R53" s="49" t="s">
        <v>137</v>
      </c>
      <c r="S53" s="50" t="s">
        <v>137</v>
      </c>
      <c r="T53" s="49" t="s">
        <v>137</v>
      </c>
      <c r="U53" s="49" t="s">
        <v>137</v>
      </c>
      <c r="V53" s="49" t="s">
        <v>137</v>
      </c>
      <c r="W53" s="50" t="s">
        <v>137</v>
      </c>
      <c r="X53" s="49" t="s">
        <v>137</v>
      </c>
      <c r="Y53" s="50" t="s">
        <v>137</v>
      </c>
      <c r="Z53" s="49" t="s">
        <v>137</v>
      </c>
      <c r="AA53" s="49" t="s">
        <v>137</v>
      </c>
      <c r="AB53" s="67" t="s">
        <v>137</v>
      </c>
      <c r="AC53" s="63" t="s">
        <v>791</v>
      </c>
      <c r="AD53" s="63" t="s">
        <v>137</v>
      </c>
      <c r="AE53" s="43" t="s">
        <v>137</v>
      </c>
      <c r="AF53" s="2"/>
      <c r="BE53" s="8" t="str">
        <f t="shared" si="79"/>
        <v>X</v>
      </c>
      <c r="BG53" s="8" t="str">
        <f t="shared" si="16"/>
        <v/>
      </c>
      <c r="BH53" s="8" t="str">
        <f t="shared" si="17"/>
        <v/>
      </c>
      <c r="BI53" s="8" t="str">
        <f t="shared" si="18"/>
        <v/>
      </c>
      <c r="BJ53" s="8" t="str">
        <f t="shared" si="19"/>
        <v/>
      </c>
      <c r="BK53" s="8" t="str">
        <f t="shared" si="20"/>
        <v/>
      </c>
      <c r="BL53" s="8" t="str">
        <f t="shared" si="21"/>
        <v/>
      </c>
      <c r="BM53" s="8" t="str">
        <f t="shared" si="22"/>
        <v/>
      </c>
      <c r="BN53" s="8" t="str">
        <f t="shared" si="23"/>
        <v>Yellow</v>
      </c>
      <c r="BO53" s="8" t="str">
        <f t="shared" si="24"/>
        <v>Yellow</v>
      </c>
      <c r="BP53" s="8" t="str">
        <f t="shared" si="25"/>
        <v>Yellow</v>
      </c>
      <c r="BQ53" s="8" t="str">
        <f t="shared" si="26"/>
        <v>Yellow</v>
      </c>
      <c r="BR53" s="8" t="str">
        <f t="shared" si="27"/>
        <v>Yellow</v>
      </c>
      <c r="BS53" s="8" t="str">
        <f t="shared" si="28"/>
        <v>Yellow</v>
      </c>
      <c r="BT53" s="8" t="str">
        <f t="shared" si="29"/>
        <v>Yellow</v>
      </c>
      <c r="BU53" s="8" t="str">
        <f t="shared" si="30"/>
        <v>Yellow</v>
      </c>
      <c r="BV53" s="8" t="str">
        <f t="shared" si="31"/>
        <v>Yellow</v>
      </c>
      <c r="BW53" s="8" t="str">
        <f t="shared" si="32"/>
        <v>Yellow</v>
      </c>
      <c r="BX53" s="8" t="str">
        <f t="shared" si="33"/>
        <v>Yellow</v>
      </c>
      <c r="BY53" s="8" t="str">
        <f t="shared" si="34"/>
        <v>Yellow</v>
      </c>
      <c r="BZ53" s="8" t="str">
        <f t="shared" si="35"/>
        <v>Yellow</v>
      </c>
      <c r="CA53" s="8" t="str">
        <f t="shared" si="36"/>
        <v>Yellow</v>
      </c>
      <c r="CB53" s="8" t="str">
        <f t="shared" si="37"/>
        <v>Yellow</v>
      </c>
      <c r="CC53" s="8" t="str">
        <f t="shared" si="38"/>
        <v>Yellow</v>
      </c>
      <c r="CD53" s="8" t="str">
        <f t="shared" si="39"/>
        <v>Yellow</v>
      </c>
      <c r="CE53" s="8" t="str">
        <f t="shared" si="40"/>
        <v>Yellow</v>
      </c>
      <c r="CF53" s="8" t="str">
        <f t="shared" si="41"/>
        <v>Yellow</v>
      </c>
      <c r="CG53" s="8" t="str">
        <f t="shared" si="80"/>
        <v>Yellow</v>
      </c>
      <c r="CH53" s="8" t="str">
        <f t="shared" si="42"/>
        <v/>
      </c>
      <c r="CI53" s="8" t="str">
        <f t="shared" si="81"/>
        <v>Yellow</v>
      </c>
      <c r="CJ53" s="8" t="str">
        <f t="shared" si="43"/>
        <v>Yellow</v>
      </c>
      <c r="CL53" s="10" t="str">
        <f t="shared" si="82"/>
        <v>China - Chengdu - Guanyin Yiyuntai Hotel Chengdu</v>
      </c>
      <c r="CN53" s="22" t="str">
        <f t="shared" si="44"/>
        <v/>
      </c>
      <c r="CO53" s="22" t="str">
        <f t="shared" si="45"/>
        <v/>
      </c>
      <c r="CP53" s="22" t="str">
        <f t="shared" si="46"/>
        <v/>
      </c>
      <c r="CQ53" s="22" t="str">
        <f t="shared" si="47"/>
        <v/>
      </c>
      <c r="CR53" s="22" t="str">
        <f t="shared" si="83"/>
        <v/>
      </c>
      <c r="CS53" s="22" t="str">
        <f t="shared" si="84"/>
        <v/>
      </c>
      <c r="CY53" s="8" t="str">
        <f t="shared" si="48"/>
        <v>X</v>
      </c>
      <c r="CZ53" s="29" t="str">
        <f t="shared" si="49"/>
        <v>X</v>
      </c>
      <c r="DB53" s="8" t="str">
        <f t="shared" si="50"/>
        <v>X</v>
      </c>
      <c r="DC53" s="8" t="str">
        <f t="shared" si="51"/>
        <v>X</v>
      </c>
      <c r="DD53" s="8" t="str">
        <f t="shared" si="52"/>
        <v>X</v>
      </c>
      <c r="DE53" s="8" t="str">
        <f t="shared" si="53"/>
        <v>X</v>
      </c>
      <c r="DF53" s="8" t="str">
        <f t="shared" si="54"/>
        <v>X</v>
      </c>
      <c r="DG53" s="8" t="str">
        <f t="shared" si="55"/>
        <v>X</v>
      </c>
      <c r="DH53" s="8" t="str">
        <f t="shared" si="56"/>
        <v>X</v>
      </c>
      <c r="DI53" s="8" t="str">
        <f t="shared" si="57"/>
        <v>X</v>
      </c>
      <c r="DJ53" s="8" t="str">
        <f t="shared" si="58"/>
        <v>X</v>
      </c>
      <c r="DK53" s="8" t="str">
        <f t="shared" si="59"/>
        <v>X</v>
      </c>
      <c r="DL53" s="8" t="str">
        <f t="shared" si="60"/>
        <v>X</v>
      </c>
      <c r="DM53" s="8" t="str">
        <f t="shared" si="61"/>
        <v>X</v>
      </c>
      <c r="DN53" s="8" t="str">
        <f t="shared" si="62"/>
        <v>X</v>
      </c>
      <c r="DO53" s="8" t="str">
        <f t="shared" si="63"/>
        <v>X</v>
      </c>
      <c r="DP53" s="8" t="str">
        <f t="shared" si="64"/>
        <v>X</v>
      </c>
      <c r="DQ53" s="8" t="str">
        <f t="shared" si="65"/>
        <v>X</v>
      </c>
      <c r="DR53" s="8" t="str">
        <f t="shared" si="66"/>
        <v>X</v>
      </c>
      <c r="DS53" s="8" t="str">
        <f t="shared" si="67"/>
        <v>X</v>
      </c>
      <c r="DT53" s="8" t="str">
        <f t="shared" si="68"/>
        <v>X</v>
      </c>
      <c r="DU53" s="8" t="str">
        <f t="shared" si="69"/>
        <v>X</v>
      </c>
      <c r="DV53" s="8" t="str">
        <f t="shared" si="70"/>
        <v>X</v>
      </c>
      <c r="DW53" s="8" t="str">
        <f t="shared" si="71"/>
        <v>X</v>
      </c>
      <c r="DX53" s="8" t="str">
        <f t="shared" si="72"/>
        <v>X</v>
      </c>
      <c r="DZ53" s="8" t="str">
        <f t="shared" si="73"/>
        <v>X</v>
      </c>
      <c r="EB53" s="8">
        <f>IF($DZ53="", "", COUNTIF($DZ$11:$DZ53, "X"))</f>
        <v>43</v>
      </c>
      <c r="ED53" s="10" t="str">
        <f t="shared" si="74"/>
        <v>43. Guanyin Yiyuntai Hotel Chengdu</v>
      </c>
      <c r="EF53" s="8">
        <v>43</v>
      </c>
      <c r="EH53" s="10" t="str">
        <f>IF($B53="", "", IF(COUNTIF($B$11:$B53, $B53)&gt;1, "", $B53))</f>
        <v/>
      </c>
      <c r="EI53" s="8" t="str">
        <f t="shared" si="75"/>
        <v/>
      </c>
      <c r="EJ53" s="10" t="str">
        <f t="shared" si="76"/>
        <v>Mongolia</v>
      </c>
      <c r="EL53" s="10" t="str">
        <f>IF($C53="", "", IF(COUNTIF($C$11:$C53, $C53)&gt;1, "", $C53))</f>
        <v>Chengdu</v>
      </c>
      <c r="EM53" s="8">
        <f t="shared" si="77"/>
        <v>59</v>
      </c>
      <c r="EN53" s="10" t="str">
        <f t="shared" si="78"/>
        <v>Capadoccia</v>
      </c>
    </row>
    <row r="54" spans="1:144" hidden="1" x14ac:dyDescent="0.35">
      <c r="A54" s="2"/>
      <c r="B54" s="41" t="s">
        <v>192</v>
      </c>
      <c r="C54" s="42" t="s">
        <v>1458</v>
      </c>
      <c r="D54" s="42" t="s">
        <v>1459</v>
      </c>
      <c r="E54" s="49">
        <v>32</v>
      </c>
      <c r="F54" s="49">
        <v>32</v>
      </c>
      <c r="G54" s="49">
        <v>0</v>
      </c>
      <c r="H54" s="49">
        <v>0</v>
      </c>
      <c r="I54" s="42" t="s">
        <v>137</v>
      </c>
      <c r="J54" s="50" t="s">
        <v>137</v>
      </c>
      <c r="K54" s="49" t="s">
        <v>137</v>
      </c>
      <c r="L54" s="49" t="s">
        <v>137</v>
      </c>
      <c r="M54" s="49" t="s">
        <v>137</v>
      </c>
      <c r="N54" s="49" t="s">
        <v>137</v>
      </c>
      <c r="O54" s="49" t="s">
        <v>137</v>
      </c>
      <c r="P54" s="49" t="s">
        <v>137</v>
      </c>
      <c r="Q54" s="49" t="s">
        <v>137</v>
      </c>
      <c r="R54" s="49" t="s">
        <v>137</v>
      </c>
      <c r="S54" s="50" t="s">
        <v>137</v>
      </c>
      <c r="T54" s="49" t="s">
        <v>137</v>
      </c>
      <c r="U54" s="49" t="s">
        <v>137</v>
      </c>
      <c r="V54" s="49" t="s">
        <v>137</v>
      </c>
      <c r="W54" s="50" t="s">
        <v>137</v>
      </c>
      <c r="X54" s="49" t="s">
        <v>137</v>
      </c>
      <c r="Y54" s="50" t="s">
        <v>137</v>
      </c>
      <c r="Z54" s="49" t="s">
        <v>137</v>
      </c>
      <c r="AA54" s="49" t="s">
        <v>137</v>
      </c>
      <c r="AB54" s="67" t="s">
        <v>137</v>
      </c>
      <c r="AC54" s="63" t="s">
        <v>791</v>
      </c>
      <c r="AD54" s="63" t="s">
        <v>137</v>
      </c>
      <c r="AE54" s="43" t="s">
        <v>137</v>
      </c>
      <c r="AF54" s="2"/>
      <c r="BE54" s="8" t="str">
        <f t="shared" si="79"/>
        <v>X</v>
      </c>
      <c r="BG54" s="8" t="str">
        <f t="shared" si="16"/>
        <v/>
      </c>
      <c r="BH54" s="8" t="str">
        <f t="shared" si="17"/>
        <v/>
      </c>
      <c r="BI54" s="8" t="str">
        <f t="shared" si="18"/>
        <v/>
      </c>
      <c r="BJ54" s="8" t="str">
        <f t="shared" si="19"/>
        <v/>
      </c>
      <c r="BK54" s="8" t="str">
        <f t="shared" si="20"/>
        <v/>
      </c>
      <c r="BL54" s="8" t="str">
        <f t="shared" si="21"/>
        <v/>
      </c>
      <c r="BM54" s="8" t="str">
        <f t="shared" si="22"/>
        <v/>
      </c>
      <c r="BN54" s="8" t="str">
        <f t="shared" si="23"/>
        <v>Yellow</v>
      </c>
      <c r="BO54" s="8" t="str">
        <f t="shared" si="24"/>
        <v>Yellow</v>
      </c>
      <c r="BP54" s="8" t="str">
        <f t="shared" si="25"/>
        <v>Yellow</v>
      </c>
      <c r="BQ54" s="8" t="str">
        <f t="shared" si="26"/>
        <v>Yellow</v>
      </c>
      <c r="BR54" s="8" t="str">
        <f t="shared" si="27"/>
        <v>Yellow</v>
      </c>
      <c r="BS54" s="8" t="str">
        <f t="shared" si="28"/>
        <v>Yellow</v>
      </c>
      <c r="BT54" s="8" t="str">
        <f t="shared" si="29"/>
        <v>Yellow</v>
      </c>
      <c r="BU54" s="8" t="str">
        <f t="shared" si="30"/>
        <v>Yellow</v>
      </c>
      <c r="BV54" s="8" t="str">
        <f t="shared" si="31"/>
        <v>Yellow</v>
      </c>
      <c r="BW54" s="8" t="str">
        <f t="shared" si="32"/>
        <v>Yellow</v>
      </c>
      <c r="BX54" s="8" t="str">
        <f t="shared" si="33"/>
        <v>Yellow</v>
      </c>
      <c r="BY54" s="8" t="str">
        <f t="shared" si="34"/>
        <v>Yellow</v>
      </c>
      <c r="BZ54" s="8" t="str">
        <f t="shared" si="35"/>
        <v>Yellow</v>
      </c>
      <c r="CA54" s="8" t="str">
        <f t="shared" si="36"/>
        <v>Yellow</v>
      </c>
      <c r="CB54" s="8" t="str">
        <f t="shared" si="37"/>
        <v>Yellow</v>
      </c>
      <c r="CC54" s="8" t="str">
        <f t="shared" si="38"/>
        <v>Yellow</v>
      </c>
      <c r="CD54" s="8" t="str">
        <f t="shared" si="39"/>
        <v>Yellow</v>
      </c>
      <c r="CE54" s="8" t="str">
        <f t="shared" si="40"/>
        <v>Yellow</v>
      </c>
      <c r="CF54" s="8" t="str">
        <f t="shared" si="41"/>
        <v>Yellow</v>
      </c>
      <c r="CG54" s="8" t="str">
        <f t="shared" si="80"/>
        <v>Yellow</v>
      </c>
      <c r="CH54" s="8" t="str">
        <f t="shared" si="42"/>
        <v/>
      </c>
      <c r="CI54" s="8" t="str">
        <f t="shared" si="81"/>
        <v>Yellow</v>
      </c>
      <c r="CJ54" s="8" t="str">
        <f t="shared" si="43"/>
        <v>Yellow</v>
      </c>
      <c r="CL54" s="10" t="str">
        <f t="shared" si="82"/>
        <v>China - Chongzuo - Legend of AVARA, Chongzuo</v>
      </c>
      <c r="CN54" s="22" t="str">
        <f t="shared" si="44"/>
        <v/>
      </c>
      <c r="CO54" s="22" t="str">
        <f t="shared" si="45"/>
        <v/>
      </c>
      <c r="CP54" s="22" t="str">
        <f t="shared" si="46"/>
        <v/>
      </c>
      <c r="CQ54" s="22" t="str">
        <f t="shared" si="47"/>
        <v/>
      </c>
      <c r="CR54" s="22" t="str">
        <f t="shared" si="83"/>
        <v/>
      </c>
      <c r="CS54" s="22" t="str">
        <f t="shared" si="84"/>
        <v/>
      </c>
      <c r="CY54" s="8" t="str">
        <f t="shared" si="48"/>
        <v>X</v>
      </c>
      <c r="CZ54" s="29" t="str">
        <f t="shared" si="49"/>
        <v>X</v>
      </c>
      <c r="DB54" s="8" t="str">
        <f t="shared" si="50"/>
        <v>X</v>
      </c>
      <c r="DC54" s="8" t="str">
        <f t="shared" si="51"/>
        <v>X</v>
      </c>
      <c r="DD54" s="8" t="str">
        <f t="shared" si="52"/>
        <v>X</v>
      </c>
      <c r="DE54" s="8" t="str">
        <f t="shared" si="53"/>
        <v>X</v>
      </c>
      <c r="DF54" s="8" t="str">
        <f t="shared" si="54"/>
        <v>X</v>
      </c>
      <c r="DG54" s="8" t="str">
        <f t="shared" si="55"/>
        <v>X</v>
      </c>
      <c r="DH54" s="8" t="str">
        <f t="shared" si="56"/>
        <v>X</v>
      </c>
      <c r="DI54" s="8" t="str">
        <f t="shared" si="57"/>
        <v>X</v>
      </c>
      <c r="DJ54" s="8" t="str">
        <f t="shared" si="58"/>
        <v>X</v>
      </c>
      <c r="DK54" s="8" t="str">
        <f t="shared" si="59"/>
        <v>X</v>
      </c>
      <c r="DL54" s="8" t="str">
        <f t="shared" si="60"/>
        <v>X</v>
      </c>
      <c r="DM54" s="8" t="str">
        <f t="shared" si="61"/>
        <v>X</v>
      </c>
      <c r="DN54" s="8" t="str">
        <f t="shared" si="62"/>
        <v>X</v>
      </c>
      <c r="DO54" s="8" t="str">
        <f t="shared" si="63"/>
        <v>X</v>
      </c>
      <c r="DP54" s="8" t="str">
        <f t="shared" si="64"/>
        <v>X</v>
      </c>
      <c r="DQ54" s="8" t="str">
        <f t="shared" si="65"/>
        <v>X</v>
      </c>
      <c r="DR54" s="8" t="str">
        <f t="shared" si="66"/>
        <v>X</v>
      </c>
      <c r="DS54" s="8" t="str">
        <f t="shared" si="67"/>
        <v>X</v>
      </c>
      <c r="DT54" s="8" t="str">
        <f t="shared" si="68"/>
        <v>X</v>
      </c>
      <c r="DU54" s="8" t="str">
        <f t="shared" si="69"/>
        <v>X</v>
      </c>
      <c r="DV54" s="8" t="str">
        <f t="shared" si="70"/>
        <v>X</v>
      </c>
      <c r="DW54" s="8" t="str">
        <f t="shared" si="71"/>
        <v>X</v>
      </c>
      <c r="DX54" s="8" t="str">
        <f t="shared" si="72"/>
        <v>X</v>
      </c>
      <c r="DZ54" s="8" t="str">
        <f t="shared" si="73"/>
        <v>X</v>
      </c>
      <c r="EB54" s="8">
        <f>IF($DZ54="", "", COUNTIF($DZ$11:$DZ54, "X"))</f>
        <v>44</v>
      </c>
      <c r="ED54" s="10" t="str">
        <f t="shared" si="74"/>
        <v>44. Legend of AVARA, Chongzuo</v>
      </c>
      <c r="EF54" s="8">
        <v>44</v>
      </c>
      <c r="EH54" s="10" t="str">
        <f>IF($B54="", "", IF(COUNTIF($B$11:$B54, $B54)&gt;1, "", $B54))</f>
        <v/>
      </c>
      <c r="EI54" s="8" t="str">
        <f t="shared" si="75"/>
        <v/>
      </c>
      <c r="EJ54" s="10" t="str">
        <f t="shared" si="76"/>
        <v>Montenegro</v>
      </c>
      <c r="EL54" s="10" t="str">
        <f>IF($C54="", "", IF(COUNTIF($C$11:$C54, $C54)&gt;1, "", $C54))</f>
        <v>Chongzuo</v>
      </c>
      <c r="EM54" s="8">
        <f t="shared" si="77"/>
        <v>64</v>
      </c>
      <c r="EN54" s="10" t="str">
        <f t="shared" si="78"/>
        <v>Cape Town</v>
      </c>
    </row>
    <row r="55" spans="1:144" hidden="1" x14ac:dyDescent="0.35">
      <c r="A55" s="2"/>
      <c r="B55" s="41" t="s">
        <v>203</v>
      </c>
      <c r="C55" s="42" t="s">
        <v>1369</v>
      </c>
      <c r="D55" s="42" t="s">
        <v>1370</v>
      </c>
      <c r="E55" s="49">
        <v>18</v>
      </c>
      <c r="F55" s="49">
        <v>18</v>
      </c>
      <c r="G55" s="49" t="s">
        <v>137</v>
      </c>
      <c r="H55" s="49" t="s">
        <v>137</v>
      </c>
      <c r="I55" s="42" t="s">
        <v>137</v>
      </c>
      <c r="J55" s="50" t="s">
        <v>137</v>
      </c>
      <c r="K55" s="49" t="s">
        <v>137</v>
      </c>
      <c r="L55" s="49" t="s">
        <v>137</v>
      </c>
      <c r="M55" s="49" t="s">
        <v>137</v>
      </c>
      <c r="N55" s="49" t="s">
        <v>137</v>
      </c>
      <c r="O55" s="49" t="s">
        <v>137</v>
      </c>
      <c r="P55" s="49" t="s">
        <v>137</v>
      </c>
      <c r="Q55" s="49" t="s">
        <v>137</v>
      </c>
      <c r="R55" s="49" t="s">
        <v>137</v>
      </c>
      <c r="S55" s="50" t="s">
        <v>137</v>
      </c>
      <c r="T55" s="49" t="s">
        <v>137</v>
      </c>
      <c r="U55" s="49" t="s">
        <v>137</v>
      </c>
      <c r="V55" s="49" t="s">
        <v>137</v>
      </c>
      <c r="W55" s="50" t="s">
        <v>7</v>
      </c>
      <c r="X55" s="49" t="s">
        <v>137</v>
      </c>
      <c r="Y55" s="50" t="s">
        <v>137</v>
      </c>
      <c r="Z55" s="49" t="s">
        <v>137</v>
      </c>
      <c r="AA55" s="49" t="s">
        <v>137</v>
      </c>
      <c r="AB55" s="67" t="s">
        <v>137</v>
      </c>
      <c r="AC55" s="63" t="s">
        <v>814</v>
      </c>
      <c r="AD55" s="63" t="s">
        <v>137</v>
      </c>
      <c r="AE55" s="43" t="s">
        <v>137</v>
      </c>
      <c r="AF55" s="2"/>
      <c r="BE55" s="8" t="str">
        <f t="shared" si="79"/>
        <v>X</v>
      </c>
      <c r="BG55" s="8" t="str">
        <f t="shared" si="16"/>
        <v/>
      </c>
      <c r="BH55" s="8" t="str">
        <f t="shared" si="17"/>
        <v/>
      </c>
      <c r="BI55" s="8" t="str">
        <f t="shared" si="18"/>
        <v/>
      </c>
      <c r="BJ55" s="8" t="str">
        <f t="shared" si="19"/>
        <v/>
      </c>
      <c r="BK55" s="8" t="str">
        <f t="shared" si="20"/>
        <v/>
      </c>
      <c r="BL55" s="8" t="str">
        <f t="shared" si="21"/>
        <v>Yellow</v>
      </c>
      <c r="BM55" s="8" t="str">
        <f t="shared" si="22"/>
        <v>Yellow</v>
      </c>
      <c r="BN55" s="8" t="str">
        <f t="shared" si="23"/>
        <v>Yellow</v>
      </c>
      <c r="BO55" s="8" t="str">
        <f t="shared" si="24"/>
        <v>Yellow</v>
      </c>
      <c r="BP55" s="8" t="str">
        <f t="shared" si="25"/>
        <v>Yellow</v>
      </c>
      <c r="BQ55" s="8" t="str">
        <f t="shared" si="26"/>
        <v>Yellow</v>
      </c>
      <c r="BR55" s="8" t="str">
        <f t="shared" si="27"/>
        <v>Yellow</v>
      </c>
      <c r="BS55" s="8" t="str">
        <f t="shared" si="28"/>
        <v>Yellow</v>
      </c>
      <c r="BT55" s="8" t="str">
        <f t="shared" si="29"/>
        <v>Yellow</v>
      </c>
      <c r="BU55" s="8" t="str">
        <f t="shared" si="30"/>
        <v>Yellow</v>
      </c>
      <c r="BV55" s="8" t="str">
        <f t="shared" si="31"/>
        <v>Yellow</v>
      </c>
      <c r="BW55" s="8" t="str">
        <f t="shared" si="32"/>
        <v>Yellow</v>
      </c>
      <c r="BX55" s="8" t="str">
        <f t="shared" si="33"/>
        <v>Yellow</v>
      </c>
      <c r="BY55" s="8" t="str">
        <f t="shared" si="34"/>
        <v>Yellow</v>
      </c>
      <c r="BZ55" s="8" t="str">
        <f t="shared" si="35"/>
        <v>Yellow</v>
      </c>
      <c r="CA55" s="8" t="str">
        <f t="shared" si="36"/>
        <v>Yellow</v>
      </c>
      <c r="CB55" s="8" t="str">
        <f t="shared" si="37"/>
        <v/>
      </c>
      <c r="CC55" s="8" t="str">
        <f t="shared" si="38"/>
        <v>Yellow</v>
      </c>
      <c r="CD55" s="8" t="str">
        <f t="shared" si="39"/>
        <v>Yellow</v>
      </c>
      <c r="CE55" s="8" t="str">
        <f t="shared" si="40"/>
        <v>Yellow</v>
      </c>
      <c r="CF55" s="8" t="str">
        <f t="shared" si="41"/>
        <v>Yellow</v>
      </c>
      <c r="CG55" s="8" t="str">
        <f t="shared" si="80"/>
        <v>Yellow</v>
      </c>
      <c r="CH55" s="8" t="str">
        <f t="shared" si="42"/>
        <v/>
      </c>
      <c r="CI55" s="8" t="str">
        <f t="shared" si="81"/>
        <v>Yellow</v>
      </c>
      <c r="CJ55" s="8" t="str">
        <f t="shared" si="43"/>
        <v>Yellow</v>
      </c>
      <c r="CL55" s="10" t="str">
        <f t="shared" si="82"/>
        <v>Colombia - Cartagena - Hotel Santos de Piedra</v>
      </c>
      <c r="CN55" s="22" t="str">
        <f t="shared" si="44"/>
        <v/>
      </c>
      <c r="CO55" s="22" t="str">
        <f t="shared" si="45"/>
        <v/>
      </c>
      <c r="CP55" s="22" t="str">
        <f t="shared" si="46"/>
        <v/>
      </c>
      <c r="CQ55" s="22" t="str">
        <f t="shared" si="47"/>
        <v/>
      </c>
      <c r="CR55" s="22" t="str">
        <f t="shared" si="83"/>
        <v/>
      </c>
      <c r="CS55" s="22" t="str">
        <f t="shared" si="84"/>
        <v/>
      </c>
      <c r="CY55" s="8" t="str">
        <f t="shared" si="48"/>
        <v>X</v>
      </c>
      <c r="CZ55" s="29" t="str">
        <f t="shared" si="49"/>
        <v>X</v>
      </c>
      <c r="DB55" s="8" t="str">
        <f t="shared" si="50"/>
        <v>X</v>
      </c>
      <c r="DC55" s="8" t="str">
        <f t="shared" si="51"/>
        <v>X</v>
      </c>
      <c r="DD55" s="8" t="str">
        <f t="shared" si="52"/>
        <v>X</v>
      </c>
      <c r="DE55" s="8" t="str">
        <f t="shared" si="53"/>
        <v>X</v>
      </c>
      <c r="DF55" s="8" t="str">
        <f t="shared" si="54"/>
        <v>X</v>
      </c>
      <c r="DG55" s="8" t="str">
        <f t="shared" si="55"/>
        <v>X</v>
      </c>
      <c r="DH55" s="8" t="str">
        <f t="shared" si="56"/>
        <v>X</v>
      </c>
      <c r="DI55" s="8" t="str">
        <f t="shared" si="57"/>
        <v>X</v>
      </c>
      <c r="DJ55" s="8" t="str">
        <f t="shared" si="58"/>
        <v>X</v>
      </c>
      <c r="DK55" s="8" t="str">
        <f t="shared" si="59"/>
        <v>X</v>
      </c>
      <c r="DL55" s="8" t="str">
        <f t="shared" si="60"/>
        <v>X</v>
      </c>
      <c r="DM55" s="8" t="str">
        <f t="shared" si="61"/>
        <v>X</v>
      </c>
      <c r="DN55" s="8" t="str">
        <f t="shared" si="62"/>
        <v>X</v>
      </c>
      <c r="DO55" s="8" t="str">
        <f t="shared" si="63"/>
        <v>X</v>
      </c>
      <c r="DP55" s="8" t="str">
        <f t="shared" si="64"/>
        <v>X</v>
      </c>
      <c r="DQ55" s="8" t="str">
        <f t="shared" si="65"/>
        <v>X</v>
      </c>
      <c r="DR55" s="8" t="str">
        <f t="shared" si="66"/>
        <v>X</v>
      </c>
      <c r="DS55" s="8" t="str">
        <f t="shared" si="67"/>
        <v>X</v>
      </c>
      <c r="DT55" s="8" t="str">
        <f t="shared" si="68"/>
        <v>X</v>
      </c>
      <c r="DU55" s="8" t="str">
        <f t="shared" si="69"/>
        <v>X</v>
      </c>
      <c r="DV55" s="8" t="str">
        <f t="shared" si="70"/>
        <v>X</v>
      </c>
      <c r="DW55" s="8" t="str">
        <f t="shared" si="71"/>
        <v>X</v>
      </c>
      <c r="DX55" s="8" t="str">
        <f t="shared" si="72"/>
        <v>X</v>
      </c>
      <c r="DZ55" s="8" t="str">
        <f t="shared" si="73"/>
        <v>X</v>
      </c>
      <c r="EB55" s="8">
        <f>IF($DZ55="", "", COUNTIF($DZ$11:$DZ55, "X"))</f>
        <v>45</v>
      </c>
      <c r="ED55" s="10" t="str">
        <f t="shared" si="74"/>
        <v>45. Hotel Santos de Piedra</v>
      </c>
      <c r="EF55" s="8">
        <v>45</v>
      </c>
      <c r="EH55" s="10" t="str">
        <f>IF($B55="", "", IF(COUNTIF($B$11:$B55, $B55)&gt;1, "", $B55))</f>
        <v>Colombia</v>
      </c>
      <c r="EI55" s="8">
        <f t="shared" si="75"/>
        <v>12</v>
      </c>
      <c r="EJ55" s="10" t="str">
        <f t="shared" si="76"/>
        <v>Morocco</v>
      </c>
      <c r="EL55" s="10" t="str">
        <f>IF($C55="", "", IF(COUNTIF($C$11:$C55, $C55)&gt;1, "", $C55))</f>
        <v>Cartagena</v>
      </c>
      <c r="EM55" s="8">
        <f t="shared" si="77"/>
        <v>48</v>
      </c>
      <c r="EN55" s="10" t="str">
        <f t="shared" si="78"/>
        <v>Capri</v>
      </c>
    </row>
    <row r="56" spans="1:144" hidden="1" x14ac:dyDescent="0.35">
      <c r="A56" s="2"/>
      <c r="B56" s="41" t="s">
        <v>203</v>
      </c>
      <c r="C56" s="42" t="s">
        <v>204</v>
      </c>
      <c r="D56" s="42" t="s">
        <v>205</v>
      </c>
      <c r="E56" s="49">
        <v>31</v>
      </c>
      <c r="F56" s="49">
        <v>31</v>
      </c>
      <c r="G56" s="49">
        <v>10</v>
      </c>
      <c r="H56" s="49">
        <v>1</v>
      </c>
      <c r="I56" s="42" t="s">
        <v>137</v>
      </c>
      <c r="J56" s="50" t="s">
        <v>137</v>
      </c>
      <c r="K56" s="49">
        <v>50</v>
      </c>
      <c r="L56" s="49">
        <v>58</v>
      </c>
      <c r="M56" s="49">
        <v>44</v>
      </c>
      <c r="N56" s="49">
        <v>30</v>
      </c>
      <c r="O56" s="49" t="s">
        <v>137</v>
      </c>
      <c r="P56" s="49" t="s">
        <v>137</v>
      </c>
      <c r="Q56" s="49">
        <v>40</v>
      </c>
      <c r="R56" s="49">
        <v>50</v>
      </c>
      <c r="S56" s="50" t="s">
        <v>7</v>
      </c>
      <c r="T56" s="49" t="s">
        <v>137</v>
      </c>
      <c r="U56" s="49" t="s">
        <v>137</v>
      </c>
      <c r="V56" s="49" t="s">
        <v>137</v>
      </c>
      <c r="W56" s="50" t="s">
        <v>7</v>
      </c>
      <c r="X56" s="49" t="s">
        <v>137</v>
      </c>
      <c r="Y56" s="50" t="s">
        <v>137</v>
      </c>
      <c r="Z56" s="49" t="s">
        <v>137</v>
      </c>
      <c r="AA56" s="49">
        <v>6</v>
      </c>
      <c r="AB56" s="67" t="s">
        <v>137</v>
      </c>
      <c r="AC56" s="63" t="s">
        <v>814</v>
      </c>
      <c r="AD56" s="63" t="s">
        <v>847</v>
      </c>
      <c r="AE56" s="43" t="s">
        <v>137</v>
      </c>
      <c r="AF56" s="2"/>
      <c r="BE56" s="8" t="str">
        <f t="shared" si="79"/>
        <v>X</v>
      </c>
      <c r="BG56" s="8" t="str">
        <f t="shared" si="16"/>
        <v/>
      </c>
      <c r="BH56" s="8" t="str">
        <f t="shared" si="17"/>
        <v/>
      </c>
      <c r="BI56" s="8" t="str">
        <f t="shared" si="18"/>
        <v/>
      </c>
      <c r="BJ56" s="8" t="str">
        <f t="shared" si="19"/>
        <v/>
      </c>
      <c r="BK56" s="8" t="str">
        <f t="shared" si="20"/>
        <v/>
      </c>
      <c r="BL56" s="8" t="str">
        <f t="shared" si="21"/>
        <v/>
      </c>
      <c r="BM56" s="8" t="str">
        <f t="shared" si="22"/>
        <v/>
      </c>
      <c r="BN56" s="8" t="str">
        <f t="shared" si="23"/>
        <v>Yellow</v>
      </c>
      <c r="BO56" s="8" t="str">
        <f t="shared" si="24"/>
        <v>Yellow</v>
      </c>
      <c r="BP56" s="8" t="str">
        <f t="shared" si="25"/>
        <v/>
      </c>
      <c r="BQ56" s="8" t="str">
        <f t="shared" si="26"/>
        <v/>
      </c>
      <c r="BR56" s="8" t="str">
        <f t="shared" si="27"/>
        <v/>
      </c>
      <c r="BS56" s="8" t="str">
        <f t="shared" si="28"/>
        <v/>
      </c>
      <c r="BT56" s="8" t="str">
        <f t="shared" si="29"/>
        <v>Yellow</v>
      </c>
      <c r="BU56" s="8" t="str">
        <f t="shared" si="30"/>
        <v>Yellow</v>
      </c>
      <c r="BV56" s="8" t="str">
        <f t="shared" si="31"/>
        <v/>
      </c>
      <c r="BW56" s="8" t="str">
        <f t="shared" si="32"/>
        <v/>
      </c>
      <c r="BX56" s="8" t="str">
        <f t="shared" si="33"/>
        <v/>
      </c>
      <c r="BY56" s="8" t="str">
        <f t="shared" si="34"/>
        <v>Yellow</v>
      </c>
      <c r="BZ56" s="8" t="str">
        <f t="shared" si="35"/>
        <v>Yellow</v>
      </c>
      <c r="CA56" s="8" t="str">
        <f t="shared" si="36"/>
        <v>Yellow</v>
      </c>
      <c r="CB56" s="8" t="str">
        <f t="shared" si="37"/>
        <v/>
      </c>
      <c r="CC56" s="8" t="str">
        <f t="shared" si="38"/>
        <v>Yellow</v>
      </c>
      <c r="CD56" s="8" t="str">
        <f t="shared" si="39"/>
        <v>Yellow</v>
      </c>
      <c r="CE56" s="8" t="str">
        <f t="shared" si="40"/>
        <v>Yellow</v>
      </c>
      <c r="CF56" s="8" t="str">
        <f t="shared" si="41"/>
        <v/>
      </c>
      <c r="CG56" s="8" t="str">
        <f t="shared" si="80"/>
        <v>Yellow</v>
      </c>
      <c r="CH56" s="8" t="str">
        <f t="shared" si="42"/>
        <v/>
      </c>
      <c r="CI56" s="8" t="str">
        <f t="shared" si="81"/>
        <v/>
      </c>
      <c r="CJ56" s="8" t="str">
        <f t="shared" si="43"/>
        <v>Yellow</v>
      </c>
      <c r="CL56" s="10" t="str">
        <f t="shared" si="82"/>
        <v>Colombia - Cartagena de Indias - Hotel Casa San Agustin</v>
      </c>
      <c r="CN56" s="22">
        <f t="shared" si="44"/>
        <v>58</v>
      </c>
      <c r="CO56" s="22" t="str">
        <f t="shared" si="45"/>
        <v/>
      </c>
      <c r="CP56" s="22" t="str">
        <f t="shared" si="46"/>
        <v/>
      </c>
      <c r="CQ56" s="22" t="str">
        <f t="shared" si="47"/>
        <v/>
      </c>
      <c r="CR56" s="22" t="str">
        <f t="shared" si="83"/>
        <v/>
      </c>
      <c r="CS56" s="22">
        <f t="shared" si="84"/>
        <v>6</v>
      </c>
      <c r="CY56" s="8" t="str">
        <f t="shared" si="48"/>
        <v>X</v>
      </c>
      <c r="CZ56" s="29" t="str">
        <f t="shared" si="49"/>
        <v>X</v>
      </c>
      <c r="DB56" s="8" t="str">
        <f t="shared" si="50"/>
        <v>X</v>
      </c>
      <c r="DC56" s="8" t="str">
        <f t="shared" si="51"/>
        <v>X</v>
      </c>
      <c r="DD56" s="8" t="str">
        <f t="shared" si="52"/>
        <v>X</v>
      </c>
      <c r="DE56" s="8" t="str">
        <f t="shared" si="53"/>
        <v>X</v>
      </c>
      <c r="DF56" s="8" t="str">
        <f t="shared" si="54"/>
        <v>X</v>
      </c>
      <c r="DG56" s="8" t="str">
        <f t="shared" si="55"/>
        <v>X</v>
      </c>
      <c r="DH56" s="8" t="str">
        <f t="shared" si="56"/>
        <v>X</v>
      </c>
      <c r="DI56" s="8" t="str">
        <f t="shared" si="57"/>
        <v>X</v>
      </c>
      <c r="DJ56" s="8" t="str">
        <f t="shared" si="58"/>
        <v>X</v>
      </c>
      <c r="DK56" s="8" t="str">
        <f t="shared" si="59"/>
        <v>X</v>
      </c>
      <c r="DL56" s="8" t="str">
        <f t="shared" si="60"/>
        <v>X</v>
      </c>
      <c r="DM56" s="8" t="str">
        <f t="shared" si="61"/>
        <v>X</v>
      </c>
      <c r="DN56" s="8" t="str">
        <f t="shared" si="62"/>
        <v>X</v>
      </c>
      <c r="DO56" s="8" t="str">
        <f t="shared" si="63"/>
        <v>X</v>
      </c>
      <c r="DP56" s="8" t="str">
        <f t="shared" si="64"/>
        <v>X</v>
      </c>
      <c r="DQ56" s="8" t="str">
        <f t="shared" si="65"/>
        <v>X</v>
      </c>
      <c r="DR56" s="8" t="str">
        <f t="shared" si="66"/>
        <v>X</v>
      </c>
      <c r="DS56" s="8" t="str">
        <f t="shared" si="67"/>
        <v>X</v>
      </c>
      <c r="DT56" s="8" t="str">
        <f t="shared" si="68"/>
        <v>X</v>
      </c>
      <c r="DU56" s="8" t="str">
        <f t="shared" si="69"/>
        <v>X</v>
      </c>
      <c r="DV56" s="8" t="str">
        <f t="shared" si="70"/>
        <v>X</v>
      </c>
      <c r="DW56" s="8" t="str">
        <f t="shared" si="71"/>
        <v>X</v>
      </c>
      <c r="DX56" s="8" t="str">
        <f t="shared" si="72"/>
        <v>X</v>
      </c>
      <c r="DZ56" s="8" t="str">
        <f t="shared" si="73"/>
        <v>X</v>
      </c>
      <c r="EB56" s="8">
        <f>IF($DZ56="", "", COUNTIF($DZ$11:$DZ56, "X"))</f>
        <v>46</v>
      </c>
      <c r="ED56" s="10" t="str">
        <f t="shared" si="74"/>
        <v>46. Hotel Casa San Agustin</v>
      </c>
      <c r="EF56" s="8">
        <v>46</v>
      </c>
      <c r="EH56" s="10" t="str">
        <f>IF($B56="", "", IF(COUNTIF($B$11:$B56, $B56)&gt;1, "", $B56))</f>
        <v/>
      </c>
      <c r="EI56" s="8" t="str">
        <f t="shared" si="75"/>
        <v/>
      </c>
      <c r="EJ56" s="10" t="str">
        <f t="shared" si="76"/>
        <v>Netherlands</v>
      </c>
      <c r="EL56" s="10" t="str">
        <f>IF($C56="", "", IF(COUNTIF($C$11:$C56, $C56)&gt;1, "", $C56))</f>
        <v>Cartagena de Indias</v>
      </c>
      <c r="EM56" s="8">
        <f t="shared" si="77"/>
        <v>49</v>
      </c>
      <c r="EN56" s="10" t="str">
        <f t="shared" si="78"/>
        <v>Caracas</v>
      </c>
    </row>
    <row r="57" spans="1:144" hidden="1" x14ac:dyDescent="0.35">
      <c r="A57" s="2"/>
      <c r="B57" s="41" t="s">
        <v>206</v>
      </c>
      <c r="C57" s="42" t="s">
        <v>1276</v>
      </c>
      <c r="D57" s="42" t="s">
        <v>207</v>
      </c>
      <c r="E57" s="49">
        <v>32</v>
      </c>
      <c r="F57" s="49">
        <v>30</v>
      </c>
      <c r="G57" s="49">
        <v>2</v>
      </c>
      <c r="H57" s="49" t="s">
        <v>137</v>
      </c>
      <c r="I57" s="42" t="s">
        <v>137</v>
      </c>
      <c r="J57" s="50" t="s">
        <v>137</v>
      </c>
      <c r="K57" s="49" t="s">
        <v>137</v>
      </c>
      <c r="L57" s="49" t="s">
        <v>137</v>
      </c>
      <c r="M57" s="49" t="s">
        <v>137</v>
      </c>
      <c r="N57" s="49" t="s">
        <v>137</v>
      </c>
      <c r="O57" s="49" t="s">
        <v>137</v>
      </c>
      <c r="P57" s="49" t="s">
        <v>137</v>
      </c>
      <c r="Q57" s="49" t="s">
        <v>137</v>
      </c>
      <c r="R57" s="49" t="s">
        <v>137</v>
      </c>
      <c r="S57" s="50" t="s">
        <v>137</v>
      </c>
      <c r="T57" s="49" t="s">
        <v>137</v>
      </c>
      <c r="U57" s="49" t="s">
        <v>137</v>
      </c>
      <c r="V57" s="49" t="s">
        <v>137</v>
      </c>
      <c r="W57" s="50" t="s">
        <v>137</v>
      </c>
      <c r="X57" s="49" t="s">
        <v>137</v>
      </c>
      <c r="Y57" s="50" t="s">
        <v>137</v>
      </c>
      <c r="Z57" s="49" t="s">
        <v>137</v>
      </c>
      <c r="AA57" s="49" t="s">
        <v>137</v>
      </c>
      <c r="AB57" s="67" t="s">
        <v>137</v>
      </c>
      <c r="AC57" s="63" t="s">
        <v>814</v>
      </c>
      <c r="AD57" s="63" t="s">
        <v>848</v>
      </c>
      <c r="AE57" s="43" t="s">
        <v>137</v>
      </c>
      <c r="AF57" s="2"/>
      <c r="BE57" s="8" t="str">
        <f t="shared" si="79"/>
        <v>X</v>
      </c>
      <c r="BG57" s="8" t="str">
        <f t="shared" si="16"/>
        <v/>
      </c>
      <c r="BH57" s="8" t="str">
        <f t="shared" si="17"/>
        <v/>
      </c>
      <c r="BI57" s="8" t="str">
        <f t="shared" si="18"/>
        <v/>
      </c>
      <c r="BJ57" s="8" t="str">
        <f t="shared" si="19"/>
        <v/>
      </c>
      <c r="BK57" s="8" t="str">
        <f t="shared" si="20"/>
        <v/>
      </c>
      <c r="BL57" s="8" t="str">
        <f t="shared" si="21"/>
        <v/>
      </c>
      <c r="BM57" s="8" t="str">
        <f t="shared" si="22"/>
        <v>Yellow</v>
      </c>
      <c r="BN57" s="8" t="str">
        <f t="shared" si="23"/>
        <v>Yellow</v>
      </c>
      <c r="BO57" s="8" t="str">
        <f t="shared" si="24"/>
        <v>Yellow</v>
      </c>
      <c r="BP57" s="8" t="str">
        <f t="shared" si="25"/>
        <v>Yellow</v>
      </c>
      <c r="BQ57" s="8" t="str">
        <f t="shared" si="26"/>
        <v>Yellow</v>
      </c>
      <c r="BR57" s="8" t="str">
        <f t="shared" si="27"/>
        <v>Yellow</v>
      </c>
      <c r="BS57" s="8" t="str">
        <f t="shared" si="28"/>
        <v>Yellow</v>
      </c>
      <c r="BT57" s="8" t="str">
        <f t="shared" si="29"/>
        <v>Yellow</v>
      </c>
      <c r="BU57" s="8" t="str">
        <f t="shared" si="30"/>
        <v>Yellow</v>
      </c>
      <c r="BV57" s="8" t="str">
        <f t="shared" si="31"/>
        <v>Yellow</v>
      </c>
      <c r="BW57" s="8" t="str">
        <f t="shared" si="32"/>
        <v>Yellow</v>
      </c>
      <c r="BX57" s="8" t="str">
        <f t="shared" si="33"/>
        <v>Yellow</v>
      </c>
      <c r="BY57" s="8" t="str">
        <f t="shared" si="34"/>
        <v>Yellow</v>
      </c>
      <c r="BZ57" s="8" t="str">
        <f t="shared" si="35"/>
        <v>Yellow</v>
      </c>
      <c r="CA57" s="8" t="str">
        <f t="shared" si="36"/>
        <v>Yellow</v>
      </c>
      <c r="CB57" s="8" t="str">
        <f t="shared" si="37"/>
        <v>Yellow</v>
      </c>
      <c r="CC57" s="8" t="str">
        <f t="shared" si="38"/>
        <v>Yellow</v>
      </c>
      <c r="CD57" s="8" t="str">
        <f t="shared" si="39"/>
        <v>Yellow</v>
      </c>
      <c r="CE57" s="8" t="str">
        <f t="shared" si="40"/>
        <v>Yellow</v>
      </c>
      <c r="CF57" s="8" t="str">
        <f t="shared" si="41"/>
        <v>Yellow</v>
      </c>
      <c r="CG57" s="8" t="str">
        <f t="shared" si="80"/>
        <v>Yellow</v>
      </c>
      <c r="CH57" s="8" t="str">
        <f t="shared" si="42"/>
        <v/>
      </c>
      <c r="CI57" s="8" t="str">
        <f t="shared" si="81"/>
        <v/>
      </c>
      <c r="CJ57" s="8" t="str">
        <f t="shared" si="43"/>
        <v>Yellow</v>
      </c>
      <c r="CL57" s="10" t="str">
        <f t="shared" si="82"/>
        <v>Costa Rica - La Fortuna de San Carlos - Nayara Tented Camp</v>
      </c>
      <c r="CN57" s="22" t="str">
        <f t="shared" si="44"/>
        <v/>
      </c>
      <c r="CO57" s="22" t="str">
        <f t="shared" si="45"/>
        <v/>
      </c>
      <c r="CP57" s="22" t="str">
        <f t="shared" si="46"/>
        <v/>
      </c>
      <c r="CQ57" s="22" t="str">
        <f t="shared" si="47"/>
        <v/>
      </c>
      <c r="CR57" s="22" t="str">
        <f t="shared" si="83"/>
        <v/>
      </c>
      <c r="CS57" s="22" t="str">
        <f t="shared" si="84"/>
        <v/>
      </c>
      <c r="CY57" s="8" t="str">
        <f t="shared" si="48"/>
        <v>X</v>
      </c>
      <c r="CZ57" s="29" t="str">
        <f t="shared" si="49"/>
        <v>X</v>
      </c>
      <c r="DB57" s="8" t="str">
        <f t="shared" si="50"/>
        <v>X</v>
      </c>
      <c r="DC57" s="8" t="str">
        <f t="shared" si="51"/>
        <v>X</v>
      </c>
      <c r="DD57" s="8" t="str">
        <f t="shared" si="52"/>
        <v>X</v>
      </c>
      <c r="DE57" s="8" t="str">
        <f t="shared" si="53"/>
        <v>X</v>
      </c>
      <c r="DF57" s="8" t="str">
        <f t="shared" si="54"/>
        <v>X</v>
      </c>
      <c r="DG57" s="8" t="str">
        <f t="shared" si="55"/>
        <v>X</v>
      </c>
      <c r="DH57" s="8" t="str">
        <f t="shared" si="56"/>
        <v>X</v>
      </c>
      <c r="DI57" s="8" t="str">
        <f t="shared" si="57"/>
        <v>X</v>
      </c>
      <c r="DJ57" s="8" t="str">
        <f t="shared" si="58"/>
        <v>X</v>
      </c>
      <c r="DK57" s="8" t="str">
        <f t="shared" si="59"/>
        <v>X</v>
      </c>
      <c r="DL57" s="8" t="str">
        <f t="shared" si="60"/>
        <v>X</v>
      </c>
      <c r="DM57" s="8" t="str">
        <f t="shared" si="61"/>
        <v>X</v>
      </c>
      <c r="DN57" s="8" t="str">
        <f t="shared" si="62"/>
        <v>X</v>
      </c>
      <c r="DO57" s="8" t="str">
        <f t="shared" si="63"/>
        <v>X</v>
      </c>
      <c r="DP57" s="8" t="str">
        <f t="shared" si="64"/>
        <v>X</v>
      </c>
      <c r="DQ57" s="8" t="str">
        <f t="shared" si="65"/>
        <v>X</v>
      </c>
      <c r="DR57" s="8" t="str">
        <f t="shared" si="66"/>
        <v>X</v>
      </c>
      <c r="DS57" s="8" t="str">
        <f t="shared" si="67"/>
        <v>X</v>
      </c>
      <c r="DT57" s="8" t="str">
        <f t="shared" si="68"/>
        <v>X</v>
      </c>
      <c r="DU57" s="8" t="str">
        <f t="shared" si="69"/>
        <v>X</v>
      </c>
      <c r="DV57" s="8" t="str">
        <f t="shared" si="70"/>
        <v>X</v>
      </c>
      <c r="DW57" s="8" t="str">
        <f t="shared" si="71"/>
        <v>X</v>
      </c>
      <c r="DX57" s="8" t="str">
        <f t="shared" si="72"/>
        <v>X</v>
      </c>
      <c r="DZ57" s="8" t="str">
        <f t="shared" si="73"/>
        <v>X</v>
      </c>
      <c r="EB57" s="8">
        <f>IF($DZ57="", "", COUNTIF($DZ$11:$DZ57, "X"))</f>
        <v>47</v>
      </c>
      <c r="ED57" s="10" t="str">
        <f t="shared" si="74"/>
        <v>47. Nayara Tented Camp</v>
      </c>
      <c r="EF57" s="8">
        <v>47</v>
      </c>
      <c r="EH57" s="10" t="str">
        <f>IF($B57="", "", IF(COUNTIF($B$11:$B57, $B57)&gt;1, "", $B57))</f>
        <v>Costa Rica</v>
      </c>
      <c r="EI57" s="8">
        <f t="shared" si="75"/>
        <v>13</v>
      </c>
      <c r="EJ57" s="10" t="str">
        <f t="shared" si="76"/>
        <v>Norway</v>
      </c>
      <c r="EL57" s="10" t="str">
        <f>IF($C57="", "", IF(COUNTIF($C$11:$C57, $C57)&gt;1, "", $C57))</f>
        <v>La Fortuna de San Carlos</v>
      </c>
      <c r="EM57" s="8">
        <f t="shared" si="77"/>
        <v>151</v>
      </c>
      <c r="EN57" s="10" t="str">
        <f t="shared" si="78"/>
        <v>Carmel By the Sea</v>
      </c>
    </row>
    <row r="58" spans="1:144" hidden="1" x14ac:dyDescent="0.35">
      <c r="A58" s="2"/>
      <c r="B58" s="41" t="s">
        <v>206</v>
      </c>
      <c r="C58" s="42" t="s">
        <v>208</v>
      </c>
      <c r="D58" s="42" t="s">
        <v>209</v>
      </c>
      <c r="E58" s="49">
        <v>50</v>
      </c>
      <c r="F58" s="49">
        <v>29</v>
      </c>
      <c r="G58" s="49">
        <v>21</v>
      </c>
      <c r="H58" s="49">
        <v>0</v>
      </c>
      <c r="I58" s="42" t="s">
        <v>137</v>
      </c>
      <c r="J58" s="50" t="s">
        <v>137</v>
      </c>
      <c r="K58" s="49">
        <v>15</v>
      </c>
      <c r="L58" s="49">
        <v>0</v>
      </c>
      <c r="M58" s="49">
        <v>0</v>
      </c>
      <c r="N58" s="49">
        <v>0</v>
      </c>
      <c r="O58" s="49">
        <v>0</v>
      </c>
      <c r="P58" s="49">
        <v>0</v>
      </c>
      <c r="Q58" s="49">
        <v>0</v>
      </c>
      <c r="R58" s="49">
        <v>0</v>
      </c>
      <c r="S58" s="50" t="s">
        <v>137</v>
      </c>
      <c r="T58" s="49" t="s">
        <v>137</v>
      </c>
      <c r="U58" s="49" t="s">
        <v>137</v>
      </c>
      <c r="V58" s="49" t="s">
        <v>137</v>
      </c>
      <c r="W58" s="50" t="s">
        <v>7</v>
      </c>
      <c r="X58" s="49" t="s">
        <v>137</v>
      </c>
      <c r="Y58" s="50" t="s">
        <v>137</v>
      </c>
      <c r="Z58" s="49" t="s">
        <v>137</v>
      </c>
      <c r="AA58" s="49">
        <v>0</v>
      </c>
      <c r="AB58" s="67" t="s">
        <v>137</v>
      </c>
      <c r="AC58" s="63" t="s">
        <v>814</v>
      </c>
      <c r="AD58" s="63" t="s">
        <v>849</v>
      </c>
      <c r="AE58" s="43" t="s">
        <v>137</v>
      </c>
      <c r="AF58" s="2"/>
      <c r="BE58" s="8" t="str">
        <f t="shared" si="79"/>
        <v>X</v>
      </c>
      <c r="BG58" s="8" t="str">
        <f t="shared" si="16"/>
        <v/>
      </c>
      <c r="BH58" s="8" t="str">
        <f t="shared" si="17"/>
        <v/>
      </c>
      <c r="BI58" s="8" t="str">
        <f t="shared" si="18"/>
        <v/>
      </c>
      <c r="BJ58" s="8" t="str">
        <f t="shared" si="19"/>
        <v/>
      </c>
      <c r="BK58" s="8" t="str">
        <f t="shared" si="20"/>
        <v/>
      </c>
      <c r="BL58" s="8" t="str">
        <f t="shared" si="21"/>
        <v/>
      </c>
      <c r="BM58" s="8" t="str">
        <f t="shared" si="22"/>
        <v/>
      </c>
      <c r="BN58" s="8" t="str">
        <f t="shared" si="23"/>
        <v>Yellow</v>
      </c>
      <c r="BO58" s="8" t="str">
        <f t="shared" si="24"/>
        <v>Yellow</v>
      </c>
      <c r="BP58" s="8" t="str">
        <f t="shared" si="25"/>
        <v/>
      </c>
      <c r="BQ58" s="8" t="str">
        <f t="shared" si="26"/>
        <v/>
      </c>
      <c r="BR58" s="8" t="str">
        <f t="shared" si="27"/>
        <v/>
      </c>
      <c r="BS58" s="8" t="str">
        <f t="shared" si="28"/>
        <v/>
      </c>
      <c r="BT58" s="8" t="str">
        <f t="shared" si="29"/>
        <v/>
      </c>
      <c r="BU58" s="8" t="str">
        <f t="shared" si="30"/>
        <v/>
      </c>
      <c r="BV58" s="8" t="str">
        <f t="shared" si="31"/>
        <v/>
      </c>
      <c r="BW58" s="8" t="str">
        <f t="shared" si="32"/>
        <v/>
      </c>
      <c r="BX58" s="8" t="str">
        <f t="shared" si="33"/>
        <v>Yellow</v>
      </c>
      <c r="BY58" s="8" t="str">
        <f t="shared" si="34"/>
        <v>Yellow</v>
      </c>
      <c r="BZ58" s="8" t="str">
        <f t="shared" si="35"/>
        <v>Yellow</v>
      </c>
      <c r="CA58" s="8" t="str">
        <f t="shared" si="36"/>
        <v>Yellow</v>
      </c>
      <c r="CB58" s="8" t="str">
        <f t="shared" si="37"/>
        <v/>
      </c>
      <c r="CC58" s="8" t="str">
        <f t="shared" si="38"/>
        <v>Yellow</v>
      </c>
      <c r="CD58" s="8" t="str">
        <f t="shared" si="39"/>
        <v>Yellow</v>
      </c>
      <c r="CE58" s="8" t="str">
        <f t="shared" si="40"/>
        <v>Yellow</v>
      </c>
      <c r="CF58" s="8" t="str">
        <f t="shared" si="41"/>
        <v/>
      </c>
      <c r="CG58" s="8" t="str">
        <f t="shared" si="80"/>
        <v>Yellow</v>
      </c>
      <c r="CH58" s="8" t="str">
        <f t="shared" si="42"/>
        <v/>
      </c>
      <c r="CI58" s="8" t="str">
        <f t="shared" si="81"/>
        <v/>
      </c>
      <c r="CJ58" s="8" t="str">
        <f t="shared" si="43"/>
        <v>Yellow</v>
      </c>
      <c r="CL58" s="10" t="str">
        <f t="shared" si="82"/>
        <v>Costa Rica - La Fortuna San Carlos - Nayara Gardens</v>
      </c>
      <c r="CN58" s="22">
        <f t="shared" si="44"/>
        <v>0</v>
      </c>
      <c r="CO58" s="22" t="str">
        <f t="shared" si="45"/>
        <v/>
      </c>
      <c r="CP58" s="22" t="str">
        <f t="shared" si="46"/>
        <v/>
      </c>
      <c r="CQ58" s="22" t="str">
        <f t="shared" si="47"/>
        <v/>
      </c>
      <c r="CR58" s="22" t="str">
        <f t="shared" si="83"/>
        <v/>
      </c>
      <c r="CS58" s="22">
        <f t="shared" si="84"/>
        <v>0</v>
      </c>
      <c r="CY58" s="8" t="str">
        <f t="shared" si="48"/>
        <v>X</v>
      </c>
      <c r="CZ58" s="29" t="str">
        <f t="shared" si="49"/>
        <v>X</v>
      </c>
      <c r="DB58" s="8" t="str">
        <f t="shared" si="50"/>
        <v>X</v>
      </c>
      <c r="DC58" s="8" t="str">
        <f t="shared" si="51"/>
        <v>X</v>
      </c>
      <c r="DD58" s="8" t="str">
        <f t="shared" si="52"/>
        <v>X</v>
      </c>
      <c r="DE58" s="8" t="str">
        <f t="shared" si="53"/>
        <v>X</v>
      </c>
      <c r="DF58" s="8" t="str">
        <f t="shared" si="54"/>
        <v>X</v>
      </c>
      <c r="DG58" s="8" t="str">
        <f t="shared" si="55"/>
        <v>X</v>
      </c>
      <c r="DH58" s="8" t="str">
        <f t="shared" si="56"/>
        <v>X</v>
      </c>
      <c r="DI58" s="8" t="str">
        <f t="shared" si="57"/>
        <v>X</v>
      </c>
      <c r="DJ58" s="8" t="str">
        <f t="shared" si="58"/>
        <v>X</v>
      </c>
      <c r="DK58" s="8" t="str">
        <f t="shared" si="59"/>
        <v>X</v>
      </c>
      <c r="DL58" s="8" t="str">
        <f t="shared" si="60"/>
        <v>X</v>
      </c>
      <c r="DM58" s="8" t="str">
        <f t="shared" si="61"/>
        <v>X</v>
      </c>
      <c r="DN58" s="8" t="str">
        <f t="shared" si="62"/>
        <v>X</v>
      </c>
      <c r="DO58" s="8" t="str">
        <f t="shared" si="63"/>
        <v>X</v>
      </c>
      <c r="DP58" s="8" t="str">
        <f t="shared" si="64"/>
        <v>X</v>
      </c>
      <c r="DQ58" s="8" t="str">
        <f t="shared" si="65"/>
        <v>X</v>
      </c>
      <c r="DR58" s="8" t="str">
        <f t="shared" si="66"/>
        <v>X</v>
      </c>
      <c r="DS58" s="8" t="str">
        <f t="shared" si="67"/>
        <v>X</v>
      </c>
      <c r="DT58" s="8" t="str">
        <f t="shared" si="68"/>
        <v>X</v>
      </c>
      <c r="DU58" s="8" t="str">
        <f t="shared" si="69"/>
        <v>X</v>
      </c>
      <c r="DV58" s="8" t="str">
        <f t="shared" si="70"/>
        <v>X</v>
      </c>
      <c r="DW58" s="8" t="str">
        <f t="shared" si="71"/>
        <v>X</v>
      </c>
      <c r="DX58" s="8" t="str">
        <f t="shared" si="72"/>
        <v>X</v>
      </c>
      <c r="DZ58" s="8" t="str">
        <f t="shared" si="73"/>
        <v>X</v>
      </c>
      <c r="EB58" s="8">
        <f>IF($DZ58="", "", COUNTIF($DZ$11:$DZ58, "X"))</f>
        <v>48</v>
      </c>
      <c r="ED58" s="10" t="str">
        <f t="shared" si="74"/>
        <v>48. Nayara Gardens</v>
      </c>
      <c r="EF58" s="8">
        <v>48</v>
      </c>
      <c r="EH58" s="10" t="str">
        <f>IF($B58="", "", IF(COUNTIF($B$11:$B58, $B58)&gt;1, "", $B58))</f>
        <v/>
      </c>
      <c r="EI58" s="8" t="str">
        <f t="shared" si="75"/>
        <v/>
      </c>
      <c r="EJ58" s="10" t="str">
        <f t="shared" si="76"/>
        <v>Oman</v>
      </c>
      <c r="EL58" s="10" t="str">
        <f>IF($C58="", "", IF(COUNTIF($C$11:$C58, $C58)&gt;1, "", $C58))</f>
        <v>La Fortuna San Carlos</v>
      </c>
      <c r="EM58" s="8">
        <f t="shared" si="77"/>
        <v>152</v>
      </c>
      <c r="EN58" s="10" t="str">
        <f t="shared" si="78"/>
        <v>Cartagena</v>
      </c>
    </row>
    <row r="59" spans="1:144" hidden="1" x14ac:dyDescent="0.35">
      <c r="A59" s="2"/>
      <c r="B59" s="41" t="s">
        <v>210</v>
      </c>
      <c r="C59" s="42" t="s">
        <v>216</v>
      </c>
      <c r="D59" s="42" t="s">
        <v>217</v>
      </c>
      <c r="E59" s="49">
        <v>44</v>
      </c>
      <c r="F59" s="49">
        <v>33</v>
      </c>
      <c r="G59" s="49">
        <v>11</v>
      </c>
      <c r="H59" s="49">
        <v>0</v>
      </c>
      <c r="I59" s="42" t="s">
        <v>137</v>
      </c>
      <c r="J59" s="50" t="s">
        <v>137</v>
      </c>
      <c r="K59" s="49" t="s">
        <v>137</v>
      </c>
      <c r="L59" s="49" t="s">
        <v>137</v>
      </c>
      <c r="M59" s="49" t="s">
        <v>137</v>
      </c>
      <c r="N59" s="49" t="s">
        <v>137</v>
      </c>
      <c r="O59" s="49" t="s">
        <v>137</v>
      </c>
      <c r="P59" s="49" t="s">
        <v>137</v>
      </c>
      <c r="Q59" s="49" t="s">
        <v>137</v>
      </c>
      <c r="R59" s="49" t="s">
        <v>137</v>
      </c>
      <c r="S59" s="50" t="s">
        <v>137</v>
      </c>
      <c r="T59" s="49" t="s">
        <v>137</v>
      </c>
      <c r="U59" s="49" t="s">
        <v>137</v>
      </c>
      <c r="V59" s="49" t="s">
        <v>137</v>
      </c>
      <c r="W59" s="50" t="s">
        <v>7</v>
      </c>
      <c r="X59" s="49" t="s">
        <v>137</v>
      </c>
      <c r="Y59" s="50" t="s">
        <v>137</v>
      </c>
      <c r="Z59" s="49" t="s">
        <v>137</v>
      </c>
      <c r="AA59" s="49">
        <v>40</v>
      </c>
      <c r="AB59" s="67" t="s">
        <v>137</v>
      </c>
      <c r="AC59" s="63" t="s">
        <v>790</v>
      </c>
      <c r="AD59" s="63" t="s">
        <v>853</v>
      </c>
      <c r="AE59" s="43" t="s">
        <v>137</v>
      </c>
      <c r="AF59" s="2"/>
      <c r="BE59" s="8" t="str">
        <f t="shared" si="79"/>
        <v>X</v>
      </c>
      <c r="BG59" s="8" t="str">
        <f t="shared" si="16"/>
        <v/>
      </c>
      <c r="BH59" s="8" t="str">
        <f t="shared" si="17"/>
        <v/>
      </c>
      <c r="BI59" s="8" t="str">
        <f t="shared" si="18"/>
        <v/>
      </c>
      <c r="BJ59" s="8" t="str">
        <f t="shared" si="19"/>
        <v/>
      </c>
      <c r="BK59" s="8" t="str">
        <f t="shared" si="20"/>
        <v/>
      </c>
      <c r="BL59" s="8" t="str">
        <f t="shared" si="21"/>
        <v/>
      </c>
      <c r="BM59" s="8" t="str">
        <f t="shared" si="22"/>
        <v/>
      </c>
      <c r="BN59" s="8" t="str">
        <f t="shared" si="23"/>
        <v>Yellow</v>
      </c>
      <c r="BO59" s="8" t="str">
        <f t="shared" si="24"/>
        <v>Yellow</v>
      </c>
      <c r="BP59" s="8" t="str">
        <f t="shared" si="25"/>
        <v>Yellow</v>
      </c>
      <c r="BQ59" s="8" t="str">
        <f t="shared" si="26"/>
        <v>Yellow</v>
      </c>
      <c r="BR59" s="8" t="str">
        <f t="shared" si="27"/>
        <v>Yellow</v>
      </c>
      <c r="BS59" s="8" t="str">
        <f t="shared" si="28"/>
        <v>Yellow</v>
      </c>
      <c r="BT59" s="8" t="str">
        <f t="shared" si="29"/>
        <v>Yellow</v>
      </c>
      <c r="BU59" s="8" t="str">
        <f t="shared" si="30"/>
        <v>Yellow</v>
      </c>
      <c r="BV59" s="8" t="str">
        <f t="shared" si="31"/>
        <v>Yellow</v>
      </c>
      <c r="BW59" s="8" t="str">
        <f t="shared" si="32"/>
        <v>Yellow</v>
      </c>
      <c r="BX59" s="8" t="str">
        <f t="shared" si="33"/>
        <v>Yellow</v>
      </c>
      <c r="BY59" s="8" t="str">
        <f t="shared" si="34"/>
        <v>Yellow</v>
      </c>
      <c r="BZ59" s="8" t="str">
        <f t="shared" si="35"/>
        <v>Yellow</v>
      </c>
      <c r="CA59" s="8" t="str">
        <f t="shared" si="36"/>
        <v>Yellow</v>
      </c>
      <c r="CB59" s="8" t="str">
        <f t="shared" si="37"/>
        <v/>
      </c>
      <c r="CC59" s="8" t="str">
        <f t="shared" si="38"/>
        <v>Yellow</v>
      </c>
      <c r="CD59" s="8" t="str">
        <f t="shared" si="39"/>
        <v>Yellow</v>
      </c>
      <c r="CE59" s="8" t="str">
        <f t="shared" si="40"/>
        <v>Yellow</v>
      </c>
      <c r="CF59" s="8" t="str">
        <f t="shared" si="41"/>
        <v/>
      </c>
      <c r="CG59" s="8" t="str">
        <f t="shared" si="80"/>
        <v>Yellow</v>
      </c>
      <c r="CH59" s="8" t="str">
        <f t="shared" si="42"/>
        <v/>
      </c>
      <c r="CI59" s="8" t="str">
        <f t="shared" si="81"/>
        <v/>
      </c>
      <c r="CJ59" s="8" t="str">
        <f t="shared" si="43"/>
        <v>Yellow</v>
      </c>
      <c r="CL59" s="10" t="str">
        <f t="shared" si="82"/>
        <v>Croatia - Hvar - Palace Elisabeth, HVAR Heritage Hotel</v>
      </c>
      <c r="CN59" s="22" t="str">
        <f t="shared" si="44"/>
        <v/>
      </c>
      <c r="CO59" s="22" t="str">
        <f t="shared" si="45"/>
        <v/>
      </c>
      <c r="CP59" s="22" t="str">
        <f t="shared" si="46"/>
        <v/>
      </c>
      <c r="CQ59" s="22" t="str">
        <f t="shared" si="47"/>
        <v/>
      </c>
      <c r="CR59" s="22" t="str">
        <f t="shared" si="83"/>
        <v/>
      </c>
      <c r="CS59" s="22">
        <f t="shared" si="84"/>
        <v>40</v>
      </c>
      <c r="CY59" s="8" t="str">
        <f t="shared" si="48"/>
        <v>X</v>
      </c>
      <c r="CZ59" s="29" t="str">
        <f t="shared" si="49"/>
        <v>X</v>
      </c>
      <c r="DB59" s="8" t="str">
        <f t="shared" si="50"/>
        <v>X</v>
      </c>
      <c r="DC59" s="8" t="str">
        <f t="shared" si="51"/>
        <v>X</v>
      </c>
      <c r="DD59" s="8" t="str">
        <f t="shared" si="52"/>
        <v>X</v>
      </c>
      <c r="DE59" s="8" t="str">
        <f t="shared" si="53"/>
        <v>X</v>
      </c>
      <c r="DF59" s="8" t="str">
        <f t="shared" si="54"/>
        <v>X</v>
      </c>
      <c r="DG59" s="8" t="str">
        <f t="shared" si="55"/>
        <v>X</v>
      </c>
      <c r="DH59" s="8" t="str">
        <f t="shared" si="56"/>
        <v>X</v>
      </c>
      <c r="DI59" s="8" t="str">
        <f t="shared" si="57"/>
        <v>X</v>
      </c>
      <c r="DJ59" s="8" t="str">
        <f t="shared" si="58"/>
        <v>X</v>
      </c>
      <c r="DK59" s="8" t="str">
        <f t="shared" si="59"/>
        <v>X</v>
      </c>
      <c r="DL59" s="8" t="str">
        <f t="shared" si="60"/>
        <v>X</v>
      </c>
      <c r="DM59" s="8" t="str">
        <f t="shared" si="61"/>
        <v>X</v>
      </c>
      <c r="DN59" s="8" t="str">
        <f t="shared" si="62"/>
        <v>X</v>
      </c>
      <c r="DO59" s="8" t="str">
        <f t="shared" si="63"/>
        <v>X</v>
      </c>
      <c r="DP59" s="8" t="str">
        <f t="shared" si="64"/>
        <v>X</v>
      </c>
      <c r="DQ59" s="8" t="str">
        <f t="shared" si="65"/>
        <v>X</v>
      </c>
      <c r="DR59" s="8" t="str">
        <f t="shared" si="66"/>
        <v>X</v>
      </c>
      <c r="DS59" s="8" t="str">
        <f t="shared" si="67"/>
        <v>X</v>
      </c>
      <c r="DT59" s="8" t="str">
        <f t="shared" si="68"/>
        <v>X</v>
      </c>
      <c r="DU59" s="8" t="str">
        <f t="shared" si="69"/>
        <v>X</v>
      </c>
      <c r="DV59" s="8" t="str">
        <f t="shared" si="70"/>
        <v>X</v>
      </c>
      <c r="DW59" s="8" t="str">
        <f t="shared" si="71"/>
        <v>X</v>
      </c>
      <c r="DX59" s="8" t="str">
        <f t="shared" si="72"/>
        <v>X</v>
      </c>
      <c r="DZ59" s="8" t="str">
        <f t="shared" si="73"/>
        <v>X</v>
      </c>
      <c r="EB59" s="8">
        <f>IF($DZ59="", "", COUNTIF($DZ$11:$DZ59, "X"))</f>
        <v>49</v>
      </c>
      <c r="ED59" s="10" t="str">
        <f t="shared" si="74"/>
        <v>49. Palace Elisabeth, HVAR Heritage Hotel</v>
      </c>
      <c r="EF59" s="8">
        <v>49</v>
      </c>
      <c r="EH59" s="10" t="str">
        <f>IF($B59="", "", IF(COUNTIF($B$11:$B59, $B59)&gt;1, "", $B59))</f>
        <v>Croatia</v>
      </c>
      <c r="EI59" s="8">
        <f t="shared" si="75"/>
        <v>14</v>
      </c>
      <c r="EJ59" s="10" t="str">
        <f t="shared" si="76"/>
        <v>Pakistan</v>
      </c>
      <c r="EL59" s="10" t="str">
        <f>IF($C59="", "", IF(COUNTIF($C$11:$C59, $C59)&gt;1, "", $C59))</f>
        <v>Hvar</v>
      </c>
      <c r="EM59" s="8">
        <f t="shared" si="77"/>
        <v>131</v>
      </c>
      <c r="EN59" s="10" t="str">
        <f t="shared" si="78"/>
        <v>Cartagena de Indias</v>
      </c>
    </row>
    <row r="60" spans="1:144" hidden="1" x14ac:dyDescent="0.35">
      <c r="A60" s="2"/>
      <c r="B60" s="41" t="s">
        <v>210</v>
      </c>
      <c r="C60" s="42" t="s">
        <v>211</v>
      </c>
      <c r="D60" s="42" t="s">
        <v>220</v>
      </c>
      <c r="E60" s="49">
        <v>209</v>
      </c>
      <c r="F60" s="49">
        <v>198</v>
      </c>
      <c r="G60" s="49">
        <v>11</v>
      </c>
      <c r="H60" s="49">
        <v>6</v>
      </c>
      <c r="I60" s="42" t="s">
        <v>137</v>
      </c>
      <c r="J60" s="50" t="s">
        <v>137</v>
      </c>
      <c r="K60" s="49" t="s">
        <v>137</v>
      </c>
      <c r="L60" s="49">
        <v>650</v>
      </c>
      <c r="M60" s="49">
        <v>250</v>
      </c>
      <c r="N60" s="49">
        <v>120</v>
      </c>
      <c r="O60" s="49" t="s">
        <v>137</v>
      </c>
      <c r="P60" s="49" t="s">
        <v>137</v>
      </c>
      <c r="Q60" s="49" t="s">
        <v>137</v>
      </c>
      <c r="R60" s="49">
        <v>250</v>
      </c>
      <c r="S60" s="50" t="s">
        <v>137</v>
      </c>
      <c r="T60" s="49" t="s">
        <v>137</v>
      </c>
      <c r="U60" s="49" t="s">
        <v>137</v>
      </c>
      <c r="V60" s="49" t="s">
        <v>137</v>
      </c>
      <c r="W60" s="50" t="s">
        <v>7</v>
      </c>
      <c r="X60" s="49" t="s">
        <v>137</v>
      </c>
      <c r="Y60" s="50" t="s">
        <v>137</v>
      </c>
      <c r="Z60" s="49" t="s">
        <v>137</v>
      </c>
      <c r="AA60" s="49">
        <v>24</v>
      </c>
      <c r="AB60" s="67" t="s">
        <v>137</v>
      </c>
      <c r="AC60" s="63" t="s">
        <v>790</v>
      </c>
      <c r="AD60" s="63" t="s">
        <v>855</v>
      </c>
      <c r="AE60" s="43" t="s">
        <v>137</v>
      </c>
      <c r="AF60" s="2"/>
      <c r="BE60" s="8" t="str">
        <f t="shared" si="79"/>
        <v>X</v>
      </c>
      <c r="BG60" s="8" t="str">
        <f t="shared" si="16"/>
        <v/>
      </c>
      <c r="BH60" s="8" t="str">
        <f t="shared" si="17"/>
        <v/>
      </c>
      <c r="BI60" s="8" t="str">
        <f t="shared" si="18"/>
        <v/>
      </c>
      <c r="BJ60" s="8" t="str">
        <f t="shared" si="19"/>
        <v/>
      </c>
      <c r="BK60" s="8" t="str">
        <f t="shared" si="20"/>
        <v/>
      </c>
      <c r="BL60" s="8" t="str">
        <f t="shared" si="21"/>
        <v/>
      </c>
      <c r="BM60" s="8" t="str">
        <f t="shared" si="22"/>
        <v/>
      </c>
      <c r="BN60" s="8" t="str">
        <f t="shared" si="23"/>
        <v>Yellow</v>
      </c>
      <c r="BO60" s="8" t="str">
        <f t="shared" si="24"/>
        <v>Yellow</v>
      </c>
      <c r="BP60" s="8" t="str">
        <f t="shared" si="25"/>
        <v>Yellow</v>
      </c>
      <c r="BQ60" s="8" t="str">
        <f t="shared" si="26"/>
        <v/>
      </c>
      <c r="BR60" s="8" t="str">
        <f t="shared" si="27"/>
        <v/>
      </c>
      <c r="BS60" s="8" t="str">
        <f t="shared" si="28"/>
        <v/>
      </c>
      <c r="BT60" s="8" t="str">
        <f t="shared" si="29"/>
        <v>Yellow</v>
      </c>
      <c r="BU60" s="8" t="str">
        <f t="shared" si="30"/>
        <v>Yellow</v>
      </c>
      <c r="BV60" s="8" t="str">
        <f t="shared" si="31"/>
        <v>Yellow</v>
      </c>
      <c r="BW60" s="8" t="str">
        <f t="shared" si="32"/>
        <v/>
      </c>
      <c r="BX60" s="8" t="str">
        <f t="shared" si="33"/>
        <v>Yellow</v>
      </c>
      <c r="BY60" s="8" t="str">
        <f t="shared" si="34"/>
        <v>Yellow</v>
      </c>
      <c r="BZ60" s="8" t="str">
        <f t="shared" si="35"/>
        <v>Yellow</v>
      </c>
      <c r="CA60" s="8" t="str">
        <f t="shared" si="36"/>
        <v>Yellow</v>
      </c>
      <c r="CB60" s="8" t="str">
        <f t="shared" si="37"/>
        <v/>
      </c>
      <c r="CC60" s="8" t="str">
        <f t="shared" si="38"/>
        <v>Yellow</v>
      </c>
      <c r="CD60" s="8" t="str">
        <f t="shared" si="39"/>
        <v>Yellow</v>
      </c>
      <c r="CE60" s="8" t="str">
        <f t="shared" si="40"/>
        <v>Yellow</v>
      </c>
      <c r="CF60" s="8" t="str">
        <f t="shared" si="41"/>
        <v/>
      </c>
      <c r="CG60" s="8" t="str">
        <f t="shared" si="80"/>
        <v>Yellow</v>
      </c>
      <c r="CH60" s="8" t="str">
        <f t="shared" si="42"/>
        <v/>
      </c>
      <c r="CI60" s="8" t="str">
        <f t="shared" si="81"/>
        <v/>
      </c>
      <c r="CJ60" s="8" t="str">
        <f t="shared" si="43"/>
        <v>Yellow</v>
      </c>
      <c r="CL60" s="10" t="str">
        <f t="shared" si="82"/>
        <v>Croatia - Rovinj - Grand Park Hotel Rovinj</v>
      </c>
      <c r="CN60" s="22">
        <f t="shared" si="44"/>
        <v>650</v>
      </c>
      <c r="CO60" s="22" t="str">
        <f t="shared" si="45"/>
        <v/>
      </c>
      <c r="CP60" s="22" t="str">
        <f t="shared" si="46"/>
        <v/>
      </c>
      <c r="CQ60" s="22" t="str">
        <f t="shared" si="47"/>
        <v/>
      </c>
      <c r="CR60" s="22" t="str">
        <f t="shared" si="83"/>
        <v/>
      </c>
      <c r="CS60" s="22">
        <f t="shared" si="84"/>
        <v>24</v>
      </c>
      <c r="CY60" s="8" t="str">
        <f t="shared" si="48"/>
        <v>X</v>
      </c>
      <c r="CZ60" s="29" t="str">
        <f t="shared" si="49"/>
        <v>X</v>
      </c>
      <c r="DB60" s="8" t="str">
        <f t="shared" si="50"/>
        <v>X</v>
      </c>
      <c r="DC60" s="8" t="str">
        <f t="shared" si="51"/>
        <v>X</v>
      </c>
      <c r="DD60" s="8" t="str">
        <f t="shared" si="52"/>
        <v>X</v>
      </c>
      <c r="DE60" s="8" t="str">
        <f t="shared" si="53"/>
        <v>X</v>
      </c>
      <c r="DF60" s="8" t="str">
        <f t="shared" si="54"/>
        <v>X</v>
      </c>
      <c r="DG60" s="8" t="str">
        <f t="shared" si="55"/>
        <v>X</v>
      </c>
      <c r="DH60" s="8" t="str">
        <f t="shared" si="56"/>
        <v>X</v>
      </c>
      <c r="DI60" s="8" t="str">
        <f t="shared" si="57"/>
        <v>X</v>
      </c>
      <c r="DJ60" s="8" t="str">
        <f t="shared" si="58"/>
        <v>X</v>
      </c>
      <c r="DK60" s="8" t="str">
        <f t="shared" si="59"/>
        <v>X</v>
      </c>
      <c r="DL60" s="8" t="str">
        <f t="shared" si="60"/>
        <v>X</v>
      </c>
      <c r="DM60" s="8" t="str">
        <f t="shared" si="61"/>
        <v>X</v>
      </c>
      <c r="DN60" s="8" t="str">
        <f t="shared" si="62"/>
        <v>X</v>
      </c>
      <c r="DO60" s="8" t="str">
        <f t="shared" si="63"/>
        <v>X</v>
      </c>
      <c r="DP60" s="8" t="str">
        <f t="shared" si="64"/>
        <v>X</v>
      </c>
      <c r="DQ60" s="8" t="str">
        <f t="shared" si="65"/>
        <v>X</v>
      </c>
      <c r="DR60" s="8" t="str">
        <f t="shared" si="66"/>
        <v>X</v>
      </c>
      <c r="DS60" s="8" t="str">
        <f t="shared" si="67"/>
        <v>X</v>
      </c>
      <c r="DT60" s="8" t="str">
        <f t="shared" si="68"/>
        <v>X</v>
      </c>
      <c r="DU60" s="8" t="str">
        <f t="shared" si="69"/>
        <v>X</v>
      </c>
      <c r="DV60" s="8" t="str">
        <f t="shared" si="70"/>
        <v>X</v>
      </c>
      <c r="DW60" s="8" t="str">
        <f t="shared" si="71"/>
        <v>X</v>
      </c>
      <c r="DX60" s="8" t="str">
        <f t="shared" si="72"/>
        <v>X</v>
      </c>
      <c r="DZ60" s="8" t="str">
        <f t="shared" si="73"/>
        <v>X</v>
      </c>
      <c r="EB60" s="8">
        <f>IF($DZ60="", "", COUNTIF($DZ$11:$DZ60, "X"))</f>
        <v>50</v>
      </c>
      <c r="ED60" s="10" t="str">
        <f t="shared" si="74"/>
        <v>50. Grand Park Hotel Rovinj</v>
      </c>
      <c r="EF60" s="8">
        <v>50</v>
      </c>
      <c r="EH60" s="10" t="str">
        <f>IF($B60="", "", IF(COUNTIF($B$11:$B60, $B60)&gt;1, "", $B60))</f>
        <v/>
      </c>
      <c r="EI60" s="8" t="str">
        <f t="shared" si="75"/>
        <v/>
      </c>
      <c r="EJ60" s="10" t="str">
        <f t="shared" si="76"/>
        <v>Panama</v>
      </c>
      <c r="EL60" s="10" t="str">
        <f>IF($C60="", "", IF(COUNTIF($C$11:$C60, $C60)&gt;1, "", $C60))</f>
        <v>Rovinj</v>
      </c>
      <c r="EM60" s="8">
        <f t="shared" si="77"/>
        <v>254</v>
      </c>
      <c r="EN60" s="10" t="str">
        <f t="shared" si="78"/>
        <v>Casablanca</v>
      </c>
    </row>
    <row r="61" spans="1:144" hidden="1" x14ac:dyDescent="0.35">
      <c r="A61" s="2"/>
      <c r="B61" s="41" t="s">
        <v>210</v>
      </c>
      <c r="C61" s="42" t="s">
        <v>218</v>
      </c>
      <c r="D61" s="42" t="s">
        <v>219</v>
      </c>
      <c r="E61" s="49">
        <v>8</v>
      </c>
      <c r="F61" s="49">
        <v>5</v>
      </c>
      <c r="G61" s="49">
        <v>3</v>
      </c>
      <c r="H61" s="49" t="s">
        <v>137</v>
      </c>
      <c r="I61" s="42" t="s">
        <v>137</v>
      </c>
      <c r="J61" s="50" t="s">
        <v>137</v>
      </c>
      <c r="K61" s="49" t="s">
        <v>137</v>
      </c>
      <c r="L61" s="49" t="s">
        <v>137</v>
      </c>
      <c r="M61" s="49" t="s">
        <v>137</v>
      </c>
      <c r="N61" s="49" t="s">
        <v>137</v>
      </c>
      <c r="O61" s="49" t="s">
        <v>137</v>
      </c>
      <c r="P61" s="49" t="s">
        <v>137</v>
      </c>
      <c r="Q61" s="49" t="s">
        <v>137</v>
      </c>
      <c r="R61" s="49" t="s">
        <v>137</v>
      </c>
      <c r="S61" s="50" t="s">
        <v>137</v>
      </c>
      <c r="T61" s="49" t="s">
        <v>137</v>
      </c>
      <c r="U61" s="49" t="s">
        <v>137</v>
      </c>
      <c r="V61" s="49" t="s">
        <v>137</v>
      </c>
      <c r="W61" s="50" t="s">
        <v>7</v>
      </c>
      <c r="X61" s="49" t="s">
        <v>137</v>
      </c>
      <c r="Y61" s="50" t="s">
        <v>137</v>
      </c>
      <c r="Z61" s="49" t="s">
        <v>137</v>
      </c>
      <c r="AA61" s="49" t="s">
        <v>137</v>
      </c>
      <c r="AB61" s="67" t="s">
        <v>137</v>
      </c>
      <c r="AC61" s="63" t="s">
        <v>790</v>
      </c>
      <c r="AD61" s="63" t="s">
        <v>854</v>
      </c>
      <c r="AE61" s="43" t="s">
        <v>137</v>
      </c>
      <c r="AF61" s="2"/>
      <c r="BE61" s="8" t="str">
        <f t="shared" si="79"/>
        <v>X</v>
      </c>
      <c r="BG61" s="8" t="str">
        <f t="shared" si="16"/>
        <v/>
      </c>
      <c r="BH61" s="8" t="str">
        <f t="shared" si="17"/>
        <v/>
      </c>
      <c r="BI61" s="8" t="str">
        <f t="shared" si="18"/>
        <v/>
      </c>
      <c r="BJ61" s="8" t="str">
        <f t="shared" si="19"/>
        <v/>
      </c>
      <c r="BK61" s="8" t="str">
        <f t="shared" si="20"/>
        <v/>
      </c>
      <c r="BL61" s="8" t="str">
        <f t="shared" si="21"/>
        <v/>
      </c>
      <c r="BM61" s="8" t="str">
        <f t="shared" si="22"/>
        <v>Yellow</v>
      </c>
      <c r="BN61" s="8" t="str">
        <f t="shared" si="23"/>
        <v>Yellow</v>
      </c>
      <c r="BO61" s="8" t="str">
        <f t="shared" si="24"/>
        <v>Yellow</v>
      </c>
      <c r="BP61" s="8" t="str">
        <f t="shared" si="25"/>
        <v>Yellow</v>
      </c>
      <c r="BQ61" s="8" t="str">
        <f t="shared" si="26"/>
        <v>Yellow</v>
      </c>
      <c r="BR61" s="8" t="str">
        <f t="shared" si="27"/>
        <v>Yellow</v>
      </c>
      <c r="BS61" s="8" t="str">
        <f t="shared" si="28"/>
        <v>Yellow</v>
      </c>
      <c r="BT61" s="8" t="str">
        <f t="shared" si="29"/>
        <v>Yellow</v>
      </c>
      <c r="BU61" s="8" t="str">
        <f t="shared" si="30"/>
        <v>Yellow</v>
      </c>
      <c r="BV61" s="8" t="str">
        <f t="shared" si="31"/>
        <v>Yellow</v>
      </c>
      <c r="BW61" s="8" t="str">
        <f t="shared" si="32"/>
        <v>Yellow</v>
      </c>
      <c r="BX61" s="8" t="str">
        <f t="shared" si="33"/>
        <v>Yellow</v>
      </c>
      <c r="BY61" s="8" t="str">
        <f t="shared" si="34"/>
        <v>Yellow</v>
      </c>
      <c r="BZ61" s="8" t="str">
        <f t="shared" si="35"/>
        <v>Yellow</v>
      </c>
      <c r="CA61" s="8" t="str">
        <f t="shared" si="36"/>
        <v>Yellow</v>
      </c>
      <c r="CB61" s="8" t="str">
        <f t="shared" si="37"/>
        <v/>
      </c>
      <c r="CC61" s="8" t="str">
        <f t="shared" si="38"/>
        <v>Yellow</v>
      </c>
      <c r="CD61" s="8" t="str">
        <f t="shared" si="39"/>
        <v>Yellow</v>
      </c>
      <c r="CE61" s="8" t="str">
        <f t="shared" si="40"/>
        <v>Yellow</v>
      </c>
      <c r="CF61" s="8" t="str">
        <f t="shared" si="41"/>
        <v>Yellow</v>
      </c>
      <c r="CG61" s="8" t="str">
        <f t="shared" si="80"/>
        <v>Yellow</v>
      </c>
      <c r="CH61" s="8" t="str">
        <f t="shared" si="42"/>
        <v/>
      </c>
      <c r="CI61" s="8" t="str">
        <f t="shared" si="81"/>
        <v/>
      </c>
      <c r="CJ61" s="8" t="str">
        <f t="shared" si="43"/>
        <v>Yellow</v>
      </c>
      <c r="CL61" s="10" t="str">
        <f t="shared" si="82"/>
        <v>Croatia - Žman - Villa Nai 3.3</v>
      </c>
      <c r="CN61" s="22" t="str">
        <f t="shared" si="44"/>
        <v/>
      </c>
      <c r="CO61" s="22" t="str">
        <f t="shared" si="45"/>
        <v/>
      </c>
      <c r="CP61" s="22" t="str">
        <f t="shared" si="46"/>
        <v/>
      </c>
      <c r="CQ61" s="22" t="str">
        <f t="shared" si="47"/>
        <v/>
      </c>
      <c r="CR61" s="22" t="str">
        <f t="shared" si="83"/>
        <v/>
      </c>
      <c r="CS61" s="22" t="str">
        <f t="shared" si="84"/>
        <v/>
      </c>
      <c r="CY61" s="8" t="str">
        <f t="shared" si="48"/>
        <v>X</v>
      </c>
      <c r="CZ61" s="29" t="str">
        <f t="shared" si="49"/>
        <v>X</v>
      </c>
      <c r="DB61" s="8" t="str">
        <f t="shared" si="50"/>
        <v>X</v>
      </c>
      <c r="DC61" s="8" t="str">
        <f t="shared" si="51"/>
        <v>X</v>
      </c>
      <c r="DD61" s="8" t="str">
        <f t="shared" si="52"/>
        <v>X</v>
      </c>
      <c r="DE61" s="8" t="str">
        <f t="shared" si="53"/>
        <v>X</v>
      </c>
      <c r="DF61" s="8" t="str">
        <f t="shared" si="54"/>
        <v>X</v>
      </c>
      <c r="DG61" s="8" t="str">
        <f t="shared" si="55"/>
        <v>X</v>
      </c>
      <c r="DH61" s="8" t="str">
        <f t="shared" si="56"/>
        <v>X</v>
      </c>
      <c r="DI61" s="8" t="str">
        <f t="shared" si="57"/>
        <v>X</v>
      </c>
      <c r="DJ61" s="8" t="str">
        <f t="shared" si="58"/>
        <v>X</v>
      </c>
      <c r="DK61" s="8" t="str">
        <f t="shared" si="59"/>
        <v>X</v>
      </c>
      <c r="DL61" s="8" t="str">
        <f t="shared" si="60"/>
        <v>X</v>
      </c>
      <c r="DM61" s="8" t="str">
        <f t="shared" si="61"/>
        <v>X</v>
      </c>
      <c r="DN61" s="8" t="str">
        <f t="shared" si="62"/>
        <v>X</v>
      </c>
      <c r="DO61" s="8" t="str">
        <f t="shared" si="63"/>
        <v>X</v>
      </c>
      <c r="DP61" s="8" t="str">
        <f t="shared" si="64"/>
        <v>X</v>
      </c>
      <c r="DQ61" s="8" t="str">
        <f t="shared" si="65"/>
        <v>X</v>
      </c>
      <c r="DR61" s="8" t="str">
        <f t="shared" si="66"/>
        <v>X</v>
      </c>
      <c r="DS61" s="8" t="str">
        <f t="shared" si="67"/>
        <v>X</v>
      </c>
      <c r="DT61" s="8" t="str">
        <f t="shared" si="68"/>
        <v>X</v>
      </c>
      <c r="DU61" s="8" t="str">
        <f t="shared" si="69"/>
        <v>X</v>
      </c>
      <c r="DV61" s="8" t="str">
        <f t="shared" si="70"/>
        <v>X</v>
      </c>
      <c r="DW61" s="8" t="str">
        <f t="shared" si="71"/>
        <v>X</v>
      </c>
      <c r="DX61" s="8" t="str">
        <f t="shared" si="72"/>
        <v>X</v>
      </c>
      <c r="DZ61" s="8" t="str">
        <f t="shared" si="73"/>
        <v>X</v>
      </c>
      <c r="EB61" s="8">
        <f>IF($DZ61="", "", COUNTIF($DZ$11:$DZ61, "X"))</f>
        <v>51</v>
      </c>
      <c r="ED61" s="10" t="str">
        <f t="shared" si="74"/>
        <v>51. Villa Nai 3.3</v>
      </c>
      <c r="EF61" s="8">
        <v>51</v>
      </c>
      <c r="EH61" s="10" t="str">
        <f>IF($B61="", "", IF(COUNTIF($B$11:$B61, $B61)&gt;1, "", $B61))</f>
        <v/>
      </c>
      <c r="EI61" s="8" t="str">
        <f t="shared" si="75"/>
        <v/>
      </c>
      <c r="EJ61" s="10" t="str">
        <f t="shared" si="76"/>
        <v>Peru</v>
      </c>
      <c r="EL61" s="10" t="str">
        <f>IF($C61="", "", IF(COUNTIF($C$11:$C61, $C61)&gt;1, "", $C61))</f>
        <v>Žman</v>
      </c>
      <c r="EM61" s="8">
        <f t="shared" si="77"/>
        <v>361</v>
      </c>
      <c r="EN61" s="10" t="str">
        <f t="shared" si="78"/>
        <v>Cascais</v>
      </c>
    </row>
    <row r="62" spans="1:144" hidden="1" x14ac:dyDescent="0.35">
      <c r="A62" s="2"/>
      <c r="B62" s="41" t="s">
        <v>210</v>
      </c>
      <c r="C62" s="42" t="s">
        <v>211</v>
      </c>
      <c r="D62" s="42" t="s">
        <v>212</v>
      </c>
      <c r="E62" s="49">
        <v>112</v>
      </c>
      <c r="F62" s="49">
        <v>97</v>
      </c>
      <c r="G62" s="49">
        <v>15</v>
      </c>
      <c r="H62" s="49">
        <v>8</v>
      </c>
      <c r="I62" s="42" t="s">
        <v>137</v>
      </c>
      <c r="J62" s="50" t="s">
        <v>137</v>
      </c>
      <c r="K62" s="49">
        <v>100</v>
      </c>
      <c r="L62" s="49">
        <v>1334</v>
      </c>
      <c r="M62" s="49">
        <v>600</v>
      </c>
      <c r="N62" s="49">
        <v>300</v>
      </c>
      <c r="O62" s="49">
        <v>400</v>
      </c>
      <c r="P62" s="49">
        <v>120</v>
      </c>
      <c r="Q62" s="49">
        <v>350</v>
      </c>
      <c r="R62" s="49">
        <v>850</v>
      </c>
      <c r="S62" s="50" t="s">
        <v>7</v>
      </c>
      <c r="T62" s="49" t="s">
        <v>137</v>
      </c>
      <c r="U62" s="49" t="s">
        <v>137</v>
      </c>
      <c r="V62" s="49" t="s">
        <v>137</v>
      </c>
      <c r="W62" s="50" t="s">
        <v>7</v>
      </c>
      <c r="X62" s="49" t="s">
        <v>137</v>
      </c>
      <c r="Y62" s="50" t="s">
        <v>137</v>
      </c>
      <c r="Z62" s="49" t="s">
        <v>137</v>
      </c>
      <c r="AA62" s="49">
        <v>23</v>
      </c>
      <c r="AB62" s="67" t="s">
        <v>137</v>
      </c>
      <c r="AC62" s="63" t="s">
        <v>790</v>
      </c>
      <c r="AD62" s="63" t="s">
        <v>850</v>
      </c>
      <c r="AE62" s="43" t="s">
        <v>137</v>
      </c>
      <c r="AF62" s="2"/>
      <c r="BE62" s="8" t="str">
        <f t="shared" si="79"/>
        <v>X</v>
      </c>
      <c r="BG62" s="8" t="str">
        <f t="shared" si="16"/>
        <v/>
      </c>
      <c r="BH62" s="8" t="str">
        <f t="shared" si="17"/>
        <v/>
      </c>
      <c r="BI62" s="8" t="str">
        <f t="shared" si="18"/>
        <v/>
      </c>
      <c r="BJ62" s="8" t="str">
        <f t="shared" si="19"/>
        <v/>
      </c>
      <c r="BK62" s="8" t="str">
        <f t="shared" si="20"/>
        <v/>
      </c>
      <c r="BL62" s="8" t="str">
        <f t="shared" si="21"/>
        <v/>
      </c>
      <c r="BM62" s="8" t="str">
        <f t="shared" si="22"/>
        <v/>
      </c>
      <c r="BN62" s="8" t="str">
        <f t="shared" si="23"/>
        <v>Yellow</v>
      </c>
      <c r="BO62" s="8" t="str">
        <f t="shared" si="24"/>
        <v>Yellow</v>
      </c>
      <c r="BP62" s="8" t="str">
        <f t="shared" si="25"/>
        <v/>
      </c>
      <c r="BQ62" s="8" t="str">
        <f t="shared" si="26"/>
        <v/>
      </c>
      <c r="BR62" s="8" t="str">
        <f t="shared" si="27"/>
        <v/>
      </c>
      <c r="BS62" s="8" t="str">
        <f t="shared" si="28"/>
        <v/>
      </c>
      <c r="BT62" s="8" t="str">
        <f t="shared" si="29"/>
        <v/>
      </c>
      <c r="BU62" s="8" t="str">
        <f t="shared" si="30"/>
        <v/>
      </c>
      <c r="BV62" s="8" t="str">
        <f t="shared" si="31"/>
        <v/>
      </c>
      <c r="BW62" s="8" t="str">
        <f t="shared" si="32"/>
        <v/>
      </c>
      <c r="BX62" s="8" t="str">
        <f t="shared" si="33"/>
        <v/>
      </c>
      <c r="BY62" s="8" t="str">
        <f t="shared" si="34"/>
        <v>Yellow</v>
      </c>
      <c r="BZ62" s="8" t="str">
        <f t="shared" si="35"/>
        <v>Yellow</v>
      </c>
      <c r="CA62" s="8" t="str">
        <f t="shared" si="36"/>
        <v>Yellow</v>
      </c>
      <c r="CB62" s="8" t="str">
        <f t="shared" si="37"/>
        <v/>
      </c>
      <c r="CC62" s="8" t="str">
        <f t="shared" si="38"/>
        <v>Yellow</v>
      </c>
      <c r="CD62" s="8" t="str">
        <f t="shared" si="39"/>
        <v>Yellow</v>
      </c>
      <c r="CE62" s="8" t="str">
        <f t="shared" si="40"/>
        <v>Yellow</v>
      </c>
      <c r="CF62" s="8" t="str">
        <f t="shared" si="41"/>
        <v/>
      </c>
      <c r="CG62" s="8" t="str">
        <f t="shared" si="80"/>
        <v>Yellow</v>
      </c>
      <c r="CH62" s="8" t="str">
        <f t="shared" si="42"/>
        <v/>
      </c>
      <c r="CI62" s="8" t="str">
        <f t="shared" si="81"/>
        <v/>
      </c>
      <c r="CJ62" s="8" t="str">
        <f t="shared" si="43"/>
        <v>Yellow</v>
      </c>
      <c r="CL62" s="10" t="str">
        <f t="shared" si="82"/>
        <v>Croatia - Rovinj - Hotel Monte Mulini</v>
      </c>
      <c r="CN62" s="22">
        <f t="shared" si="44"/>
        <v>1334</v>
      </c>
      <c r="CO62" s="22" t="str">
        <f t="shared" si="45"/>
        <v/>
      </c>
      <c r="CP62" s="22" t="str">
        <f t="shared" si="46"/>
        <v/>
      </c>
      <c r="CQ62" s="22" t="str">
        <f t="shared" si="47"/>
        <v/>
      </c>
      <c r="CR62" s="22" t="str">
        <f t="shared" si="83"/>
        <v/>
      </c>
      <c r="CS62" s="22">
        <f t="shared" si="84"/>
        <v>23</v>
      </c>
      <c r="CY62" s="8" t="str">
        <f t="shared" si="48"/>
        <v>X</v>
      </c>
      <c r="CZ62" s="29" t="str">
        <f t="shared" si="49"/>
        <v>X</v>
      </c>
      <c r="DB62" s="8" t="str">
        <f t="shared" si="50"/>
        <v>X</v>
      </c>
      <c r="DC62" s="8" t="str">
        <f t="shared" si="51"/>
        <v>X</v>
      </c>
      <c r="DD62" s="8" t="str">
        <f t="shared" si="52"/>
        <v>X</v>
      </c>
      <c r="DE62" s="8" t="str">
        <f t="shared" si="53"/>
        <v>X</v>
      </c>
      <c r="DF62" s="8" t="str">
        <f t="shared" si="54"/>
        <v>X</v>
      </c>
      <c r="DG62" s="8" t="str">
        <f t="shared" si="55"/>
        <v>X</v>
      </c>
      <c r="DH62" s="8" t="str">
        <f t="shared" si="56"/>
        <v>X</v>
      </c>
      <c r="DI62" s="8" t="str">
        <f t="shared" si="57"/>
        <v>X</v>
      </c>
      <c r="DJ62" s="8" t="str">
        <f t="shared" si="58"/>
        <v>X</v>
      </c>
      <c r="DK62" s="8" t="str">
        <f t="shared" si="59"/>
        <v>X</v>
      </c>
      <c r="DL62" s="8" t="str">
        <f t="shared" si="60"/>
        <v>X</v>
      </c>
      <c r="DM62" s="8" t="str">
        <f t="shared" si="61"/>
        <v>X</v>
      </c>
      <c r="DN62" s="8" t="str">
        <f t="shared" si="62"/>
        <v>X</v>
      </c>
      <c r="DO62" s="8" t="str">
        <f t="shared" si="63"/>
        <v>X</v>
      </c>
      <c r="DP62" s="8" t="str">
        <f t="shared" si="64"/>
        <v>X</v>
      </c>
      <c r="DQ62" s="8" t="str">
        <f t="shared" si="65"/>
        <v>X</v>
      </c>
      <c r="DR62" s="8" t="str">
        <f t="shared" si="66"/>
        <v>X</v>
      </c>
      <c r="DS62" s="8" t="str">
        <f t="shared" si="67"/>
        <v>X</v>
      </c>
      <c r="DT62" s="8" t="str">
        <f t="shared" si="68"/>
        <v>X</v>
      </c>
      <c r="DU62" s="8" t="str">
        <f t="shared" si="69"/>
        <v>X</v>
      </c>
      <c r="DV62" s="8" t="str">
        <f t="shared" si="70"/>
        <v>X</v>
      </c>
      <c r="DW62" s="8" t="str">
        <f t="shared" si="71"/>
        <v>X</v>
      </c>
      <c r="DX62" s="8" t="str">
        <f t="shared" si="72"/>
        <v>X</v>
      </c>
      <c r="DZ62" s="8" t="str">
        <f t="shared" si="73"/>
        <v>X</v>
      </c>
      <c r="EB62" s="8">
        <f>IF($DZ62="", "", COUNTIF($DZ$11:$DZ62, "X"))</f>
        <v>52</v>
      </c>
      <c r="ED62" s="10" t="str">
        <f t="shared" si="74"/>
        <v>52. Hotel Monte Mulini</v>
      </c>
      <c r="EF62" s="8">
        <v>52</v>
      </c>
      <c r="EH62" s="10" t="str">
        <f>IF($B62="", "", IF(COUNTIF($B$11:$B62, $B62)&gt;1, "", $B62))</f>
        <v/>
      </c>
      <c r="EI62" s="8" t="str">
        <f t="shared" si="75"/>
        <v/>
      </c>
      <c r="EJ62" s="10" t="str">
        <f t="shared" si="76"/>
        <v>Portugal</v>
      </c>
      <c r="EL62" s="10" t="str">
        <f>IF($C62="", "", IF(COUNTIF($C$11:$C62, $C62)&gt;1, "", $C62))</f>
        <v/>
      </c>
      <c r="EM62" s="8" t="str">
        <f t="shared" si="77"/>
        <v/>
      </c>
      <c r="EN62" s="10" t="str">
        <f t="shared" si="78"/>
        <v>Castelnuovo Berardenga, Siena</v>
      </c>
    </row>
    <row r="63" spans="1:144" hidden="1" x14ac:dyDescent="0.35">
      <c r="A63" s="2"/>
      <c r="B63" s="41" t="s">
        <v>210</v>
      </c>
      <c r="C63" s="42" t="s">
        <v>213</v>
      </c>
      <c r="D63" s="42" t="s">
        <v>214</v>
      </c>
      <c r="E63" s="49">
        <v>408</v>
      </c>
      <c r="F63" s="49">
        <v>177</v>
      </c>
      <c r="G63" s="49">
        <v>231</v>
      </c>
      <c r="H63" s="49">
        <v>8</v>
      </c>
      <c r="I63" s="42" t="s">
        <v>137</v>
      </c>
      <c r="J63" s="50" t="s">
        <v>137</v>
      </c>
      <c r="K63" s="49">
        <v>900</v>
      </c>
      <c r="L63" s="49">
        <v>753</v>
      </c>
      <c r="M63" s="49">
        <v>900</v>
      </c>
      <c r="N63" s="49">
        <v>540</v>
      </c>
      <c r="O63" s="49">
        <v>450</v>
      </c>
      <c r="P63" s="49">
        <v>270</v>
      </c>
      <c r="Q63" s="49">
        <v>540</v>
      </c>
      <c r="R63" s="49">
        <v>1000</v>
      </c>
      <c r="S63" s="50" t="s">
        <v>7</v>
      </c>
      <c r="T63" s="49" t="s">
        <v>137</v>
      </c>
      <c r="U63" s="49" t="s">
        <v>137</v>
      </c>
      <c r="V63" s="49" t="s">
        <v>137</v>
      </c>
      <c r="W63" s="50" t="s">
        <v>7</v>
      </c>
      <c r="X63" s="49" t="s">
        <v>137</v>
      </c>
      <c r="Y63" s="50" t="s">
        <v>137</v>
      </c>
      <c r="Z63" s="49" t="s">
        <v>137</v>
      </c>
      <c r="AA63" s="49">
        <v>21</v>
      </c>
      <c r="AB63" s="67" t="s">
        <v>137</v>
      </c>
      <c r="AC63" s="63" t="s">
        <v>790</v>
      </c>
      <c r="AD63" s="63" t="s">
        <v>851</v>
      </c>
      <c r="AE63" s="43" t="s">
        <v>137</v>
      </c>
      <c r="AF63" s="2"/>
      <c r="BE63" s="8" t="str">
        <f t="shared" si="79"/>
        <v>X</v>
      </c>
      <c r="BG63" s="8" t="str">
        <f t="shared" si="16"/>
        <v/>
      </c>
      <c r="BH63" s="8" t="str">
        <f t="shared" si="17"/>
        <v/>
      </c>
      <c r="BI63" s="8" t="str">
        <f t="shared" si="18"/>
        <v/>
      </c>
      <c r="BJ63" s="8" t="str">
        <f t="shared" si="19"/>
        <v/>
      </c>
      <c r="BK63" s="8" t="str">
        <f t="shared" si="20"/>
        <v/>
      </c>
      <c r="BL63" s="8" t="str">
        <f t="shared" si="21"/>
        <v/>
      </c>
      <c r="BM63" s="8" t="str">
        <f t="shared" si="22"/>
        <v/>
      </c>
      <c r="BN63" s="8" t="str">
        <f t="shared" si="23"/>
        <v>Yellow</v>
      </c>
      <c r="BO63" s="8" t="str">
        <f t="shared" si="24"/>
        <v>Yellow</v>
      </c>
      <c r="BP63" s="8" t="str">
        <f t="shared" si="25"/>
        <v/>
      </c>
      <c r="BQ63" s="8" t="str">
        <f t="shared" si="26"/>
        <v/>
      </c>
      <c r="BR63" s="8" t="str">
        <f t="shared" si="27"/>
        <v/>
      </c>
      <c r="BS63" s="8" t="str">
        <f t="shared" si="28"/>
        <v/>
      </c>
      <c r="BT63" s="8" t="str">
        <f t="shared" si="29"/>
        <v/>
      </c>
      <c r="BU63" s="8" t="str">
        <f t="shared" si="30"/>
        <v/>
      </c>
      <c r="BV63" s="8" t="str">
        <f t="shared" si="31"/>
        <v/>
      </c>
      <c r="BW63" s="8" t="str">
        <f t="shared" si="32"/>
        <v/>
      </c>
      <c r="BX63" s="8" t="str">
        <f t="shared" si="33"/>
        <v/>
      </c>
      <c r="BY63" s="8" t="str">
        <f t="shared" si="34"/>
        <v>Yellow</v>
      </c>
      <c r="BZ63" s="8" t="str">
        <f t="shared" si="35"/>
        <v>Yellow</v>
      </c>
      <c r="CA63" s="8" t="str">
        <f t="shared" si="36"/>
        <v>Yellow</v>
      </c>
      <c r="CB63" s="8" t="str">
        <f t="shared" si="37"/>
        <v/>
      </c>
      <c r="CC63" s="8" t="str">
        <f t="shared" si="38"/>
        <v>Yellow</v>
      </c>
      <c r="CD63" s="8" t="str">
        <f t="shared" si="39"/>
        <v>Yellow</v>
      </c>
      <c r="CE63" s="8" t="str">
        <f t="shared" si="40"/>
        <v>Yellow</v>
      </c>
      <c r="CF63" s="8" t="str">
        <f t="shared" si="41"/>
        <v/>
      </c>
      <c r="CG63" s="8" t="str">
        <f t="shared" si="80"/>
        <v>Yellow</v>
      </c>
      <c r="CH63" s="8" t="str">
        <f t="shared" si="42"/>
        <v/>
      </c>
      <c r="CI63" s="8" t="str">
        <f t="shared" si="81"/>
        <v/>
      </c>
      <c r="CJ63" s="8" t="str">
        <f t="shared" si="43"/>
        <v>Yellow</v>
      </c>
      <c r="CL63" s="10" t="str">
        <f t="shared" si="82"/>
        <v>Croatia - Dubrovnik - Sun Gardens Dubrovnik</v>
      </c>
      <c r="CN63" s="22">
        <f t="shared" si="44"/>
        <v>753</v>
      </c>
      <c r="CO63" s="22" t="str">
        <f t="shared" si="45"/>
        <v/>
      </c>
      <c r="CP63" s="22" t="str">
        <f t="shared" si="46"/>
        <v/>
      </c>
      <c r="CQ63" s="22" t="str">
        <f t="shared" si="47"/>
        <v/>
      </c>
      <c r="CR63" s="22" t="str">
        <f t="shared" si="83"/>
        <v/>
      </c>
      <c r="CS63" s="22">
        <f t="shared" si="84"/>
        <v>21</v>
      </c>
      <c r="CY63" s="8" t="str">
        <f t="shared" si="48"/>
        <v>X</v>
      </c>
      <c r="CZ63" s="29" t="str">
        <f t="shared" si="49"/>
        <v>X</v>
      </c>
      <c r="DB63" s="8" t="str">
        <f t="shared" si="50"/>
        <v>X</v>
      </c>
      <c r="DC63" s="8" t="str">
        <f t="shared" si="51"/>
        <v>X</v>
      </c>
      <c r="DD63" s="8" t="str">
        <f t="shared" si="52"/>
        <v>X</v>
      </c>
      <c r="DE63" s="8" t="str">
        <f t="shared" si="53"/>
        <v>X</v>
      </c>
      <c r="DF63" s="8" t="str">
        <f t="shared" si="54"/>
        <v>X</v>
      </c>
      <c r="DG63" s="8" t="str">
        <f t="shared" si="55"/>
        <v>X</v>
      </c>
      <c r="DH63" s="8" t="str">
        <f t="shared" si="56"/>
        <v>X</v>
      </c>
      <c r="DI63" s="8" t="str">
        <f t="shared" si="57"/>
        <v>X</v>
      </c>
      <c r="DJ63" s="8" t="str">
        <f t="shared" si="58"/>
        <v>X</v>
      </c>
      <c r="DK63" s="8" t="str">
        <f t="shared" si="59"/>
        <v>X</v>
      </c>
      <c r="DL63" s="8" t="str">
        <f t="shared" si="60"/>
        <v>X</v>
      </c>
      <c r="DM63" s="8" t="str">
        <f t="shared" si="61"/>
        <v>X</v>
      </c>
      <c r="DN63" s="8" t="str">
        <f t="shared" si="62"/>
        <v>X</v>
      </c>
      <c r="DO63" s="8" t="str">
        <f t="shared" si="63"/>
        <v>X</v>
      </c>
      <c r="DP63" s="8" t="str">
        <f t="shared" si="64"/>
        <v>X</v>
      </c>
      <c r="DQ63" s="8" t="str">
        <f t="shared" si="65"/>
        <v>X</v>
      </c>
      <c r="DR63" s="8" t="str">
        <f t="shared" si="66"/>
        <v>X</v>
      </c>
      <c r="DS63" s="8" t="str">
        <f t="shared" si="67"/>
        <v>X</v>
      </c>
      <c r="DT63" s="8" t="str">
        <f t="shared" si="68"/>
        <v>X</v>
      </c>
      <c r="DU63" s="8" t="str">
        <f t="shared" si="69"/>
        <v>X</v>
      </c>
      <c r="DV63" s="8" t="str">
        <f t="shared" si="70"/>
        <v>X</v>
      </c>
      <c r="DW63" s="8" t="str">
        <f t="shared" si="71"/>
        <v>X</v>
      </c>
      <c r="DX63" s="8" t="str">
        <f t="shared" si="72"/>
        <v>X</v>
      </c>
      <c r="DZ63" s="8" t="str">
        <f t="shared" si="73"/>
        <v>X</v>
      </c>
      <c r="EB63" s="8">
        <f>IF($DZ63="", "", COUNTIF($DZ$11:$DZ63, "X"))</f>
        <v>53</v>
      </c>
      <c r="ED63" s="10" t="str">
        <f t="shared" si="74"/>
        <v>53. Sun Gardens Dubrovnik</v>
      </c>
      <c r="EF63" s="8">
        <v>53</v>
      </c>
      <c r="EH63" s="10" t="str">
        <f>IF($B63="", "", IF(COUNTIF($B$11:$B63, $B63)&gt;1, "", $B63))</f>
        <v/>
      </c>
      <c r="EI63" s="8" t="str">
        <f t="shared" si="75"/>
        <v/>
      </c>
      <c r="EJ63" s="10" t="str">
        <f t="shared" si="76"/>
        <v>Puerto Rico</v>
      </c>
      <c r="EL63" s="10" t="str">
        <f>IF($C63="", "", IF(COUNTIF($C$11:$C63, $C63)&gt;1, "", $C63))</f>
        <v>Dubrovnik</v>
      </c>
      <c r="EM63" s="8">
        <f t="shared" si="77"/>
        <v>86</v>
      </c>
      <c r="EN63" s="10" t="str">
        <f t="shared" si="78"/>
        <v>Castelrotto</v>
      </c>
    </row>
    <row r="64" spans="1:144" hidden="1" x14ac:dyDescent="0.35">
      <c r="A64" s="2"/>
      <c r="B64" s="41" t="s">
        <v>210</v>
      </c>
      <c r="C64" s="42" t="s">
        <v>213</v>
      </c>
      <c r="D64" s="42" t="s">
        <v>215</v>
      </c>
      <c r="E64" s="49">
        <v>55</v>
      </c>
      <c r="F64" s="49">
        <v>47</v>
      </c>
      <c r="G64" s="49">
        <v>8</v>
      </c>
      <c r="H64" s="49">
        <v>1</v>
      </c>
      <c r="I64" s="42" t="s">
        <v>137</v>
      </c>
      <c r="J64" s="50" t="s">
        <v>137</v>
      </c>
      <c r="K64" s="49">
        <v>56</v>
      </c>
      <c r="L64" s="49">
        <v>120</v>
      </c>
      <c r="M64" s="49">
        <v>100</v>
      </c>
      <c r="N64" s="49">
        <v>50</v>
      </c>
      <c r="O64" s="49">
        <v>40</v>
      </c>
      <c r="P64" s="49">
        <v>40</v>
      </c>
      <c r="Q64" s="49">
        <v>150</v>
      </c>
      <c r="R64" s="49">
        <v>150</v>
      </c>
      <c r="S64" s="50" t="s">
        <v>7</v>
      </c>
      <c r="T64" s="49" t="s">
        <v>137</v>
      </c>
      <c r="U64" s="49" t="s">
        <v>137</v>
      </c>
      <c r="V64" s="49" t="s">
        <v>137</v>
      </c>
      <c r="W64" s="50" t="s">
        <v>7</v>
      </c>
      <c r="X64" s="49" t="s">
        <v>137</v>
      </c>
      <c r="Y64" s="50" t="s">
        <v>137</v>
      </c>
      <c r="Z64" s="49" t="s">
        <v>137</v>
      </c>
      <c r="AA64" s="49">
        <v>11</v>
      </c>
      <c r="AB64" s="67" t="s">
        <v>137</v>
      </c>
      <c r="AC64" s="63" t="s">
        <v>790</v>
      </c>
      <c r="AD64" s="63" t="s">
        <v>852</v>
      </c>
      <c r="AE64" s="43" t="s">
        <v>137</v>
      </c>
      <c r="AF64" s="2"/>
      <c r="BE64" s="8" t="str">
        <f t="shared" si="79"/>
        <v>X</v>
      </c>
      <c r="BG64" s="8" t="str">
        <f t="shared" si="16"/>
        <v/>
      </c>
      <c r="BH64" s="8" t="str">
        <f t="shared" si="17"/>
        <v/>
      </c>
      <c r="BI64" s="8" t="str">
        <f t="shared" si="18"/>
        <v/>
      </c>
      <c r="BJ64" s="8" t="str">
        <f t="shared" si="19"/>
        <v/>
      </c>
      <c r="BK64" s="8" t="str">
        <f t="shared" si="20"/>
        <v/>
      </c>
      <c r="BL64" s="8" t="str">
        <f t="shared" si="21"/>
        <v/>
      </c>
      <c r="BM64" s="8" t="str">
        <f t="shared" si="22"/>
        <v/>
      </c>
      <c r="BN64" s="8" t="str">
        <f t="shared" si="23"/>
        <v>Yellow</v>
      </c>
      <c r="BO64" s="8" t="str">
        <f t="shared" si="24"/>
        <v>Yellow</v>
      </c>
      <c r="BP64" s="8" t="str">
        <f t="shared" si="25"/>
        <v/>
      </c>
      <c r="BQ64" s="8" t="str">
        <f t="shared" si="26"/>
        <v/>
      </c>
      <c r="BR64" s="8" t="str">
        <f t="shared" si="27"/>
        <v/>
      </c>
      <c r="BS64" s="8" t="str">
        <f t="shared" si="28"/>
        <v/>
      </c>
      <c r="BT64" s="8" t="str">
        <f t="shared" si="29"/>
        <v/>
      </c>
      <c r="BU64" s="8" t="str">
        <f t="shared" si="30"/>
        <v/>
      </c>
      <c r="BV64" s="8" t="str">
        <f t="shared" si="31"/>
        <v/>
      </c>
      <c r="BW64" s="8" t="str">
        <f t="shared" si="32"/>
        <v/>
      </c>
      <c r="BX64" s="8" t="str">
        <f t="shared" si="33"/>
        <v/>
      </c>
      <c r="BY64" s="8" t="str">
        <f t="shared" si="34"/>
        <v>Yellow</v>
      </c>
      <c r="BZ64" s="8" t="str">
        <f t="shared" si="35"/>
        <v>Yellow</v>
      </c>
      <c r="CA64" s="8" t="str">
        <f t="shared" si="36"/>
        <v>Yellow</v>
      </c>
      <c r="CB64" s="8" t="str">
        <f t="shared" si="37"/>
        <v/>
      </c>
      <c r="CC64" s="8" t="str">
        <f t="shared" si="38"/>
        <v>Yellow</v>
      </c>
      <c r="CD64" s="8" t="str">
        <f t="shared" si="39"/>
        <v>Yellow</v>
      </c>
      <c r="CE64" s="8" t="str">
        <f t="shared" si="40"/>
        <v>Yellow</v>
      </c>
      <c r="CF64" s="8" t="str">
        <f t="shared" si="41"/>
        <v/>
      </c>
      <c r="CG64" s="8" t="str">
        <f t="shared" si="80"/>
        <v>Yellow</v>
      </c>
      <c r="CH64" s="8" t="str">
        <f t="shared" si="42"/>
        <v/>
      </c>
      <c r="CI64" s="8" t="str">
        <f t="shared" si="81"/>
        <v/>
      </c>
      <c r="CJ64" s="8" t="str">
        <f t="shared" si="43"/>
        <v>Yellow</v>
      </c>
      <c r="CL64" s="10" t="str">
        <f t="shared" si="82"/>
        <v>Croatia - Dubrovnik - Villa Dubrovnik</v>
      </c>
      <c r="CN64" s="22">
        <f t="shared" si="44"/>
        <v>120</v>
      </c>
      <c r="CO64" s="22" t="str">
        <f t="shared" si="45"/>
        <v/>
      </c>
      <c r="CP64" s="22" t="str">
        <f t="shared" si="46"/>
        <v/>
      </c>
      <c r="CQ64" s="22" t="str">
        <f t="shared" si="47"/>
        <v/>
      </c>
      <c r="CR64" s="22" t="str">
        <f t="shared" si="83"/>
        <v/>
      </c>
      <c r="CS64" s="22">
        <f t="shared" si="84"/>
        <v>11</v>
      </c>
      <c r="CY64" s="8" t="str">
        <f t="shared" si="48"/>
        <v>X</v>
      </c>
      <c r="CZ64" s="29" t="str">
        <f t="shared" si="49"/>
        <v>X</v>
      </c>
      <c r="DB64" s="8" t="str">
        <f t="shared" si="50"/>
        <v>X</v>
      </c>
      <c r="DC64" s="8" t="str">
        <f t="shared" si="51"/>
        <v>X</v>
      </c>
      <c r="DD64" s="8" t="str">
        <f t="shared" si="52"/>
        <v>X</v>
      </c>
      <c r="DE64" s="8" t="str">
        <f t="shared" si="53"/>
        <v>X</v>
      </c>
      <c r="DF64" s="8" t="str">
        <f t="shared" si="54"/>
        <v>X</v>
      </c>
      <c r="DG64" s="8" t="str">
        <f t="shared" si="55"/>
        <v>X</v>
      </c>
      <c r="DH64" s="8" t="str">
        <f t="shared" si="56"/>
        <v>X</v>
      </c>
      <c r="DI64" s="8" t="str">
        <f t="shared" si="57"/>
        <v>X</v>
      </c>
      <c r="DJ64" s="8" t="str">
        <f t="shared" si="58"/>
        <v>X</v>
      </c>
      <c r="DK64" s="8" t="str">
        <f t="shared" si="59"/>
        <v>X</v>
      </c>
      <c r="DL64" s="8" t="str">
        <f t="shared" si="60"/>
        <v>X</v>
      </c>
      <c r="DM64" s="8" t="str">
        <f t="shared" si="61"/>
        <v>X</v>
      </c>
      <c r="DN64" s="8" t="str">
        <f t="shared" si="62"/>
        <v>X</v>
      </c>
      <c r="DO64" s="8" t="str">
        <f t="shared" si="63"/>
        <v>X</v>
      </c>
      <c r="DP64" s="8" t="str">
        <f t="shared" si="64"/>
        <v>X</v>
      </c>
      <c r="DQ64" s="8" t="str">
        <f t="shared" si="65"/>
        <v>X</v>
      </c>
      <c r="DR64" s="8" t="str">
        <f t="shared" si="66"/>
        <v>X</v>
      </c>
      <c r="DS64" s="8" t="str">
        <f t="shared" si="67"/>
        <v>X</v>
      </c>
      <c r="DT64" s="8" t="str">
        <f t="shared" si="68"/>
        <v>X</v>
      </c>
      <c r="DU64" s="8" t="str">
        <f t="shared" si="69"/>
        <v>X</v>
      </c>
      <c r="DV64" s="8" t="str">
        <f t="shared" si="70"/>
        <v>X</v>
      </c>
      <c r="DW64" s="8" t="str">
        <f t="shared" si="71"/>
        <v>X</v>
      </c>
      <c r="DX64" s="8" t="str">
        <f t="shared" si="72"/>
        <v>X</v>
      </c>
      <c r="DZ64" s="8" t="str">
        <f t="shared" si="73"/>
        <v>X</v>
      </c>
      <c r="EB64" s="8">
        <f>IF($DZ64="", "", COUNTIF($DZ$11:$DZ64, "X"))</f>
        <v>54</v>
      </c>
      <c r="ED64" s="10" t="str">
        <f t="shared" si="74"/>
        <v>54. Villa Dubrovnik</v>
      </c>
      <c r="EF64" s="8">
        <v>54</v>
      </c>
      <c r="EH64" s="10" t="str">
        <f>IF($B64="", "", IF(COUNTIF($B$11:$B64, $B64)&gt;1, "", $B64))</f>
        <v/>
      </c>
      <c r="EI64" s="8" t="str">
        <f t="shared" si="75"/>
        <v/>
      </c>
      <c r="EJ64" s="10" t="str">
        <f t="shared" si="76"/>
        <v>Qatar</v>
      </c>
      <c r="EL64" s="10" t="str">
        <f>IF($C64="", "", IF(COUNTIF($C$11:$C64, $C64)&gt;1, "", $C64))</f>
        <v/>
      </c>
      <c r="EM64" s="8" t="str">
        <f t="shared" si="77"/>
        <v/>
      </c>
      <c r="EN64" s="10" t="str">
        <f t="shared" si="78"/>
        <v>Castiglione Della Pescaia, GRO</v>
      </c>
    </row>
    <row r="65" spans="1:144" hidden="1" x14ac:dyDescent="0.35">
      <c r="A65" s="2"/>
      <c r="B65" s="41" t="s">
        <v>221</v>
      </c>
      <c r="C65" s="42" t="s">
        <v>224</v>
      </c>
      <c r="D65" s="42" t="s">
        <v>225</v>
      </c>
      <c r="E65" s="49">
        <v>217</v>
      </c>
      <c r="F65" s="49">
        <v>196</v>
      </c>
      <c r="G65" s="49">
        <v>21</v>
      </c>
      <c r="H65" s="49">
        <v>9</v>
      </c>
      <c r="I65" s="42" t="s">
        <v>137</v>
      </c>
      <c r="J65" s="50" t="s">
        <v>137</v>
      </c>
      <c r="K65" s="49">
        <v>120</v>
      </c>
      <c r="L65" s="49">
        <v>957</v>
      </c>
      <c r="M65" s="49">
        <v>450</v>
      </c>
      <c r="N65" s="49">
        <v>260</v>
      </c>
      <c r="O65" s="49">
        <v>145</v>
      </c>
      <c r="P65" s="49">
        <v>60</v>
      </c>
      <c r="Q65" s="49">
        <v>400</v>
      </c>
      <c r="R65" s="49">
        <v>600</v>
      </c>
      <c r="S65" s="50" t="s">
        <v>7</v>
      </c>
      <c r="T65" s="49" t="s">
        <v>137</v>
      </c>
      <c r="U65" s="49" t="s">
        <v>137</v>
      </c>
      <c r="V65" s="49" t="s">
        <v>137</v>
      </c>
      <c r="W65" s="50" t="s">
        <v>7</v>
      </c>
      <c r="X65" s="49" t="s">
        <v>137</v>
      </c>
      <c r="Y65" s="50" t="s">
        <v>137</v>
      </c>
      <c r="Z65" s="49" t="s">
        <v>137</v>
      </c>
      <c r="AA65" s="49">
        <v>36</v>
      </c>
      <c r="AB65" s="67" t="s">
        <v>137</v>
      </c>
      <c r="AC65" s="63" t="s">
        <v>790</v>
      </c>
      <c r="AD65" s="63" t="s">
        <v>857</v>
      </c>
      <c r="AE65" s="43" t="s">
        <v>137</v>
      </c>
      <c r="AF65" s="2"/>
      <c r="BE65" s="8" t="str">
        <f t="shared" si="79"/>
        <v>X</v>
      </c>
      <c r="BG65" s="8" t="str">
        <f t="shared" si="16"/>
        <v/>
      </c>
      <c r="BH65" s="8" t="str">
        <f t="shared" si="17"/>
        <v/>
      </c>
      <c r="BI65" s="8" t="str">
        <f t="shared" si="18"/>
        <v/>
      </c>
      <c r="BJ65" s="8" t="str">
        <f t="shared" si="19"/>
        <v/>
      </c>
      <c r="BK65" s="8" t="str">
        <f t="shared" si="20"/>
        <v/>
      </c>
      <c r="BL65" s="8" t="str">
        <f t="shared" si="21"/>
        <v/>
      </c>
      <c r="BM65" s="8" t="str">
        <f t="shared" si="22"/>
        <v/>
      </c>
      <c r="BN65" s="8" t="str">
        <f t="shared" si="23"/>
        <v>Yellow</v>
      </c>
      <c r="BO65" s="8" t="str">
        <f t="shared" si="24"/>
        <v>Yellow</v>
      </c>
      <c r="BP65" s="8" t="str">
        <f t="shared" si="25"/>
        <v/>
      </c>
      <c r="BQ65" s="8" t="str">
        <f t="shared" si="26"/>
        <v/>
      </c>
      <c r="BR65" s="8" t="str">
        <f t="shared" si="27"/>
        <v/>
      </c>
      <c r="BS65" s="8" t="str">
        <f t="shared" si="28"/>
        <v/>
      </c>
      <c r="BT65" s="8" t="str">
        <f t="shared" si="29"/>
        <v/>
      </c>
      <c r="BU65" s="8" t="str">
        <f t="shared" si="30"/>
        <v/>
      </c>
      <c r="BV65" s="8" t="str">
        <f t="shared" si="31"/>
        <v/>
      </c>
      <c r="BW65" s="8" t="str">
        <f t="shared" si="32"/>
        <v/>
      </c>
      <c r="BX65" s="8" t="str">
        <f t="shared" si="33"/>
        <v/>
      </c>
      <c r="BY65" s="8" t="str">
        <f t="shared" si="34"/>
        <v>Yellow</v>
      </c>
      <c r="BZ65" s="8" t="str">
        <f t="shared" si="35"/>
        <v>Yellow</v>
      </c>
      <c r="CA65" s="8" t="str">
        <f t="shared" si="36"/>
        <v>Yellow</v>
      </c>
      <c r="CB65" s="8" t="str">
        <f t="shared" si="37"/>
        <v/>
      </c>
      <c r="CC65" s="8" t="str">
        <f t="shared" si="38"/>
        <v>Yellow</v>
      </c>
      <c r="CD65" s="8" t="str">
        <f t="shared" si="39"/>
        <v>Yellow</v>
      </c>
      <c r="CE65" s="8" t="str">
        <f t="shared" si="40"/>
        <v>Yellow</v>
      </c>
      <c r="CF65" s="8" t="str">
        <f t="shared" si="41"/>
        <v/>
      </c>
      <c r="CG65" s="8" t="str">
        <f t="shared" si="80"/>
        <v>Yellow</v>
      </c>
      <c r="CH65" s="8" t="str">
        <f t="shared" si="42"/>
        <v/>
      </c>
      <c r="CI65" s="8" t="str">
        <f t="shared" si="81"/>
        <v/>
      </c>
      <c r="CJ65" s="8" t="str">
        <f t="shared" si="43"/>
        <v>Yellow</v>
      </c>
      <c r="CL65" s="10" t="str">
        <f t="shared" si="82"/>
        <v>Cyprus - Limassol - Amathus Beach Hotel Limassol</v>
      </c>
      <c r="CN65" s="22">
        <f t="shared" si="44"/>
        <v>957</v>
      </c>
      <c r="CO65" s="22" t="str">
        <f t="shared" si="45"/>
        <v/>
      </c>
      <c r="CP65" s="22" t="str">
        <f t="shared" si="46"/>
        <v/>
      </c>
      <c r="CQ65" s="22" t="str">
        <f t="shared" si="47"/>
        <v/>
      </c>
      <c r="CR65" s="22" t="str">
        <f t="shared" si="83"/>
        <v/>
      </c>
      <c r="CS65" s="22">
        <f t="shared" si="84"/>
        <v>36</v>
      </c>
      <c r="CY65" s="8" t="str">
        <f t="shared" si="48"/>
        <v>X</v>
      </c>
      <c r="CZ65" s="29" t="str">
        <f t="shared" si="49"/>
        <v>X</v>
      </c>
      <c r="DB65" s="8" t="str">
        <f t="shared" si="50"/>
        <v>X</v>
      </c>
      <c r="DC65" s="8" t="str">
        <f t="shared" si="51"/>
        <v>X</v>
      </c>
      <c r="DD65" s="8" t="str">
        <f t="shared" si="52"/>
        <v>X</v>
      </c>
      <c r="DE65" s="8" t="str">
        <f t="shared" si="53"/>
        <v>X</v>
      </c>
      <c r="DF65" s="8" t="str">
        <f t="shared" si="54"/>
        <v>X</v>
      </c>
      <c r="DG65" s="8" t="str">
        <f t="shared" si="55"/>
        <v>X</v>
      </c>
      <c r="DH65" s="8" t="str">
        <f t="shared" si="56"/>
        <v>X</v>
      </c>
      <c r="DI65" s="8" t="str">
        <f t="shared" si="57"/>
        <v>X</v>
      </c>
      <c r="DJ65" s="8" t="str">
        <f t="shared" si="58"/>
        <v>X</v>
      </c>
      <c r="DK65" s="8" t="str">
        <f t="shared" si="59"/>
        <v>X</v>
      </c>
      <c r="DL65" s="8" t="str">
        <f t="shared" si="60"/>
        <v>X</v>
      </c>
      <c r="DM65" s="8" t="str">
        <f t="shared" si="61"/>
        <v>X</v>
      </c>
      <c r="DN65" s="8" t="str">
        <f t="shared" si="62"/>
        <v>X</v>
      </c>
      <c r="DO65" s="8" t="str">
        <f t="shared" si="63"/>
        <v>X</v>
      </c>
      <c r="DP65" s="8" t="str">
        <f t="shared" si="64"/>
        <v>X</v>
      </c>
      <c r="DQ65" s="8" t="str">
        <f t="shared" si="65"/>
        <v>X</v>
      </c>
      <c r="DR65" s="8" t="str">
        <f t="shared" si="66"/>
        <v>X</v>
      </c>
      <c r="DS65" s="8" t="str">
        <f t="shared" si="67"/>
        <v>X</v>
      </c>
      <c r="DT65" s="8" t="str">
        <f t="shared" si="68"/>
        <v>X</v>
      </c>
      <c r="DU65" s="8" t="str">
        <f t="shared" si="69"/>
        <v>X</v>
      </c>
      <c r="DV65" s="8" t="str">
        <f t="shared" si="70"/>
        <v>X</v>
      </c>
      <c r="DW65" s="8" t="str">
        <f t="shared" si="71"/>
        <v>X</v>
      </c>
      <c r="DX65" s="8" t="str">
        <f t="shared" si="72"/>
        <v>X</v>
      </c>
      <c r="DZ65" s="8" t="str">
        <f t="shared" si="73"/>
        <v>X</v>
      </c>
      <c r="EB65" s="8">
        <f>IF($DZ65="", "", COUNTIF($DZ$11:$DZ65, "X"))</f>
        <v>55</v>
      </c>
      <c r="ED65" s="10" t="str">
        <f t="shared" si="74"/>
        <v>55. Amathus Beach Hotel Limassol</v>
      </c>
      <c r="EF65" s="8">
        <v>55</v>
      </c>
      <c r="EH65" s="10" t="str">
        <f>IF($B65="", "", IF(COUNTIF($B$11:$B65, $B65)&gt;1, "", $B65))</f>
        <v>Cyprus</v>
      </c>
      <c r="EI65" s="8">
        <f t="shared" si="75"/>
        <v>15</v>
      </c>
      <c r="EJ65" s="10" t="str">
        <f t="shared" si="76"/>
        <v>Russian Federation</v>
      </c>
      <c r="EL65" s="10" t="str">
        <f>IF($C65="", "", IF(COUNTIF($C$11:$C65, $C65)&gt;1, "", $C65))</f>
        <v>Limassol</v>
      </c>
      <c r="EM65" s="8">
        <f t="shared" si="77"/>
        <v>161</v>
      </c>
      <c r="EN65" s="10" t="str">
        <f t="shared" si="78"/>
        <v>Castries</v>
      </c>
    </row>
    <row r="66" spans="1:144" hidden="1" x14ac:dyDescent="0.35">
      <c r="A66" s="2"/>
      <c r="B66" s="41" t="s">
        <v>221</v>
      </c>
      <c r="C66" s="42" t="s">
        <v>222</v>
      </c>
      <c r="D66" s="42" t="s">
        <v>223</v>
      </c>
      <c r="E66" s="49">
        <v>166</v>
      </c>
      <c r="F66" s="49">
        <v>124</v>
      </c>
      <c r="G66" s="49">
        <v>42</v>
      </c>
      <c r="H66" s="49">
        <v>3</v>
      </c>
      <c r="I66" s="42" t="s">
        <v>137</v>
      </c>
      <c r="J66" s="50" t="s">
        <v>137</v>
      </c>
      <c r="K66" s="49">
        <v>250</v>
      </c>
      <c r="L66" s="49">
        <v>625</v>
      </c>
      <c r="M66" s="49">
        <v>400</v>
      </c>
      <c r="N66" s="49">
        <v>200</v>
      </c>
      <c r="O66" s="49">
        <v>200</v>
      </c>
      <c r="P66" s="49">
        <v>90</v>
      </c>
      <c r="Q66" s="49">
        <v>230</v>
      </c>
      <c r="R66" s="49">
        <v>600</v>
      </c>
      <c r="S66" s="50" t="s">
        <v>8</v>
      </c>
      <c r="T66" s="49" t="s">
        <v>137</v>
      </c>
      <c r="U66" s="49" t="s">
        <v>137</v>
      </c>
      <c r="V66" s="49" t="s">
        <v>137</v>
      </c>
      <c r="W66" s="50" t="s">
        <v>7</v>
      </c>
      <c r="X66" s="49" t="s">
        <v>137</v>
      </c>
      <c r="Y66" s="50" t="s">
        <v>137</v>
      </c>
      <c r="Z66" s="49" t="s">
        <v>137</v>
      </c>
      <c r="AA66" s="49">
        <v>39</v>
      </c>
      <c r="AB66" s="67" t="s">
        <v>137</v>
      </c>
      <c r="AC66" s="63" t="s">
        <v>790</v>
      </c>
      <c r="AD66" s="63" t="s">
        <v>856</v>
      </c>
      <c r="AE66" s="43" t="s">
        <v>137</v>
      </c>
      <c r="AF66" s="2"/>
      <c r="BE66" s="8" t="str">
        <f t="shared" si="79"/>
        <v>X</v>
      </c>
      <c r="BG66" s="8" t="str">
        <f t="shared" si="16"/>
        <v/>
      </c>
      <c r="BH66" s="8" t="str">
        <f t="shared" si="17"/>
        <v/>
      </c>
      <c r="BI66" s="8" t="str">
        <f t="shared" si="18"/>
        <v/>
      </c>
      <c r="BJ66" s="8" t="str">
        <f t="shared" si="19"/>
        <v/>
      </c>
      <c r="BK66" s="8" t="str">
        <f t="shared" si="20"/>
        <v/>
      </c>
      <c r="BL66" s="8" t="str">
        <f t="shared" si="21"/>
        <v/>
      </c>
      <c r="BM66" s="8" t="str">
        <f t="shared" si="22"/>
        <v/>
      </c>
      <c r="BN66" s="8" t="str">
        <f t="shared" si="23"/>
        <v>Yellow</v>
      </c>
      <c r="BO66" s="8" t="str">
        <f t="shared" si="24"/>
        <v>Yellow</v>
      </c>
      <c r="BP66" s="8" t="str">
        <f t="shared" si="25"/>
        <v/>
      </c>
      <c r="BQ66" s="8" t="str">
        <f t="shared" si="26"/>
        <v/>
      </c>
      <c r="BR66" s="8" t="str">
        <f t="shared" si="27"/>
        <v/>
      </c>
      <c r="BS66" s="8" t="str">
        <f t="shared" si="28"/>
        <v/>
      </c>
      <c r="BT66" s="8" t="str">
        <f t="shared" si="29"/>
        <v/>
      </c>
      <c r="BU66" s="8" t="str">
        <f t="shared" si="30"/>
        <v/>
      </c>
      <c r="BV66" s="8" t="str">
        <f t="shared" si="31"/>
        <v/>
      </c>
      <c r="BW66" s="8" t="str">
        <f t="shared" si="32"/>
        <v/>
      </c>
      <c r="BX66" s="8" t="str">
        <f t="shared" si="33"/>
        <v/>
      </c>
      <c r="BY66" s="8" t="str">
        <f t="shared" si="34"/>
        <v>Yellow</v>
      </c>
      <c r="BZ66" s="8" t="str">
        <f t="shared" si="35"/>
        <v>Yellow</v>
      </c>
      <c r="CA66" s="8" t="str">
        <f t="shared" si="36"/>
        <v>Yellow</v>
      </c>
      <c r="CB66" s="8" t="str">
        <f t="shared" si="37"/>
        <v/>
      </c>
      <c r="CC66" s="8" t="str">
        <f t="shared" si="38"/>
        <v>Yellow</v>
      </c>
      <c r="CD66" s="8" t="str">
        <f t="shared" si="39"/>
        <v>Yellow</v>
      </c>
      <c r="CE66" s="8" t="str">
        <f t="shared" si="40"/>
        <v>Yellow</v>
      </c>
      <c r="CF66" s="8" t="str">
        <f t="shared" si="41"/>
        <v/>
      </c>
      <c r="CG66" s="8" t="str">
        <f t="shared" si="80"/>
        <v>Yellow</v>
      </c>
      <c r="CH66" s="8" t="str">
        <f t="shared" si="42"/>
        <v/>
      </c>
      <c r="CI66" s="8" t="str">
        <f t="shared" si="81"/>
        <v/>
      </c>
      <c r="CJ66" s="8" t="str">
        <f t="shared" si="43"/>
        <v>Yellow</v>
      </c>
      <c r="CL66" s="10" t="str">
        <f t="shared" si="82"/>
        <v>Cyprus - Neo Chorio - Anassa</v>
      </c>
      <c r="CN66" s="22">
        <f t="shared" si="44"/>
        <v>625</v>
      </c>
      <c r="CO66" s="22" t="str">
        <f t="shared" si="45"/>
        <v/>
      </c>
      <c r="CP66" s="22" t="str">
        <f t="shared" si="46"/>
        <v/>
      </c>
      <c r="CQ66" s="22" t="str">
        <f t="shared" si="47"/>
        <v/>
      </c>
      <c r="CR66" s="22" t="str">
        <f t="shared" si="83"/>
        <v/>
      </c>
      <c r="CS66" s="22">
        <f t="shared" si="84"/>
        <v>39</v>
      </c>
      <c r="CY66" s="8" t="str">
        <f t="shared" si="48"/>
        <v>X</v>
      </c>
      <c r="CZ66" s="29" t="str">
        <f t="shared" si="49"/>
        <v>X</v>
      </c>
      <c r="DB66" s="8" t="str">
        <f t="shared" si="50"/>
        <v>X</v>
      </c>
      <c r="DC66" s="8" t="str">
        <f t="shared" si="51"/>
        <v>X</v>
      </c>
      <c r="DD66" s="8" t="str">
        <f t="shared" si="52"/>
        <v>X</v>
      </c>
      <c r="DE66" s="8" t="str">
        <f t="shared" si="53"/>
        <v>X</v>
      </c>
      <c r="DF66" s="8" t="str">
        <f t="shared" si="54"/>
        <v>X</v>
      </c>
      <c r="DG66" s="8" t="str">
        <f t="shared" si="55"/>
        <v>X</v>
      </c>
      <c r="DH66" s="8" t="str">
        <f t="shared" si="56"/>
        <v>X</v>
      </c>
      <c r="DI66" s="8" t="str">
        <f t="shared" si="57"/>
        <v>X</v>
      </c>
      <c r="DJ66" s="8" t="str">
        <f t="shared" si="58"/>
        <v>X</v>
      </c>
      <c r="DK66" s="8" t="str">
        <f t="shared" si="59"/>
        <v>X</v>
      </c>
      <c r="DL66" s="8" t="str">
        <f t="shared" si="60"/>
        <v>X</v>
      </c>
      <c r="DM66" s="8" t="str">
        <f t="shared" si="61"/>
        <v>X</v>
      </c>
      <c r="DN66" s="8" t="str">
        <f t="shared" si="62"/>
        <v>X</v>
      </c>
      <c r="DO66" s="8" t="str">
        <f t="shared" si="63"/>
        <v>X</v>
      </c>
      <c r="DP66" s="8" t="str">
        <f t="shared" si="64"/>
        <v>X</v>
      </c>
      <c r="DQ66" s="8" t="str">
        <f t="shared" si="65"/>
        <v>X</v>
      </c>
      <c r="DR66" s="8" t="str">
        <f t="shared" si="66"/>
        <v>X</v>
      </c>
      <c r="DS66" s="8" t="str">
        <f t="shared" si="67"/>
        <v>X</v>
      </c>
      <c r="DT66" s="8" t="str">
        <f t="shared" si="68"/>
        <v>X</v>
      </c>
      <c r="DU66" s="8" t="str">
        <f t="shared" si="69"/>
        <v>X</v>
      </c>
      <c r="DV66" s="8" t="str">
        <f t="shared" si="70"/>
        <v>X</v>
      </c>
      <c r="DW66" s="8" t="str">
        <f t="shared" si="71"/>
        <v>X</v>
      </c>
      <c r="DX66" s="8" t="str">
        <f t="shared" si="72"/>
        <v>X</v>
      </c>
      <c r="DZ66" s="8" t="str">
        <f t="shared" si="73"/>
        <v>X</v>
      </c>
      <c r="EB66" s="8">
        <f>IF($DZ66="", "", COUNTIF($DZ$11:$DZ66, "X"))</f>
        <v>56</v>
      </c>
      <c r="ED66" s="10" t="str">
        <f t="shared" si="74"/>
        <v>56. Anassa</v>
      </c>
      <c r="EF66" s="8">
        <v>56</v>
      </c>
      <c r="EH66" s="10" t="str">
        <f>IF($B66="", "", IF(COUNTIF($B$11:$B66, $B66)&gt;1, "", $B66))</f>
        <v/>
      </c>
      <c r="EI66" s="8" t="str">
        <f t="shared" si="75"/>
        <v/>
      </c>
      <c r="EJ66" s="10" t="str">
        <f t="shared" si="76"/>
        <v>Saint Barthélemy</v>
      </c>
      <c r="EL66" s="10" t="str">
        <f>IF($C66="", "", IF(COUNTIF($C$11:$C66, $C66)&gt;1, "", $C66))</f>
        <v>Neo Chorio</v>
      </c>
      <c r="EM66" s="8">
        <f t="shared" si="77"/>
        <v>201</v>
      </c>
      <c r="EN66" s="10" t="str">
        <f t="shared" si="78"/>
        <v>Cay Bay</v>
      </c>
    </row>
    <row r="67" spans="1:144" hidden="1" x14ac:dyDescent="0.35">
      <c r="A67" s="2"/>
      <c r="B67" s="41" t="s">
        <v>226</v>
      </c>
      <c r="C67" s="42" t="s">
        <v>1371</v>
      </c>
      <c r="D67" s="42" t="s">
        <v>1372</v>
      </c>
      <c r="E67" s="49">
        <v>43</v>
      </c>
      <c r="F67" s="49">
        <v>22</v>
      </c>
      <c r="G67" s="49">
        <v>21</v>
      </c>
      <c r="H67" s="49" t="s">
        <v>137</v>
      </c>
      <c r="I67" s="42" t="s">
        <v>137</v>
      </c>
      <c r="J67" s="50" t="s">
        <v>137</v>
      </c>
      <c r="K67" s="49" t="s">
        <v>137</v>
      </c>
      <c r="L67" s="49" t="s">
        <v>137</v>
      </c>
      <c r="M67" s="49" t="s">
        <v>137</v>
      </c>
      <c r="N67" s="49" t="s">
        <v>137</v>
      </c>
      <c r="O67" s="49" t="s">
        <v>137</v>
      </c>
      <c r="P67" s="49" t="s">
        <v>137</v>
      </c>
      <c r="Q67" s="49" t="s">
        <v>137</v>
      </c>
      <c r="R67" s="49" t="s">
        <v>137</v>
      </c>
      <c r="S67" s="50" t="s">
        <v>137</v>
      </c>
      <c r="T67" s="49" t="s">
        <v>137</v>
      </c>
      <c r="U67" s="49" t="s">
        <v>137</v>
      </c>
      <c r="V67" s="49" t="s">
        <v>137</v>
      </c>
      <c r="W67" s="50" t="s">
        <v>7</v>
      </c>
      <c r="X67" s="49" t="s">
        <v>137</v>
      </c>
      <c r="Y67" s="50" t="s">
        <v>137</v>
      </c>
      <c r="Z67" s="49" t="s">
        <v>137</v>
      </c>
      <c r="AA67" s="49" t="s">
        <v>137</v>
      </c>
      <c r="AB67" s="67" t="s">
        <v>137</v>
      </c>
      <c r="AC67" s="63" t="s">
        <v>790</v>
      </c>
      <c r="AD67" s="63" t="s">
        <v>137</v>
      </c>
      <c r="AE67" s="43" t="s">
        <v>137</v>
      </c>
      <c r="AF67" s="2"/>
      <c r="BE67" s="8" t="str">
        <f t="shared" si="79"/>
        <v>X</v>
      </c>
      <c r="BG67" s="8" t="str">
        <f t="shared" si="16"/>
        <v/>
      </c>
      <c r="BH67" s="8" t="str">
        <f t="shared" si="17"/>
        <v/>
      </c>
      <c r="BI67" s="8" t="str">
        <f t="shared" si="18"/>
        <v/>
      </c>
      <c r="BJ67" s="8" t="str">
        <f t="shared" si="19"/>
        <v/>
      </c>
      <c r="BK67" s="8" t="str">
        <f t="shared" si="20"/>
        <v/>
      </c>
      <c r="BL67" s="8" t="str">
        <f t="shared" si="21"/>
        <v/>
      </c>
      <c r="BM67" s="8" t="str">
        <f t="shared" si="22"/>
        <v>Yellow</v>
      </c>
      <c r="BN67" s="8" t="str">
        <f t="shared" si="23"/>
        <v>Yellow</v>
      </c>
      <c r="BO67" s="8" t="str">
        <f t="shared" si="24"/>
        <v>Yellow</v>
      </c>
      <c r="BP67" s="8" t="str">
        <f t="shared" si="25"/>
        <v>Yellow</v>
      </c>
      <c r="BQ67" s="8" t="str">
        <f t="shared" si="26"/>
        <v>Yellow</v>
      </c>
      <c r="BR67" s="8" t="str">
        <f t="shared" si="27"/>
        <v>Yellow</v>
      </c>
      <c r="BS67" s="8" t="str">
        <f t="shared" si="28"/>
        <v>Yellow</v>
      </c>
      <c r="BT67" s="8" t="str">
        <f t="shared" si="29"/>
        <v>Yellow</v>
      </c>
      <c r="BU67" s="8" t="str">
        <f t="shared" si="30"/>
        <v>Yellow</v>
      </c>
      <c r="BV67" s="8" t="str">
        <f t="shared" si="31"/>
        <v>Yellow</v>
      </c>
      <c r="BW67" s="8" t="str">
        <f t="shared" si="32"/>
        <v>Yellow</v>
      </c>
      <c r="BX67" s="8" t="str">
        <f t="shared" si="33"/>
        <v>Yellow</v>
      </c>
      <c r="BY67" s="8" t="str">
        <f t="shared" si="34"/>
        <v>Yellow</v>
      </c>
      <c r="BZ67" s="8" t="str">
        <f t="shared" si="35"/>
        <v>Yellow</v>
      </c>
      <c r="CA67" s="8" t="str">
        <f t="shared" si="36"/>
        <v>Yellow</v>
      </c>
      <c r="CB67" s="8" t="str">
        <f t="shared" si="37"/>
        <v/>
      </c>
      <c r="CC67" s="8" t="str">
        <f t="shared" si="38"/>
        <v>Yellow</v>
      </c>
      <c r="CD67" s="8" t="str">
        <f t="shared" si="39"/>
        <v>Yellow</v>
      </c>
      <c r="CE67" s="8" t="str">
        <f t="shared" si="40"/>
        <v>Yellow</v>
      </c>
      <c r="CF67" s="8" t="str">
        <f t="shared" si="41"/>
        <v>Yellow</v>
      </c>
      <c r="CG67" s="8" t="str">
        <f t="shared" si="80"/>
        <v>Yellow</v>
      </c>
      <c r="CH67" s="8" t="str">
        <f t="shared" si="42"/>
        <v/>
      </c>
      <c r="CI67" s="8" t="str">
        <f t="shared" si="81"/>
        <v>Yellow</v>
      </c>
      <c r="CJ67" s="8" t="str">
        <f t="shared" si="43"/>
        <v>Yellow</v>
      </c>
      <c r="CL67" s="10" t="str">
        <f t="shared" si="82"/>
        <v>Czech Republic - Vysoký Újezd - Chateau Papillon Resort Hotel &amp; Spa</v>
      </c>
      <c r="CN67" s="22" t="str">
        <f t="shared" si="44"/>
        <v/>
      </c>
      <c r="CO67" s="22" t="str">
        <f t="shared" si="45"/>
        <v/>
      </c>
      <c r="CP67" s="22" t="str">
        <f t="shared" si="46"/>
        <v/>
      </c>
      <c r="CQ67" s="22" t="str">
        <f t="shared" si="47"/>
        <v/>
      </c>
      <c r="CR67" s="22" t="str">
        <f t="shared" si="83"/>
        <v/>
      </c>
      <c r="CS67" s="22" t="str">
        <f t="shared" si="84"/>
        <v/>
      </c>
      <c r="CY67" s="8" t="str">
        <f t="shared" si="48"/>
        <v>X</v>
      </c>
      <c r="CZ67" s="29" t="str">
        <f t="shared" si="49"/>
        <v>X</v>
      </c>
      <c r="DB67" s="8" t="str">
        <f t="shared" si="50"/>
        <v>X</v>
      </c>
      <c r="DC67" s="8" t="str">
        <f t="shared" si="51"/>
        <v>X</v>
      </c>
      <c r="DD67" s="8" t="str">
        <f t="shared" si="52"/>
        <v>X</v>
      </c>
      <c r="DE67" s="8" t="str">
        <f t="shared" si="53"/>
        <v>X</v>
      </c>
      <c r="DF67" s="8" t="str">
        <f t="shared" si="54"/>
        <v>X</v>
      </c>
      <c r="DG67" s="8" t="str">
        <f t="shared" si="55"/>
        <v>X</v>
      </c>
      <c r="DH67" s="8" t="str">
        <f t="shared" si="56"/>
        <v>X</v>
      </c>
      <c r="DI67" s="8" t="str">
        <f t="shared" si="57"/>
        <v>X</v>
      </c>
      <c r="DJ67" s="8" t="str">
        <f t="shared" si="58"/>
        <v>X</v>
      </c>
      <c r="DK67" s="8" t="str">
        <f t="shared" si="59"/>
        <v>X</v>
      </c>
      <c r="DL67" s="8" t="str">
        <f t="shared" si="60"/>
        <v>X</v>
      </c>
      <c r="DM67" s="8" t="str">
        <f t="shared" si="61"/>
        <v>X</v>
      </c>
      <c r="DN67" s="8" t="str">
        <f t="shared" si="62"/>
        <v>X</v>
      </c>
      <c r="DO67" s="8" t="str">
        <f t="shared" si="63"/>
        <v>X</v>
      </c>
      <c r="DP67" s="8" t="str">
        <f t="shared" si="64"/>
        <v>X</v>
      </c>
      <c r="DQ67" s="8" t="str">
        <f t="shared" si="65"/>
        <v>X</v>
      </c>
      <c r="DR67" s="8" t="str">
        <f t="shared" si="66"/>
        <v>X</v>
      </c>
      <c r="DS67" s="8" t="str">
        <f t="shared" si="67"/>
        <v>X</v>
      </c>
      <c r="DT67" s="8" t="str">
        <f t="shared" si="68"/>
        <v>X</v>
      </c>
      <c r="DU67" s="8" t="str">
        <f t="shared" si="69"/>
        <v>X</v>
      </c>
      <c r="DV67" s="8" t="str">
        <f t="shared" si="70"/>
        <v>X</v>
      </c>
      <c r="DW67" s="8" t="str">
        <f t="shared" si="71"/>
        <v>X</v>
      </c>
      <c r="DX67" s="8" t="str">
        <f t="shared" si="72"/>
        <v>X</v>
      </c>
      <c r="DZ67" s="8" t="str">
        <f t="shared" si="73"/>
        <v>X</v>
      </c>
      <c r="EB67" s="8">
        <f>IF($DZ67="", "", COUNTIF($DZ$11:$DZ67, "X"))</f>
        <v>57</v>
      </c>
      <c r="ED67" s="10" t="str">
        <f t="shared" si="74"/>
        <v>57. Chateau Papillon Resort Hotel &amp; Spa</v>
      </c>
      <c r="EF67" s="8">
        <v>57</v>
      </c>
      <c r="EH67" s="10" t="str">
        <f>IF($B67="", "", IF(COUNTIF($B$11:$B67, $B67)&gt;1, "", $B67))</f>
        <v>Czech Republic</v>
      </c>
      <c r="EI67" s="8">
        <f t="shared" si="75"/>
        <v>16</v>
      </c>
      <c r="EJ67" s="10" t="str">
        <f t="shared" si="76"/>
        <v>Saint Lucia</v>
      </c>
      <c r="EL67" s="10" t="str">
        <f>IF($C67="", "", IF(COUNTIF($C$11:$C67, $C67)&gt;1, "", $C67))</f>
        <v>Vysoký Újezd</v>
      </c>
      <c r="EM67" s="8">
        <f t="shared" si="77"/>
        <v>352</v>
      </c>
      <c r="EN67" s="10" t="str">
        <f t="shared" si="78"/>
        <v>Cernobbio</v>
      </c>
    </row>
    <row r="68" spans="1:144" hidden="1" x14ac:dyDescent="0.35">
      <c r="A68" s="2"/>
      <c r="B68" s="41" t="s">
        <v>226</v>
      </c>
      <c r="C68" s="42" t="s">
        <v>227</v>
      </c>
      <c r="D68" s="42" t="s">
        <v>228</v>
      </c>
      <c r="E68" s="49">
        <v>78</v>
      </c>
      <c r="F68" s="49">
        <v>15</v>
      </c>
      <c r="G68" s="49">
        <v>63</v>
      </c>
      <c r="H68" s="49">
        <v>9</v>
      </c>
      <c r="I68" s="42" t="s">
        <v>137</v>
      </c>
      <c r="J68" s="50" t="s">
        <v>137</v>
      </c>
      <c r="K68" s="49">
        <v>120</v>
      </c>
      <c r="L68" s="49">
        <v>106</v>
      </c>
      <c r="M68" s="49">
        <v>120</v>
      </c>
      <c r="N68" s="49">
        <v>90</v>
      </c>
      <c r="O68" s="49">
        <v>70</v>
      </c>
      <c r="P68" s="49">
        <v>60</v>
      </c>
      <c r="Q68" s="49">
        <v>80</v>
      </c>
      <c r="R68" s="49">
        <v>160</v>
      </c>
      <c r="S68" s="50" t="s">
        <v>7</v>
      </c>
      <c r="T68" s="49" t="s">
        <v>137</v>
      </c>
      <c r="U68" s="49" t="s">
        <v>137</v>
      </c>
      <c r="V68" s="49" t="s">
        <v>137</v>
      </c>
      <c r="W68" s="50" t="s">
        <v>7</v>
      </c>
      <c r="X68" s="49" t="s">
        <v>137</v>
      </c>
      <c r="Y68" s="50" t="s">
        <v>137</v>
      </c>
      <c r="Z68" s="49" t="s">
        <v>137</v>
      </c>
      <c r="AA68" s="49">
        <v>9</v>
      </c>
      <c r="AB68" s="67" t="s">
        <v>137</v>
      </c>
      <c r="AC68" s="63" t="s">
        <v>790</v>
      </c>
      <c r="AD68" s="63" t="s">
        <v>858</v>
      </c>
      <c r="AE68" s="43" t="s">
        <v>137</v>
      </c>
      <c r="AF68" s="2"/>
      <c r="BE68" s="8" t="str">
        <f t="shared" si="79"/>
        <v>X</v>
      </c>
      <c r="BG68" s="8" t="str">
        <f t="shared" si="16"/>
        <v/>
      </c>
      <c r="BH68" s="8" t="str">
        <f t="shared" si="17"/>
        <v/>
      </c>
      <c r="BI68" s="8" t="str">
        <f t="shared" si="18"/>
        <v/>
      </c>
      <c r="BJ68" s="8" t="str">
        <f t="shared" si="19"/>
        <v/>
      </c>
      <c r="BK68" s="8" t="str">
        <f t="shared" si="20"/>
        <v/>
      </c>
      <c r="BL68" s="8" t="str">
        <f t="shared" si="21"/>
        <v/>
      </c>
      <c r="BM68" s="8" t="str">
        <f t="shared" si="22"/>
        <v/>
      </c>
      <c r="BN68" s="8" t="str">
        <f t="shared" si="23"/>
        <v>Yellow</v>
      </c>
      <c r="BO68" s="8" t="str">
        <f t="shared" si="24"/>
        <v>Yellow</v>
      </c>
      <c r="BP68" s="8" t="str">
        <f t="shared" si="25"/>
        <v/>
      </c>
      <c r="BQ68" s="8" t="str">
        <f t="shared" si="26"/>
        <v/>
      </c>
      <c r="BR68" s="8" t="str">
        <f t="shared" si="27"/>
        <v/>
      </c>
      <c r="BS68" s="8" t="str">
        <f t="shared" si="28"/>
        <v/>
      </c>
      <c r="BT68" s="8" t="str">
        <f t="shared" si="29"/>
        <v/>
      </c>
      <c r="BU68" s="8" t="str">
        <f t="shared" si="30"/>
        <v/>
      </c>
      <c r="BV68" s="8" t="str">
        <f t="shared" si="31"/>
        <v/>
      </c>
      <c r="BW68" s="8" t="str">
        <f t="shared" si="32"/>
        <v/>
      </c>
      <c r="BX68" s="8" t="str">
        <f t="shared" si="33"/>
        <v/>
      </c>
      <c r="BY68" s="8" t="str">
        <f t="shared" si="34"/>
        <v>Yellow</v>
      </c>
      <c r="BZ68" s="8" t="str">
        <f t="shared" si="35"/>
        <v>Yellow</v>
      </c>
      <c r="CA68" s="8" t="str">
        <f t="shared" si="36"/>
        <v>Yellow</v>
      </c>
      <c r="CB68" s="8" t="str">
        <f t="shared" si="37"/>
        <v/>
      </c>
      <c r="CC68" s="8" t="str">
        <f t="shared" si="38"/>
        <v>Yellow</v>
      </c>
      <c r="CD68" s="8" t="str">
        <f t="shared" si="39"/>
        <v>Yellow</v>
      </c>
      <c r="CE68" s="8" t="str">
        <f t="shared" si="40"/>
        <v>Yellow</v>
      </c>
      <c r="CF68" s="8" t="str">
        <f t="shared" si="41"/>
        <v/>
      </c>
      <c r="CG68" s="8" t="str">
        <f t="shared" si="80"/>
        <v>Yellow</v>
      </c>
      <c r="CH68" s="8" t="str">
        <f t="shared" si="42"/>
        <v/>
      </c>
      <c r="CI68" s="8" t="str">
        <f t="shared" si="81"/>
        <v/>
      </c>
      <c r="CJ68" s="8" t="str">
        <f t="shared" si="43"/>
        <v>Yellow</v>
      </c>
      <c r="CL68" s="10" t="str">
        <f t="shared" si="82"/>
        <v>Czech Republic - Prague - The Grand Mark Prague</v>
      </c>
      <c r="CN68" s="22">
        <f t="shared" si="44"/>
        <v>106</v>
      </c>
      <c r="CO68" s="22" t="str">
        <f t="shared" si="45"/>
        <v/>
      </c>
      <c r="CP68" s="22" t="str">
        <f t="shared" si="46"/>
        <v/>
      </c>
      <c r="CQ68" s="22" t="str">
        <f t="shared" si="47"/>
        <v/>
      </c>
      <c r="CR68" s="22" t="str">
        <f t="shared" si="83"/>
        <v/>
      </c>
      <c r="CS68" s="22">
        <f t="shared" si="84"/>
        <v>9</v>
      </c>
      <c r="CY68" s="8" t="str">
        <f t="shared" si="48"/>
        <v>X</v>
      </c>
      <c r="CZ68" s="29" t="str">
        <f t="shared" si="49"/>
        <v>X</v>
      </c>
      <c r="DB68" s="8" t="str">
        <f t="shared" si="50"/>
        <v>X</v>
      </c>
      <c r="DC68" s="8" t="str">
        <f t="shared" si="51"/>
        <v>X</v>
      </c>
      <c r="DD68" s="8" t="str">
        <f t="shared" si="52"/>
        <v>X</v>
      </c>
      <c r="DE68" s="8" t="str">
        <f t="shared" si="53"/>
        <v>X</v>
      </c>
      <c r="DF68" s="8" t="str">
        <f t="shared" si="54"/>
        <v>X</v>
      </c>
      <c r="DG68" s="8" t="str">
        <f t="shared" si="55"/>
        <v>X</v>
      </c>
      <c r="DH68" s="8" t="str">
        <f t="shared" si="56"/>
        <v>X</v>
      </c>
      <c r="DI68" s="8" t="str">
        <f t="shared" si="57"/>
        <v>X</v>
      </c>
      <c r="DJ68" s="8" t="str">
        <f t="shared" si="58"/>
        <v>X</v>
      </c>
      <c r="DK68" s="8" t="str">
        <f t="shared" si="59"/>
        <v>X</v>
      </c>
      <c r="DL68" s="8" t="str">
        <f t="shared" si="60"/>
        <v>X</v>
      </c>
      <c r="DM68" s="8" t="str">
        <f t="shared" si="61"/>
        <v>X</v>
      </c>
      <c r="DN68" s="8" t="str">
        <f t="shared" si="62"/>
        <v>X</v>
      </c>
      <c r="DO68" s="8" t="str">
        <f t="shared" si="63"/>
        <v>X</v>
      </c>
      <c r="DP68" s="8" t="str">
        <f t="shared" si="64"/>
        <v>X</v>
      </c>
      <c r="DQ68" s="8" t="str">
        <f t="shared" si="65"/>
        <v>X</v>
      </c>
      <c r="DR68" s="8" t="str">
        <f t="shared" si="66"/>
        <v>X</v>
      </c>
      <c r="DS68" s="8" t="str">
        <f t="shared" si="67"/>
        <v>X</v>
      </c>
      <c r="DT68" s="8" t="str">
        <f t="shared" si="68"/>
        <v>X</v>
      </c>
      <c r="DU68" s="8" t="str">
        <f t="shared" si="69"/>
        <v>X</v>
      </c>
      <c r="DV68" s="8" t="str">
        <f t="shared" si="70"/>
        <v>X</v>
      </c>
      <c r="DW68" s="8" t="str">
        <f t="shared" si="71"/>
        <v>X</v>
      </c>
      <c r="DX68" s="8" t="str">
        <f t="shared" si="72"/>
        <v>X</v>
      </c>
      <c r="DZ68" s="8" t="str">
        <f t="shared" si="73"/>
        <v>X</v>
      </c>
      <c r="EB68" s="8">
        <f>IF($DZ68="", "", COUNTIF($DZ$11:$DZ68, "X"))</f>
        <v>58</v>
      </c>
      <c r="ED68" s="10" t="str">
        <f t="shared" si="74"/>
        <v>58. The Grand Mark Prague</v>
      </c>
      <c r="EF68" s="8">
        <v>58</v>
      </c>
      <c r="EH68" s="10" t="str">
        <f>IF($B68="", "", IF(COUNTIF($B$11:$B68, $B68)&gt;1, "", $B68))</f>
        <v/>
      </c>
      <c r="EI68" s="8" t="str">
        <f t="shared" si="75"/>
        <v/>
      </c>
      <c r="EJ68" s="10" t="str">
        <f t="shared" si="76"/>
        <v>Saint Vincent and the Grenadines</v>
      </c>
      <c r="EL68" s="10" t="str">
        <f>IF($C68="", "", IF(COUNTIF($C$11:$C68, $C68)&gt;1, "", $C68))</f>
        <v>Prague</v>
      </c>
      <c r="EM68" s="8">
        <f t="shared" si="77"/>
        <v>233</v>
      </c>
      <c r="EN68" s="10" t="str">
        <f t="shared" si="78"/>
        <v>Champillon</v>
      </c>
    </row>
    <row r="69" spans="1:144" hidden="1" x14ac:dyDescent="0.35">
      <c r="A69" s="2"/>
      <c r="B69" s="41" t="s">
        <v>229</v>
      </c>
      <c r="C69" s="42" t="s">
        <v>230</v>
      </c>
      <c r="D69" s="42" t="s">
        <v>231</v>
      </c>
      <c r="E69" s="49">
        <v>92</v>
      </c>
      <c r="F69" s="49">
        <v>37</v>
      </c>
      <c r="G69" s="49">
        <v>55</v>
      </c>
      <c r="H69" s="49">
        <v>8</v>
      </c>
      <c r="I69" s="42" t="s">
        <v>137</v>
      </c>
      <c r="J69" s="50" t="s">
        <v>137</v>
      </c>
      <c r="K69" s="49">
        <v>92</v>
      </c>
      <c r="L69" s="49">
        <v>908</v>
      </c>
      <c r="M69" s="49">
        <v>300</v>
      </c>
      <c r="N69" s="49">
        <v>200</v>
      </c>
      <c r="O69" s="49">
        <v>175</v>
      </c>
      <c r="P69" s="49">
        <v>40</v>
      </c>
      <c r="Q69" s="49">
        <v>300</v>
      </c>
      <c r="R69" s="49">
        <v>400</v>
      </c>
      <c r="S69" s="50" t="s">
        <v>7</v>
      </c>
      <c r="T69" s="49" t="s">
        <v>137</v>
      </c>
      <c r="U69" s="49" t="s">
        <v>137</v>
      </c>
      <c r="V69" s="49" t="s">
        <v>137</v>
      </c>
      <c r="W69" s="50" t="s">
        <v>7</v>
      </c>
      <c r="X69" s="49" t="s">
        <v>137</v>
      </c>
      <c r="Y69" s="50" t="s">
        <v>137</v>
      </c>
      <c r="Z69" s="49" t="s">
        <v>137</v>
      </c>
      <c r="AA69" s="49">
        <v>8.6999999999999993</v>
      </c>
      <c r="AB69" s="67" t="s">
        <v>137</v>
      </c>
      <c r="AC69" s="63" t="s">
        <v>790</v>
      </c>
      <c r="AD69" s="63" t="s">
        <v>859</v>
      </c>
      <c r="AE69" s="43" t="s">
        <v>137</v>
      </c>
      <c r="AF69" s="2"/>
      <c r="BE69" s="8" t="str">
        <f t="shared" si="79"/>
        <v>X</v>
      </c>
      <c r="BG69" s="8" t="str">
        <f t="shared" si="16"/>
        <v/>
      </c>
      <c r="BH69" s="8" t="str">
        <f t="shared" si="17"/>
        <v/>
      </c>
      <c r="BI69" s="8" t="str">
        <f t="shared" si="18"/>
        <v/>
      </c>
      <c r="BJ69" s="8" t="str">
        <f t="shared" si="19"/>
        <v/>
      </c>
      <c r="BK69" s="8" t="str">
        <f t="shared" si="20"/>
        <v/>
      </c>
      <c r="BL69" s="8" t="str">
        <f t="shared" si="21"/>
        <v/>
      </c>
      <c r="BM69" s="8" t="str">
        <f t="shared" si="22"/>
        <v/>
      </c>
      <c r="BN69" s="8" t="str">
        <f t="shared" si="23"/>
        <v>Yellow</v>
      </c>
      <c r="BO69" s="8" t="str">
        <f t="shared" si="24"/>
        <v>Yellow</v>
      </c>
      <c r="BP69" s="8" t="str">
        <f t="shared" si="25"/>
        <v/>
      </c>
      <c r="BQ69" s="8" t="str">
        <f t="shared" si="26"/>
        <v/>
      </c>
      <c r="BR69" s="8" t="str">
        <f t="shared" si="27"/>
        <v/>
      </c>
      <c r="BS69" s="8" t="str">
        <f t="shared" si="28"/>
        <v/>
      </c>
      <c r="BT69" s="8" t="str">
        <f t="shared" si="29"/>
        <v/>
      </c>
      <c r="BU69" s="8" t="str">
        <f t="shared" si="30"/>
        <v/>
      </c>
      <c r="BV69" s="8" t="str">
        <f t="shared" si="31"/>
        <v/>
      </c>
      <c r="BW69" s="8" t="str">
        <f t="shared" si="32"/>
        <v/>
      </c>
      <c r="BX69" s="8" t="str">
        <f t="shared" si="33"/>
        <v/>
      </c>
      <c r="BY69" s="8" t="str">
        <f t="shared" si="34"/>
        <v>Yellow</v>
      </c>
      <c r="BZ69" s="8" t="str">
        <f t="shared" si="35"/>
        <v>Yellow</v>
      </c>
      <c r="CA69" s="8" t="str">
        <f t="shared" si="36"/>
        <v>Yellow</v>
      </c>
      <c r="CB69" s="8" t="str">
        <f t="shared" si="37"/>
        <v/>
      </c>
      <c r="CC69" s="8" t="str">
        <f t="shared" si="38"/>
        <v>Yellow</v>
      </c>
      <c r="CD69" s="8" t="str">
        <f t="shared" si="39"/>
        <v>Yellow</v>
      </c>
      <c r="CE69" s="8" t="str">
        <f t="shared" si="40"/>
        <v>Yellow</v>
      </c>
      <c r="CF69" s="8" t="str">
        <f t="shared" si="41"/>
        <v/>
      </c>
      <c r="CG69" s="8" t="str">
        <f t="shared" si="80"/>
        <v>Yellow</v>
      </c>
      <c r="CH69" s="8" t="str">
        <f t="shared" si="42"/>
        <v/>
      </c>
      <c r="CI69" s="8" t="str">
        <f t="shared" si="81"/>
        <v/>
      </c>
      <c r="CJ69" s="8" t="str">
        <f t="shared" si="43"/>
        <v>Yellow</v>
      </c>
      <c r="CL69" s="10" t="str">
        <f t="shared" si="82"/>
        <v>Denmark - Copenhagen - d'Angleterre</v>
      </c>
      <c r="CN69" s="22">
        <f t="shared" si="44"/>
        <v>908</v>
      </c>
      <c r="CO69" s="22" t="str">
        <f t="shared" si="45"/>
        <v/>
      </c>
      <c r="CP69" s="22" t="str">
        <f t="shared" si="46"/>
        <v/>
      </c>
      <c r="CQ69" s="22" t="str">
        <f t="shared" si="47"/>
        <v/>
      </c>
      <c r="CR69" s="22" t="str">
        <f t="shared" si="83"/>
        <v/>
      </c>
      <c r="CS69" s="22">
        <f t="shared" si="84"/>
        <v>8.6999999999999993</v>
      </c>
      <c r="CY69" s="8" t="str">
        <f t="shared" si="48"/>
        <v>X</v>
      </c>
      <c r="CZ69" s="29" t="str">
        <f t="shared" si="49"/>
        <v>X</v>
      </c>
      <c r="DB69" s="8" t="str">
        <f t="shared" si="50"/>
        <v>X</v>
      </c>
      <c r="DC69" s="8" t="str">
        <f t="shared" si="51"/>
        <v>X</v>
      </c>
      <c r="DD69" s="8" t="str">
        <f t="shared" si="52"/>
        <v>X</v>
      </c>
      <c r="DE69" s="8" t="str">
        <f t="shared" si="53"/>
        <v>X</v>
      </c>
      <c r="DF69" s="8" t="str">
        <f t="shared" si="54"/>
        <v>X</v>
      </c>
      <c r="DG69" s="8" t="str">
        <f t="shared" si="55"/>
        <v>X</v>
      </c>
      <c r="DH69" s="8" t="str">
        <f t="shared" si="56"/>
        <v>X</v>
      </c>
      <c r="DI69" s="8" t="str">
        <f t="shared" si="57"/>
        <v>X</v>
      </c>
      <c r="DJ69" s="8" t="str">
        <f t="shared" si="58"/>
        <v>X</v>
      </c>
      <c r="DK69" s="8" t="str">
        <f t="shared" si="59"/>
        <v>X</v>
      </c>
      <c r="DL69" s="8" t="str">
        <f t="shared" si="60"/>
        <v>X</v>
      </c>
      <c r="DM69" s="8" t="str">
        <f t="shared" si="61"/>
        <v>X</v>
      </c>
      <c r="DN69" s="8" t="str">
        <f t="shared" si="62"/>
        <v>X</v>
      </c>
      <c r="DO69" s="8" t="str">
        <f t="shared" si="63"/>
        <v>X</v>
      </c>
      <c r="DP69" s="8" t="str">
        <f t="shared" si="64"/>
        <v>X</v>
      </c>
      <c r="DQ69" s="8" t="str">
        <f t="shared" si="65"/>
        <v>X</v>
      </c>
      <c r="DR69" s="8" t="str">
        <f t="shared" si="66"/>
        <v>X</v>
      </c>
      <c r="DS69" s="8" t="str">
        <f t="shared" si="67"/>
        <v>X</v>
      </c>
      <c r="DT69" s="8" t="str">
        <f t="shared" si="68"/>
        <v>X</v>
      </c>
      <c r="DU69" s="8" t="str">
        <f t="shared" si="69"/>
        <v>X</v>
      </c>
      <c r="DV69" s="8" t="str">
        <f t="shared" si="70"/>
        <v>X</v>
      </c>
      <c r="DW69" s="8" t="str">
        <f t="shared" si="71"/>
        <v>X</v>
      </c>
      <c r="DX69" s="8" t="str">
        <f t="shared" si="72"/>
        <v>X</v>
      </c>
      <c r="DZ69" s="8" t="str">
        <f t="shared" si="73"/>
        <v>X</v>
      </c>
      <c r="EB69" s="8">
        <f>IF($DZ69="", "", COUNTIF($DZ$11:$DZ69, "X"))</f>
        <v>59</v>
      </c>
      <c r="ED69" s="10" t="str">
        <f t="shared" si="74"/>
        <v>59. d'Angleterre</v>
      </c>
      <c r="EF69" s="8">
        <v>59</v>
      </c>
      <c r="EH69" s="10" t="str">
        <f>IF($B69="", "", IF(COUNTIF($B$11:$B69, $B69)&gt;1, "", $B69))</f>
        <v>Denmark</v>
      </c>
      <c r="EI69" s="8">
        <f t="shared" si="75"/>
        <v>17</v>
      </c>
      <c r="EJ69" s="10" t="str">
        <f t="shared" si="76"/>
        <v>Serbia</v>
      </c>
      <c r="EL69" s="10" t="str">
        <f>IF($C69="", "", IF(COUNTIF($C$11:$C69, $C69)&gt;1, "", $C69))</f>
        <v>Copenhagen</v>
      </c>
      <c r="EM69" s="8">
        <f t="shared" si="77"/>
        <v>70</v>
      </c>
      <c r="EN69" s="10" t="str">
        <f t="shared" si="78"/>
        <v>Chengdu</v>
      </c>
    </row>
    <row r="70" spans="1:144" hidden="1" x14ac:dyDescent="0.35">
      <c r="A70" s="2"/>
      <c r="B70" s="41" t="s">
        <v>229</v>
      </c>
      <c r="C70" s="42" t="s">
        <v>1460</v>
      </c>
      <c r="D70" s="42" t="s">
        <v>1461</v>
      </c>
      <c r="E70" s="49">
        <v>81</v>
      </c>
      <c r="F70" s="49">
        <v>67</v>
      </c>
      <c r="G70" s="49">
        <v>14</v>
      </c>
      <c r="H70" s="49">
        <v>0</v>
      </c>
      <c r="I70" s="42" t="s">
        <v>137</v>
      </c>
      <c r="J70" s="50" t="s">
        <v>137</v>
      </c>
      <c r="K70" s="49" t="s">
        <v>137</v>
      </c>
      <c r="L70" s="49" t="s">
        <v>137</v>
      </c>
      <c r="M70" s="49" t="s">
        <v>137</v>
      </c>
      <c r="N70" s="49" t="s">
        <v>137</v>
      </c>
      <c r="O70" s="49" t="s">
        <v>137</v>
      </c>
      <c r="P70" s="49" t="s">
        <v>137</v>
      </c>
      <c r="Q70" s="49" t="s">
        <v>137</v>
      </c>
      <c r="R70" s="49" t="s">
        <v>137</v>
      </c>
      <c r="S70" s="50" t="s">
        <v>137</v>
      </c>
      <c r="T70" s="49" t="s">
        <v>137</v>
      </c>
      <c r="U70" s="49" t="s">
        <v>137</v>
      </c>
      <c r="V70" s="49" t="s">
        <v>137</v>
      </c>
      <c r="W70" s="50" t="s">
        <v>137</v>
      </c>
      <c r="X70" s="49" t="s">
        <v>137</v>
      </c>
      <c r="Y70" s="50" t="s">
        <v>137</v>
      </c>
      <c r="Z70" s="49" t="s">
        <v>137</v>
      </c>
      <c r="AA70" s="49" t="s">
        <v>137</v>
      </c>
      <c r="AB70" s="67" t="s">
        <v>137</v>
      </c>
      <c r="AC70" s="63" t="s">
        <v>790</v>
      </c>
      <c r="AD70" s="63" t="s">
        <v>137</v>
      </c>
      <c r="AE70" s="43" t="s">
        <v>137</v>
      </c>
      <c r="AF70" s="2"/>
      <c r="BE70" s="8" t="str">
        <f t="shared" si="79"/>
        <v>X</v>
      </c>
      <c r="BG70" s="8" t="str">
        <f t="shared" si="16"/>
        <v/>
      </c>
      <c r="BH70" s="8" t="str">
        <f t="shared" si="17"/>
        <v/>
      </c>
      <c r="BI70" s="8" t="str">
        <f t="shared" si="18"/>
        <v/>
      </c>
      <c r="BJ70" s="8" t="str">
        <f t="shared" si="19"/>
        <v/>
      </c>
      <c r="BK70" s="8" t="str">
        <f t="shared" si="20"/>
        <v/>
      </c>
      <c r="BL70" s="8" t="str">
        <f t="shared" si="21"/>
        <v/>
      </c>
      <c r="BM70" s="8" t="str">
        <f t="shared" si="22"/>
        <v/>
      </c>
      <c r="BN70" s="8" t="str">
        <f t="shared" si="23"/>
        <v>Yellow</v>
      </c>
      <c r="BO70" s="8" t="str">
        <f t="shared" si="24"/>
        <v>Yellow</v>
      </c>
      <c r="BP70" s="8" t="str">
        <f t="shared" si="25"/>
        <v>Yellow</v>
      </c>
      <c r="BQ70" s="8" t="str">
        <f t="shared" si="26"/>
        <v>Yellow</v>
      </c>
      <c r="BR70" s="8" t="str">
        <f t="shared" si="27"/>
        <v>Yellow</v>
      </c>
      <c r="BS70" s="8" t="str">
        <f t="shared" si="28"/>
        <v>Yellow</v>
      </c>
      <c r="BT70" s="8" t="str">
        <f t="shared" si="29"/>
        <v>Yellow</v>
      </c>
      <c r="BU70" s="8" t="str">
        <f t="shared" si="30"/>
        <v>Yellow</v>
      </c>
      <c r="BV70" s="8" t="str">
        <f t="shared" si="31"/>
        <v>Yellow</v>
      </c>
      <c r="BW70" s="8" t="str">
        <f t="shared" si="32"/>
        <v>Yellow</v>
      </c>
      <c r="BX70" s="8" t="str">
        <f t="shared" si="33"/>
        <v>Yellow</v>
      </c>
      <c r="BY70" s="8" t="str">
        <f t="shared" si="34"/>
        <v>Yellow</v>
      </c>
      <c r="BZ70" s="8" t="str">
        <f t="shared" si="35"/>
        <v>Yellow</v>
      </c>
      <c r="CA70" s="8" t="str">
        <f t="shared" si="36"/>
        <v>Yellow</v>
      </c>
      <c r="CB70" s="8" t="str">
        <f t="shared" si="37"/>
        <v>Yellow</v>
      </c>
      <c r="CC70" s="8" t="str">
        <f t="shared" si="38"/>
        <v>Yellow</v>
      </c>
      <c r="CD70" s="8" t="str">
        <f t="shared" si="39"/>
        <v>Yellow</v>
      </c>
      <c r="CE70" s="8" t="str">
        <f t="shared" si="40"/>
        <v>Yellow</v>
      </c>
      <c r="CF70" s="8" t="str">
        <f t="shared" si="41"/>
        <v>Yellow</v>
      </c>
      <c r="CG70" s="8" t="str">
        <f t="shared" si="80"/>
        <v>Yellow</v>
      </c>
      <c r="CH70" s="8" t="str">
        <f t="shared" si="42"/>
        <v/>
      </c>
      <c r="CI70" s="8" t="str">
        <f t="shared" si="81"/>
        <v>Yellow</v>
      </c>
      <c r="CJ70" s="8" t="str">
        <f t="shared" si="43"/>
        <v>Yellow</v>
      </c>
      <c r="CL70" s="10" t="str">
        <f t="shared" si="82"/>
        <v>Denmark - Hornbaek - CORI Hornbaek Hotel</v>
      </c>
      <c r="CN70" s="22" t="str">
        <f t="shared" si="44"/>
        <v/>
      </c>
      <c r="CO70" s="22" t="str">
        <f t="shared" si="45"/>
        <v/>
      </c>
      <c r="CP70" s="22" t="str">
        <f t="shared" si="46"/>
        <v/>
      </c>
      <c r="CQ70" s="22" t="str">
        <f t="shared" si="47"/>
        <v/>
      </c>
      <c r="CR70" s="22" t="str">
        <f t="shared" si="83"/>
        <v/>
      </c>
      <c r="CS70" s="22" t="str">
        <f t="shared" si="84"/>
        <v/>
      </c>
      <c r="CY70" s="8" t="str">
        <f t="shared" si="48"/>
        <v>X</v>
      </c>
      <c r="CZ70" s="29" t="str">
        <f t="shared" si="49"/>
        <v>X</v>
      </c>
      <c r="DB70" s="8" t="str">
        <f t="shared" si="50"/>
        <v>X</v>
      </c>
      <c r="DC70" s="8" t="str">
        <f t="shared" si="51"/>
        <v>X</v>
      </c>
      <c r="DD70" s="8" t="str">
        <f t="shared" si="52"/>
        <v>X</v>
      </c>
      <c r="DE70" s="8" t="str">
        <f t="shared" si="53"/>
        <v>X</v>
      </c>
      <c r="DF70" s="8" t="str">
        <f t="shared" si="54"/>
        <v>X</v>
      </c>
      <c r="DG70" s="8" t="str">
        <f t="shared" si="55"/>
        <v>X</v>
      </c>
      <c r="DH70" s="8" t="str">
        <f t="shared" si="56"/>
        <v>X</v>
      </c>
      <c r="DI70" s="8" t="str">
        <f t="shared" si="57"/>
        <v>X</v>
      </c>
      <c r="DJ70" s="8" t="str">
        <f t="shared" si="58"/>
        <v>X</v>
      </c>
      <c r="DK70" s="8" t="str">
        <f t="shared" si="59"/>
        <v>X</v>
      </c>
      <c r="DL70" s="8" t="str">
        <f t="shared" si="60"/>
        <v>X</v>
      </c>
      <c r="DM70" s="8" t="str">
        <f t="shared" si="61"/>
        <v>X</v>
      </c>
      <c r="DN70" s="8" t="str">
        <f t="shared" si="62"/>
        <v>X</v>
      </c>
      <c r="DO70" s="8" t="str">
        <f t="shared" si="63"/>
        <v>X</v>
      </c>
      <c r="DP70" s="8" t="str">
        <f t="shared" si="64"/>
        <v>X</v>
      </c>
      <c r="DQ70" s="8" t="str">
        <f t="shared" si="65"/>
        <v>X</v>
      </c>
      <c r="DR70" s="8" t="str">
        <f t="shared" si="66"/>
        <v>X</v>
      </c>
      <c r="DS70" s="8" t="str">
        <f t="shared" si="67"/>
        <v>X</v>
      </c>
      <c r="DT70" s="8" t="str">
        <f t="shared" si="68"/>
        <v>X</v>
      </c>
      <c r="DU70" s="8" t="str">
        <f t="shared" si="69"/>
        <v>X</v>
      </c>
      <c r="DV70" s="8" t="str">
        <f t="shared" si="70"/>
        <v>X</v>
      </c>
      <c r="DW70" s="8" t="str">
        <f t="shared" si="71"/>
        <v>X</v>
      </c>
      <c r="DX70" s="8" t="str">
        <f t="shared" si="72"/>
        <v>X</v>
      </c>
      <c r="DZ70" s="8" t="str">
        <f t="shared" si="73"/>
        <v>X</v>
      </c>
      <c r="EB70" s="8">
        <f>IF($DZ70="", "", COUNTIF($DZ$11:$DZ70, "X"))</f>
        <v>60</v>
      </c>
      <c r="ED70" s="10" t="str">
        <f t="shared" si="74"/>
        <v>60. CORI Hornbaek Hotel</v>
      </c>
      <c r="EF70" s="8">
        <v>60</v>
      </c>
      <c r="EH70" s="10" t="str">
        <f>IF($B70="", "", IF(COUNTIF($B$11:$B70, $B70)&gt;1, "", $B70))</f>
        <v/>
      </c>
      <c r="EI70" s="8" t="str">
        <f t="shared" si="75"/>
        <v/>
      </c>
      <c r="EJ70" s="10" t="str">
        <f t="shared" si="76"/>
        <v>Seychelles</v>
      </c>
      <c r="EL70" s="10" t="str">
        <f>IF($C70="", "", IF(COUNTIF($C$11:$C70, $C70)&gt;1, "", $C70))</f>
        <v>Hornbaek</v>
      </c>
      <c r="EM70" s="8">
        <f t="shared" si="77"/>
        <v>128</v>
      </c>
      <c r="EN70" s="10" t="str">
        <f t="shared" si="78"/>
        <v>Chiang Mai</v>
      </c>
    </row>
    <row r="71" spans="1:144" hidden="1" x14ac:dyDescent="0.35">
      <c r="A71" s="2"/>
      <c r="B71" s="41" t="s">
        <v>232</v>
      </c>
      <c r="C71" s="42" t="s">
        <v>233</v>
      </c>
      <c r="D71" s="42" t="s">
        <v>234</v>
      </c>
      <c r="E71" s="49">
        <v>36</v>
      </c>
      <c r="F71" s="49">
        <v>16</v>
      </c>
      <c r="G71" s="49">
        <v>20</v>
      </c>
      <c r="H71" s="49">
        <v>4</v>
      </c>
      <c r="I71" s="42" t="s">
        <v>137</v>
      </c>
      <c r="J71" s="50" t="s">
        <v>137</v>
      </c>
      <c r="K71" s="49">
        <v>36</v>
      </c>
      <c r="L71" s="49">
        <v>396</v>
      </c>
      <c r="M71" s="49">
        <v>173</v>
      </c>
      <c r="N71" s="49">
        <v>95</v>
      </c>
      <c r="O71" s="49" t="s">
        <v>137</v>
      </c>
      <c r="P71" s="49" t="s">
        <v>137</v>
      </c>
      <c r="Q71" s="49">
        <v>95</v>
      </c>
      <c r="R71" s="49">
        <v>175</v>
      </c>
      <c r="S71" s="50" t="s">
        <v>137</v>
      </c>
      <c r="T71" s="49" t="s">
        <v>137</v>
      </c>
      <c r="U71" s="49" t="s">
        <v>137</v>
      </c>
      <c r="V71" s="49" t="s">
        <v>137</v>
      </c>
      <c r="W71" s="50" t="s">
        <v>7</v>
      </c>
      <c r="X71" s="49" t="s">
        <v>137</v>
      </c>
      <c r="Y71" s="50" t="s">
        <v>137</v>
      </c>
      <c r="Z71" s="49" t="s">
        <v>137</v>
      </c>
      <c r="AA71" s="49">
        <v>3</v>
      </c>
      <c r="AB71" s="67" t="s">
        <v>137</v>
      </c>
      <c r="AC71" s="63" t="s">
        <v>812</v>
      </c>
      <c r="AD71" s="63" t="s">
        <v>860</v>
      </c>
      <c r="AE71" s="43" t="s">
        <v>137</v>
      </c>
      <c r="AF71" s="2"/>
      <c r="BE71" s="8" t="str">
        <f t="shared" si="79"/>
        <v>X</v>
      </c>
      <c r="BG71" s="8" t="str">
        <f t="shared" si="16"/>
        <v/>
      </c>
      <c r="BH71" s="8" t="str">
        <f t="shared" si="17"/>
        <v/>
      </c>
      <c r="BI71" s="8" t="str">
        <f t="shared" si="18"/>
        <v/>
      </c>
      <c r="BJ71" s="8" t="str">
        <f t="shared" si="19"/>
        <v/>
      </c>
      <c r="BK71" s="8" t="str">
        <f t="shared" si="20"/>
        <v/>
      </c>
      <c r="BL71" s="8" t="str">
        <f t="shared" si="21"/>
        <v/>
      </c>
      <c r="BM71" s="8" t="str">
        <f t="shared" si="22"/>
        <v/>
      </c>
      <c r="BN71" s="8" t="str">
        <f t="shared" si="23"/>
        <v>Yellow</v>
      </c>
      <c r="BO71" s="8" t="str">
        <f t="shared" si="24"/>
        <v>Yellow</v>
      </c>
      <c r="BP71" s="8" t="str">
        <f t="shared" si="25"/>
        <v/>
      </c>
      <c r="BQ71" s="8" t="str">
        <f t="shared" si="26"/>
        <v/>
      </c>
      <c r="BR71" s="8" t="str">
        <f t="shared" si="27"/>
        <v/>
      </c>
      <c r="BS71" s="8" t="str">
        <f t="shared" si="28"/>
        <v/>
      </c>
      <c r="BT71" s="8" t="str">
        <f t="shared" si="29"/>
        <v>Yellow</v>
      </c>
      <c r="BU71" s="8" t="str">
        <f t="shared" si="30"/>
        <v>Yellow</v>
      </c>
      <c r="BV71" s="8" t="str">
        <f t="shared" si="31"/>
        <v/>
      </c>
      <c r="BW71" s="8" t="str">
        <f t="shared" si="32"/>
        <v/>
      </c>
      <c r="BX71" s="8" t="str">
        <f t="shared" si="33"/>
        <v>Yellow</v>
      </c>
      <c r="BY71" s="8" t="str">
        <f t="shared" si="34"/>
        <v>Yellow</v>
      </c>
      <c r="BZ71" s="8" t="str">
        <f t="shared" si="35"/>
        <v>Yellow</v>
      </c>
      <c r="CA71" s="8" t="str">
        <f t="shared" si="36"/>
        <v>Yellow</v>
      </c>
      <c r="CB71" s="8" t="str">
        <f t="shared" si="37"/>
        <v/>
      </c>
      <c r="CC71" s="8" t="str">
        <f t="shared" si="38"/>
        <v>Yellow</v>
      </c>
      <c r="CD71" s="8" t="str">
        <f t="shared" si="39"/>
        <v>Yellow</v>
      </c>
      <c r="CE71" s="8" t="str">
        <f t="shared" si="40"/>
        <v>Yellow</v>
      </c>
      <c r="CF71" s="8" t="str">
        <f t="shared" si="41"/>
        <v/>
      </c>
      <c r="CG71" s="8" t="str">
        <f t="shared" si="80"/>
        <v>Yellow</v>
      </c>
      <c r="CH71" s="8" t="str">
        <f t="shared" si="42"/>
        <v/>
      </c>
      <c r="CI71" s="8" t="str">
        <f t="shared" si="81"/>
        <v/>
      </c>
      <c r="CJ71" s="8" t="str">
        <f t="shared" si="43"/>
        <v>Yellow</v>
      </c>
      <c r="CL71" s="10" t="str">
        <f t="shared" si="82"/>
        <v>Dominican Republic - Punta Cana - Tortuga Bay</v>
      </c>
      <c r="CN71" s="22">
        <f t="shared" si="44"/>
        <v>396</v>
      </c>
      <c r="CO71" s="22" t="str">
        <f t="shared" si="45"/>
        <v/>
      </c>
      <c r="CP71" s="22" t="str">
        <f t="shared" si="46"/>
        <v/>
      </c>
      <c r="CQ71" s="22" t="str">
        <f t="shared" si="47"/>
        <v/>
      </c>
      <c r="CR71" s="22" t="str">
        <f t="shared" si="83"/>
        <v/>
      </c>
      <c r="CS71" s="22">
        <f t="shared" si="84"/>
        <v>3</v>
      </c>
      <c r="CY71" s="8" t="str">
        <f t="shared" si="48"/>
        <v>X</v>
      </c>
      <c r="CZ71" s="29" t="str">
        <f t="shared" si="49"/>
        <v>X</v>
      </c>
      <c r="DB71" s="8" t="str">
        <f t="shared" si="50"/>
        <v>X</v>
      </c>
      <c r="DC71" s="8" t="str">
        <f t="shared" si="51"/>
        <v>X</v>
      </c>
      <c r="DD71" s="8" t="str">
        <f t="shared" si="52"/>
        <v>X</v>
      </c>
      <c r="DE71" s="8" t="str">
        <f t="shared" si="53"/>
        <v>X</v>
      </c>
      <c r="DF71" s="8" t="str">
        <f t="shared" si="54"/>
        <v>X</v>
      </c>
      <c r="DG71" s="8" t="str">
        <f t="shared" si="55"/>
        <v>X</v>
      </c>
      <c r="DH71" s="8" t="str">
        <f t="shared" si="56"/>
        <v>X</v>
      </c>
      <c r="DI71" s="8" t="str">
        <f t="shared" si="57"/>
        <v>X</v>
      </c>
      <c r="DJ71" s="8" t="str">
        <f t="shared" si="58"/>
        <v>X</v>
      </c>
      <c r="DK71" s="8" t="str">
        <f t="shared" si="59"/>
        <v>X</v>
      </c>
      <c r="DL71" s="8" t="str">
        <f t="shared" si="60"/>
        <v>X</v>
      </c>
      <c r="DM71" s="8" t="str">
        <f t="shared" si="61"/>
        <v>X</v>
      </c>
      <c r="DN71" s="8" t="str">
        <f t="shared" si="62"/>
        <v>X</v>
      </c>
      <c r="DO71" s="8" t="str">
        <f t="shared" si="63"/>
        <v>X</v>
      </c>
      <c r="DP71" s="8" t="str">
        <f t="shared" si="64"/>
        <v>X</v>
      </c>
      <c r="DQ71" s="8" t="str">
        <f t="shared" si="65"/>
        <v>X</v>
      </c>
      <c r="DR71" s="8" t="str">
        <f t="shared" si="66"/>
        <v>X</v>
      </c>
      <c r="DS71" s="8" t="str">
        <f t="shared" si="67"/>
        <v>X</v>
      </c>
      <c r="DT71" s="8" t="str">
        <f t="shared" si="68"/>
        <v>X</v>
      </c>
      <c r="DU71" s="8" t="str">
        <f t="shared" si="69"/>
        <v>X</v>
      </c>
      <c r="DV71" s="8" t="str">
        <f t="shared" si="70"/>
        <v>X</v>
      </c>
      <c r="DW71" s="8" t="str">
        <f t="shared" si="71"/>
        <v>X</v>
      </c>
      <c r="DX71" s="8" t="str">
        <f t="shared" si="72"/>
        <v>X</v>
      </c>
      <c r="DZ71" s="8" t="str">
        <f t="shared" si="73"/>
        <v>X</v>
      </c>
      <c r="EB71" s="8">
        <f>IF($DZ71="", "", COUNTIF($DZ$11:$DZ71, "X"))</f>
        <v>61</v>
      </c>
      <c r="ED71" s="10" t="str">
        <f t="shared" si="74"/>
        <v>61. Tortuga Bay</v>
      </c>
      <c r="EF71" s="8">
        <v>61</v>
      </c>
      <c r="EH71" s="10" t="str">
        <f>IF($B71="", "", IF(COUNTIF($B$11:$B71, $B71)&gt;1, "", $B71))</f>
        <v>Dominican Republic</v>
      </c>
      <c r="EI71" s="8">
        <f t="shared" si="75"/>
        <v>18</v>
      </c>
      <c r="EJ71" s="10" t="str">
        <f t="shared" si="76"/>
        <v>Singapore</v>
      </c>
      <c r="EL71" s="10" t="str">
        <f>IF($C71="", "", IF(COUNTIF($C$11:$C71, $C71)&gt;1, "", $C71))</f>
        <v>Punta Cana</v>
      </c>
      <c r="EM71" s="8">
        <f t="shared" si="77"/>
        <v>241</v>
      </c>
      <c r="EN71" s="10" t="str">
        <f t="shared" si="78"/>
        <v>Chiclana de la Frontera-Cádiz</v>
      </c>
    </row>
    <row r="72" spans="1:144" hidden="1" x14ac:dyDescent="0.35">
      <c r="A72" s="2"/>
      <c r="B72" s="41" t="s">
        <v>235</v>
      </c>
      <c r="C72" s="42" t="s">
        <v>236</v>
      </c>
      <c r="D72" s="42" t="s">
        <v>237</v>
      </c>
      <c r="E72" s="49">
        <v>82</v>
      </c>
      <c r="F72" s="49">
        <v>66</v>
      </c>
      <c r="G72" s="49">
        <v>16</v>
      </c>
      <c r="H72" s="49">
        <v>0</v>
      </c>
      <c r="I72" s="42" t="s">
        <v>137</v>
      </c>
      <c r="J72" s="50" t="s">
        <v>137</v>
      </c>
      <c r="K72" s="49" t="s">
        <v>137</v>
      </c>
      <c r="L72" s="49" t="s">
        <v>137</v>
      </c>
      <c r="M72" s="49" t="s">
        <v>137</v>
      </c>
      <c r="N72" s="49" t="s">
        <v>137</v>
      </c>
      <c r="O72" s="49" t="s">
        <v>137</v>
      </c>
      <c r="P72" s="49" t="s">
        <v>137</v>
      </c>
      <c r="Q72" s="49" t="s">
        <v>137</v>
      </c>
      <c r="R72" s="49" t="s">
        <v>137</v>
      </c>
      <c r="S72" s="50" t="s">
        <v>137</v>
      </c>
      <c r="T72" s="49" t="s">
        <v>137</v>
      </c>
      <c r="U72" s="49" t="s">
        <v>137</v>
      </c>
      <c r="V72" s="49" t="s">
        <v>137</v>
      </c>
      <c r="W72" s="50" t="s">
        <v>7</v>
      </c>
      <c r="X72" s="49" t="s">
        <v>137</v>
      </c>
      <c r="Y72" s="50" t="s">
        <v>137</v>
      </c>
      <c r="Z72" s="49" t="s">
        <v>137</v>
      </c>
      <c r="AA72" s="49" t="s">
        <v>137</v>
      </c>
      <c r="AB72" s="67" t="s">
        <v>137</v>
      </c>
      <c r="AC72" s="63" t="s">
        <v>861</v>
      </c>
      <c r="AD72" s="63" t="s">
        <v>862</v>
      </c>
      <c r="AE72" s="43" t="s">
        <v>137</v>
      </c>
      <c r="AF72" s="2"/>
      <c r="BE72" s="8" t="str">
        <f t="shared" si="79"/>
        <v>X</v>
      </c>
      <c r="BG72" s="8" t="str">
        <f t="shared" si="16"/>
        <v/>
      </c>
      <c r="BH72" s="8" t="str">
        <f t="shared" si="17"/>
        <v/>
      </c>
      <c r="BI72" s="8" t="str">
        <f t="shared" si="18"/>
        <v/>
      </c>
      <c r="BJ72" s="8" t="str">
        <f t="shared" si="19"/>
        <v/>
      </c>
      <c r="BK72" s="8" t="str">
        <f t="shared" si="20"/>
        <v/>
      </c>
      <c r="BL72" s="8" t="str">
        <f t="shared" si="21"/>
        <v/>
      </c>
      <c r="BM72" s="8" t="str">
        <f t="shared" si="22"/>
        <v/>
      </c>
      <c r="BN72" s="8" t="str">
        <f t="shared" si="23"/>
        <v>Yellow</v>
      </c>
      <c r="BO72" s="8" t="str">
        <f t="shared" si="24"/>
        <v>Yellow</v>
      </c>
      <c r="BP72" s="8" t="str">
        <f t="shared" si="25"/>
        <v>Yellow</v>
      </c>
      <c r="BQ72" s="8" t="str">
        <f t="shared" si="26"/>
        <v>Yellow</v>
      </c>
      <c r="BR72" s="8" t="str">
        <f t="shared" si="27"/>
        <v>Yellow</v>
      </c>
      <c r="BS72" s="8" t="str">
        <f t="shared" si="28"/>
        <v>Yellow</v>
      </c>
      <c r="BT72" s="8" t="str">
        <f t="shared" si="29"/>
        <v>Yellow</v>
      </c>
      <c r="BU72" s="8" t="str">
        <f t="shared" si="30"/>
        <v>Yellow</v>
      </c>
      <c r="BV72" s="8" t="str">
        <f t="shared" si="31"/>
        <v>Yellow</v>
      </c>
      <c r="BW72" s="8" t="str">
        <f t="shared" si="32"/>
        <v>Yellow</v>
      </c>
      <c r="BX72" s="8" t="str">
        <f t="shared" si="33"/>
        <v>Yellow</v>
      </c>
      <c r="BY72" s="8" t="str">
        <f t="shared" si="34"/>
        <v>Yellow</v>
      </c>
      <c r="BZ72" s="8" t="str">
        <f t="shared" si="35"/>
        <v>Yellow</v>
      </c>
      <c r="CA72" s="8" t="str">
        <f t="shared" si="36"/>
        <v>Yellow</v>
      </c>
      <c r="CB72" s="8" t="str">
        <f t="shared" si="37"/>
        <v/>
      </c>
      <c r="CC72" s="8" t="str">
        <f t="shared" si="38"/>
        <v>Yellow</v>
      </c>
      <c r="CD72" s="8" t="str">
        <f t="shared" si="39"/>
        <v>Yellow</v>
      </c>
      <c r="CE72" s="8" t="str">
        <f t="shared" si="40"/>
        <v>Yellow</v>
      </c>
      <c r="CF72" s="8" t="str">
        <f t="shared" si="41"/>
        <v>Yellow</v>
      </c>
      <c r="CG72" s="8" t="str">
        <f t="shared" si="80"/>
        <v>Yellow</v>
      </c>
      <c r="CH72" s="8" t="str">
        <f t="shared" si="42"/>
        <v/>
      </c>
      <c r="CI72" s="8" t="str">
        <f t="shared" si="81"/>
        <v/>
      </c>
      <c r="CJ72" s="8" t="str">
        <f t="shared" si="43"/>
        <v>Yellow</v>
      </c>
      <c r="CL72" s="10" t="str">
        <f t="shared" si="82"/>
        <v>Egypt - Hurghada - The Chedi El Gouna Hotel</v>
      </c>
      <c r="CN72" s="22" t="str">
        <f t="shared" si="44"/>
        <v/>
      </c>
      <c r="CO72" s="22" t="str">
        <f t="shared" si="45"/>
        <v/>
      </c>
      <c r="CP72" s="22" t="str">
        <f t="shared" si="46"/>
        <v/>
      </c>
      <c r="CQ72" s="22" t="str">
        <f t="shared" si="47"/>
        <v/>
      </c>
      <c r="CR72" s="22" t="str">
        <f t="shared" si="83"/>
        <v/>
      </c>
      <c r="CS72" s="22" t="str">
        <f t="shared" si="84"/>
        <v/>
      </c>
      <c r="CY72" s="8" t="str">
        <f t="shared" si="48"/>
        <v>X</v>
      </c>
      <c r="CZ72" s="29" t="str">
        <f t="shared" si="49"/>
        <v>X</v>
      </c>
      <c r="DB72" s="8" t="str">
        <f t="shared" si="50"/>
        <v>X</v>
      </c>
      <c r="DC72" s="8" t="str">
        <f t="shared" si="51"/>
        <v>X</v>
      </c>
      <c r="DD72" s="8" t="str">
        <f t="shared" si="52"/>
        <v>X</v>
      </c>
      <c r="DE72" s="8" t="str">
        <f t="shared" si="53"/>
        <v>X</v>
      </c>
      <c r="DF72" s="8" t="str">
        <f t="shared" si="54"/>
        <v>X</v>
      </c>
      <c r="DG72" s="8" t="str">
        <f t="shared" si="55"/>
        <v>X</v>
      </c>
      <c r="DH72" s="8" t="str">
        <f t="shared" si="56"/>
        <v>X</v>
      </c>
      <c r="DI72" s="8" t="str">
        <f t="shared" si="57"/>
        <v>X</v>
      </c>
      <c r="DJ72" s="8" t="str">
        <f t="shared" si="58"/>
        <v>X</v>
      </c>
      <c r="DK72" s="8" t="str">
        <f t="shared" si="59"/>
        <v>X</v>
      </c>
      <c r="DL72" s="8" t="str">
        <f t="shared" si="60"/>
        <v>X</v>
      </c>
      <c r="DM72" s="8" t="str">
        <f t="shared" si="61"/>
        <v>X</v>
      </c>
      <c r="DN72" s="8" t="str">
        <f t="shared" si="62"/>
        <v>X</v>
      </c>
      <c r="DO72" s="8" t="str">
        <f t="shared" si="63"/>
        <v>X</v>
      </c>
      <c r="DP72" s="8" t="str">
        <f t="shared" si="64"/>
        <v>X</v>
      </c>
      <c r="DQ72" s="8" t="str">
        <f t="shared" si="65"/>
        <v>X</v>
      </c>
      <c r="DR72" s="8" t="str">
        <f t="shared" si="66"/>
        <v>X</v>
      </c>
      <c r="DS72" s="8" t="str">
        <f t="shared" si="67"/>
        <v>X</v>
      </c>
      <c r="DT72" s="8" t="str">
        <f t="shared" si="68"/>
        <v>X</v>
      </c>
      <c r="DU72" s="8" t="str">
        <f t="shared" si="69"/>
        <v>X</v>
      </c>
      <c r="DV72" s="8" t="str">
        <f t="shared" si="70"/>
        <v>X</v>
      </c>
      <c r="DW72" s="8" t="str">
        <f t="shared" si="71"/>
        <v>X</v>
      </c>
      <c r="DX72" s="8" t="str">
        <f t="shared" si="72"/>
        <v>X</v>
      </c>
      <c r="DZ72" s="8" t="str">
        <f t="shared" si="73"/>
        <v>X</v>
      </c>
      <c r="EB72" s="8">
        <f>IF($DZ72="", "", COUNTIF($DZ$11:$DZ72, "X"))</f>
        <v>62</v>
      </c>
      <c r="ED72" s="10" t="str">
        <f t="shared" si="74"/>
        <v>62. The Chedi El Gouna Hotel</v>
      </c>
      <c r="EF72" s="8">
        <v>62</v>
      </c>
      <c r="EH72" s="10" t="str">
        <f>IF($B72="", "", IF(COUNTIF($B$11:$B72, $B72)&gt;1, "", $B72))</f>
        <v>Egypt</v>
      </c>
      <c r="EI72" s="8">
        <f t="shared" si="75"/>
        <v>19</v>
      </c>
      <c r="EJ72" s="10" t="str">
        <f t="shared" si="76"/>
        <v>Sint Maarten (Dutch part)</v>
      </c>
      <c r="EL72" s="10" t="str">
        <f>IF($C72="", "", IF(COUNTIF($C$11:$C72, $C72)&gt;1, "", $C72))</f>
        <v>Hurghada</v>
      </c>
      <c r="EM72" s="8">
        <f t="shared" si="77"/>
        <v>130</v>
      </c>
      <c r="EN72" s="10" t="str">
        <f t="shared" si="78"/>
        <v>Chiusdino (SI)</v>
      </c>
    </row>
    <row r="73" spans="1:144" hidden="1" x14ac:dyDescent="0.35">
      <c r="A73" s="2"/>
      <c r="B73" s="41" t="s">
        <v>235</v>
      </c>
      <c r="C73" s="42" t="s">
        <v>1321</v>
      </c>
      <c r="D73" s="42" t="s">
        <v>1433</v>
      </c>
      <c r="E73" s="49">
        <v>560</v>
      </c>
      <c r="F73" s="49">
        <v>496</v>
      </c>
      <c r="G73" s="49">
        <v>64</v>
      </c>
      <c r="H73" s="49">
        <v>9</v>
      </c>
      <c r="I73" s="42" t="s">
        <v>137</v>
      </c>
      <c r="J73" s="50" t="s">
        <v>137</v>
      </c>
      <c r="K73" s="49" t="s">
        <v>137</v>
      </c>
      <c r="L73" s="49">
        <v>1818</v>
      </c>
      <c r="M73" s="49">
        <v>1150</v>
      </c>
      <c r="N73" s="49">
        <v>700</v>
      </c>
      <c r="O73" s="49">
        <v>620</v>
      </c>
      <c r="P73" s="49">
        <v>114</v>
      </c>
      <c r="Q73" s="49">
        <v>1000</v>
      </c>
      <c r="R73" s="49">
        <v>1000</v>
      </c>
      <c r="S73" s="50" t="s">
        <v>137</v>
      </c>
      <c r="T73" s="49" t="s">
        <v>137</v>
      </c>
      <c r="U73" s="49" t="s">
        <v>137</v>
      </c>
      <c r="V73" s="49" t="s">
        <v>137</v>
      </c>
      <c r="W73" s="50" t="s">
        <v>137</v>
      </c>
      <c r="X73" s="49" t="s">
        <v>137</v>
      </c>
      <c r="Y73" s="50" t="s">
        <v>137</v>
      </c>
      <c r="Z73" s="49" t="s">
        <v>137</v>
      </c>
      <c r="AA73" s="49">
        <v>15.53</v>
      </c>
      <c r="AB73" s="67" t="s">
        <v>137</v>
      </c>
      <c r="AC73" s="63" t="s">
        <v>861</v>
      </c>
      <c r="AD73" s="63" t="s">
        <v>1373</v>
      </c>
      <c r="AE73" s="43" t="s">
        <v>137</v>
      </c>
      <c r="AF73" s="2"/>
      <c r="BE73" s="8" t="str">
        <f t="shared" si="79"/>
        <v>X</v>
      </c>
      <c r="BG73" s="8" t="str">
        <f t="shared" si="16"/>
        <v/>
      </c>
      <c r="BH73" s="8" t="str">
        <f t="shared" si="17"/>
        <v/>
      </c>
      <c r="BI73" s="8" t="str">
        <f t="shared" si="18"/>
        <v/>
      </c>
      <c r="BJ73" s="8" t="str">
        <f t="shared" si="19"/>
        <v/>
      </c>
      <c r="BK73" s="8" t="str">
        <f t="shared" si="20"/>
        <v/>
      </c>
      <c r="BL73" s="8" t="str">
        <f t="shared" si="21"/>
        <v/>
      </c>
      <c r="BM73" s="8" t="str">
        <f t="shared" si="22"/>
        <v/>
      </c>
      <c r="BN73" s="8" t="str">
        <f t="shared" si="23"/>
        <v>Yellow</v>
      </c>
      <c r="BO73" s="8" t="str">
        <f t="shared" si="24"/>
        <v>Yellow</v>
      </c>
      <c r="BP73" s="8" t="str">
        <f t="shared" si="25"/>
        <v>Yellow</v>
      </c>
      <c r="BQ73" s="8" t="str">
        <f t="shared" si="26"/>
        <v/>
      </c>
      <c r="BR73" s="8" t="str">
        <f t="shared" si="27"/>
        <v/>
      </c>
      <c r="BS73" s="8" t="str">
        <f t="shared" si="28"/>
        <v/>
      </c>
      <c r="BT73" s="8" t="str">
        <f t="shared" si="29"/>
        <v/>
      </c>
      <c r="BU73" s="8" t="str">
        <f t="shared" si="30"/>
        <v/>
      </c>
      <c r="BV73" s="8" t="str">
        <f t="shared" si="31"/>
        <v/>
      </c>
      <c r="BW73" s="8" t="str">
        <f t="shared" si="32"/>
        <v/>
      </c>
      <c r="BX73" s="8" t="str">
        <f t="shared" si="33"/>
        <v>Yellow</v>
      </c>
      <c r="BY73" s="8" t="str">
        <f t="shared" si="34"/>
        <v>Yellow</v>
      </c>
      <c r="BZ73" s="8" t="str">
        <f t="shared" si="35"/>
        <v>Yellow</v>
      </c>
      <c r="CA73" s="8" t="str">
        <f t="shared" si="36"/>
        <v>Yellow</v>
      </c>
      <c r="CB73" s="8" t="str">
        <f t="shared" si="37"/>
        <v>Yellow</v>
      </c>
      <c r="CC73" s="8" t="str">
        <f t="shared" si="38"/>
        <v>Yellow</v>
      </c>
      <c r="CD73" s="8" t="str">
        <f t="shared" si="39"/>
        <v>Yellow</v>
      </c>
      <c r="CE73" s="8" t="str">
        <f t="shared" si="40"/>
        <v>Yellow</v>
      </c>
      <c r="CF73" s="8" t="str">
        <f t="shared" si="41"/>
        <v/>
      </c>
      <c r="CG73" s="8" t="str">
        <f t="shared" si="80"/>
        <v>Yellow</v>
      </c>
      <c r="CH73" s="8" t="str">
        <f t="shared" si="42"/>
        <v/>
      </c>
      <c r="CI73" s="8" t="str">
        <f t="shared" si="81"/>
        <v/>
      </c>
      <c r="CJ73" s="8" t="str">
        <f t="shared" si="43"/>
        <v>Yellow</v>
      </c>
      <c r="CL73" s="10" t="str">
        <f t="shared" si="82"/>
        <v>Egypt - Giza - Giza Palace Hotel and Spa</v>
      </c>
      <c r="CN73" s="22">
        <f t="shared" si="44"/>
        <v>1818</v>
      </c>
      <c r="CO73" s="22" t="str">
        <f t="shared" si="45"/>
        <v/>
      </c>
      <c r="CP73" s="22" t="str">
        <f t="shared" si="46"/>
        <v/>
      </c>
      <c r="CQ73" s="22" t="str">
        <f t="shared" si="47"/>
        <v/>
      </c>
      <c r="CR73" s="22" t="str">
        <f t="shared" si="83"/>
        <v/>
      </c>
      <c r="CS73" s="22">
        <f t="shared" si="84"/>
        <v>15.53</v>
      </c>
      <c r="CY73" s="8" t="str">
        <f t="shared" si="48"/>
        <v>X</v>
      </c>
      <c r="CZ73" s="29" t="str">
        <f t="shared" si="49"/>
        <v>X</v>
      </c>
      <c r="DB73" s="8" t="str">
        <f t="shared" si="50"/>
        <v>X</v>
      </c>
      <c r="DC73" s="8" t="str">
        <f t="shared" si="51"/>
        <v>X</v>
      </c>
      <c r="DD73" s="8" t="str">
        <f t="shared" si="52"/>
        <v>X</v>
      </c>
      <c r="DE73" s="8" t="str">
        <f t="shared" si="53"/>
        <v>X</v>
      </c>
      <c r="DF73" s="8" t="str">
        <f t="shared" si="54"/>
        <v>X</v>
      </c>
      <c r="DG73" s="8" t="str">
        <f t="shared" si="55"/>
        <v>X</v>
      </c>
      <c r="DH73" s="8" t="str">
        <f t="shared" si="56"/>
        <v>X</v>
      </c>
      <c r="DI73" s="8" t="str">
        <f t="shared" si="57"/>
        <v>X</v>
      </c>
      <c r="DJ73" s="8" t="str">
        <f t="shared" si="58"/>
        <v>X</v>
      </c>
      <c r="DK73" s="8" t="str">
        <f t="shared" si="59"/>
        <v>X</v>
      </c>
      <c r="DL73" s="8" t="str">
        <f t="shared" si="60"/>
        <v>X</v>
      </c>
      <c r="DM73" s="8" t="str">
        <f t="shared" si="61"/>
        <v>X</v>
      </c>
      <c r="DN73" s="8" t="str">
        <f t="shared" si="62"/>
        <v>X</v>
      </c>
      <c r="DO73" s="8" t="str">
        <f t="shared" si="63"/>
        <v>X</v>
      </c>
      <c r="DP73" s="8" t="str">
        <f t="shared" si="64"/>
        <v>X</v>
      </c>
      <c r="DQ73" s="8" t="str">
        <f t="shared" si="65"/>
        <v>X</v>
      </c>
      <c r="DR73" s="8" t="str">
        <f t="shared" si="66"/>
        <v>X</v>
      </c>
      <c r="DS73" s="8" t="str">
        <f t="shared" si="67"/>
        <v>X</v>
      </c>
      <c r="DT73" s="8" t="str">
        <f t="shared" si="68"/>
        <v>X</v>
      </c>
      <c r="DU73" s="8" t="str">
        <f t="shared" si="69"/>
        <v>X</v>
      </c>
      <c r="DV73" s="8" t="str">
        <f t="shared" si="70"/>
        <v>X</v>
      </c>
      <c r="DW73" s="8" t="str">
        <f t="shared" si="71"/>
        <v>X</v>
      </c>
      <c r="DX73" s="8" t="str">
        <f t="shared" si="72"/>
        <v>X</v>
      </c>
      <c r="DZ73" s="8" t="str">
        <f t="shared" si="73"/>
        <v>X</v>
      </c>
      <c r="EB73" s="8">
        <f>IF($DZ73="", "", COUNTIF($DZ$11:$DZ73, "X"))</f>
        <v>63</v>
      </c>
      <c r="ED73" s="10" t="str">
        <f t="shared" si="74"/>
        <v>63. Giza Palace Hotel and Spa</v>
      </c>
      <c r="EF73" s="8">
        <v>63</v>
      </c>
      <c r="EH73" s="10" t="str">
        <f>IF($B73="", "", IF(COUNTIF($B$11:$B73, $B73)&gt;1, "", $B73))</f>
        <v/>
      </c>
      <c r="EI73" s="8" t="str">
        <f t="shared" si="75"/>
        <v/>
      </c>
      <c r="EJ73" s="10" t="str">
        <f t="shared" si="76"/>
        <v>South Africa</v>
      </c>
      <c r="EL73" s="10" t="str">
        <f>IF($C73="", "", IF(COUNTIF($C$11:$C73, $C73)&gt;1, "", $C73))</f>
        <v>Giza</v>
      </c>
      <c r="EM73" s="8">
        <f t="shared" si="77"/>
        <v>110</v>
      </c>
      <c r="EN73" s="10" t="str">
        <f t="shared" si="78"/>
        <v>Chochola, Yucatan</v>
      </c>
    </row>
    <row r="74" spans="1:144" hidden="1" x14ac:dyDescent="0.35">
      <c r="A74" s="2"/>
      <c r="B74" s="41" t="s">
        <v>238</v>
      </c>
      <c r="C74" s="42" t="s">
        <v>239</v>
      </c>
      <c r="D74" s="42" t="s">
        <v>240</v>
      </c>
      <c r="E74" s="49">
        <v>179</v>
      </c>
      <c r="F74" s="49">
        <v>164</v>
      </c>
      <c r="G74" s="49">
        <v>15</v>
      </c>
      <c r="H74" s="49">
        <v>10</v>
      </c>
      <c r="I74" s="42" t="s">
        <v>137</v>
      </c>
      <c r="J74" s="50" t="s">
        <v>137</v>
      </c>
      <c r="K74" s="49">
        <v>100</v>
      </c>
      <c r="L74" s="49">
        <v>417</v>
      </c>
      <c r="M74" s="49">
        <v>130</v>
      </c>
      <c r="N74" s="49">
        <v>81</v>
      </c>
      <c r="O74" s="49" t="s">
        <v>137</v>
      </c>
      <c r="P74" s="49" t="s">
        <v>137</v>
      </c>
      <c r="Q74" s="49">
        <v>80</v>
      </c>
      <c r="R74" s="49">
        <v>150</v>
      </c>
      <c r="S74" s="50" t="s">
        <v>7</v>
      </c>
      <c r="T74" s="49" t="s">
        <v>137</v>
      </c>
      <c r="U74" s="49" t="s">
        <v>137</v>
      </c>
      <c r="V74" s="49" t="s">
        <v>137</v>
      </c>
      <c r="W74" s="50" t="s">
        <v>7</v>
      </c>
      <c r="X74" s="49" t="s">
        <v>137</v>
      </c>
      <c r="Y74" s="50" t="s">
        <v>137</v>
      </c>
      <c r="Z74" s="49" t="s">
        <v>137</v>
      </c>
      <c r="AA74" s="49">
        <v>13</v>
      </c>
      <c r="AB74" s="67" t="s">
        <v>137</v>
      </c>
      <c r="AC74" s="63" t="s">
        <v>790</v>
      </c>
      <c r="AD74" s="63" t="s">
        <v>863</v>
      </c>
      <c r="AE74" s="43" t="s">
        <v>137</v>
      </c>
      <c r="AF74" s="2"/>
      <c r="BE74" s="8" t="str">
        <f t="shared" si="79"/>
        <v>X</v>
      </c>
      <c r="BG74" s="8" t="str">
        <f t="shared" si="16"/>
        <v/>
      </c>
      <c r="BH74" s="8" t="str">
        <f t="shared" si="17"/>
        <v/>
      </c>
      <c r="BI74" s="8" t="str">
        <f t="shared" si="18"/>
        <v/>
      </c>
      <c r="BJ74" s="8" t="str">
        <f t="shared" si="19"/>
        <v/>
      </c>
      <c r="BK74" s="8" t="str">
        <f t="shared" si="20"/>
        <v/>
      </c>
      <c r="BL74" s="8" t="str">
        <f t="shared" si="21"/>
        <v/>
      </c>
      <c r="BM74" s="8" t="str">
        <f t="shared" si="22"/>
        <v/>
      </c>
      <c r="BN74" s="8" t="str">
        <f t="shared" si="23"/>
        <v>Yellow</v>
      </c>
      <c r="BO74" s="8" t="str">
        <f t="shared" si="24"/>
        <v>Yellow</v>
      </c>
      <c r="BP74" s="8" t="str">
        <f t="shared" si="25"/>
        <v/>
      </c>
      <c r="BQ74" s="8" t="str">
        <f t="shared" si="26"/>
        <v/>
      </c>
      <c r="BR74" s="8" t="str">
        <f t="shared" si="27"/>
        <v/>
      </c>
      <c r="BS74" s="8" t="str">
        <f t="shared" si="28"/>
        <v/>
      </c>
      <c r="BT74" s="8" t="str">
        <f t="shared" si="29"/>
        <v>Yellow</v>
      </c>
      <c r="BU74" s="8" t="str">
        <f t="shared" si="30"/>
        <v>Yellow</v>
      </c>
      <c r="BV74" s="8" t="str">
        <f t="shared" si="31"/>
        <v/>
      </c>
      <c r="BW74" s="8" t="str">
        <f t="shared" si="32"/>
        <v/>
      </c>
      <c r="BX74" s="8" t="str">
        <f t="shared" si="33"/>
        <v/>
      </c>
      <c r="BY74" s="8" t="str">
        <f t="shared" si="34"/>
        <v>Yellow</v>
      </c>
      <c r="BZ74" s="8" t="str">
        <f t="shared" si="35"/>
        <v>Yellow</v>
      </c>
      <c r="CA74" s="8" t="str">
        <f t="shared" si="36"/>
        <v>Yellow</v>
      </c>
      <c r="CB74" s="8" t="str">
        <f t="shared" si="37"/>
        <v/>
      </c>
      <c r="CC74" s="8" t="str">
        <f t="shared" si="38"/>
        <v>Yellow</v>
      </c>
      <c r="CD74" s="8" t="str">
        <f t="shared" si="39"/>
        <v>Yellow</v>
      </c>
      <c r="CE74" s="8" t="str">
        <f t="shared" si="40"/>
        <v>Yellow</v>
      </c>
      <c r="CF74" s="8" t="str">
        <f t="shared" si="41"/>
        <v/>
      </c>
      <c r="CG74" s="8" t="str">
        <f t="shared" si="80"/>
        <v>Yellow</v>
      </c>
      <c r="CH74" s="8" t="str">
        <f t="shared" si="42"/>
        <v/>
      </c>
      <c r="CI74" s="8" t="str">
        <f t="shared" si="81"/>
        <v/>
      </c>
      <c r="CJ74" s="8" t="str">
        <f t="shared" si="43"/>
        <v>Yellow</v>
      </c>
      <c r="CL74" s="10" t="str">
        <f t="shared" si="82"/>
        <v>Finland - Helsinki - Hotel Kämp</v>
      </c>
      <c r="CN74" s="22">
        <f t="shared" si="44"/>
        <v>417</v>
      </c>
      <c r="CO74" s="22" t="str">
        <f t="shared" si="45"/>
        <v/>
      </c>
      <c r="CP74" s="22" t="str">
        <f t="shared" si="46"/>
        <v/>
      </c>
      <c r="CQ74" s="22" t="str">
        <f t="shared" si="47"/>
        <v/>
      </c>
      <c r="CR74" s="22" t="str">
        <f t="shared" si="83"/>
        <v/>
      </c>
      <c r="CS74" s="22">
        <f t="shared" si="84"/>
        <v>13</v>
      </c>
      <c r="CY74" s="8" t="str">
        <f t="shared" si="48"/>
        <v>X</v>
      </c>
      <c r="CZ74" s="29" t="str">
        <f t="shared" si="49"/>
        <v>X</v>
      </c>
      <c r="DB74" s="8" t="str">
        <f t="shared" si="50"/>
        <v>X</v>
      </c>
      <c r="DC74" s="8" t="str">
        <f t="shared" si="51"/>
        <v>X</v>
      </c>
      <c r="DD74" s="8" t="str">
        <f t="shared" si="52"/>
        <v>X</v>
      </c>
      <c r="DE74" s="8" t="str">
        <f t="shared" si="53"/>
        <v>X</v>
      </c>
      <c r="DF74" s="8" t="str">
        <f t="shared" si="54"/>
        <v>X</v>
      </c>
      <c r="DG74" s="8" t="str">
        <f t="shared" si="55"/>
        <v>X</v>
      </c>
      <c r="DH74" s="8" t="str">
        <f t="shared" si="56"/>
        <v>X</v>
      </c>
      <c r="DI74" s="8" t="str">
        <f t="shared" si="57"/>
        <v>X</v>
      </c>
      <c r="DJ74" s="8" t="str">
        <f t="shared" si="58"/>
        <v>X</v>
      </c>
      <c r="DK74" s="8" t="str">
        <f t="shared" si="59"/>
        <v>X</v>
      </c>
      <c r="DL74" s="8" t="str">
        <f t="shared" si="60"/>
        <v>X</v>
      </c>
      <c r="DM74" s="8" t="str">
        <f t="shared" si="61"/>
        <v>X</v>
      </c>
      <c r="DN74" s="8" t="str">
        <f t="shared" si="62"/>
        <v>X</v>
      </c>
      <c r="DO74" s="8" t="str">
        <f t="shared" si="63"/>
        <v>X</v>
      </c>
      <c r="DP74" s="8" t="str">
        <f t="shared" si="64"/>
        <v>X</v>
      </c>
      <c r="DQ74" s="8" t="str">
        <f t="shared" si="65"/>
        <v>X</v>
      </c>
      <c r="DR74" s="8" t="str">
        <f t="shared" si="66"/>
        <v>X</v>
      </c>
      <c r="DS74" s="8" t="str">
        <f t="shared" si="67"/>
        <v>X</v>
      </c>
      <c r="DT74" s="8" t="str">
        <f t="shared" si="68"/>
        <v>X</v>
      </c>
      <c r="DU74" s="8" t="str">
        <f t="shared" si="69"/>
        <v>X</v>
      </c>
      <c r="DV74" s="8" t="str">
        <f t="shared" si="70"/>
        <v>X</v>
      </c>
      <c r="DW74" s="8" t="str">
        <f t="shared" si="71"/>
        <v>X</v>
      </c>
      <c r="DX74" s="8" t="str">
        <f t="shared" si="72"/>
        <v>X</v>
      </c>
      <c r="DZ74" s="8" t="str">
        <f t="shared" si="73"/>
        <v>X</v>
      </c>
      <c r="EB74" s="8">
        <f>IF($DZ74="", "", COUNTIF($DZ$11:$DZ74, "X"))</f>
        <v>64</v>
      </c>
      <c r="ED74" s="10" t="str">
        <f t="shared" si="74"/>
        <v>64. Hotel Kämp</v>
      </c>
      <c r="EF74" s="8">
        <v>64</v>
      </c>
      <c r="EH74" s="10" t="str">
        <f>IF($B74="", "", IF(COUNTIF($B$11:$B74, $B74)&gt;1, "", $B74))</f>
        <v>Finland</v>
      </c>
      <c r="EI74" s="8">
        <f t="shared" si="75"/>
        <v>20</v>
      </c>
      <c r="EJ74" s="10" t="str">
        <f t="shared" si="76"/>
        <v>Spain</v>
      </c>
      <c r="EL74" s="10" t="str">
        <f>IF($C74="", "", IF(COUNTIF($C$11:$C74, $C74)&gt;1, "", $C74))</f>
        <v>Helsinki</v>
      </c>
      <c r="EM74" s="8">
        <f t="shared" si="77"/>
        <v>121</v>
      </c>
      <c r="EN74" s="10" t="str">
        <f t="shared" si="78"/>
        <v>Chongzuo</v>
      </c>
    </row>
    <row r="75" spans="1:144" hidden="1" x14ac:dyDescent="0.35">
      <c r="A75" s="2"/>
      <c r="B75" s="41" t="s">
        <v>241</v>
      </c>
      <c r="C75" s="42" t="s">
        <v>242</v>
      </c>
      <c r="D75" s="42" t="s">
        <v>243</v>
      </c>
      <c r="E75" s="49">
        <v>29</v>
      </c>
      <c r="F75" s="49">
        <v>16</v>
      </c>
      <c r="G75" s="49">
        <v>13</v>
      </c>
      <c r="H75" s="49">
        <v>0</v>
      </c>
      <c r="I75" s="42" t="s">
        <v>137</v>
      </c>
      <c r="J75" s="50" t="s">
        <v>137</v>
      </c>
      <c r="K75" s="49" t="s">
        <v>137</v>
      </c>
      <c r="L75" s="49" t="s">
        <v>137</v>
      </c>
      <c r="M75" s="49" t="s">
        <v>137</v>
      </c>
      <c r="N75" s="49" t="s">
        <v>137</v>
      </c>
      <c r="O75" s="49" t="s">
        <v>137</v>
      </c>
      <c r="P75" s="49" t="s">
        <v>137</v>
      </c>
      <c r="Q75" s="49" t="s">
        <v>137</v>
      </c>
      <c r="R75" s="49" t="s">
        <v>137</v>
      </c>
      <c r="S75" s="50" t="s">
        <v>137</v>
      </c>
      <c r="T75" s="49" t="s">
        <v>137</v>
      </c>
      <c r="U75" s="49" t="s">
        <v>137</v>
      </c>
      <c r="V75" s="49" t="s">
        <v>137</v>
      </c>
      <c r="W75" s="50" t="s">
        <v>7</v>
      </c>
      <c r="X75" s="49" t="s">
        <v>137</v>
      </c>
      <c r="Y75" s="50" t="s">
        <v>137</v>
      </c>
      <c r="Z75" s="49" t="s">
        <v>137</v>
      </c>
      <c r="AA75" s="49">
        <v>11</v>
      </c>
      <c r="AB75" s="67" t="s">
        <v>137</v>
      </c>
      <c r="AC75" s="63" t="s">
        <v>790</v>
      </c>
      <c r="AD75" s="63" t="s">
        <v>864</v>
      </c>
      <c r="AE75" s="43" t="s">
        <v>137</v>
      </c>
      <c r="AF75" s="2"/>
      <c r="BE75" s="8" t="str">
        <f t="shared" si="79"/>
        <v>X</v>
      </c>
      <c r="BG75" s="8" t="str">
        <f t="shared" ref="BG75:BG138" si="85">IF($BE75="", "", IF(AND(BG$5="X", B75=""), $BE$6, IF(AND(NOT($CL75=""), COUNTIF($CL$11:$CL$510, $CL75)&gt;1), $BE$7, "")))</f>
        <v/>
      </c>
      <c r="BH75" s="8" t="str">
        <f t="shared" ref="BH75:BH138" si="86">IF($BE75="", "", IF(AND(BH$5="X", C75=""), $BE$6, IF(AND(NOT($CL75=""), COUNTIF($CL$11:$CL$510, $CL75)&gt;1), $BE$7, "")))</f>
        <v/>
      </c>
      <c r="BI75" s="8" t="str">
        <f t="shared" ref="BI75:BI138" si="87">IF($BE75="", "", IF(AND(BI$5="X", D75=""), $BE$6, IF(AND(NOT($CL75=""), COUNTIF($CL$11:$CL$510, $CL75)&gt;1), $BE$7, "")))</f>
        <v/>
      </c>
      <c r="BJ75" s="8" t="str">
        <f t="shared" ref="BJ75:BJ138" si="88">IF($BE75="", "", IF(AND(BJ$5="X", E75=""), $BE$6, IF(AND(NOT(E75=""), ISNUMBER(E75)=FALSE), $BE$7, "")))</f>
        <v/>
      </c>
      <c r="BK75" s="8" t="str">
        <f t="shared" ref="BK75:BK138" si="89">IF($BE75="", "", IF(AND(BK$5="X", F75=""), $BE$6, IF(AND(NOT(F75=""), ISNUMBER(F75)=FALSE), $BE$7, "")))</f>
        <v/>
      </c>
      <c r="BL75" s="8" t="str">
        <f t="shared" ref="BL75:BL138" si="90">IF($BE75="", "", IF(AND(BL$5="X", G75=""), $BE$6, IF(AND(NOT(G75=""), ISNUMBER(G75)=FALSE), $BE$7, "")))</f>
        <v/>
      </c>
      <c r="BM75" s="8" t="str">
        <f t="shared" ref="BM75:BM138" si="91">IF($BE75="", "", IF(AND(BM$5="X", H75=""), $BE$6, IF(AND(NOT(H75=""), ISNUMBER(H75)=FALSE), $BE$7, "")))</f>
        <v/>
      </c>
      <c r="BN75" s="8" t="str">
        <f t="shared" ref="BN75:BN138" si="92">IF($BE75="", "", IF(AND(BN$5="X", I75=""), $BE$6, IF(AND(NOT(I75=""), COUNTIF(AI$11:AI$16, I75)=0), $BE$7, "")))</f>
        <v>Yellow</v>
      </c>
      <c r="BO75" s="8" t="str">
        <f t="shared" ref="BO75:BO138" si="93">IF($BE75="", "", IF(AND(BO$5="X", J75=""), $BE$6, IF(AND(NOT(J75=""), COUNTIF(AJ$11:AJ$12, J75)=0), $BE$7, "")))</f>
        <v>Yellow</v>
      </c>
      <c r="BP75" s="8" t="str">
        <f t="shared" ref="BP75:BP138" si="94">IF($BE75="", "", IF(AND(BP$5="X", K75=""), $BE$6, IF(AND(NOT(K75=""), COUNTIF(AK$11:AK$11, K75)=0, ISNUMBER(K75)=FALSE), $BE$7, "")))</f>
        <v>Yellow</v>
      </c>
      <c r="BQ75" s="8" t="str">
        <f t="shared" ref="BQ75:BQ138" si="95">IF($BE75="", "", IF(AND(BQ$5="X", L75=""), $BE$6, IF(AND(NOT(L75=""), COUNTIF(AL$11:AL$11, L75)=0, ISNUMBER(L75)=FALSE), $BE$7, "")))</f>
        <v>Yellow</v>
      </c>
      <c r="BR75" s="8" t="str">
        <f t="shared" ref="BR75:BR138" si="96">IF($BE75="", "", IF(AND(BR$5="X", M75=""), $BE$6, IF(AND(NOT(M75=""), COUNTIF(AM$11:AM$11, M75)=0, ISNUMBER(M75)=FALSE), $BE$7, "")))</f>
        <v>Yellow</v>
      </c>
      <c r="BS75" s="8" t="str">
        <f t="shared" ref="BS75:BS138" si="97">IF($BE75="", "", IF(AND(BS$5="X", N75=""), $BE$6, IF(AND(NOT(N75=""), COUNTIF(AN$11:AN$11, N75)=0, ISNUMBER(N75)=FALSE), $BE$7, "")))</f>
        <v>Yellow</v>
      </c>
      <c r="BT75" s="8" t="str">
        <f t="shared" ref="BT75:BT138" si="98">IF($BE75="", "", IF(AND(BT$5="X", O75=""), $BE$6, IF(AND(NOT(O75=""), COUNTIF(AO$11:AO$11, O75)=0, ISNUMBER(O75)=FALSE), $BE$7, "")))</f>
        <v>Yellow</v>
      </c>
      <c r="BU75" s="8" t="str">
        <f t="shared" ref="BU75:BU138" si="99">IF($BE75="", "", IF(AND(BU$5="X", P75=""), $BE$6, IF(AND(NOT(P75=""), COUNTIF(AP$11:AP$11, P75)=0, ISNUMBER(P75)=FALSE), $BE$7, "")))</f>
        <v>Yellow</v>
      </c>
      <c r="BV75" s="8" t="str">
        <f t="shared" ref="BV75:BV138" si="100">IF($BE75="", "", IF(AND(BV$5="X", Q75=""), $BE$6, IF(AND(NOT(Q75=""), COUNTIF(AQ$11:AQ$11, Q75)=0, ISNUMBER(Q75)=FALSE), $BE$7, "")))</f>
        <v>Yellow</v>
      </c>
      <c r="BW75" s="8" t="str">
        <f t="shared" ref="BW75:BW138" si="101">IF($BE75="", "", IF(AND(BW$5="X", R75=""), $BE$6, IF(AND(NOT(R75=""), COUNTIF(AR$11:AR$11, R75)=0, ISNUMBER(R75)=FALSE), $BE$7, "")))</f>
        <v>Yellow</v>
      </c>
      <c r="BX75" s="8" t="str">
        <f t="shared" ref="BX75:BX138" si="102">IF($BE75="", "", IF(AND(BX$5="X", S75=""), $BE$6, IF(AND(NOT(S75=""), COUNTIF(AS$11:AS$12, S75)=0), $BE$7, "")))</f>
        <v>Yellow</v>
      </c>
      <c r="BY75" s="8" t="str">
        <f t="shared" ref="BY75:BY138" si="103">IF($BE75="", "", IF(AND(BY$5="X", T75=""), $BE$6, IF(AND(NOT(T75=""), COUNTIF(AT$11:AT$11, T75)=0, ISNUMBER(T75)=FALSE), $BE$7, "")))</f>
        <v>Yellow</v>
      </c>
      <c r="BZ75" s="8" t="str">
        <f t="shared" ref="BZ75:BZ138" si="104">IF($BE75="", "", IF(AND(BZ$5="X", U75=""), $BE$6, IF(AND(NOT(U75=""), COUNTIF(AU$11:AU$11, U75)=0, ISNUMBER(U75)=FALSE), $BE$7, "")))</f>
        <v>Yellow</v>
      </c>
      <c r="CA75" s="8" t="str">
        <f t="shared" ref="CA75:CA138" si="105">IF($BE75="", "", IF(AND(CA$5="X", V75=""), $BE$6, IF(AND(NOT(V75=""), COUNTIF(AV$11:AV$11, V75)=0, ISNUMBER(V75)=FALSE), $BE$7, "")))</f>
        <v>Yellow</v>
      </c>
      <c r="CB75" s="8" t="str">
        <f t="shared" ref="CB75:CB138" si="106">IF($BE75="", "", IF(AND(CB$5="X", W75=""), $BE$6, IF(AND(NOT(W75=""), COUNTIF(AW$11:AW$12, W75)=0), $BE$7, "")))</f>
        <v/>
      </c>
      <c r="CC75" s="8" t="str">
        <f t="shared" ref="CC75:CC138" si="107">IF($BE75="", "", IF(AND(CC$5="X", X75=""), $BE$6, IF(AND(NOT(X75=""), COUNTIF(AX$11:AX$11, X75)=0, ISNUMBER(X75)=FALSE), $BE$7, "")))</f>
        <v>Yellow</v>
      </c>
      <c r="CD75" s="8" t="str">
        <f t="shared" ref="CD75:CD138" si="108">IF($BE75="", "", IF(AND(CD$5="X", Y75=""), $BE$6, IF(AND(NOT(Y75=""), COUNTIF(AY$11:AY$12, Y75)=0), $BE$7, "")))</f>
        <v>Yellow</v>
      </c>
      <c r="CE75" s="8" t="str">
        <f t="shared" ref="CE75:CE138" si="109">IF($BE75="", "", IF(AND(CE$5="X", Z75=""), $BE$6, IF(AND(NOT(Z75=""), COUNTIF(AZ$11:AZ$11, Z75)=0, ISNUMBER(Z75)=FALSE), $BE$7, "")))</f>
        <v>Yellow</v>
      </c>
      <c r="CF75" s="8" t="str">
        <f t="shared" ref="CF75:CF138" si="110">IF($BE75="", "", IF(AND(CF$5="X", AA75=""), $BE$6, IF(AND(NOT(AA75=""), COUNTIF(BA$11:BA$11, AA75)=0, ISNUMBER(AA75)=FALSE), $BE$7, "")))</f>
        <v/>
      </c>
      <c r="CG75" s="8" t="str">
        <f t="shared" si="80"/>
        <v>Yellow</v>
      </c>
      <c r="CH75" s="8" t="str">
        <f t="shared" ref="CH75:CH138" si="111">IF($BE75="", "", IF(AND(CH$5="X", AC75=""), $BE$6, IF(AND(NOT(AC75=""), COUNTIF(BE$11:BE$11, AC75)=0, COUNTIF(BC$11:BC$20, AC75)=0), $BE$7, "")))</f>
        <v/>
      </c>
      <c r="CI75" s="8" t="str">
        <f t="shared" si="81"/>
        <v/>
      </c>
      <c r="CJ75" s="8" t="str">
        <f t="shared" ref="CJ75:CJ138" si="112">IF($BE75="", "", IF(AND(CJ$5="X", AE75=""), $BE$6, ""))</f>
        <v>Yellow</v>
      </c>
      <c r="CL75" s="10" t="str">
        <f t="shared" si="82"/>
        <v>France - Paris - J.K. Place Paris</v>
      </c>
      <c r="CN75" s="22" t="str">
        <f t="shared" ref="CN75:CN138" si="113">IF($L75="", "", IF($L75=$AL$11, $AL$11, IF($CN$8=$CN$5, $L75, IFERROR(ROUND($L75*$CN$3, 0), ""))))</f>
        <v/>
      </c>
      <c r="CO75" s="22" t="str">
        <f t="shared" ref="CO75:CO138" si="114">IF(T75="", "", IF(T75=$AL$11, $AL$11, IF($CN$8=$CN$5, T75, IFERROR(ROUND(T75*$CN$3, 0), ""))))</f>
        <v/>
      </c>
      <c r="CP75" s="22" t="str">
        <f t="shared" ref="CP75:CP138" si="115">IF(U75="", "", IF(U75=$AL$11, $AL$11, IF($CN$8=$CN$5, U75, IFERROR(ROUND(U75*$CN$3, 0), ""))))</f>
        <v/>
      </c>
      <c r="CQ75" s="22" t="str">
        <f t="shared" ref="CQ75:CQ138" si="116">IF(V75="", "", IF(V75=$AL$11, $AL$11, IF($CN$8=$CN$5, V75, IFERROR(ROUND(V75*$CN$3, 0), ""))))</f>
        <v/>
      </c>
      <c r="CR75" s="22" t="str">
        <f t="shared" si="83"/>
        <v/>
      </c>
      <c r="CS75" s="22">
        <f t="shared" si="84"/>
        <v>11</v>
      </c>
      <c r="CY75" s="8" t="str">
        <f t="shared" ref="CY75:CY138" si="117">IF($BE75="", "", IF($CU$8="X", "X", IF(COUNTIF($CU$11:$CU$20, $B75)&gt;0, "X","")))</f>
        <v>X</v>
      </c>
      <c r="CZ75" s="29" t="str">
        <f t="shared" ref="CZ75:CZ138" si="118">IF($BE75="", "", IF($CV$8="X", "X", IF(COUNTIF($CV$11:$CV$20, $C75)&gt;0, "X","")))</f>
        <v>X</v>
      </c>
      <c r="DB75" s="8" t="str">
        <f t="shared" ref="DB75:DB138" si="119">IF($BE75="", "", IF(AND(NOT(DB$7=""), OR(E75&lt;DB$7, E75=AK$11)), "", IF(AND(NOT(DB$8=""), E75&gt;DB$8), "", "X")))</f>
        <v>X</v>
      </c>
      <c r="DC75" s="8" t="str">
        <f t="shared" ref="DC75:DC138" si="120">IF($BE75="", "", IF(AND(NOT(DC$7=""), OR(F75&lt;DC$7, F75=AL$11)), "", IF(AND(NOT(DC$8=""), F75&gt;DC$8), "", "X")))</f>
        <v>X</v>
      </c>
      <c r="DD75" s="8" t="str">
        <f t="shared" ref="DD75:DD138" si="121">IF($BE75="", "", IF(AND(NOT(DD$7=""), OR(G75&lt;DD$7, G75=AM$11)), "", IF(AND(NOT(DD$8=""), G75&gt;DD$8), "", "X")))</f>
        <v>X</v>
      </c>
      <c r="DE75" s="8" t="str">
        <f t="shared" ref="DE75:DE138" si="122">IF($BE75="", "", IF(AND(NOT(DE$7=""), OR(H75&lt;DE$7, H75=AO$11)), "", IF(AND(NOT(DE$8=""), H75&gt;DE$8), "", "X")))</f>
        <v>X</v>
      </c>
      <c r="DF75" s="8" t="str">
        <f t="shared" ref="DF75:DF138" si="123">IF($BE75="", "", IF($CW$8="X", "X", IF(COUNTIF($CW$11:$CW$16, $I75)&gt;0, "X","")))</f>
        <v>X</v>
      </c>
      <c r="DG75" s="8" t="str">
        <f t="shared" ref="DG75:DG138" si="124">IF($BE75="", "", IF(DG$8="", "X", IF(J75=DG$8, "X", "")))</f>
        <v>X</v>
      </c>
      <c r="DH75" s="8" t="str">
        <f t="shared" ref="DH75:DH138" si="125">IF($BE75="", "", IF(AND(NOT(DH$7=""), OR(K75&lt;DH$7, K75=AR$11)), "", IF(AND(NOT(DH$8=""), K75&gt;DH$8), "", "X")))</f>
        <v>X</v>
      </c>
      <c r="DI75" s="8" t="str">
        <f t="shared" ref="DI75:DI138" si="126">IF($BE75="", "", IF(AND(NOT(DI$7=""), OR($CN75&lt;DI$7, $CN75=AS$11)), "", IF(AND(NOT(DI$8=""), $CN75&gt;DI$8), "", "X")))</f>
        <v>X</v>
      </c>
      <c r="DJ75" s="8" t="str">
        <f t="shared" ref="DJ75:DJ138" si="127">IF($BE75="", "", IF(AND(NOT(DJ$7=""), OR(M75&lt;DJ$7, M75=AT$11)), "", IF(AND(NOT(DJ$8=""), M75&gt;DJ$8), "", "X")))</f>
        <v>X</v>
      </c>
      <c r="DK75" s="8" t="str">
        <f t="shared" ref="DK75:DK138" si="128">IF($BE75="", "", IF(AND(NOT(DK$7=""), OR(N75&lt;DK$7, N75=AU$11)), "", IF(AND(NOT(DK$8=""), N75&gt;DK$8), "", "X")))</f>
        <v>X</v>
      </c>
      <c r="DL75" s="8" t="str">
        <f t="shared" ref="DL75:DL138" si="129">IF($BE75="", "", IF(AND(NOT(DL$7=""), OR(O75&lt;DL$7, O75=AV$11)), "", IF(AND(NOT(DL$8=""), O75&gt;DL$8), "", "X")))</f>
        <v>X</v>
      </c>
      <c r="DM75" s="8" t="str">
        <f t="shared" ref="DM75:DM138" si="130">IF($BE75="", "", IF(AND(NOT(DM$7=""), OR(P75&lt;DM$7, P75=AW$11)), "", IF(AND(NOT(DM$8=""), P75&gt;DM$8), "", "X")))</f>
        <v>X</v>
      </c>
      <c r="DN75" s="8" t="str">
        <f t="shared" ref="DN75:DN138" si="131">IF($BE75="", "", IF(AND(NOT(DN$7=""), OR(Q75&lt;DN$7, Q75=AX$11)), "", IF(AND(NOT(DN$8=""), Q75&gt;DN$8), "", "X")))</f>
        <v>X</v>
      </c>
      <c r="DO75" s="8" t="str">
        <f t="shared" ref="DO75:DO138" si="132">IF($BE75="", "", IF(AND(NOT(DO$7=""), OR(R75&lt;DO$7, R75=AY$11)), "", IF(AND(NOT(DO$8=""), R75&gt;DO$8), "", "X")))</f>
        <v>X</v>
      </c>
      <c r="DP75" s="8" t="str">
        <f t="shared" ref="DP75:DP138" si="133">IF($BE75="", "", IF(DP$8="", "X", IF(S75=DP$8, "X", "")))</f>
        <v>X</v>
      </c>
      <c r="DQ75" s="8" t="str">
        <f t="shared" ref="DQ75:DQ138" si="134">IF($BE75="", "", IF(AND(NOT(DQ$7=""), OR($CO75&lt;DQ$7, $CO75=BA$11)), "", IF(AND(NOT(DQ$8=""), $CO75&gt;DQ$8), "", "X")))</f>
        <v>X</v>
      </c>
      <c r="DR75" s="8" t="str">
        <f t="shared" ref="DR75:DR138" si="135">IF($BE75="", "", IF(AND(NOT(DR$7=""), OR($CP75&lt;DR$7, $CP75=BD$11)), "", IF(AND(NOT(DR$8=""), $CP75&gt;DR$8), "", "X")))</f>
        <v>X</v>
      </c>
      <c r="DS75" s="8" t="str">
        <f t="shared" ref="DS75:DS138" si="136">IF($BE75="", "", IF(AND(NOT(DS$7=""), OR($CQ75&lt;DS$7, $CQ75=BE$11)), "", IF(AND(NOT(DS$8=""), $CQ75&gt;DS$8), "", "X")))</f>
        <v>X</v>
      </c>
      <c r="DT75" s="8" t="str">
        <f t="shared" ref="DT75:DT138" si="137">IF($BE75="", "", IF(DT$8="", "X", IF(W75=DT$8, "X", "")))</f>
        <v>X</v>
      </c>
      <c r="DU75" s="8" t="str">
        <f t="shared" ref="DU75:DU138" si="138">IF($BE75="", "", IF(AND(NOT(DU$7=""), OR(X75&lt;DU$7, X75=BG$11)), "", IF(AND(NOT(DU$8=""), X75&gt;DU$8), "", "X")))</f>
        <v>X</v>
      </c>
      <c r="DV75" s="8" t="str">
        <f t="shared" ref="DV75:DV138" si="139">IF($BE75="", "", IF(DV$8="", "X", IF(Y75=DV$8, "X", "")))</f>
        <v>X</v>
      </c>
      <c r="DW75" s="8" t="str">
        <f t="shared" ref="DW75:DW138" si="140">IF($BE75="", "", IF(AND(NOT(DW$7=""), OR($CR75&lt;DW$7, $CR75=BI$11)), "", IF(AND(NOT(DW$8=""), $CR75&gt;DW$8), "", "X")))</f>
        <v>X</v>
      </c>
      <c r="DX75" s="8" t="str">
        <f t="shared" ref="DX75:DX138" si="141">IF($BE75="", "", IF(AND(NOT(DX$7=""), OR($CS75&lt;DX$7, $CS75=BJ$11)), "", IF(AND(NOT(DX$8=""), $CS75&gt;DX$8), "", "X")))</f>
        <v>X</v>
      </c>
      <c r="DZ75" s="8" t="str">
        <f t="shared" ref="DZ75:DZ138" si="142">IF($BE75="", "", IF(COUNTIF($CY75:$DX75, "X")=25, "X", ""))</f>
        <v>X</v>
      </c>
      <c r="EB75" s="8">
        <f>IF($DZ75="", "", COUNTIF($DZ$11:$DZ75, "X"))</f>
        <v>65</v>
      </c>
      <c r="ED75" s="10" t="str">
        <f t="shared" ref="ED75:ED138" si="143">IF($EB75="", "", CONCATENATE($EB75, ". ", $D75))</f>
        <v>65. J.K. Place Paris</v>
      </c>
      <c r="EF75" s="8">
        <v>65</v>
      </c>
      <c r="EH75" s="10" t="str">
        <f>IF($B75="", "", IF(COUNTIF($B$11:$B75, $B75)&gt;1, "", $B75))</f>
        <v>France</v>
      </c>
      <c r="EI75" s="8">
        <f t="shared" ref="EI75:EI138" si="144">IF(EH75="", "", COUNTIF(EH$11:EH$510, "&lt;"&amp;EH75)+1-EI$9)</f>
        <v>21</v>
      </c>
      <c r="EJ75" s="10" t="str">
        <f t="shared" ref="EJ75:EJ138" si="145">IF($EF75&gt;EI$7, "", IFERROR(INDEX(EH$11:EH$510, MATCH($EF75, EI$11:EI$510, 0)), ""))</f>
        <v>Sweden</v>
      </c>
      <c r="EL75" s="10" t="str">
        <f>IF($C75="", "", IF(COUNTIF($C$11:$C75, $C75)&gt;1, "", $C75))</f>
        <v>Paris</v>
      </c>
      <c r="EM75" s="8">
        <f t="shared" ref="EM75:EM138" si="146">IF(EL75="", "", COUNTIF(EL$11:EL$510, "&lt;"&amp;EL75)+1-EM$9)</f>
        <v>219</v>
      </c>
      <c r="EN75" s="10" t="str">
        <f t="shared" ref="EN75:EN138" si="147">IF($EF75&gt;EM$7, "", IFERROR(INDEX(EL$11:EL$510, MATCH($EF75, EM$11:EM$510, 0)), ""))</f>
        <v>Cima di Porlezza</v>
      </c>
    </row>
    <row r="76" spans="1:144" hidden="1" x14ac:dyDescent="0.35">
      <c r="A76" s="2"/>
      <c r="B76" s="41" t="s">
        <v>241</v>
      </c>
      <c r="C76" s="42" t="s">
        <v>246</v>
      </c>
      <c r="D76" s="42" t="s">
        <v>247</v>
      </c>
      <c r="E76" s="49">
        <v>53</v>
      </c>
      <c r="F76" s="49">
        <v>38</v>
      </c>
      <c r="G76" s="49">
        <v>15</v>
      </c>
      <c r="H76" s="49">
        <v>0</v>
      </c>
      <c r="I76" s="42" t="s">
        <v>137</v>
      </c>
      <c r="J76" s="50" t="s">
        <v>137</v>
      </c>
      <c r="K76" s="49" t="s">
        <v>137</v>
      </c>
      <c r="L76" s="49" t="s">
        <v>137</v>
      </c>
      <c r="M76" s="49" t="s">
        <v>137</v>
      </c>
      <c r="N76" s="49" t="s">
        <v>137</v>
      </c>
      <c r="O76" s="49" t="s">
        <v>137</v>
      </c>
      <c r="P76" s="49" t="s">
        <v>137</v>
      </c>
      <c r="Q76" s="49" t="s">
        <v>137</v>
      </c>
      <c r="R76" s="49" t="s">
        <v>137</v>
      </c>
      <c r="S76" s="50" t="s">
        <v>137</v>
      </c>
      <c r="T76" s="49" t="s">
        <v>137</v>
      </c>
      <c r="U76" s="49" t="s">
        <v>137</v>
      </c>
      <c r="V76" s="49" t="s">
        <v>137</v>
      </c>
      <c r="W76" s="50" t="s">
        <v>7</v>
      </c>
      <c r="X76" s="49" t="s">
        <v>137</v>
      </c>
      <c r="Y76" s="50" t="s">
        <v>137</v>
      </c>
      <c r="Z76" s="49" t="s">
        <v>137</v>
      </c>
      <c r="AA76" s="49">
        <v>32</v>
      </c>
      <c r="AB76" s="67" t="s">
        <v>137</v>
      </c>
      <c r="AC76" s="63" t="s">
        <v>790</v>
      </c>
      <c r="AD76" s="63" t="s">
        <v>867</v>
      </c>
      <c r="AE76" s="43" t="s">
        <v>137</v>
      </c>
      <c r="AF76" s="2"/>
      <c r="BE76" s="8" t="str">
        <f t="shared" ref="BE76:BE139" si="148">IF(COUNTIF($B76:$AE76, "")=30, "", "X")</f>
        <v>X</v>
      </c>
      <c r="BG76" s="8" t="str">
        <f t="shared" si="85"/>
        <v/>
      </c>
      <c r="BH76" s="8" t="str">
        <f t="shared" si="86"/>
        <v/>
      </c>
      <c r="BI76" s="8" t="str">
        <f t="shared" si="87"/>
        <v/>
      </c>
      <c r="BJ76" s="8" t="str">
        <f t="shared" si="88"/>
        <v/>
      </c>
      <c r="BK76" s="8" t="str">
        <f t="shared" si="89"/>
        <v/>
      </c>
      <c r="BL76" s="8" t="str">
        <f t="shared" si="90"/>
        <v/>
      </c>
      <c r="BM76" s="8" t="str">
        <f t="shared" si="91"/>
        <v/>
      </c>
      <c r="BN76" s="8" t="str">
        <f t="shared" si="92"/>
        <v>Yellow</v>
      </c>
      <c r="BO76" s="8" t="str">
        <f t="shared" si="93"/>
        <v>Yellow</v>
      </c>
      <c r="BP76" s="8" t="str">
        <f t="shared" si="94"/>
        <v>Yellow</v>
      </c>
      <c r="BQ76" s="8" t="str">
        <f t="shared" si="95"/>
        <v>Yellow</v>
      </c>
      <c r="BR76" s="8" t="str">
        <f t="shared" si="96"/>
        <v>Yellow</v>
      </c>
      <c r="BS76" s="8" t="str">
        <f t="shared" si="97"/>
        <v>Yellow</v>
      </c>
      <c r="BT76" s="8" t="str">
        <f t="shared" si="98"/>
        <v>Yellow</v>
      </c>
      <c r="BU76" s="8" t="str">
        <f t="shared" si="99"/>
        <v>Yellow</v>
      </c>
      <c r="BV76" s="8" t="str">
        <f t="shared" si="100"/>
        <v>Yellow</v>
      </c>
      <c r="BW76" s="8" t="str">
        <f t="shared" si="101"/>
        <v>Yellow</v>
      </c>
      <c r="BX76" s="8" t="str">
        <f t="shared" si="102"/>
        <v>Yellow</v>
      </c>
      <c r="BY76" s="8" t="str">
        <f t="shared" si="103"/>
        <v>Yellow</v>
      </c>
      <c r="BZ76" s="8" t="str">
        <f t="shared" si="104"/>
        <v>Yellow</v>
      </c>
      <c r="CA76" s="8" t="str">
        <f t="shared" si="105"/>
        <v>Yellow</v>
      </c>
      <c r="CB76" s="8" t="str">
        <f t="shared" si="106"/>
        <v/>
      </c>
      <c r="CC76" s="8" t="str">
        <f t="shared" si="107"/>
        <v>Yellow</v>
      </c>
      <c r="CD76" s="8" t="str">
        <f t="shared" si="108"/>
        <v>Yellow</v>
      </c>
      <c r="CE76" s="8" t="str">
        <f t="shared" si="109"/>
        <v>Yellow</v>
      </c>
      <c r="CF76" s="8" t="str">
        <f t="shared" si="110"/>
        <v/>
      </c>
      <c r="CG76" s="8" t="str">
        <f t="shared" ref="CG76:CG139" si="149">IF($BE76="", "", IF(AND(CG$5="X", AB76=""), $BE$6, IF(AND(NOT(AB76=""), COUNTIF(BD$11:BD$11, AB76)=0, COUNTIF(BB$11:BB$12, AB76)=0), $BE$7, "")))</f>
        <v>Yellow</v>
      </c>
      <c r="CH76" s="8" t="str">
        <f t="shared" si="111"/>
        <v/>
      </c>
      <c r="CI76" s="8" t="str">
        <f t="shared" ref="CI76:CI139" si="150">IF($BE76="", "", IF(AND(CI$5="X", AD76=""), $BE$6, ""))</f>
        <v/>
      </c>
      <c r="CJ76" s="8" t="str">
        <f t="shared" si="112"/>
        <v>Yellow</v>
      </c>
      <c r="CL76" s="10" t="str">
        <f t="shared" ref="CL76:CL139" si="151">IF(OR($B76="", $C76="", $D76=""), "", CONCATENATE($B76, " - ", $C76, " - ", $D76))</f>
        <v>France - La Croix Valmer - Lily of the Valley</v>
      </c>
      <c r="CN76" s="22" t="str">
        <f t="shared" si="113"/>
        <v/>
      </c>
      <c r="CO76" s="22" t="str">
        <f t="shared" si="114"/>
        <v/>
      </c>
      <c r="CP76" s="22" t="str">
        <f t="shared" si="115"/>
        <v/>
      </c>
      <c r="CQ76" s="22" t="str">
        <f t="shared" si="116"/>
        <v/>
      </c>
      <c r="CR76" s="22" t="str">
        <f t="shared" ref="CR76:CR139" si="152">IF(Z76="", "", IF(Z76=$AL$11, $AL$11, IF($CR$8=$CR$6, Z76, IFERROR(ROUND(Z76*$CR$3, 0), ""))))</f>
        <v/>
      </c>
      <c r="CS76" s="22">
        <f t="shared" ref="CS76:CS139" si="153">IF(AA76="", "", IF(AA76=$AL$11, $AL$11, IF($CR$8=$CR$6, AA76, IFERROR(ROUND(AA76*$CR$3, 0), ""))))</f>
        <v>32</v>
      </c>
      <c r="CY76" s="8" t="str">
        <f t="shared" si="117"/>
        <v>X</v>
      </c>
      <c r="CZ76" s="29" t="str">
        <f t="shared" si="118"/>
        <v>X</v>
      </c>
      <c r="DB76" s="8" t="str">
        <f t="shared" si="119"/>
        <v>X</v>
      </c>
      <c r="DC76" s="8" t="str">
        <f t="shared" si="120"/>
        <v>X</v>
      </c>
      <c r="DD76" s="8" t="str">
        <f t="shared" si="121"/>
        <v>X</v>
      </c>
      <c r="DE76" s="8" t="str">
        <f t="shared" si="122"/>
        <v>X</v>
      </c>
      <c r="DF76" s="8" t="str">
        <f t="shared" si="123"/>
        <v>X</v>
      </c>
      <c r="DG76" s="8" t="str">
        <f t="shared" si="124"/>
        <v>X</v>
      </c>
      <c r="DH76" s="8" t="str">
        <f t="shared" si="125"/>
        <v>X</v>
      </c>
      <c r="DI76" s="8" t="str">
        <f t="shared" si="126"/>
        <v>X</v>
      </c>
      <c r="DJ76" s="8" t="str">
        <f t="shared" si="127"/>
        <v>X</v>
      </c>
      <c r="DK76" s="8" t="str">
        <f t="shared" si="128"/>
        <v>X</v>
      </c>
      <c r="DL76" s="8" t="str">
        <f t="shared" si="129"/>
        <v>X</v>
      </c>
      <c r="DM76" s="8" t="str">
        <f t="shared" si="130"/>
        <v>X</v>
      </c>
      <c r="DN76" s="8" t="str">
        <f t="shared" si="131"/>
        <v>X</v>
      </c>
      <c r="DO76" s="8" t="str">
        <f t="shared" si="132"/>
        <v>X</v>
      </c>
      <c r="DP76" s="8" t="str">
        <f t="shared" si="133"/>
        <v>X</v>
      </c>
      <c r="DQ76" s="8" t="str">
        <f t="shared" si="134"/>
        <v>X</v>
      </c>
      <c r="DR76" s="8" t="str">
        <f t="shared" si="135"/>
        <v>X</v>
      </c>
      <c r="DS76" s="8" t="str">
        <f t="shared" si="136"/>
        <v>X</v>
      </c>
      <c r="DT76" s="8" t="str">
        <f t="shared" si="137"/>
        <v>X</v>
      </c>
      <c r="DU76" s="8" t="str">
        <f t="shared" si="138"/>
        <v>X</v>
      </c>
      <c r="DV76" s="8" t="str">
        <f t="shared" si="139"/>
        <v>X</v>
      </c>
      <c r="DW76" s="8" t="str">
        <f t="shared" si="140"/>
        <v>X</v>
      </c>
      <c r="DX76" s="8" t="str">
        <f t="shared" si="141"/>
        <v>X</v>
      </c>
      <c r="DZ76" s="8" t="str">
        <f t="shared" si="142"/>
        <v>X</v>
      </c>
      <c r="EB76" s="8">
        <f>IF($DZ76="", "", COUNTIF($DZ$11:$DZ76, "X"))</f>
        <v>66</v>
      </c>
      <c r="ED76" s="10" t="str">
        <f t="shared" si="143"/>
        <v>66. Lily of the Valley</v>
      </c>
      <c r="EF76" s="8">
        <v>66</v>
      </c>
      <c r="EH76" s="10" t="str">
        <f>IF($B76="", "", IF(COUNTIF($B$11:$B76, $B76)&gt;1, "", $B76))</f>
        <v/>
      </c>
      <c r="EI76" s="8" t="str">
        <f t="shared" si="144"/>
        <v/>
      </c>
      <c r="EJ76" s="10" t="str">
        <f t="shared" si="145"/>
        <v>Switzerland</v>
      </c>
      <c r="EL76" s="10" t="str">
        <f>IF($C76="", "", IF(COUNTIF($C$11:$C76, $C76)&gt;1, "", $C76))</f>
        <v>La Croix Valmer</v>
      </c>
      <c r="EM76" s="8">
        <f t="shared" si="146"/>
        <v>150</v>
      </c>
      <c r="EN76" s="10" t="str">
        <f t="shared" si="147"/>
        <v>Ciudad de México</v>
      </c>
    </row>
    <row r="77" spans="1:144" hidden="1" x14ac:dyDescent="0.35">
      <c r="A77" s="2"/>
      <c r="B77" s="41" t="s">
        <v>241</v>
      </c>
      <c r="C77" s="42" t="s">
        <v>248</v>
      </c>
      <c r="D77" s="42" t="s">
        <v>1250</v>
      </c>
      <c r="E77" s="49">
        <v>61</v>
      </c>
      <c r="F77" s="49">
        <v>48</v>
      </c>
      <c r="G77" s="49">
        <v>13</v>
      </c>
      <c r="H77" s="49">
        <v>5</v>
      </c>
      <c r="I77" s="42" t="s">
        <v>137</v>
      </c>
      <c r="J77" s="50" t="s">
        <v>137</v>
      </c>
      <c r="K77" s="49">
        <v>72</v>
      </c>
      <c r="L77" s="49">
        <v>200</v>
      </c>
      <c r="M77" s="49">
        <v>70</v>
      </c>
      <c r="N77" s="49">
        <v>40</v>
      </c>
      <c r="O77" s="49" t="s">
        <v>137</v>
      </c>
      <c r="P77" s="49">
        <v>40</v>
      </c>
      <c r="Q77" s="49">
        <v>50</v>
      </c>
      <c r="R77" s="49">
        <v>90</v>
      </c>
      <c r="S77" s="50" t="s">
        <v>7</v>
      </c>
      <c r="T77" s="49" t="s">
        <v>137</v>
      </c>
      <c r="U77" s="49" t="s">
        <v>137</v>
      </c>
      <c r="V77" s="49" t="s">
        <v>137</v>
      </c>
      <c r="W77" s="50" t="s">
        <v>137</v>
      </c>
      <c r="X77" s="49" t="s">
        <v>137</v>
      </c>
      <c r="Y77" s="50" t="s">
        <v>137</v>
      </c>
      <c r="Z77" s="49" t="s">
        <v>137</v>
      </c>
      <c r="AA77" s="49">
        <v>34</v>
      </c>
      <c r="AB77" s="67" t="s">
        <v>137</v>
      </c>
      <c r="AC77" s="63" t="s">
        <v>790</v>
      </c>
      <c r="AD77" s="63" t="s">
        <v>868</v>
      </c>
      <c r="AE77" s="43" t="s">
        <v>137</v>
      </c>
      <c r="AF77" s="2"/>
      <c r="BE77" s="8" t="str">
        <f t="shared" si="148"/>
        <v>X</v>
      </c>
      <c r="BG77" s="8" t="str">
        <f t="shared" si="85"/>
        <v/>
      </c>
      <c r="BH77" s="8" t="str">
        <f t="shared" si="86"/>
        <v/>
      </c>
      <c r="BI77" s="8" t="str">
        <f t="shared" si="87"/>
        <v/>
      </c>
      <c r="BJ77" s="8" t="str">
        <f t="shared" si="88"/>
        <v/>
      </c>
      <c r="BK77" s="8" t="str">
        <f t="shared" si="89"/>
        <v/>
      </c>
      <c r="BL77" s="8" t="str">
        <f t="shared" si="90"/>
        <v/>
      </c>
      <c r="BM77" s="8" t="str">
        <f t="shared" si="91"/>
        <v/>
      </c>
      <c r="BN77" s="8" t="str">
        <f t="shared" si="92"/>
        <v>Yellow</v>
      </c>
      <c r="BO77" s="8" t="str">
        <f t="shared" si="93"/>
        <v>Yellow</v>
      </c>
      <c r="BP77" s="8" t="str">
        <f t="shared" si="94"/>
        <v/>
      </c>
      <c r="BQ77" s="8" t="str">
        <f t="shared" si="95"/>
        <v/>
      </c>
      <c r="BR77" s="8" t="str">
        <f t="shared" si="96"/>
        <v/>
      </c>
      <c r="BS77" s="8" t="str">
        <f t="shared" si="97"/>
        <v/>
      </c>
      <c r="BT77" s="8" t="str">
        <f t="shared" si="98"/>
        <v>Yellow</v>
      </c>
      <c r="BU77" s="8" t="str">
        <f t="shared" si="99"/>
        <v/>
      </c>
      <c r="BV77" s="8" t="str">
        <f t="shared" si="100"/>
        <v/>
      </c>
      <c r="BW77" s="8" t="str">
        <f t="shared" si="101"/>
        <v/>
      </c>
      <c r="BX77" s="8" t="str">
        <f t="shared" si="102"/>
        <v/>
      </c>
      <c r="BY77" s="8" t="str">
        <f t="shared" si="103"/>
        <v>Yellow</v>
      </c>
      <c r="BZ77" s="8" t="str">
        <f t="shared" si="104"/>
        <v>Yellow</v>
      </c>
      <c r="CA77" s="8" t="str">
        <f t="shared" si="105"/>
        <v>Yellow</v>
      </c>
      <c r="CB77" s="8" t="str">
        <f t="shared" si="106"/>
        <v>Yellow</v>
      </c>
      <c r="CC77" s="8" t="str">
        <f t="shared" si="107"/>
        <v>Yellow</v>
      </c>
      <c r="CD77" s="8" t="str">
        <f t="shared" si="108"/>
        <v>Yellow</v>
      </c>
      <c r="CE77" s="8" t="str">
        <f t="shared" si="109"/>
        <v>Yellow</v>
      </c>
      <c r="CF77" s="8" t="str">
        <f t="shared" si="110"/>
        <v/>
      </c>
      <c r="CG77" s="8" t="str">
        <f t="shared" si="149"/>
        <v>Yellow</v>
      </c>
      <c r="CH77" s="8" t="str">
        <f t="shared" si="111"/>
        <v/>
      </c>
      <c r="CI77" s="8" t="str">
        <f t="shared" si="150"/>
        <v/>
      </c>
      <c r="CJ77" s="8" t="str">
        <f t="shared" si="112"/>
        <v>Yellow</v>
      </c>
      <c r="CL77" s="10" t="str">
        <f t="shared" si="151"/>
        <v>France - Nimes - Maison Albar – L’Imperator</v>
      </c>
      <c r="CN77" s="22">
        <f t="shared" si="113"/>
        <v>200</v>
      </c>
      <c r="CO77" s="22" t="str">
        <f t="shared" si="114"/>
        <v/>
      </c>
      <c r="CP77" s="22" t="str">
        <f t="shared" si="115"/>
        <v/>
      </c>
      <c r="CQ77" s="22" t="str">
        <f t="shared" si="116"/>
        <v/>
      </c>
      <c r="CR77" s="22" t="str">
        <f t="shared" si="152"/>
        <v/>
      </c>
      <c r="CS77" s="22">
        <f t="shared" si="153"/>
        <v>34</v>
      </c>
      <c r="CY77" s="8" t="str">
        <f t="shared" si="117"/>
        <v>X</v>
      </c>
      <c r="CZ77" s="29" t="str">
        <f t="shared" si="118"/>
        <v>X</v>
      </c>
      <c r="DB77" s="8" t="str">
        <f t="shared" si="119"/>
        <v>X</v>
      </c>
      <c r="DC77" s="8" t="str">
        <f t="shared" si="120"/>
        <v>X</v>
      </c>
      <c r="DD77" s="8" t="str">
        <f t="shared" si="121"/>
        <v>X</v>
      </c>
      <c r="DE77" s="8" t="str">
        <f t="shared" si="122"/>
        <v>X</v>
      </c>
      <c r="DF77" s="8" t="str">
        <f t="shared" si="123"/>
        <v>X</v>
      </c>
      <c r="DG77" s="8" t="str">
        <f t="shared" si="124"/>
        <v>X</v>
      </c>
      <c r="DH77" s="8" t="str">
        <f t="shared" si="125"/>
        <v>X</v>
      </c>
      <c r="DI77" s="8" t="str">
        <f t="shared" si="126"/>
        <v>X</v>
      </c>
      <c r="DJ77" s="8" t="str">
        <f t="shared" si="127"/>
        <v>X</v>
      </c>
      <c r="DK77" s="8" t="str">
        <f t="shared" si="128"/>
        <v>X</v>
      </c>
      <c r="DL77" s="8" t="str">
        <f t="shared" si="129"/>
        <v>X</v>
      </c>
      <c r="DM77" s="8" t="str">
        <f t="shared" si="130"/>
        <v>X</v>
      </c>
      <c r="DN77" s="8" t="str">
        <f t="shared" si="131"/>
        <v>X</v>
      </c>
      <c r="DO77" s="8" t="str">
        <f t="shared" si="132"/>
        <v>X</v>
      </c>
      <c r="DP77" s="8" t="str">
        <f t="shared" si="133"/>
        <v>X</v>
      </c>
      <c r="DQ77" s="8" t="str">
        <f t="shared" si="134"/>
        <v>X</v>
      </c>
      <c r="DR77" s="8" t="str">
        <f t="shared" si="135"/>
        <v>X</v>
      </c>
      <c r="DS77" s="8" t="str">
        <f t="shared" si="136"/>
        <v>X</v>
      </c>
      <c r="DT77" s="8" t="str">
        <f t="shared" si="137"/>
        <v>X</v>
      </c>
      <c r="DU77" s="8" t="str">
        <f t="shared" si="138"/>
        <v>X</v>
      </c>
      <c r="DV77" s="8" t="str">
        <f t="shared" si="139"/>
        <v>X</v>
      </c>
      <c r="DW77" s="8" t="str">
        <f t="shared" si="140"/>
        <v>X</v>
      </c>
      <c r="DX77" s="8" t="str">
        <f t="shared" si="141"/>
        <v>X</v>
      </c>
      <c r="DZ77" s="8" t="str">
        <f t="shared" si="142"/>
        <v>X</v>
      </c>
      <c r="EB77" s="8">
        <f>IF($DZ77="", "", COUNTIF($DZ$11:$DZ77, "X"))</f>
        <v>67</v>
      </c>
      <c r="ED77" s="10" t="str">
        <f t="shared" si="143"/>
        <v>67. Maison Albar – L’Imperator</v>
      </c>
      <c r="EF77" s="8">
        <v>67</v>
      </c>
      <c r="EH77" s="10" t="str">
        <f>IF($B77="", "", IF(COUNTIF($B$11:$B77, $B77)&gt;1, "", $B77))</f>
        <v/>
      </c>
      <c r="EI77" s="8" t="str">
        <f t="shared" si="144"/>
        <v/>
      </c>
      <c r="EJ77" s="10" t="str">
        <f t="shared" si="145"/>
        <v>Tanzania, United Republic of</v>
      </c>
      <c r="EL77" s="10" t="str">
        <f>IF($C77="", "", IF(COUNTIF($C$11:$C77, $C77)&gt;1, "", $C77))</f>
        <v>Nimes</v>
      </c>
      <c r="EM77" s="8">
        <f t="shared" si="146"/>
        <v>207</v>
      </c>
      <c r="EN77" s="10" t="str">
        <f t="shared" si="147"/>
        <v>Cognac</v>
      </c>
    </row>
    <row r="78" spans="1:144" hidden="1" x14ac:dyDescent="0.35">
      <c r="A78" s="2"/>
      <c r="B78" s="41" t="s">
        <v>241</v>
      </c>
      <c r="C78" s="42" t="s">
        <v>255</v>
      </c>
      <c r="D78" s="42" t="s">
        <v>256</v>
      </c>
      <c r="E78" s="49">
        <v>47</v>
      </c>
      <c r="F78" s="49">
        <v>0</v>
      </c>
      <c r="G78" s="49">
        <v>47</v>
      </c>
      <c r="H78" s="49">
        <v>2</v>
      </c>
      <c r="I78" s="42" t="s">
        <v>137</v>
      </c>
      <c r="J78" s="50" t="s">
        <v>137</v>
      </c>
      <c r="K78" s="49" t="s">
        <v>137</v>
      </c>
      <c r="L78" s="49">
        <v>158</v>
      </c>
      <c r="M78" s="49">
        <v>65</v>
      </c>
      <c r="N78" s="49">
        <v>24</v>
      </c>
      <c r="O78" s="49" t="s">
        <v>137</v>
      </c>
      <c r="P78" s="49" t="s">
        <v>137</v>
      </c>
      <c r="Q78" s="49">
        <v>60</v>
      </c>
      <c r="R78" s="49">
        <v>80</v>
      </c>
      <c r="S78" s="50" t="s">
        <v>7</v>
      </c>
      <c r="T78" s="49" t="s">
        <v>137</v>
      </c>
      <c r="U78" s="49" t="s">
        <v>137</v>
      </c>
      <c r="V78" s="49" t="s">
        <v>137</v>
      </c>
      <c r="W78" s="50" t="s">
        <v>7</v>
      </c>
      <c r="X78" s="49" t="s">
        <v>137</v>
      </c>
      <c r="Y78" s="50" t="s">
        <v>137</v>
      </c>
      <c r="Z78" s="49" t="s">
        <v>137</v>
      </c>
      <c r="AA78" s="49">
        <v>32</v>
      </c>
      <c r="AB78" s="67" t="s">
        <v>137</v>
      </c>
      <c r="AC78" s="63" t="s">
        <v>790</v>
      </c>
      <c r="AD78" s="63" t="s">
        <v>876</v>
      </c>
      <c r="AE78" s="43" t="s">
        <v>137</v>
      </c>
      <c r="AF78" s="2"/>
      <c r="BE78" s="8" t="str">
        <f t="shared" si="148"/>
        <v>X</v>
      </c>
      <c r="BG78" s="8" t="str">
        <f t="shared" si="85"/>
        <v/>
      </c>
      <c r="BH78" s="8" t="str">
        <f t="shared" si="86"/>
        <v/>
      </c>
      <c r="BI78" s="8" t="str">
        <f t="shared" si="87"/>
        <v/>
      </c>
      <c r="BJ78" s="8" t="str">
        <f t="shared" si="88"/>
        <v/>
      </c>
      <c r="BK78" s="8" t="str">
        <f t="shared" si="89"/>
        <v/>
      </c>
      <c r="BL78" s="8" t="str">
        <f t="shared" si="90"/>
        <v/>
      </c>
      <c r="BM78" s="8" t="str">
        <f t="shared" si="91"/>
        <v/>
      </c>
      <c r="BN78" s="8" t="str">
        <f t="shared" si="92"/>
        <v>Yellow</v>
      </c>
      <c r="BO78" s="8" t="str">
        <f t="shared" si="93"/>
        <v>Yellow</v>
      </c>
      <c r="BP78" s="8" t="str">
        <f t="shared" si="94"/>
        <v>Yellow</v>
      </c>
      <c r="BQ78" s="8" t="str">
        <f t="shared" si="95"/>
        <v/>
      </c>
      <c r="BR78" s="8" t="str">
        <f t="shared" si="96"/>
        <v/>
      </c>
      <c r="BS78" s="8" t="str">
        <f t="shared" si="97"/>
        <v/>
      </c>
      <c r="BT78" s="8" t="str">
        <f t="shared" si="98"/>
        <v>Yellow</v>
      </c>
      <c r="BU78" s="8" t="str">
        <f t="shared" si="99"/>
        <v>Yellow</v>
      </c>
      <c r="BV78" s="8" t="str">
        <f t="shared" si="100"/>
        <v/>
      </c>
      <c r="BW78" s="8" t="str">
        <f t="shared" si="101"/>
        <v/>
      </c>
      <c r="BX78" s="8" t="str">
        <f t="shared" si="102"/>
        <v/>
      </c>
      <c r="BY78" s="8" t="str">
        <f t="shared" si="103"/>
        <v>Yellow</v>
      </c>
      <c r="BZ78" s="8" t="str">
        <f t="shared" si="104"/>
        <v>Yellow</v>
      </c>
      <c r="CA78" s="8" t="str">
        <f t="shared" si="105"/>
        <v>Yellow</v>
      </c>
      <c r="CB78" s="8" t="str">
        <f t="shared" si="106"/>
        <v/>
      </c>
      <c r="CC78" s="8" t="str">
        <f t="shared" si="107"/>
        <v>Yellow</v>
      </c>
      <c r="CD78" s="8" t="str">
        <f t="shared" si="108"/>
        <v>Yellow</v>
      </c>
      <c r="CE78" s="8" t="str">
        <f t="shared" si="109"/>
        <v>Yellow</v>
      </c>
      <c r="CF78" s="8" t="str">
        <f t="shared" si="110"/>
        <v/>
      </c>
      <c r="CG78" s="8" t="str">
        <f t="shared" si="149"/>
        <v>Yellow</v>
      </c>
      <c r="CH78" s="8" t="str">
        <f t="shared" si="111"/>
        <v/>
      </c>
      <c r="CI78" s="8" t="str">
        <f t="shared" si="150"/>
        <v/>
      </c>
      <c r="CJ78" s="8" t="str">
        <f t="shared" si="112"/>
        <v>Yellow</v>
      </c>
      <c r="CL78" s="10" t="str">
        <f t="shared" si="151"/>
        <v>France - Champillon - Royal Champagne Hotel &amp; Spa</v>
      </c>
      <c r="CN78" s="22">
        <f t="shared" si="113"/>
        <v>158</v>
      </c>
      <c r="CO78" s="22" t="str">
        <f t="shared" si="114"/>
        <v/>
      </c>
      <c r="CP78" s="22" t="str">
        <f t="shared" si="115"/>
        <v/>
      </c>
      <c r="CQ78" s="22" t="str">
        <f t="shared" si="116"/>
        <v/>
      </c>
      <c r="CR78" s="22" t="str">
        <f t="shared" si="152"/>
        <v/>
      </c>
      <c r="CS78" s="22">
        <f t="shared" si="153"/>
        <v>32</v>
      </c>
      <c r="CY78" s="8" t="str">
        <f t="shared" si="117"/>
        <v>X</v>
      </c>
      <c r="CZ78" s="29" t="str">
        <f t="shared" si="118"/>
        <v>X</v>
      </c>
      <c r="DB78" s="8" t="str">
        <f t="shared" si="119"/>
        <v>X</v>
      </c>
      <c r="DC78" s="8" t="str">
        <f t="shared" si="120"/>
        <v>X</v>
      </c>
      <c r="DD78" s="8" t="str">
        <f t="shared" si="121"/>
        <v>X</v>
      </c>
      <c r="DE78" s="8" t="str">
        <f t="shared" si="122"/>
        <v>X</v>
      </c>
      <c r="DF78" s="8" t="str">
        <f t="shared" si="123"/>
        <v>X</v>
      </c>
      <c r="DG78" s="8" t="str">
        <f t="shared" si="124"/>
        <v>X</v>
      </c>
      <c r="DH78" s="8" t="str">
        <f t="shared" si="125"/>
        <v>X</v>
      </c>
      <c r="DI78" s="8" t="str">
        <f t="shared" si="126"/>
        <v>X</v>
      </c>
      <c r="DJ78" s="8" t="str">
        <f t="shared" si="127"/>
        <v>X</v>
      </c>
      <c r="DK78" s="8" t="str">
        <f t="shared" si="128"/>
        <v>X</v>
      </c>
      <c r="DL78" s="8" t="str">
        <f t="shared" si="129"/>
        <v>X</v>
      </c>
      <c r="DM78" s="8" t="str">
        <f t="shared" si="130"/>
        <v>X</v>
      </c>
      <c r="DN78" s="8" t="str">
        <f t="shared" si="131"/>
        <v>X</v>
      </c>
      <c r="DO78" s="8" t="str">
        <f t="shared" si="132"/>
        <v>X</v>
      </c>
      <c r="DP78" s="8" t="str">
        <f t="shared" si="133"/>
        <v>X</v>
      </c>
      <c r="DQ78" s="8" t="str">
        <f t="shared" si="134"/>
        <v>X</v>
      </c>
      <c r="DR78" s="8" t="str">
        <f t="shared" si="135"/>
        <v>X</v>
      </c>
      <c r="DS78" s="8" t="str">
        <f t="shared" si="136"/>
        <v>X</v>
      </c>
      <c r="DT78" s="8" t="str">
        <f t="shared" si="137"/>
        <v>X</v>
      </c>
      <c r="DU78" s="8" t="str">
        <f t="shared" si="138"/>
        <v>X</v>
      </c>
      <c r="DV78" s="8" t="str">
        <f t="shared" si="139"/>
        <v>X</v>
      </c>
      <c r="DW78" s="8" t="str">
        <f t="shared" si="140"/>
        <v>X</v>
      </c>
      <c r="DX78" s="8" t="str">
        <f t="shared" si="141"/>
        <v>X</v>
      </c>
      <c r="DZ78" s="8" t="str">
        <f t="shared" si="142"/>
        <v>X</v>
      </c>
      <c r="EB78" s="8">
        <f>IF($DZ78="", "", COUNTIF($DZ$11:$DZ78, "X"))</f>
        <v>68</v>
      </c>
      <c r="ED78" s="10" t="str">
        <f t="shared" si="143"/>
        <v>68. Royal Champagne Hotel &amp; Spa</v>
      </c>
      <c r="EF78" s="8">
        <v>68</v>
      </c>
      <c r="EH78" s="10" t="str">
        <f>IF($B78="", "", IF(COUNTIF($B$11:$B78, $B78)&gt;1, "", $B78))</f>
        <v/>
      </c>
      <c r="EI78" s="8" t="str">
        <f t="shared" si="144"/>
        <v/>
      </c>
      <c r="EJ78" s="10" t="str">
        <f t="shared" si="145"/>
        <v>Thailand</v>
      </c>
      <c r="EL78" s="10" t="str">
        <f>IF($C78="", "", IF(COUNTIF($C$11:$C78, $C78)&gt;1, "", $C78))</f>
        <v>Champillon</v>
      </c>
      <c r="EM78" s="8">
        <f t="shared" si="146"/>
        <v>58</v>
      </c>
      <c r="EN78" s="10" t="str">
        <f t="shared" si="147"/>
        <v>Cologne</v>
      </c>
    </row>
    <row r="79" spans="1:144" hidden="1" x14ac:dyDescent="0.35">
      <c r="A79" s="2"/>
      <c r="B79" s="41" t="s">
        <v>241</v>
      </c>
      <c r="C79" s="42" t="s">
        <v>257</v>
      </c>
      <c r="D79" s="42" t="s">
        <v>1185</v>
      </c>
      <c r="E79" s="49">
        <v>19</v>
      </c>
      <c r="F79" s="49">
        <v>14</v>
      </c>
      <c r="G79" s="49">
        <v>5</v>
      </c>
      <c r="H79" s="49">
        <v>2</v>
      </c>
      <c r="I79" s="42" t="s">
        <v>137</v>
      </c>
      <c r="J79" s="50" t="s">
        <v>137</v>
      </c>
      <c r="K79" s="49">
        <v>25</v>
      </c>
      <c r="L79" s="49">
        <v>84</v>
      </c>
      <c r="M79" s="49">
        <v>50</v>
      </c>
      <c r="N79" s="49">
        <v>18</v>
      </c>
      <c r="O79" s="49" t="s">
        <v>137</v>
      </c>
      <c r="P79" s="49">
        <v>26</v>
      </c>
      <c r="Q79" s="49">
        <v>40</v>
      </c>
      <c r="R79" s="49">
        <v>40</v>
      </c>
      <c r="S79" s="50" t="s">
        <v>7</v>
      </c>
      <c r="T79" s="49" t="s">
        <v>137</v>
      </c>
      <c r="U79" s="49" t="s">
        <v>137</v>
      </c>
      <c r="V79" s="49" t="s">
        <v>137</v>
      </c>
      <c r="W79" s="50" t="s">
        <v>137</v>
      </c>
      <c r="X79" s="49" t="s">
        <v>137</v>
      </c>
      <c r="Y79" s="50" t="s">
        <v>137</v>
      </c>
      <c r="Z79" s="49" t="s">
        <v>137</v>
      </c>
      <c r="AA79" s="49">
        <v>56</v>
      </c>
      <c r="AB79" s="67" t="s">
        <v>137</v>
      </c>
      <c r="AC79" s="63" t="s">
        <v>790</v>
      </c>
      <c r="AD79" s="63" t="s">
        <v>877</v>
      </c>
      <c r="AE79" s="43" t="s">
        <v>137</v>
      </c>
      <c r="AF79" s="2"/>
      <c r="BE79" s="8" t="str">
        <f t="shared" si="148"/>
        <v>X</v>
      </c>
      <c r="BG79" s="8" t="str">
        <f t="shared" si="85"/>
        <v/>
      </c>
      <c r="BH79" s="8" t="str">
        <f t="shared" si="86"/>
        <v/>
      </c>
      <c r="BI79" s="8" t="str">
        <f t="shared" si="87"/>
        <v/>
      </c>
      <c r="BJ79" s="8" t="str">
        <f t="shared" si="88"/>
        <v/>
      </c>
      <c r="BK79" s="8" t="str">
        <f t="shared" si="89"/>
        <v/>
      </c>
      <c r="BL79" s="8" t="str">
        <f t="shared" si="90"/>
        <v/>
      </c>
      <c r="BM79" s="8" t="str">
        <f t="shared" si="91"/>
        <v/>
      </c>
      <c r="BN79" s="8" t="str">
        <f t="shared" si="92"/>
        <v>Yellow</v>
      </c>
      <c r="BO79" s="8" t="str">
        <f t="shared" si="93"/>
        <v>Yellow</v>
      </c>
      <c r="BP79" s="8" t="str">
        <f t="shared" si="94"/>
        <v/>
      </c>
      <c r="BQ79" s="8" t="str">
        <f t="shared" si="95"/>
        <v/>
      </c>
      <c r="BR79" s="8" t="str">
        <f t="shared" si="96"/>
        <v/>
      </c>
      <c r="BS79" s="8" t="str">
        <f t="shared" si="97"/>
        <v/>
      </c>
      <c r="BT79" s="8" t="str">
        <f t="shared" si="98"/>
        <v>Yellow</v>
      </c>
      <c r="BU79" s="8" t="str">
        <f t="shared" si="99"/>
        <v/>
      </c>
      <c r="BV79" s="8" t="str">
        <f t="shared" si="100"/>
        <v/>
      </c>
      <c r="BW79" s="8" t="str">
        <f t="shared" si="101"/>
        <v/>
      </c>
      <c r="BX79" s="8" t="str">
        <f t="shared" si="102"/>
        <v/>
      </c>
      <c r="BY79" s="8" t="str">
        <f t="shared" si="103"/>
        <v>Yellow</v>
      </c>
      <c r="BZ79" s="8" t="str">
        <f t="shared" si="104"/>
        <v>Yellow</v>
      </c>
      <c r="CA79" s="8" t="str">
        <f t="shared" si="105"/>
        <v>Yellow</v>
      </c>
      <c r="CB79" s="8" t="str">
        <f t="shared" si="106"/>
        <v>Yellow</v>
      </c>
      <c r="CC79" s="8" t="str">
        <f t="shared" si="107"/>
        <v>Yellow</v>
      </c>
      <c r="CD79" s="8" t="str">
        <f t="shared" si="108"/>
        <v>Yellow</v>
      </c>
      <c r="CE79" s="8" t="str">
        <f t="shared" si="109"/>
        <v>Yellow</v>
      </c>
      <c r="CF79" s="8" t="str">
        <f t="shared" si="110"/>
        <v/>
      </c>
      <c r="CG79" s="8" t="str">
        <f t="shared" si="149"/>
        <v>Yellow</v>
      </c>
      <c r="CH79" s="8" t="str">
        <f t="shared" si="111"/>
        <v/>
      </c>
      <c r="CI79" s="8" t="str">
        <f t="shared" si="150"/>
        <v/>
      </c>
      <c r="CJ79" s="8" t="str">
        <f t="shared" si="112"/>
        <v>Yellow</v>
      </c>
      <c r="CL79" s="10" t="str">
        <f t="shared" si="151"/>
        <v>France - Saint-Nicolas-de-Véroce - Armancette</v>
      </c>
      <c r="CN79" s="22">
        <f t="shared" si="113"/>
        <v>84</v>
      </c>
      <c r="CO79" s="22" t="str">
        <f t="shared" si="114"/>
        <v/>
      </c>
      <c r="CP79" s="22" t="str">
        <f t="shared" si="115"/>
        <v/>
      </c>
      <c r="CQ79" s="22" t="str">
        <f t="shared" si="116"/>
        <v/>
      </c>
      <c r="CR79" s="22" t="str">
        <f t="shared" si="152"/>
        <v/>
      </c>
      <c r="CS79" s="22">
        <f t="shared" si="153"/>
        <v>56</v>
      </c>
      <c r="CY79" s="8" t="str">
        <f t="shared" si="117"/>
        <v>X</v>
      </c>
      <c r="CZ79" s="29" t="str">
        <f t="shared" si="118"/>
        <v>X</v>
      </c>
      <c r="DB79" s="8" t="str">
        <f t="shared" si="119"/>
        <v>X</v>
      </c>
      <c r="DC79" s="8" t="str">
        <f t="shared" si="120"/>
        <v>X</v>
      </c>
      <c r="DD79" s="8" t="str">
        <f t="shared" si="121"/>
        <v>X</v>
      </c>
      <c r="DE79" s="8" t="str">
        <f t="shared" si="122"/>
        <v>X</v>
      </c>
      <c r="DF79" s="8" t="str">
        <f t="shared" si="123"/>
        <v>X</v>
      </c>
      <c r="DG79" s="8" t="str">
        <f t="shared" si="124"/>
        <v>X</v>
      </c>
      <c r="DH79" s="8" t="str">
        <f t="shared" si="125"/>
        <v>X</v>
      </c>
      <c r="DI79" s="8" t="str">
        <f t="shared" si="126"/>
        <v>X</v>
      </c>
      <c r="DJ79" s="8" t="str">
        <f t="shared" si="127"/>
        <v>X</v>
      </c>
      <c r="DK79" s="8" t="str">
        <f t="shared" si="128"/>
        <v>X</v>
      </c>
      <c r="DL79" s="8" t="str">
        <f t="shared" si="129"/>
        <v>X</v>
      </c>
      <c r="DM79" s="8" t="str">
        <f t="shared" si="130"/>
        <v>X</v>
      </c>
      <c r="DN79" s="8" t="str">
        <f t="shared" si="131"/>
        <v>X</v>
      </c>
      <c r="DO79" s="8" t="str">
        <f t="shared" si="132"/>
        <v>X</v>
      </c>
      <c r="DP79" s="8" t="str">
        <f t="shared" si="133"/>
        <v>X</v>
      </c>
      <c r="DQ79" s="8" t="str">
        <f t="shared" si="134"/>
        <v>X</v>
      </c>
      <c r="DR79" s="8" t="str">
        <f t="shared" si="135"/>
        <v>X</v>
      </c>
      <c r="DS79" s="8" t="str">
        <f t="shared" si="136"/>
        <v>X</v>
      </c>
      <c r="DT79" s="8" t="str">
        <f t="shared" si="137"/>
        <v>X</v>
      </c>
      <c r="DU79" s="8" t="str">
        <f t="shared" si="138"/>
        <v>X</v>
      </c>
      <c r="DV79" s="8" t="str">
        <f t="shared" si="139"/>
        <v>X</v>
      </c>
      <c r="DW79" s="8" t="str">
        <f t="shared" si="140"/>
        <v>X</v>
      </c>
      <c r="DX79" s="8" t="str">
        <f t="shared" si="141"/>
        <v>X</v>
      </c>
      <c r="DZ79" s="8" t="str">
        <f t="shared" si="142"/>
        <v>X</v>
      </c>
      <c r="EB79" s="8">
        <f>IF($DZ79="", "", COUNTIF($DZ$11:$DZ79, "X"))</f>
        <v>69</v>
      </c>
      <c r="ED79" s="10" t="str">
        <f t="shared" si="143"/>
        <v>69. Armancette</v>
      </c>
      <c r="EF79" s="8">
        <v>69</v>
      </c>
      <c r="EH79" s="10" t="str">
        <f>IF($B79="", "", IF(COUNTIF($B$11:$B79, $B79)&gt;1, "", $B79))</f>
        <v/>
      </c>
      <c r="EI79" s="8" t="str">
        <f t="shared" si="144"/>
        <v/>
      </c>
      <c r="EJ79" s="10" t="str">
        <f t="shared" si="145"/>
        <v>Tunisia</v>
      </c>
      <c r="EL79" s="10" t="str">
        <f>IF($C79="", "", IF(COUNTIF($C$11:$C79, $C79)&gt;1, "", $C79))</f>
        <v>Saint-Nicolas-de-Véroce</v>
      </c>
      <c r="EM79" s="8">
        <f t="shared" si="146"/>
        <v>259</v>
      </c>
      <c r="EN79" s="10" t="str">
        <f t="shared" si="147"/>
        <v>Como</v>
      </c>
    </row>
    <row r="80" spans="1:144" hidden="1" x14ac:dyDescent="0.35">
      <c r="A80" s="2"/>
      <c r="B80" s="41" t="s">
        <v>241</v>
      </c>
      <c r="C80" s="42" t="s">
        <v>252</v>
      </c>
      <c r="D80" s="42" t="s">
        <v>253</v>
      </c>
      <c r="E80" s="49">
        <v>21</v>
      </c>
      <c r="F80" s="49">
        <v>21</v>
      </c>
      <c r="G80" s="49">
        <v>0</v>
      </c>
      <c r="H80" s="49" t="s">
        <v>137</v>
      </c>
      <c r="I80" s="42" t="s">
        <v>137</v>
      </c>
      <c r="J80" s="50" t="s">
        <v>137</v>
      </c>
      <c r="K80" s="49" t="s">
        <v>137</v>
      </c>
      <c r="L80" s="49" t="s">
        <v>137</v>
      </c>
      <c r="M80" s="49" t="s">
        <v>137</v>
      </c>
      <c r="N80" s="49" t="s">
        <v>137</v>
      </c>
      <c r="O80" s="49" t="s">
        <v>137</v>
      </c>
      <c r="P80" s="49" t="s">
        <v>137</v>
      </c>
      <c r="Q80" s="49" t="s">
        <v>137</v>
      </c>
      <c r="R80" s="49" t="s">
        <v>137</v>
      </c>
      <c r="S80" s="50" t="s">
        <v>137</v>
      </c>
      <c r="T80" s="49" t="s">
        <v>137</v>
      </c>
      <c r="U80" s="49" t="s">
        <v>137</v>
      </c>
      <c r="V80" s="49" t="s">
        <v>137</v>
      </c>
      <c r="W80" s="50" t="s">
        <v>7</v>
      </c>
      <c r="X80" s="49" t="s">
        <v>137</v>
      </c>
      <c r="Y80" s="50" t="s">
        <v>137</v>
      </c>
      <c r="Z80" s="49" t="s">
        <v>137</v>
      </c>
      <c r="AA80" s="49" t="s">
        <v>137</v>
      </c>
      <c r="AB80" s="67" t="s">
        <v>137</v>
      </c>
      <c r="AC80" s="63" t="s">
        <v>790</v>
      </c>
      <c r="AD80" s="63" t="s">
        <v>873</v>
      </c>
      <c r="AE80" s="43" t="s">
        <v>137</v>
      </c>
      <c r="AF80" s="2"/>
      <c r="BE80" s="8" t="str">
        <f t="shared" si="148"/>
        <v>X</v>
      </c>
      <c r="BG80" s="8" t="str">
        <f t="shared" si="85"/>
        <v/>
      </c>
      <c r="BH80" s="8" t="str">
        <f t="shared" si="86"/>
        <v/>
      </c>
      <c r="BI80" s="8" t="str">
        <f t="shared" si="87"/>
        <v/>
      </c>
      <c r="BJ80" s="8" t="str">
        <f t="shared" si="88"/>
        <v/>
      </c>
      <c r="BK80" s="8" t="str">
        <f t="shared" si="89"/>
        <v/>
      </c>
      <c r="BL80" s="8" t="str">
        <f t="shared" si="90"/>
        <v/>
      </c>
      <c r="BM80" s="8" t="str">
        <f t="shared" si="91"/>
        <v>Yellow</v>
      </c>
      <c r="BN80" s="8" t="str">
        <f t="shared" si="92"/>
        <v>Yellow</v>
      </c>
      <c r="BO80" s="8" t="str">
        <f t="shared" si="93"/>
        <v>Yellow</v>
      </c>
      <c r="BP80" s="8" t="str">
        <f t="shared" si="94"/>
        <v>Yellow</v>
      </c>
      <c r="BQ80" s="8" t="str">
        <f t="shared" si="95"/>
        <v>Yellow</v>
      </c>
      <c r="BR80" s="8" t="str">
        <f t="shared" si="96"/>
        <v>Yellow</v>
      </c>
      <c r="BS80" s="8" t="str">
        <f t="shared" si="97"/>
        <v>Yellow</v>
      </c>
      <c r="BT80" s="8" t="str">
        <f t="shared" si="98"/>
        <v>Yellow</v>
      </c>
      <c r="BU80" s="8" t="str">
        <f t="shared" si="99"/>
        <v>Yellow</v>
      </c>
      <c r="BV80" s="8" t="str">
        <f t="shared" si="100"/>
        <v>Yellow</v>
      </c>
      <c r="BW80" s="8" t="str">
        <f t="shared" si="101"/>
        <v>Yellow</v>
      </c>
      <c r="BX80" s="8" t="str">
        <f t="shared" si="102"/>
        <v>Yellow</v>
      </c>
      <c r="BY80" s="8" t="str">
        <f t="shared" si="103"/>
        <v>Yellow</v>
      </c>
      <c r="BZ80" s="8" t="str">
        <f t="shared" si="104"/>
        <v>Yellow</v>
      </c>
      <c r="CA80" s="8" t="str">
        <f t="shared" si="105"/>
        <v>Yellow</v>
      </c>
      <c r="CB80" s="8" t="str">
        <f t="shared" si="106"/>
        <v/>
      </c>
      <c r="CC80" s="8" t="str">
        <f t="shared" si="107"/>
        <v>Yellow</v>
      </c>
      <c r="CD80" s="8" t="str">
        <f t="shared" si="108"/>
        <v>Yellow</v>
      </c>
      <c r="CE80" s="8" t="str">
        <f t="shared" si="109"/>
        <v>Yellow</v>
      </c>
      <c r="CF80" s="8" t="str">
        <f t="shared" si="110"/>
        <v>Yellow</v>
      </c>
      <c r="CG80" s="8" t="str">
        <f t="shared" si="149"/>
        <v>Yellow</v>
      </c>
      <c r="CH80" s="8" t="str">
        <f t="shared" si="111"/>
        <v/>
      </c>
      <c r="CI80" s="8" t="str">
        <f t="shared" si="150"/>
        <v/>
      </c>
      <c r="CJ80" s="8" t="str">
        <f t="shared" si="112"/>
        <v>Yellow</v>
      </c>
      <c r="CL80" s="10" t="str">
        <f t="shared" si="151"/>
        <v>France - Val d'lsere - Le K2 Chogori</v>
      </c>
      <c r="CN80" s="22" t="str">
        <f t="shared" si="113"/>
        <v/>
      </c>
      <c r="CO80" s="22" t="str">
        <f t="shared" si="114"/>
        <v/>
      </c>
      <c r="CP80" s="22" t="str">
        <f t="shared" si="115"/>
        <v/>
      </c>
      <c r="CQ80" s="22" t="str">
        <f t="shared" si="116"/>
        <v/>
      </c>
      <c r="CR80" s="22" t="str">
        <f t="shared" si="152"/>
        <v/>
      </c>
      <c r="CS80" s="22" t="str">
        <f t="shared" si="153"/>
        <v/>
      </c>
      <c r="CY80" s="8" t="str">
        <f t="shared" si="117"/>
        <v>X</v>
      </c>
      <c r="CZ80" s="29" t="str">
        <f t="shared" si="118"/>
        <v>X</v>
      </c>
      <c r="DB80" s="8" t="str">
        <f t="shared" si="119"/>
        <v>X</v>
      </c>
      <c r="DC80" s="8" t="str">
        <f t="shared" si="120"/>
        <v>X</v>
      </c>
      <c r="DD80" s="8" t="str">
        <f t="shared" si="121"/>
        <v>X</v>
      </c>
      <c r="DE80" s="8" t="str">
        <f t="shared" si="122"/>
        <v>X</v>
      </c>
      <c r="DF80" s="8" t="str">
        <f t="shared" si="123"/>
        <v>X</v>
      </c>
      <c r="DG80" s="8" t="str">
        <f t="shared" si="124"/>
        <v>X</v>
      </c>
      <c r="DH80" s="8" t="str">
        <f t="shared" si="125"/>
        <v>X</v>
      </c>
      <c r="DI80" s="8" t="str">
        <f t="shared" si="126"/>
        <v>X</v>
      </c>
      <c r="DJ80" s="8" t="str">
        <f t="shared" si="127"/>
        <v>X</v>
      </c>
      <c r="DK80" s="8" t="str">
        <f t="shared" si="128"/>
        <v>X</v>
      </c>
      <c r="DL80" s="8" t="str">
        <f t="shared" si="129"/>
        <v>X</v>
      </c>
      <c r="DM80" s="8" t="str">
        <f t="shared" si="130"/>
        <v>X</v>
      </c>
      <c r="DN80" s="8" t="str">
        <f t="shared" si="131"/>
        <v>X</v>
      </c>
      <c r="DO80" s="8" t="str">
        <f t="shared" si="132"/>
        <v>X</v>
      </c>
      <c r="DP80" s="8" t="str">
        <f t="shared" si="133"/>
        <v>X</v>
      </c>
      <c r="DQ80" s="8" t="str">
        <f t="shared" si="134"/>
        <v>X</v>
      </c>
      <c r="DR80" s="8" t="str">
        <f t="shared" si="135"/>
        <v>X</v>
      </c>
      <c r="DS80" s="8" t="str">
        <f t="shared" si="136"/>
        <v>X</v>
      </c>
      <c r="DT80" s="8" t="str">
        <f t="shared" si="137"/>
        <v>X</v>
      </c>
      <c r="DU80" s="8" t="str">
        <f t="shared" si="138"/>
        <v>X</v>
      </c>
      <c r="DV80" s="8" t="str">
        <f t="shared" si="139"/>
        <v>X</v>
      </c>
      <c r="DW80" s="8" t="str">
        <f t="shared" si="140"/>
        <v>X</v>
      </c>
      <c r="DX80" s="8" t="str">
        <f t="shared" si="141"/>
        <v>X</v>
      </c>
      <c r="DZ80" s="8" t="str">
        <f t="shared" si="142"/>
        <v>X</v>
      </c>
      <c r="EB80" s="8">
        <f>IF($DZ80="", "", COUNTIF($DZ$11:$DZ80, "X"))</f>
        <v>70</v>
      </c>
      <c r="ED80" s="10" t="str">
        <f t="shared" si="143"/>
        <v>70. Le K2 Chogori</v>
      </c>
      <c r="EF80" s="8">
        <v>70</v>
      </c>
      <c r="EH80" s="10" t="str">
        <f>IF($B80="", "", IF(COUNTIF($B$11:$B80, $B80)&gt;1, "", $B80))</f>
        <v/>
      </c>
      <c r="EI80" s="8" t="str">
        <f t="shared" si="144"/>
        <v/>
      </c>
      <c r="EJ80" s="10" t="str">
        <f t="shared" si="145"/>
        <v>Türkiye</v>
      </c>
      <c r="EL80" s="10" t="str">
        <f>IF($C80="", "", IF(COUNTIF($C$11:$C80, $C80)&gt;1, "", $C80))</f>
        <v>Val d'lsere</v>
      </c>
      <c r="EM80" s="8">
        <f t="shared" si="146"/>
        <v>338</v>
      </c>
      <c r="EN80" s="10" t="str">
        <f t="shared" si="147"/>
        <v>Copenhagen</v>
      </c>
    </row>
    <row r="81" spans="1:144" hidden="1" x14ac:dyDescent="0.35">
      <c r="A81" s="2"/>
      <c r="B81" s="41" t="s">
        <v>241</v>
      </c>
      <c r="C81" s="42" t="s">
        <v>262</v>
      </c>
      <c r="D81" s="42" t="s">
        <v>263</v>
      </c>
      <c r="E81" s="49">
        <v>12</v>
      </c>
      <c r="F81" s="49">
        <v>3</v>
      </c>
      <c r="G81" s="49">
        <v>9</v>
      </c>
      <c r="H81" s="49">
        <v>0</v>
      </c>
      <c r="I81" s="42" t="s">
        <v>137</v>
      </c>
      <c r="J81" s="50" t="s">
        <v>137</v>
      </c>
      <c r="K81" s="49" t="s">
        <v>137</v>
      </c>
      <c r="L81" s="49" t="s">
        <v>137</v>
      </c>
      <c r="M81" s="49" t="s">
        <v>137</v>
      </c>
      <c r="N81" s="49" t="s">
        <v>137</v>
      </c>
      <c r="O81" s="49" t="s">
        <v>137</v>
      </c>
      <c r="P81" s="49" t="s">
        <v>137</v>
      </c>
      <c r="Q81" s="49" t="s">
        <v>137</v>
      </c>
      <c r="R81" s="49" t="s">
        <v>137</v>
      </c>
      <c r="S81" s="50" t="s">
        <v>137</v>
      </c>
      <c r="T81" s="49" t="s">
        <v>137</v>
      </c>
      <c r="U81" s="49" t="s">
        <v>137</v>
      </c>
      <c r="V81" s="49" t="s">
        <v>137</v>
      </c>
      <c r="W81" s="50" t="s">
        <v>7</v>
      </c>
      <c r="X81" s="49" t="s">
        <v>137</v>
      </c>
      <c r="Y81" s="50" t="s">
        <v>137</v>
      </c>
      <c r="Z81" s="49" t="s">
        <v>137</v>
      </c>
      <c r="AA81" s="49">
        <v>127</v>
      </c>
      <c r="AB81" s="67" t="s">
        <v>137</v>
      </c>
      <c r="AC81" s="63" t="s">
        <v>790</v>
      </c>
      <c r="AD81" s="63" t="s">
        <v>880</v>
      </c>
      <c r="AE81" s="43" t="s">
        <v>137</v>
      </c>
      <c r="AF81" s="2"/>
      <c r="BE81" s="8" t="str">
        <f t="shared" si="148"/>
        <v>X</v>
      </c>
      <c r="BG81" s="8" t="str">
        <f t="shared" si="85"/>
        <v/>
      </c>
      <c r="BH81" s="8" t="str">
        <f t="shared" si="86"/>
        <v/>
      </c>
      <c r="BI81" s="8" t="str">
        <f t="shared" si="87"/>
        <v/>
      </c>
      <c r="BJ81" s="8" t="str">
        <f t="shared" si="88"/>
        <v/>
      </c>
      <c r="BK81" s="8" t="str">
        <f t="shared" si="89"/>
        <v/>
      </c>
      <c r="BL81" s="8" t="str">
        <f t="shared" si="90"/>
        <v/>
      </c>
      <c r="BM81" s="8" t="str">
        <f t="shared" si="91"/>
        <v/>
      </c>
      <c r="BN81" s="8" t="str">
        <f t="shared" si="92"/>
        <v>Yellow</v>
      </c>
      <c r="BO81" s="8" t="str">
        <f t="shared" si="93"/>
        <v>Yellow</v>
      </c>
      <c r="BP81" s="8" t="str">
        <f t="shared" si="94"/>
        <v>Yellow</v>
      </c>
      <c r="BQ81" s="8" t="str">
        <f t="shared" si="95"/>
        <v>Yellow</v>
      </c>
      <c r="BR81" s="8" t="str">
        <f t="shared" si="96"/>
        <v>Yellow</v>
      </c>
      <c r="BS81" s="8" t="str">
        <f t="shared" si="97"/>
        <v>Yellow</v>
      </c>
      <c r="BT81" s="8" t="str">
        <f t="shared" si="98"/>
        <v>Yellow</v>
      </c>
      <c r="BU81" s="8" t="str">
        <f t="shared" si="99"/>
        <v>Yellow</v>
      </c>
      <c r="BV81" s="8" t="str">
        <f t="shared" si="100"/>
        <v>Yellow</v>
      </c>
      <c r="BW81" s="8" t="str">
        <f t="shared" si="101"/>
        <v>Yellow</v>
      </c>
      <c r="BX81" s="8" t="str">
        <f t="shared" si="102"/>
        <v>Yellow</v>
      </c>
      <c r="BY81" s="8" t="str">
        <f t="shared" si="103"/>
        <v>Yellow</v>
      </c>
      <c r="BZ81" s="8" t="str">
        <f t="shared" si="104"/>
        <v>Yellow</v>
      </c>
      <c r="CA81" s="8" t="str">
        <f t="shared" si="105"/>
        <v>Yellow</v>
      </c>
      <c r="CB81" s="8" t="str">
        <f t="shared" si="106"/>
        <v/>
      </c>
      <c r="CC81" s="8" t="str">
        <f t="shared" si="107"/>
        <v>Yellow</v>
      </c>
      <c r="CD81" s="8" t="str">
        <f t="shared" si="108"/>
        <v>Yellow</v>
      </c>
      <c r="CE81" s="8" t="str">
        <f t="shared" si="109"/>
        <v>Yellow</v>
      </c>
      <c r="CF81" s="8" t="str">
        <f t="shared" si="110"/>
        <v/>
      </c>
      <c r="CG81" s="8" t="str">
        <f t="shared" si="149"/>
        <v>Yellow</v>
      </c>
      <c r="CH81" s="8" t="str">
        <f t="shared" si="111"/>
        <v/>
      </c>
      <c r="CI81" s="8" t="str">
        <f t="shared" si="150"/>
        <v/>
      </c>
      <c r="CJ81" s="8" t="str">
        <f t="shared" si="112"/>
        <v>Yellow</v>
      </c>
      <c r="CL81" s="10" t="str">
        <f t="shared" si="151"/>
        <v>France - Le Grand-Luce - Hotel Château du Grand-Lucé</v>
      </c>
      <c r="CN81" s="22" t="str">
        <f t="shared" si="113"/>
        <v/>
      </c>
      <c r="CO81" s="22" t="str">
        <f t="shared" si="114"/>
        <v/>
      </c>
      <c r="CP81" s="22" t="str">
        <f t="shared" si="115"/>
        <v/>
      </c>
      <c r="CQ81" s="22" t="str">
        <f t="shared" si="116"/>
        <v/>
      </c>
      <c r="CR81" s="22" t="str">
        <f t="shared" si="152"/>
        <v/>
      </c>
      <c r="CS81" s="22">
        <f t="shared" si="153"/>
        <v>127</v>
      </c>
      <c r="CY81" s="8" t="str">
        <f t="shared" si="117"/>
        <v>X</v>
      </c>
      <c r="CZ81" s="29" t="str">
        <f t="shared" si="118"/>
        <v>X</v>
      </c>
      <c r="DB81" s="8" t="str">
        <f t="shared" si="119"/>
        <v>X</v>
      </c>
      <c r="DC81" s="8" t="str">
        <f t="shared" si="120"/>
        <v>X</v>
      </c>
      <c r="DD81" s="8" t="str">
        <f t="shared" si="121"/>
        <v>X</v>
      </c>
      <c r="DE81" s="8" t="str">
        <f t="shared" si="122"/>
        <v>X</v>
      </c>
      <c r="DF81" s="8" t="str">
        <f t="shared" si="123"/>
        <v>X</v>
      </c>
      <c r="DG81" s="8" t="str">
        <f t="shared" si="124"/>
        <v>X</v>
      </c>
      <c r="DH81" s="8" t="str">
        <f t="shared" si="125"/>
        <v>X</v>
      </c>
      <c r="DI81" s="8" t="str">
        <f t="shared" si="126"/>
        <v>X</v>
      </c>
      <c r="DJ81" s="8" t="str">
        <f t="shared" si="127"/>
        <v>X</v>
      </c>
      <c r="DK81" s="8" t="str">
        <f t="shared" si="128"/>
        <v>X</v>
      </c>
      <c r="DL81" s="8" t="str">
        <f t="shared" si="129"/>
        <v>X</v>
      </c>
      <c r="DM81" s="8" t="str">
        <f t="shared" si="130"/>
        <v>X</v>
      </c>
      <c r="DN81" s="8" t="str">
        <f t="shared" si="131"/>
        <v>X</v>
      </c>
      <c r="DO81" s="8" t="str">
        <f t="shared" si="132"/>
        <v>X</v>
      </c>
      <c r="DP81" s="8" t="str">
        <f t="shared" si="133"/>
        <v>X</v>
      </c>
      <c r="DQ81" s="8" t="str">
        <f t="shared" si="134"/>
        <v>X</v>
      </c>
      <c r="DR81" s="8" t="str">
        <f t="shared" si="135"/>
        <v>X</v>
      </c>
      <c r="DS81" s="8" t="str">
        <f t="shared" si="136"/>
        <v>X</v>
      </c>
      <c r="DT81" s="8" t="str">
        <f t="shared" si="137"/>
        <v>X</v>
      </c>
      <c r="DU81" s="8" t="str">
        <f t="shared" si="138"/>
        <v>X</v>
      </c>
      <c r="DV81" s="8" t="str">
        <f t="shared" si="139"/>
        <v>X</v>
      </c>
      <c r="DW81" s="8" t="str">
        <f t="shared" si="140"/>
        <v>X</v>
      </c>
      <c r="DX81" s="8" t="str">
        <f t="shared" si="141"/>
        <v>X</v>
      </c>
      <c r="DZ81" s="8" t="str">
        <f t="shared" si="142"/>
        <v>X</v>
      </c>
      <c r="EB81" s="8">
        <f>IF($DZ81="", "", COUNTIF($DZ$11:$DZ81, "X"))</f>
        <v>71</v>
      </c>
      <c r="ED81" s="10" t="str">
        <f t="shared" si="143"/>
        <v>71. Hotel Château du Grand-Lucé</v>
      </c>
      <c r="EF81" s="8">
        <v>71</v>
      </c>
      <c r="EH81" s="10" t="str">
        <f>IF($B81="", "", IF(COUNTIF($B$11:$B81, $B81)&gt;1, "", $B81))</f>
        <v/>
      </c>
      <c r="EI81" s="8" t="str">
        <f t="shared" si="144"/>
        <v/>
      </c>
      <c r="EJ81" s="10" t="str">
        <f t="shared" si="145"/>
        <v>Turks and Caicos Islands</v>
      </c>
      <c r="EL81" s="10" t="str">
        <f>IF($C81="", "", IF(COUNTIF($C$11:$C81, $C81)&gt;1, "", $C81))</f>
        <v>Le Grand-Luce</v>
      </c>
      <c r="EM81" s="8">
        <f t="shared" si="146"/>
        <v>157</v>
      </c>
      <c r="EN81" s="10" t="str">
        <f t="shared" si="147"/>
        <v>Cortina d'Ampezzo</v>
      </c>
    </row>
    <row r="82" spans="1:144" hidden="1" x14ac:dyDescent="0.35">
      <c r="A82" s="2"/>
      <c r="B82" s="41" t="s">
        <v>241</v>
      </c>
      <c r="C82" s="42" t="s">
        <v>273</v>
      </c>
      <c r="D82" s="42" t="s">
        <v>280</v>
      </c>
      <c r="E82" s="49">
        <v>151</v>
      </c>
      <c r="F82" s="49">
        <v>119</v>
      </c>
      <c r="G82" s="49">
        <v>32</v>
      </c>
      <c r="H82" s="49">
        <v>7</v>
      </c>
      <c r="I82" s="42" t="s">
        <v>137</v>
      </c>
      <c r="J82" s="50" t="s">
        <v>137</v>
      </c>
      <c r="K82" s="49">
        <v>151</v>
      </c>
      <c r="L82" s="49">
        <v>520</v>
      </c>
      <c r="M82" s="49">
        <v>275</v>
      </c>
      <c r="N82" s="49">
        <v>150</v>
      </c>
      <c r="O82" s="49" t="s">
        <v>137</v>
      </c>
      <c r="P82" s="49">
        <v>70</v>
      </c>
      <c r="Q82" s="49">
        <v>120</v>
      </c>
      <c r="R82" s="49">
        <v>230</v>
      </c>
      <c r="S82" s="50" t="s">
        <v>7</v>
      </c>
      <c r="T82" s="49" t="s">
        <v>137</v>
      </c>
      <c r="U82" s="49" t="s">
        <v>137</v>
      </c>
      <c r="V82" s="49" t="s">
        <v>137</v>
      </c>
      <c r="W82" s="50" t="s">
        <v>7</v>
      </c>
      <c r="X82" s="49" t="s">
        <v>137</v>
      </c>
      <c r="Y82" s="50" t="s">
        <v>137</v>
      </c>
      <c r="Z82" s="49" t="s">
        <v>137</v>
      </c>
      <c r="AA82" s="49">
        <v>3.73</v>
      </c>
      <c r="AB82" s="67" t="s">
        <v>137</v>
      </c>
      <c r="AC82" s="63" t="s">
        <v>790</v>
      </c>
      <c r="AD82" s="63" t="s">
        <v>891</v>
      </c>
      <c r="AE82" s="43" t="s">
        <v>137</v>
      </c>
      <c r="AF82" s="2"/>
      <c r="BE82" s="8" t="str">
        <f t="shared" si="148"/>
        <v>X</v>
      </c>
      <c r="BG82" s="8" t="str">
        <f t="shared" si="85"/>
        <v/>
      </c>
      <c r="BH82" s="8" t="str">
        <f t="shared" si="86"/>
        <v/>
      </c>
      <c r="BI82" s="8" t="str">
        <f t="shared" si="87"/>
        <v/>
      </c>
      <c r="BJ82" s="8" t="str">
        <f t="shared" si="88"/>
        <v/>
      </c>
      <c r="BK82" s="8" t="str">
        <f t="shared" si="89"/>
        <v/>
      </c>
      <c r="BL82" s="8" t="str">
        <f t="shared" si="90"/>
        <v/>
      </c>
      <c r="BM82" s="8" t="str">
        <f t="shared" si="91"/>
        <v/>
      </c>
      <c r="BN82" s="8" t="str">
        <f t="shared" si="92"/>
        <v>Yellow</v>
      </c>
      <c r="BO82" s="8" t="str">
        <f t="shared" si="93"/>
        <v>Yellow</v>
      </c>
      <c r="BP82" s="8" t="str">
        <f t="shared" si="94"/>
        <v/>
      </c>
      <c r="BQ82" s="8" t="str">
        <f t="shared" si="95"/>
        <v/>
      </c>
      <c r="BR82" s="8" t="str">
        <f t="shared" si="96"/>
        <v/>
      </c>
      <c r="BS82" s="8" t="str">
        <f t="shared" si="97"/>
        <v/>
      </c>
      <c r="BT82" s="8" t="str">
        <f t="shared" si="98"/>
        <v>Yellow</v>
      </c>
      <c r="BU82" s="8" t="str">
        <f t="shared" si="99"/>
        <v/>
      </c>
      <c r="BV82" s="8" t="str">
        <f t="shared" si="100"/>
        <v/>
      </c>
      <c r="BW82" s="8" t="str">
        <f t="shared" si="101"/>
        <v/>
      </c>
      <c r="BX82" s="8" t="str">
        <f t="shared" si="102"/>
        <v/>
      </c>
      <c r="BY82" s="8" t="str">
        <f t="shared" si="103"/>
        <v>Yellow</v>
      </c>
      <c r="BZ82" s="8" t="str">
        <f t="shared" si="104"/>
        <v>Yellow</v>
      </c>
      <c r="CA82" s="8" t="str">
        <f t="shared" si="105"/>
        <v>Yellow</v>
      </c>
      <c r="CB82" s="8" t="str">
        <f t="shared" si="106"/>
        <v/>
      </c>
      <c r="CC82" s="8" t="str">
        <f t="shared" si="107"/>
        <v>Yellow</v>
      </c>
      <c r="CD82" s="8" t="str">
        <f t="shared" si="108"/>
        <v>Yellow</v>
      </c>
      <c r="CE82" s="8" t="str">
        <f t="shared" si="109"/>
        <v>Yellow</v>
      </c>
      <c r="CF82" s="8" t="str">
        <f t="shared" si="110"/>
        <v/>
      </c>
      <c r="CG82" s="8" t="str">
        <f t="shared" si="149"/>
        <v>Yellow</v>
      </c>
      <c r="CH82" s="8" t="str">
        <f t="shared" si="111"/>
        <v/>
      </c>
      <c r="CI82" s="8" t="str">
        <f t="shared" si="150"/>
        <v/>
      </c>
      <c r="CJ82" s="8" t="str">
        <f t="shared" si="112"/>
        <v>Yellow</v>
      </c>
      <c r="CL82" s="10" t="str">
        <f t="shared" si="151"/>
        <v>France - Nice - Anantara Plaza Nice Hotel</v>
      </c>
      <c r="CN82" s="22">
        <f t="shared" si="113"/>
        <v>520</v>
      </c>
      <c r="CO82" s="22" t="str">
        <f t="shared" si="114"/>
        <v/>
      </c>
      <c r="CP82" s="22" t="str">
        <f t="shared" si="115"/>
        <v/>
      </c>
      <c r="CQ82" s="22" t="str">
        <f t="shared" si="116"/>
        <v/>
      </c>
      <c r="CR82" s="22" t="str">
        <f t="shared" si="152"/>
        <v/>
      </c>
      <c r="CS82" s="22">
        <f t="shared" si="153"/>
        <v>3.73</v>
      </c>
      <c r="CY82" s="8" t="str">
        <f t="shared" si="117"/>
        <v>X</v>
      </c>
      <c r="CZ82" s="29" t="str">
        <f t="shared" si="118"/>
        <v>X</v>
      </c>
      <c r="DB82" s="8" t="str">
        <f t="shared" si="119"/>
        <v>X</v>
      </c>
      <c r="DC82" s="8" t="str">
        <f t="shared" si="120"/>
        <v>X</v>
      </c>
      <c r="DD82" s="8" t="str">
        <f t="shared" si="121"/>
        <v>X</v>
      </c>
      <c r="DE82" s="8" t="str">
        <f t="shared" si="122"/>
        <v>X</v>
      </c>
      <c r="DF82" s="8" t="str">
        <f t="shared" si="123"/>
        <v>X</v>
      </c>
      <c r="DG82" s="8" t="str">
        <f t="shared" si="124"/>
        <v>X</v>
      </c>
      <c r="DH82" s="8" t="str">
        <f t="shared" si="125"/>
        <v>X</v>
      </c>
      <c r="DI82" s="8" t="str">
        <f t="shared" si="126"/>
        <v>X</v>
      </c>
      <c r="DJ82" s="8" t="str">
        <f t="shared" si="127"/>
        <v>X</v>
      </c>
      <c r="DK82" s="8" t="str">
        <f t="shared" si="128"/>
        <v>X</v>
      </c>
      <c r="DL82" s="8" t="str">
        <f t="shared" si="129"/>
        <v>X</v>
      </c>
      <c r="DM82" s="8" t="str">
        <f t="shared" si="130"/>
        <v>X</v>
      </c>
      <c r="DN82" s="8" t="str">
        <f t="shared" si="131"/>
        <v>X</v>
      </c>
      <c r="DO82" s="8" t="str">
        <f t="shared" si="132"/>
        <v>X</v>
      </c>
      <c r="DP82" s="8" t="str">
        <f t="shared" si="133"/>
        <v>X</v>
      </c>
      <c r="DQ82" s="8" t="str">
        <f t="shared" si="134"/>
        <v>X</v>
      </c>
      <c r="DR82" s="8" t="str">
        <f t="shared" si="135"/>
        <v>X</v>
      </c>
      <c r="DS82" s="8" t="str">
        <f t="shared" si="136"/>
        <v>X</v>
      </c>
      <c r="DT82" s="8" t="str">
        <f t="shared" si="137"/>
        <v>X</v>
      </c>
      <c r="DU82" s="8" t="str">
        <f t="shared" si="138"/>
        <v>X</v>
      </c>
      <c r="DV82" s="8" t="str">
        <f t="shared" si="139"/>
        <v>X</v>
      </c>
      <c r="DW82" s="8" t="str">
        <f t="shared" si="140"/>
        <v>X</v>
      </c>
      <c r="DX82" s="8" t="str">
        <f t="shared" si="141"/>
        <v>X</v>
      </c>
      <c r="DZ82" s="8" t="str">
        <f t="shared" si="142"/>
        <v>X</v>
      </c>
      <c r="EB82" s="8">
        <f>IF($DZ82="", "", COUNTIF($DZ$11:$DZ82, "X"))</f>
        <v>72</v>
      </c>
      <c r="ED82" s="10" t="str">
        <f t="shared" si="143"/>
        <v>72. Anantara Plaza Nice Hotel</v>
      </c>
      <c r="EF82" s="8">
        <v>72</v>
      </c>
      <c r="EH82" s="10" t="str">
        <f>IF($B82="", "", IF(COUNTIF($B$11:$B82, $B82)&gt;1, "", $B82))</f>
        <v/>
      </c>
      <c r="EI82" s="8" t="str">
        <f t="shared" si="144"/>
        <v/>
      </c>
      <c r="EJ82" s="10" t="str">
        <f t="shared" si="145"/>
        <v>Ukraine</v>
      </c>
      <c r="EL82" s="10" t="str">
        <f>IF($C82="", "", IF(COUNTIF($C$11:$C82, $C82)&gt;1, "", $C82))</f>
        <v>Nice</v>
      </c>
      <c r="EM82" s="8">
        <f t="shared" si="146"/>
        <v>205</v>
      </c>
      <c r="EN82" s="10" t="str">
        <f t="shared" si="147"/>
        <v>Corvara In Badia</v>
      </c>
    </row>
    <row r="83" spans="1:144" hidden="1" x14ac:dyDescent="0.35">
      <c r="A83" s="2"/>
      <c r="B83" s="41" t="s">
        <v>241</v>
      </c>
      <c r="C83" s="42" t="s">
        <v>266</v>
      </c>
      <c r="D83" s="42" t="s">
        <v>267</v>
      </c>
      <c r="E83" s="49">
        <v>86</v>
      </c>
      <c r="F83" s="49">
        <v>39</v>
      </c>
      <c r="G83" s="49">
        <v>47</v>
      </c>
      <c r="H83" s="49">
        <v>0</v>
      </c>
      <c r="I83" s="42" t="s">
        <v>137</v>
      </c>
      <c r="J83" s="50" t="s">
        <v>137</v>
      </c>
      <c r="K83" s="49">
        <v>86</v>
      </c>
      <c r="L83" s="49">
        <v>0</v>
      </c>
      <c r="M83" s="49">
        <v>0</v>
      </c>
      <c r="N83" s="49">
        <v>0</v>
      </c>
      <c r="O83" s="49">
        <v>0</v>
      </c>
      <c r="P83" s="49">
        <v>0</v>
      </c>
      <c r="Q83" s="49">
        <v>0</v>
      </c>
      <c r="R83" s="49">
        <v>0</v>
      </c>
      <c r="S83" s="50" t="s">
        <v>7</v>
      </c>
      <c r="T83" s="49" t="s">
        <v>137</v>
      </c>
      <c r="U83" s="49" t="s">
        <v>137</v>
      </c>
      <c r="V83" s="49" t="s">
        <v>137</v>
      </c>
      <c r="W83" s="50" t="s">
        <v>7</v>
      </c>
      <c r="X83" s="49" t="s">
        <v>137</v>
      </c>
      <c r="Y83" s="50" t="s">
        <v>137</v>
      </c>
      <c r="Z83" s="49" t="s">
        <v>137</v>
      </c>
      <c r="AA83" s="49">
        <v>57</v>
      </c>
      <c r="AB83" s="67" t="s">
        <v>137</v>
      </c>
      <c r="AC83" s="63" t="s">
        <v>790</v>
      </c>
      <c r="AD83" s="63" t="s">
        <v>882</v>
      </c>
      <c r="AE83" s="43" t="s">
        <v>137</v>
      </c>
      <c r="AF83" s="2"/>
      <c r="BE83" s="8" t="str">
        <f t="shared" si="148"/>
        <v>X</v>
      </c>
      <c r="BG83" s="8" t="str">
        <f t="shared" si="85"/>
        <v/>
      </c>
      <c r="BH83" s="8" t="str">
        <f t="shared" si="86"/>
        <v/>
      </c>
      <c r="BI83" s="8" t="str">
        <f t="shared" si="87"/>
        <v/>
      </c>
      <c r="BJ83" s="8" t="str">
        <f t="shared" si="88"/>
        <v/>
      </c>
      <c r="BK83" s="8" t="str">
        <f t="shared" si="89"/>
        <v/>
      </c>
      <c r="BL83" s="8" t="str">
        <f t="shared" si="90"/>
        <v/>
      </c>
      <c r="BM83" s="8" t="str">
        <f t="shared" si="91"/>
        <v/>
      </c>
      <c r="BN83" s="8" t="str">
        <f t="shared" si="92"/>
        <v>Yellow</v>
      </c>
      <c r="BO83" s="8" t="str">
        <f t="shared" si="93"/>
        <v>Yellow</v>
      </c>
      <c r="BP83" s="8" t="str">
        <f t="shared" si="94"/>
        <v/>
      </c>
      <c r="BQ83" s="8" t="str">
        <f t="shared" si="95"/>
        <v/>
      </c>
      <c r="BR83" s="8" t="str">
        <f t="shared" si="96"/>
        <v/>
      </c>
      <c r="BS83" s="8" t="str">
        <f t="shared" si="97"/>
        <v/>
      </c>
      <c r="BT83" s="8" t="str">
        <f t="shared" si="98"/>
        <v/>
      </c>
      <c r="BU83" s="8" t="str">
        <f t="shared" si="99"/>
        <v/>
      </c>
      <c r="BV83" s="8" t="str">
        <f t="shared" si="100"/>
        <v/>
      </c>
      <c r="BW83" s="8" t="str">
        <f t="shared" si="101"/>
        <v/>
      </c>
      <c r="BX83" s="8" t="str">
        <f t="shared" si="102"/>
        <v/>
      </c>
      <c r="BY83" s="8" t="str">
        <f t="shared" si="103"/>
        <v>Yellow</v>
      </c>
      <c r="BZ83" s="8" t="str">
        <f t="shared" si="104"/>
        <v>Yellow</v>
      </c>
      <c r="CA83" s="8" t="str">
        <f t="shared" si="105"/>
        <v>Yellow</v>
      </c>
      <c r="CB83" s="8" t="str">
        <f t="shared" si="106"/>
        <v/>
      </c>
      <c r="CC83" s="8" t="str">
        <f t="shared" si="107"/>
        <v>Yellow</v>
      </c>
      <c r="CD83" s="8" t="str">
        <f t="shared" si="108"/>
        <v>Yellow</v>
      </c>
      <c r="CE83" s="8" t="str">
        <f t="shared" si="109"/>
        <v>Yellow</v>
      </c>
      <c r="CF83" s="8" t="str">
        <f t="shared" si="110"/>
        <v/>
      </c>
      <c r="CG83" s="8" t="str">
        <f t="shared" si="149"/>
        <v>Yellow</v>
      </c>
      <c r="CH83" s="8" t="str">
        <f t="shared" si="111"/>
        <v/>
      </c>
      <c r="CI83" s="8" t="str">
        <f t="shared" si="150"/>
        <v/>
      </c>
      <c r="CJ83" s="8" t="str">
        <f t="shared" si="112"/>
        <v>Yellow</v>
      </c>
      <c r="CL83" s="10" t="str">
        <f t="shared" si="151"/>
        <v>France - Saint-Tropez - Hotel Byblos</v>
      </c>
      <c r="CN83" s="22">
        <f t="shared" si="113"/>
        <v>0</v>
      </c>
      <c r="CO83" s="22" t="str">
        <f t="shared" si="114"/>
        <v/>
      </c>
      <c r="CP83" s="22" t="str">
        <f t="shared" si="115"/>
        <v/>
      </c>
      <c r="CQ83" s="22" t="str">
        <f t="shared" si="116"/>
        <v/>
      </c>
      <c r="CR83" s="22" t="str">
        <f t="shared" si="152"/>
        <v/>
      </c>
      <c r="CS83" s="22">
        <f t="shared" si="153"/>
        <v>57</v>
      </c>
      <c r="CY83" s="8" t="str">
        <f t="shared" si="117"/>
        <v>X</v>
      </c>
      <c r="CZ83" s="29" t="str">
        <f t="shared" si="118"/>
        <v>X</v>
      </c>
      <c r="DB83" s="8" t="str">
        <f t="shared" si="119"/>
        <v>X</v>
      </c>
      <c r="DC83" s="8" t="str">
        <f t="shared" si="120"/>
        <v>X</v>
      </c>
      <c r="DD83" s="8" t="str">
        <f t="shared" si="121"/>
        <v>X</v>
      </c>
      <c r="DE83" s="8" t="str">
        <f t="shared" si="122"/>
        <v>X</v>
      </c>
      <c r="DF83" s="8" t="str">
        <f t="shared" si="123"/>
        <v>X</v>
      </c>
      <c r="DG83" s="8" t="str">
        <f t="shared" si="124"/>
        <v>X</v>
      </c>
      <c r="DH83" s="8" t="str">
        <f t="shared" si="125"/>
        <v>X</v>
      </c>
      <c r="DI83" s="8" t="str">
        <f t="shared" si="126"/>
        <v>X</v>
      </c>
      <c r="DJ83" s="8" t="str">
        <f t="shared" si="127"/>
        <v>X</v>
      </c>
      <c r="DK83" s="8" t="str">
        <f t="shared" si="128"/>
        <v>X</v>
      </c>
      <c r="DL83" s="8" t="str">
        <f t="shared" si="129"/>
        <v>X</v>
      </c>
      <c r="DM83" s="8" t="str">
        <f t="shared" si="130"/>
        <v>X</v>
      </c>
      <c r="DN83" s="8" t="str">
        <f t="shared" si="131"/>
        <v>X</v>
      </c>
      <c r="DO83" s="8" t="str">
        <f t="shared" si="132"/>
        <v>X</v>
      </c>
      <c r="DP83" s="8" t="str">
        <f t="shared" si="133"/>
        <v>X</v>
      </c>
      <c r="DQ83" s="8" t="str">
        <f t="shared" si="134"/>
        <v>X</v>
      </c>
      <c r="DR83" s="8" t="str">
        <f t="shared" si="135"/>
        <v>X</v>
      </c>
      <c r="DS83" s="8" t="str">
        <f t="shared" si="136"/>
        <v>X</v>
      </c>
      <c r="DT83" s="8" t="str">
        <f t="shared" si="137"/>
        <v>X</v>
      </c>
      <c r="DU83" s="8" t="str">
        <f t="shared" si="138"/>
        <v>X</v>
      </c>
      <c r="DV83" s="8" t="str">
        <f t="shared" si="139"/>
        <v>X</v>
      </c>
      <c r="DW83" s="8" t="str">
        <f t="shared" si="140"/>
        <v>X</v>
      </c>
      <c r="DX83" s="8" t="str">
        <f t="shared" si="141"/>
        <v>X</v>
      </c>
      <c r="DZ83" s="8" t="str">
        <f t="shared" si="142"/>
        <v>X</v>
      </c>
      <c r="EB83" s="8">
        <f>IF($DZ83="", "", COUNTIF($DZ$11:$DZ83, "X"))</f>
        <v>73</v>
      </c>
      <c r="ED83" s="10" t="str">
        <f t="shared" si="143"/>
        <v>73. Hotel Byblos</v>
      </c>
      <c r="EF83" s="8">
        <v>73</v>
      </c>
      <c r="EH83" s="10" t="str">
        <f>IF($B83="", "", IF(COUNTIF($B$11:$B83, $B83)&gt;1, "", $B83))</f>
        <v/>
      </c>
      <c r="EI83" s="8" t="str">
        <f t="shared" si="144"/>
        <v/>
      </c>
      <c r="EJ83" s="10" t="str">
        <f t="shared" si="145"/>
        <v>United Arab Emirates</v>
      </c>
      <c r="EL83" s="10" t="str">
        <f>IF($C83="", "", IF(COUNTIF($C$11:$C83, $C83)&gt;1, "", $C83))</f>
        <v>Saint-Tropez</v>
      </c>
      <c r="EM83" s="8">
        <f t="shared" si="146"/>
        <v>260</v>
      </c>
      <c r="EN83" s="10" t="str">
        <f t="shared" si="147"/>
        <v>County Limerick</v>
      </c>
    </row>
    <row r="84" spans="1:144" hidden="1" x14ac:dyDescent="0.35">
      <c r="A84" s="2"/>
      <c r="B84" s="41" t="s">
        <v>241</v>
      </c>
      <c r="C84" s="42" t="s">
        <v>264</v>
      </c>
      <c r="D84" s="42" t="s">
        <v>265</v>
      </c>
      <c r="E84" s="49">
        <v>150</v>
      </c>
      <c r="F84" s="49">
        <v>118</v>
      </c>
      <c r="G84" s="49">
        <v>32</v>
      </c>
      <c r="H84" s="49">
        <v>23</v>
      </c>
      <c r="I84" s="42" t="s">
        <v>137</v>
      </c>
      <c r="J84" s="50" t="s">
        <v>137</v>
      </c>
      <c r="K84" s="49">
        <v>500</v>
      </c>
      <c r="L84" s="49">
        <v>299</v>
      </c>
      <c r="M84" s="49">
        <v>270</v>
      </c>
      <c r="N84" s="49">
        <v>150</v>
      </c>
      <c r="O84" s="49">
        <v>140</v>
      </c>
      <c r="P84" s="49">
        <v>93</v>
      </c>
      <c r="Q84" s="49">
        <v>240</v>
      </c>
      <c r="R84" s="49">
        <v>380</v>
      </c>
      <c r="S84" s="50" t="s">
        <v>7</v>
      </c>
      <c r="T84" s="49" t="s">
        <v>137</v>
      </c>
      <c r="U84" s="49" t="s">
        <v>137</v>
      </c>
      <c r="V84" s="49" t="s">
        <v>137</v>
      </c>
      <c r="W84" s="50" t="s">
        <v>7</v>
      </c>
      <c r="X84" s="49" t="s">
        <v>137</v>
      </c>
      <c r="Y84" s="50" t="s">
        <v>137</v>
      </c>
      <c r="Z84" s="49" t="s">
        <v>137</v>
      </c>
      <c r="AA84" s="49">
        <v>28</v>
      </c>
      <c r="AB84" s="67" t="s">
        <v>137</v>
      </c>
      <c r="AC84" s="63" t="s">
        <v>790</v>
      </c>
      <c r="AD84" s="63" t="s">
        <v>881</v>
      </c>
      <c r="AE84" s="43" t="s">
        <v>137</v>
      </c>
      <c r="AF84" s="2"/>
      <c r="BE84" s="8" t="str">
        <f t="shared" si="148"/>
        <v>X</v>
      </c>
      <c r="BG84" s="8" t="str">
        <f t="shared" si="85"/>
        <v/>
      </c>
      <c r="BH84" s="8" t="str">
        <f t="shared" si="86"/>
        <v/>
      </c>
      <c r="BI84" s="8" t="str">
        <f t="shared" si="87"/>
        <v/>
      </c>
      <c r="BJ84" s="8" t="str">
        <f t="shared" si="88"/>
        <v/>
      </c>
      <c r="BK84" s="8" t="str">
        <f t="shared" si="89"/>
        <v/>
      </c>
      <c r="BL84" s="8" t="str">
        <f t="shared" si="90"/>
        <v/>
      </c>
      <c r="BM84" s="8" t="str">
        <f t="shared" si="91"/>
        <v/>
      </c>
      <c r="BN84" s="8" t="str">
        <f t="shared" si="92"/>
        <v>Yellow</v>
      </c>
      <c r="BO84" s="8" t="str">
        <f t="shared" si="93"/>
        <v>Yellow</v>
      </c>
      <c r="BP84" s="8" t="str">
        <f t="shared" si="94"/>
        <v/>
      </c>
      <c r="BQ84" s="8" t="str">
        <f t="shared" si="95"/>
        <v/>
      </c>
      <c r="BR84" s="8" t="str">
        <f t="shared" si="96"/>
        <v/>
      </c>
      <c r="BS84" s="8" t="str">
        <f t="shared" si="97"/>
        <v/>
      </c>
      <c r="BT84" s="8" t="str">
        <f t="shared" si="98"/>
        <v/>
      </c>
      <c r="BU84" s="8" t="str">
        <f t="shared" si="99"/>
        <v/>
      </c>
      <c r="BV84" s="8" t="str">
        <f t="shared" si="100"/>
        <v/>
      </c>
      <c r="BW84" s="8" t="str">
        <f t="shared" si="101"/>
        <v/>
      </c>
      <c r="BX84" s="8" t="str">
        <f t="shared" si="102"/>
        <v/>
      </c>
      <c r="BY84" s="8" t="str">
        <f t="shared" si="103"/>
        <v>Yellow</v>
      </c>
      <c r="BZ84" s="8" t="str">
        <f t="shared" si="104"/>
        <v>Yellow</v>
      </c>
      <c r="CA84" s="8" t="str">
        <f t="shared" si="105"/>
        <v>Yellow</v>
      </c>
      <c r="CB84" s="8" t="str">
        <f t="shared" si="106"/>
        <v/>
      </c>
      <c r="CC84" s="8" t="str">
        <f t="shared" si="107"/>
        <v>Yellow</v>
      </c>
      <c r="CD84" s="8" t="str">
        <f t="shared" si="108"/>
        <v>Yellow</v>
      </c>
      <c r="CE84" s="8" t="str">
        <f t="shared" si="109"/>
        <v>Yellow</v>
      </c>
      <c r="CF84" s="8" t="str">
        <f t="shared" si="110"/>
        <v/>
      </c>
      <c r="CG84" s="8" t="str">
        <f t="shared" si="149"/>
        <v>Yellow</v>
      </c>
      <c r="CH84" s="8" t="str">
        <f t="shared" si="111"/>
        <v/>
      </c>
      <c r="CI84" s="8" t="str">
        <f t="shared" si="150"/>
        <v/>
      </c>
      <c r="CJ84" s="8" t="str">
        <f t="shared" si="112"/>
        <v>Yellow</v>
      </c>
      <c r="CL84" s="10" t="str">
        <f t="shared" si="151"/>
        <v>France - Evian-les-Bains - Hotel Royal - Evian Resort</v>
      </c>
      <c r="CN84" s="22">
        <f t="shared" si="113"/>
        <v>299</v>
      </c>
      <c r="CO84" s="22" t="str">
        <f t="shared" si="114"/>
        <v/>
      </c>
      <c r="CP84" s="22" t="str">
        <f t="shared" si="115"/>
        <v/>
      </c>
      <c r="CQ84" s="22" t="str">
        <f t="shared" si="116"/>
        <v/>
      </c>
      <c r="CR84" s="22" t="str">
        <f t="shared" si="152"/>
        <v/>
      </c>
      <c r="CS84" s="22">
        <f t="shared" si="153"/>
        <v>28</v>
      </c>
      <c r="CY84" s="8" t="str">
        <f t="shared" si="117"/>
        <v>X</v>
      </c>
      <c r="CZ84" s="29" t="str">
        <f t="shared" si="118"/>
        <v>X</v>
      </c>
      <c r="DB84" s="8" t="str">
        <f t="shared" si="119"/>
        <v>X</v>
      </c>
      <c r="DC84" s="8" t="str">
        <f t="shared" si="120"/>
        <v>X</v>
      </c>
      <c r="DD84" s="8" t="str">
        <f t="shared" si="121"/>
        <v>X</v>
      </c>
      <c r="DE84" s="8" t="str">
        <f t="shared" si="122"/>
        <v>X</v>
      </c>
      <c r="DF84" s="8" t="str">
        <f t="shared" si="123"/>
        <v>X</v>
      </c>
      <c r="DG84" s="8" t="str">
        <f t="shared" si="124"/>
        <v>X</v>
      </c>
      <c r="DH84" s="8" t="str">
        <f t="shared" si="125"/>
        <v>X</v>
      </c>
      <c r="DI84" s="8" t="str">
        <f t="shared" si="126"/>
        <v>X</v>
      </c>
      <c r="DJ84" s="8" t="str">
        <f t="shared" si="127"/>
        <v>X</v>
      </c>
      <c r="DK84" s="8" t="str">
        <f t="shared" si="128"/>
        <v>X</v>
      </c>
      <c r="DL84" s="8" t="str">
        <f t="shared" si="129"/>
        <v>X</v>
      </c>
      <c r="DM84" s="8" t="str">
        <f t="shared" si="130"/>
        <v>X</v>
      </c>
      <c r="DN84" s="8" t="str">
        <f t="shared" si="131"/>
        <v>X</v>
      </c>
      <c r="DO84" s="8" t="str">
        <f t="shared" si="132"/>
        <v>X</v>
      </c>
      <c r="DP84" s="8" t="str">
        <f t="shared" si="133"/>
        <v>X</v>
      </c>
      <c r="DQ84" s="8" t="str">
        <f t="shared" si="134"/>
        <v>X</v>
      </c>
      <c r="DR84" s="8" t="str">
        <f t="shared" si="135"/>
        <v>X</v>
      </c>
      <c r="DS84" s="8" t="str">
        <f t="shared" si="136"/>
        <v>X</v>
      </c>
      <c r="DT84" s="8" t="str">
        <f t="shared" si="137"/>
        <v>X</v>
      </c>
      <c r="DU84" s="8" t="str">
        <f t="shared" si="138"/>
        <v>X</v>
      </c>
      <c r="DV84" s="8" t="str">
        <f t="shared" si="139"/>
        <v>X</v>
      </c>
      <c r="DW84" s="8" t="str">
        <f t="shared" si="140"/>
        <v>X</v>
      </c>
      <c r="DX84" s="8" t="str">
        <f t="shared" si="141"/>
        <v>X</v>
      </c>
      <c r="DZ84" s="8" t="str">
        <f t="shared" si="142"/>
        <v>X</v>
      </c>
      <c r="EB84" s="8">
        <f>IF($DZ84="", "", COUNTIF($DZ$11:$DZ84, "X"))</f>
        <v>74</v>
      </c>
      <c r="ED84" s="10" t="str">
        <f t="shared" si="143"/>
        <v>74. Hotel Royal - Evian Resort</v>
      </c>
      <c r="EF84" s="8">
        <v>74</v>
      </c>
      <c r="EH84" s="10" t="str">
        <f>IF($B84="", "", IF(COUNTIF($B$11:$B84, $B84)&gt;1, "", $B84))</f>
        <v/>
      </c>
      <c r="EI84" s="8" t="str">
        <f t="shared" si="144"/>
        <v/>
      </c>
      <c r="EJ84" s="10" t="str">
        <f t="shared" si="145"/>
        <v>United Kingdom</v>
      </c>
      <c r="EL84" s="10" t="str">
        <f>IF($C84="", "", IF(COUNTIF($C$11:$C84, $C84)&gt;1, "", $C84))</f>
        <v>Evian-les-Bains</v>
      </c>
      <c r="EM84" s="8">
        <f t="shared" si="146"/>
        <v>91</v>
      </c>
      <c r="EN84" s="10" t="str">
        <f t="shared" si="147"/>
        <v>Courchevel</v>
      </c>
    </row>
    <row r="85" spans="1:144" hidden="1" x14ac:dyDescent="0.35">
      <c r="A85" s="2"/>
      <c r="B85" s="41" t="s">
        <v>241</v>
      </c>
      <c r="C85" s="42" t="s">
        <v>278</v>
      </c>
      <c r="D85" s="42" t="s">
        <v>279</v>
      </c>
      <c r="E85" s="49">
        <v>86</v>
      </c>
      <c r="F85" s="49">
        <v>82</v>
      </c>
      <c r="G85" s="49">
        <v>4</v>
      </c>
      <c r="H85" s="49">
        <v>8</v>
      </c>
      <c r="I85" s="42" t="s">
        <v>137</v>
      </c>
      <c r="J85" s="50" t="s">
        <v>137</v>
      </c>
      <c r="K85" s="49">
        <v>89</v>
      </c>
      <c r="L85" s="49">
        <v>346</v>
      </c>
      <c r="M85" s="49">
        <v>160</v>
      </c>
      <c r="N85" s="49">
        <v>135</v>
      </c>
      <c r="O85" s="49">
        <v>80</v>
      </c>
      <c r="P85" s="49">
        <v>40</v>
      </c>
      <c r="Q85" s="49">
        <v>130</v>
      </c>
      <c r="R85" s="49">
        <v>180</v>
      </c>
      <c r="S85" s="50" t="s">
        <v>7</v>
      </c>
      <c r="T85" s="49" t="s">
        <v>137</v>
      </c>
      <c r="U85" s="49" t="s">
        <v>137</v>
      </c>
      <c r="V85" s="49" t="s">
        <v>137</v>
      </c>
      <c r="W85" s="50" t="s">
        <v>7</v>
      </c>
      <c r="X85" s="49" t="s">
        <v>137</v>
      </c>
      <c r="Y85" s="50" t="s">
        <v>137</v>
      </c>
      <c r="Z85" s="49" t="s">
        <v>137</v>
      </c>
      <c r="AA85" s="49">
        <v>3</v>
      </c>
      <c r="AB85" s="67" t="s">
        <v>137</v>
      </c>
      <c r="AC85" s="63" t="s">
        <v>790</v>
      </c>
      <c r="AD85" s="63" t="s">
        <v>890</v>
      </c>
      <c r="AE85" s="43" t="s">
        <v>137</v>
      </c>
      <c r="AF85" s="2"/>
      <c r="BE85" s="8" t="str">
        <f t="shared" si="148"/>
        <v>X</v>
      </c>
      <c r="BG85" s="8" t="str">
        <f t="shared" si="85"/>
        <v/>
      </c>
      <c r="BH85" s="8" t="str">
        <f t="shared" si="86"/>
        <v/>
      </c>
      <c r="BI85" s="8" t="str">
        <f t="shared" si="87"/>
        <v/>
      </c>
      <c r="BJ85" s="8" t="str">
        <f t="shared" si="88"/>
        <v/>
      </c>
      <c r="BK85" s="8" t="str">
        <f t="shared" si="89"/>
        <v/>
      </c>
      <c r="BL85" s="8" t="str">
        <f t="shared" si="90"/>
        <v/>
      </c>
      <c r="BM85" s="8" t="str">
        <f t="shared" si="91"/>
        <v/>
      </c>
      <c r="BN85" s="8" t="str">
        <f t="shared" si="92"/>
        <v>Yellow</v>
      </c>
      <c r="BO85" s="8" t="str">
        <f t="shared" si="93"/>
        <v>Yellow</v>
      </c>
      <c r="BP85" s="8" t="str">
        <f t="shared" si="94"/>
        <v/>
      </c>
      <c r="BQ85" s="8" t="str">
        <f t="shared" si="95"/>
        <v/>
      </c>
      <c r="BR85" s="8" t="str">
        <f t="shared" si="96"/>
        <v/>
      </c>
      <c r="BS85" s="8" t="str">
        <f t="shared" si="97"/>
        <v/>
      </c>
      <c r="BT85" s="8" t="str">
        <f t="shared" si="98"/>
        <v/>
      </c>
      <c r="BU85" s="8" t="str">
        <f t="shared" si="99"/>
        <v/>
      </c>
      <c r="BV85" s="8" t="str">
        <f t="shared" si="100"/>
        <v/>
      </c>
      <c r="BW85" s="8" t="str">
        <f t="shared" si="101"/>
        <v/>
      </c>
      <c r="BX85" s="8" t="str">
        <f t="shared" si="102"/>
        <v/>
      </c>
      <c r="BY85" s="8" t="str">
        <f t="shared" si="103"/>
        <v>Yellow</v>
      </c>
      <c r="BZ85" s="8" t="str">
        <f t="shared" si="104"/>
        <v>Yellow</v>
      </c>
      <c r="CA85" s="8" t="str">
        <f t="shared" si="105"/>
        <v>Yellow</v>
      </c>
      <c r="CB85" s="8" t="str">
        <f t="shared" si="106"/>
        <v/>
      </c>
      <c r="CC85" s="8" t="str">
        <f t="shared" si="107"/>
        <v>Yellow</v>
      </c>
      <c r="CD85" s="8" t="str">
        <f t="shared" si="108"/>
        <v>Yellow</v>
      </c>
      <c r="CE85" s="8" t="str">
        <f t="shared" si="109"/>
        <v>Yellow</v>
      </c>
      <c r="CF85" s="8" t="str">
        <f t="shared" si="110"/>
        <v/>
      </c>
      <c r="CG85" s="8" t="str">
        <f t="shared" si="149"/>
        <v>Yellow</v>
      </c>
      <c r="CH85" s="8" t="str">
        <f t="shared" si="111"/>
        <v/>
      </c>
      <c r="CI85" s="8" t="str">
        <f t="shared" si="150"/>
        <v/>
      </c>
      <c r="CJ85" s="8" t="str">
        <f t="shared" si="112"/>
        <v>Yellow</v>
      </c>
      <c r="CL85" s="10" t="str">
        <f t="shared" si="151"/>
        <v>France - Dinard - Hôtel Barrière Le Grand Hôtel Dinard</v>
      </c>
      <c r="CN85" s="22">
        <f t="shared" si="113"/>
        <v>346</v>
      </c>
      <c r="CO85" s="22" t="str">
        <f t="shared" si="114"/>
        <v/>
      </c>
      <c r="CP85" s="22" t="str">
        <f t="shared" si="115"/>
        <v/>
      </c>
      <c r="CQ85" s="22" t="str">
        <f t="shared" si="116"/>
        <v/>
      </c>
      <c r="CR85" s="22" t="str">
        <f t="shared" si="152"/>
        <v/>
      </c>
      <c r="CS85" s="22">
        <f t="shared" si="153"/>
        <v>3</v>
      </c>
      <c r="CY85" s="8" t="str">
        <f t="shared" si="117"/>
        <v>X</v>
      </c>
      <c r="CZ85" s="29" t="str">
        <f t="shared" si="118"/>
        <v>X</v>
      </c>
      <c r="DB85" s="8" t="str">
        <f t="shared" si="119"/>
        <v>X</v>
      </c>
      <c r="DC85" s="8" t="str">
        <f t="shared" si="120"/>
        <v>X</v>
      </c>
      <c r="DD85" s="8" t="str">
        <f t="shared" si="121"/>
        <v>X</v>
      </c>
      <c r="DE85" s="8" t="str">
        <f t="shared" si="122"/>
        <v>X</v>
      </c>
      <c r="DF85" s="8" t="str">
        <f t="shared" si="123"/>
        <v>X</v>
      </c>
      <c r="DG85" s="8" t="str">
        <f t="shared" si="124"/>
        <v>X</v>
      </c>
      <c r="DH85" s="8" t="str">
        <f t="shared" si="125"/>
        <v>X</v>
      </c>
      <c r="DI85" s="8" t="str">
        <f t="shared" si="126"/>
        <v>X</v>
      </c>
      <c r="DJ85" s="8" t="str">
        <f t="shared" si="127"/>
        <v>X</v>
      </c>
      <c r="DK85" s="8" t="str">
        <f t="shared" si="128"/>
        <v>X</v>
      </c>
      <c r="DL85" s="8" t="str">
        <f t="shared" si="129"/>
        <v>X</v>
      </c>
      <c r="DM85" s="8" t="str">
        <f t="shared" si="130"/>
        <v>X</v>
      </c>
      <c r="DN85" s="8" t="str">
        <f t="shared" si="131"/>
        <v>X</v>
      </c>
      <c r="DO85" s="8" t="str">
        <f t="shared" si="132"/>
        <v>X</v>
      </c>
      <c r="DP85" s="8" t="str">
        <f t="shared" si="133"/>
        <v>X</v>
      </c>
      <c r="DQ85" s="8" t="str">
        <f t="shared" si="134"/>
        <v>X</v>
      </c>
      <c r="DR85" s="8" t="str">
        <f t="shared" si="135"/>
        <v>X</v>
      </c>
      <c r="DS85" s="8" t="str">
        <f t="shared" si="136"/>
        <v>X</v>
      </c>
      <c r="DT85" s="8" t="str">
        <f t="shared" si="137"/>
        <v>X</v>
      </c>
      <c r="DU85" s="8" t="str">
        <f t="shared" si="138"/>
        <v>X</v>
      </c>
      <c r="DV85" s="8" t="str">
        <f t="shared" si="139"/>
        <v>X</v>
      </c>
      <c r="DW85" s="8" t="str">
        <f t="shared" si="140"/>
        <v>X</v>
      </c>
      <c r="DX85" s="8" t="str">
        <f t="shared" si="141"/>
        <v>X</v>
      </c>
      <c r="DZ85" s="8" t="str">
        <f t="shared" si="142"/>
        <v>X</v>
      </c>
      <c r="EB85" s="8">
        <f>IF($DZ85="", "", COUNTIF($DZ$11:$DZ85, "X"))</f>
        <v>75</v>
      </c>
      <c r="ED85" s="10" t="str">
        <f t="shared" si="143"/>
        <v>75. Hôtel Barrière Le Grand Hôtel Dinard</v>
      </c>
      <c r="EF85" s="8">
        <v>75</v>
      </c>
      <c r="EH85" s="10" t="str">
        <f>IF($B85="", "", IF(COUNTIF($B$11:$B85, $B85)&gt;1, "", $B85))</f>
        <v/>
      </c>
      <c r="EI85" s="8" t="str">
        <f t="shared" si="144"/>
        <v/>
      </c>
      <c r="EJ85" s="10" t="str">
        <f t="shared" si="145"/>
        <v>United States</v>
      </c>
      <c r="EL85" s="10" t="str">
        <f>IF($C85="", "", IF(COUNTIF($C$11:$C85, $C85)&gt;1, "", $C85))</f>
        <v>Dinard</v>
      </c>
      <c r="EM85" s="8">
        <f t="shared" si="146"/>
        <v>81</v>
      </c>
      <c r="EN85" s="10" t="str">
        <f t="shared" si="147"/>
        <v>Courmayeur</v>
      </c>
    </row>
    <row r="86" spans="1:144" hidden="1" x14ac:dyDescent="0.35">
      <c r="A86" s="2"/>
      <c r="B86" s="41" t="s">
        <v>241</v>
      </c>
      <c r="C86" s="42" t="s">
        <v>242</v>
      </c>
      <c r="D86" s="42" t="s">
        <v>272</v>
      </c>
      <c r="E86" s="49">
        <v>101</v>
      </c>
      <c r="F86" s="49">
        <v>66</v>
      </c>
      <c r="G86" s="49">
        <v>35</v>
      </c>
      <c r="H86" s="49">
        <v>5</v>
      </c>
      <c r="I86" s="42" t="s">
        <v>137</v>
      </c>
      <c r="J86" s="50" t="s">
        <v>137</v>
      </c>
      <c r="K86" s="49">
        <v>200</v>
      </c>
      <c r="L86" s="49">
        <v>405</v>
      </c>
      <c r="M86" s="49">
        <v>110</v>
      </c>
      <c r="N86" s="49">
        <v>55</v>
      </c>
      <c r="O86" s="49">
        <v>50</v>
      </c>
      <c r="P86" s="49">
        <v>19</v>
      </c>
      <c r="Q86" s="49">
        <v>90</v>
      </c>
      <c r="R86" s="49">
        <v>200</v>
      </c>
      <c r="S86" s="50" t="s">
        <v>7</v>
      </c>
      <c r="T86" s="49" t="s">
        <v>137</v>
      </c>
      <c r="U86" s="49" t="s">
        <v>137</v>
      </c>
      <c r="V86" s="49" t="s">
        <v>137</v>
      </c>
      <c r="W86" s="50" t="s">
        <v>7</v>
      </c>
      <c r="X86" s="49" t="s">
        <v>137</v>
      </c>
      <c r="Y86" s="50" t="s">
        <v>137</v>
      </c>
      <c r="Z86" s="49" t="s">
        <v>137</v>
      </c>
      <c r="AA86" s="49" t="s">
        <v>137</v>
      </c>
      <c r="AB86" s="67" t="s">
        <v>137</v>
      </c>
      <c r="AC86" s="63" t="s">
        <v>790</v>
      </c>
      <c r="AD86" s="63" t="s">
        <v>886</v>
      </c>
      <c r="AE86" s="43" t="s">
        <v>137</v>
      </c>
      <c r="AF86" s="2"/>
      <c r="BE86" s="8" t="str">
        <f t="shared" si="148"/>
        <v>X</v>
      </c>
      <c r="BG86" s="8" t="str">
        <f t="shared" si="85"/>
        <v/>
      </c>
      <c r="BH86" s="8" t="str">
        <f t="shared" si="86"/>
        <v/>
      </c>
      <c r="BI86" s="8" t="str">
        <f t="shared" si="87"/>
        <v/>
      </c>
      <c r="BJ86" s="8" t="str">
        <f t="shared" si="88"/>
        <v/>
      </c>
      <c r="BK86" s="8" t="str">
        <f t="shared" si="89"/>
        <v/>
      </c>
      <c r="BL86" s="8" t="str">
        <f t="shared" si="90"/>
        <v/>
      </c>
      <c r="BM86" s="8" t="str">
        <f t="shared" si="91"/>
        <v/>
      </c>
      <c r="BN86" s="8" t="str">
        <f t="shared" si="92"/>
        <v>Yellow</v>
      </c>
      <c r="BO86" s="8" t="str">
        <f t="shared" si="93"/>
        <v>Yellow</v>
      </c>
      <c r="BP86" s="8" t="str">
        <f t="shared" si="94"/>
        <v/>
      </c>
      <c r="BQ86" s="8" t="str">
        <f t="shared" si="95"/>
        <v/>
      </c>
      <c r="BR86" s="8" t="str">
        <f t="shared" si="96"/>
        <v/>
      </c>
      <c r="BS86" s="8" t="str">
        <f t="shared" si="97"/>
        <v/>
      </c>
      <c r="BT86" s="8" t="str">
        <f t="shared" si="98"/>
        <v/>
      </c>
      <c r="BU86" s="8" t="str">
        <f t="shared" si="99"/>
        <v/>
      </c>
      <c r="BV86" s="8" t="str">
        <f t="shared" si="100"/>
        <v/>
      </c>
      <c r="BW86" s="8" t="str">
        <f t="shared" si="101"/>
        <v/>
      </c>
      <c r="BX86" s="8" t="str">
        <f t="shared" si="102"/>
        <v/>
      </c>
      <c r="BY86" s="8" t="str">
        <f t="shared" si="103"/>
        <v>Yellow</v>
      </c>
      <c r="BZ86" s="8" t="str">
        <f t="shared" si="104"/>
        <v>Yellow</v>
      </c>
      <c r="CA86" s="8" t="str">
        <f t="shared" si="105"/>
        <v>Yellow</v>
      </c>
      <c r="CB86" s="8" t="str">
        <f t="shared" si="106"/>
        <v/>
      </c>
      <c r="CC86" s="8" t="str">
        <f t="shared" si="107"/>
        <v>Yellow</v>
      </c>
      <c r="CD86" s="8" t="str">
        <f t="shared" si="108"/>
        <v>Yellow</v>
      </c>
      <c r="CE86" s="8" t="str">
        <f t="shared" si="109"/>
        <v>Yellow</v>
      </c>
      <c r="CF86" s="8" t="str">
        <f t="shared" si="110"/>
        <v>Yellow</v>
      </c>
      <c r="CG86" s="8" t="str">
        <f t="shared" si="149"/>
        <v>Yellow</v>
      </c>
      <c r="CH86" s="8" t="str">
        <f t="shared" si="111"/>
        <v/>
      </c>
      <c r="CI86" s="8" t="str">
        <f t="shared" si="150"/>
        <v/>
      </c>
      <c r="CJ86" s="8" t="str">
        <f t="shared" si="112"/>
        <v>Yellow</v>
      </c>
      <c r="CL86" s="10" t="str">
        <f t="shared" si="151"/>
        <v>France - Paris - Hôtel Barrière Fouquet's Paris</v>
      </c>
      <c r="CN86" s="22">
        <f t="shared" si="113"/>
        <v>405</v>
      </c>
      <c r="CO86" s="22" t="str">
        <f t="shared" si="114"/>
        <v/>
      </c>
      <c r="CP86" s="22" t="str">
        <f t="shared" si="115"/>
        <v/>
      </c>
      <c r="CQ86" s="22" t="str">
        <f t="shared" si="116"/>
        <v/>
      </c>
      <c r="CR86" s="22" t="str">
        <f t="shared" si="152"/>
        <v/>
      </c>
      <c r="CS86" s="22" t="str">
        <f t="shared" si="153"/>
        <v/>
      </c>
      <c r="CY86" s="8" t="str">
        <f t="shared" si="117"/>
        <v>X</v>
      </c>
      <c r="CZ86" s="29" t="str">
        <f t="shared" si="118"/>
        <v>X</v>
      </c>
      <c r="DB86" s="8" t="str">
        <f t="shared" si="119"/>
        <v>X</v>
      </c>
      <c r="DC86" s="8" t="str">
        <f t="shared" si="120"/>
        <v>X</v>
      </c>
      <c r="DD86" s="8" t="str">
        <f t="shared" si="121"/>
        <v>X</v>
      </c>
      <c r="DE86" s="8" t="str">
        <f t="shared" si="122"/>
        <v>X</v>
      </c>
      <c r="DF86" s="8" t="str">
        <f t="shared" si="123"/>
        <v>X</v>
      </c>
      <c r="DG86" s="8" t="str">
        <f t="shared" si="124"/>
        <v>X</v>
      </c>
      <c r="DH86" s="8" t="str">
        <f t="shared" si="125"/>
        <v>X</v>
      </c>
      <c r="DI86" s="8" t="str">
        <f t="shared" si="126"/>
        <v>X</v>
      </c>
      <c r="DJ86" s="8" t="str">
        <f t="shared" si="127"/>
        <v>X</v>
      </c>
      <c r="DK86" s="8" t="str">
        <f t="shared" si="128"/>
        <v>X</v>
      </c>
      <c r="DL86" s="8" t="str">
        <f t="shared" si="129"/>
        <v>X</v>
      </c>
      <c r="DM86" s="8" t="str">
        <f t="shared" si="130"/>
        <v>X</v>
      </c>
      <c r="DN86" s="8" t="str">
        <f t="shared" si="131"/>
        <v>X</v>
      </c>
      <c r="DO86" s="8" t="str">
        <f t="shared" si="132"/>
        <v>X</v>
      </c>
      <c r="DP86" s="8" t="str">
        <f t="shared" si="133"/>
        <v>X</v>
      </c>
      <c r="DQ86" s="8" t="str">
        <f t="shared" si="134"/>
        <v>X</v>
      </c>
      <c r="DR86" s="8" t="str">
        <f t="shared" si="135"/>
        <v>X</v>
      </c>
      <c r="DS86" s="8" t="str">
        <f t="shared" si="136"/>
        <v>X</v>
      </c>
      <c r="DT86" s="8" t="str">
        <f t="shared" si="137"/>
        <v>X</v>
      </c>
      <c r="DU86" s="8" t="str">
        <f t="shared" si="138"/>
        <v>X</v>
      </c>
      <c r="DV86" s="8" t="str">
        <f t="shared" si="139"/>
        <v>X</v>
      </c>
      <c r="DW86" s="8" t="str">
        <f t="shared" si="140"/>
        <v>X</v>
      </c>
      <c r="DX86" s="8" t="str">
        <f t="shared" si="141"/>
        <v>X</v>
      </c>
      <c r="DZ86" s="8" t="str">
        <f t="shared" si="142"/>
        <v>X</v>
      </c>
      <c r="EB86" s="8">
        <f>IF($DZ86="", "", COUNTIF($DZ$11:$DZ86, "X"))</f>
        <v>76</v>
      </c>
      <c r="ED86" s="10" t="str">
        <f t="shared" si="143"/>
        <v>76. Hôtel Barrière Fouquet's Paris</v>
      </c>
      <c r="EF86" s="8">
        <v>76</v>
      </c>
      <c r="EH86" s="10" t="str">
        <f>IF($B86="", "", IF(COUNTIF($B$11:$B86, $B86)&gt;1, "", $B86))</f>
        <v/>
      </c>
      <c r="EI86" s="8" t="str">
        <f t="shared" si="144"/>
        <v/>
      </c>
      <c r="EJ86" s="10" t="str">
        <f t="shared" si="145"/>
        <v>Uruguay</v>
      </c>
      <c r="EL86" s="10" t="str">
        <f>IF($C86="", "", IF(COUNTIF($C$11:$C86, $C86)&gt;1, "", $C86))</f>
        <v/>
      </c>
      <c r="EM86" s="8" t="str">
        <f t="shared" si="146"/>
        <v/>
      </c>
      <c r="EN86" s="10" t="str">
        <f t="shared" si="147"/>
        <v>Crans Montana</v>
      </c>
    </row>
    <row r="87" spans="1:144" hidden="1" x14ac:dyDescent="0.35">
      <c r="A87" s="2"/>
      <c r="B87" s="41" t="s">
        <v>241</v>
      </c>
      <c r="C87" s="42" t="s">
        <v>273</v>
      </c>
      <c r="D87" s="42" t="s">
        <v>274</v>
      </c>
      <c r="E87" s="49">
        <v>117</v>
      </c>
      <c r="F87" s="49">
        <v>96</v>
      </c>
      <c r="G87" s="49">
        <v>21</v>
      </c>
      <c r="H87" s="49">
        <v>9</v>
      </c>
      <c r="I87" s="42" t="s">
        <v>137</v>
      </c>
      <c r="J87" s="50" t="s">
        <v>137</v>
      </c>
      <c r="K87" s="49">
        <v>100</v>
      </c>
      <c r="L87" s="49">
        <v>1392</v>
      </c>
      <c r="M87" s="49">
        <v>300</v>
      </c>
      <c r="N87" s="49">
        <v>90</v>
      </c>
      <c r="O87" s="49">
        <v>100</v>
      </c>
      <c r="P87" s="49">
        <v>50</v>
      </c>
      <c r="Q87" s="49">
        <v>380</v>
      </c>
      <c r="R87" s="49">
        <v>300</v>
      </c>
      <c r="S87" s="50" t="s">
        <v>7</v>
      </c>
      <c r="T87" s="49" t="s">
        <v>137</v>
      </c>
      <c r="U87" s="49" t="s">
        <v>137</v>
      </c>
      <c r="V87" s="49" t="s">
        <v>137</v>
      </c>
      <c r="W87" s="50" t="s">
        <v>7</v>
      </c>
      <c r="X87" s="49" t="s">
        <v>137</v>
      </c>
      <c r="Y87" s="50" t="s">
        <v>137</v>
      </c>
      <c r="Z87" s="49" t="s">
        <v>137</v>
      </c>
      <c r="AA87" s="49">
        <v>3</v>
      </c>
      <c r="AB87" s="67" t="s">
        <v>137</v>
      </c>
      <c r="AC87" s="63" t="s">
        <v>790</v>
      </c>
      <c r="AD87" s="63" t="s">
        <v>887</v>
      </c>
      <c r="AE87" s="43" t="s">
        <v>137</v>
      </c>
      <c r="AF87" s="2"/>
      <c r="BE87" s="8" t="str">
        <f t="shared" si="148"/>
        <v>X</v>
      </c>
      <c r="BG87" s="8" t="str">
        <f t="shared" si="85"/>
        <v/>
      </c>
      <c r="BH87" s="8" t="str">
        <f t="shared" si="86"/>
        <v/>
      </c>
      <c r="BI87" s="8" t="str">
        <f t="shared" si="87"/>
        <v/>
      </c>
      <c r="BJ87" s="8" t="str">
        <f t="shared" si="88"/>
        <v/>
      </c>
      <c r="BK87" s="8" t="str">
        <f t="shared" si="89"/>
        <v/>
      </c>
      <c r="BL87" s="8" t="str">
        <f t="shared" si="90"/>
        <v/>
      </c>
      <c r="BM87" s="8" t="str">
        <f t="shared" si="91"/>
        <v/>
      </c>
      <c r="BN87" s="8" t="str">
        <f t="shared" si="92"/>
        <v>Yellow</v>
      </c>
      <c r="BO87" s="8" t="str">
        <f t="shared" si="93"/>
        <v>Yellow</v>
      </c>
      <c r="BP87" s="8" t="str">
        <f t="shared" si="94"/>
        <v/>
      </c>
      <c r="BQ87" s="8" t="str">
        <f t="shared" si="95"/>
        <v/>
      </c>
      <c r="BR87" s="8" t="str">
        <f t="shared" si="96"/>
        <v/>
      </c>
      <c r="BS87" s="8" t="str">
        <f t="shared" si="97"/>
        <v/>
      </c>
      <c r="BT87" s="8" t="str">
        <f t="shared" si="98"/>
        <v/>
      </c>
      <c r="BU87" s="8" t="str">
        <f t="shared" si="99"/>
        <v/>
      </c>
      <c r="BV87" s="8" t="str">
        <f t="shared" si="100"/>
        <v/>
      </c>
      <c r="BW87" s="8" t="str">
        <f t="shared" si="101"/>
        <v/>
      </c>
      <c r="BX87" s="8" t="str">
        <f t="shared" si="102"/>
        <v/>
      </c>
      <c r="BY87" s="8" t="str">
        <f t="shared" si="103"/>
        <v>Yellow</v>
      </c>
      <c r="BZ87" s="8" t="str">
        <f t="shared" si="104"/>
        <v>Yellow</v>
      </c>
      <c r="CA87" s="8" t="str">
        <f t="shared" si="105"/>
        <v>Yellow</v>
      </c>
      <c r="CB87" s="8" t="str">
        <f t="shared" si="106"/>
        <v/>
      </c>
      <c r="CC87" s="8" t="str">
        <f t="shared" si="107"/>
        <v>Yellow</v>
      </c>
      <c r="CD87" s="8" t="str">
        <f t="shared" si="108"/>
        <v>Yellow</v>
      </c>
      <c r="CE87" s="8" t="str">
        <f t="shared" si="109"/>
        <v>Yellow</v>
      </c>
      <c r="CF87" s="8" t="str">
        <f t="shared" si="110"/>
        <v/>
      </c>
      <c r="CG87" s="8" t="str">
        <f t="shared" si="149"/>
        <v>Yellow</v>
      </c>
      <c r="CH87" s="8" t="str">
        <f t="shared" si="111"/>
        <v/>
      </c>
      <c r="CI87" s="8" t="str">
        <f t="shared" si="150"/>
        <v/>
      </c>
      <c r="CJ87" s="8" t="str">
        <f t="shared" si="112"/>
        <v>Yellow</v>
      </c>
      <c r="CL87" s="10" t="str">
        <f t="shared" si="151"/>
        <v>France - Nice - Le Negresco</v>
      </c>
      <c r="CN87" s="22">
        <f t="shared" si="113"/>
        <v>1392</v>
      </c>
      <c r="CO87" s="22" t="str">
        <f t="shared" si="114"/>
        <v/>
      </c>
      <c r="CP87" s="22" t="str">
        <f t="shared" si="115"/>
        <v/>
      </c>
      <c r="CQ87" s="22" t="str">
        <f t="shared" si="116"/>
        <v/>
      </c>
      <c r="CR87" s="22" t="str">
        <f t="shared" si="152"/>
        <v/>
      </c>
      <c r="CS87" s="22">
        <f t="shared" si="153"/>
        <v>3</v>
      </c>
      <c r="CY87" s="8" t="str">
        <f t="shared" si="117"/>
        <v>X</v>
      </c>
      <c r="CZ87" s="29" t="str">
        <f t="shared" si="118"/>
        <v>X</v>
      </c>
      <c r="DB87" s="8" t="str">
        <f t="shared" si="119"/>
        <v>X</v>
      </c>
      <c r="DC87" s="8" t="str">
        <f t="shared" si="120"/>
        <v>X</v>
      </c>
      <c r="DD87" s="8" t="str">
        <f t="shared" si="121"/>
        <v>X</v>
      </c>
      <c r="DE87" s="8" t="str">
        <f t="shared" si="122"/>
        <v>X</v>
      </c>
      <c r="DF87" s="8" t="str">
        <f t="shared" si="123"/>
        <v>X</v>
      </c>
      <c r="DG87" s="8" t="str">
        <f t="shared" si="124"/>
        <v>X</v>
      </c>
      <c r="DH87" s="8" t="str">
        <f t="shared" si="125"/>
        <v>X</v>
      </c>
      <c r="DI87" s="8" t="str">
        <f t="shared" si="126"/>
        <v>X</v>
      </c>
      <c r="DJ87" s="8" t="str">
        <f t="shared" si="127"/>
        <v>X</v>
      </c>
      <c r="DK87" s="8" t="str">
        <f t="shared" si="128"/>
        <v>X</v>
      </c>
      <c r="DL87" s="8" t="str">
        <f t="shared" si="129"/>
        <v>X</v>
      </c>
      <c r="DM87" s="8" t="str">
        <f t="shared" si="130"/>
        <v>X</v>
      </c>
      <c r="DN87" s="8" t="str">
        <f t="shared" si="131"/>
        <v>X</v>
      </c>
      <c r="DO87" s="8" t="str">
        <f t="shared" si="132"/>
        <v>X</v>
      </c>
      <c r="DP87" s="8" t="str">
        <f t="shared" si="133"/>
        <v>X</v>
      </c>
      <c r="DQ87" s="8" t="str">
        <f t="shared" si="134"/>
        <v>X</v>
      </c>
      <c r="DR87" s="8" t="str">
        <f t="shared" si="135"/>
        <v>X</v>
      </c>
      <c r="DS87" s="8" t="str">
        <f t="shared" si="136"/>
        <v>X</v>
      </c>
      <c r="DT87" s="8" t="str">
        <f t="shared" si="137"/>
        <v>X</v>
      </c>
      <c r="DU87" s="8" t="str">
        <f t="shared" si="138"/>
        <v>X</v>
      </c>
      <c r="DV87" s="8" t="str">
        <f t="shared" si="139"/>
        <v>X</v>
      </c>
      <c r="DW87" s="8" t="str">
        <f t="shared" si="140"/>
        <v>X</v>
      </c>
      <c r="DX87" s="8" t="str">
        <f t="shared" si="141"/>
        <v>X</v>
      </c>
      <c r="DZ87" s="8" t="str">
        <f t="shared" si="142"/>
        <v>X</v>
      </c>
      <c r="EB87" s="8">
        <f>IF($DZ87="", "", COUNTIF($DZ$11:$DZ87, "X"))</f>
        <v>77</v>
      </c>
      <c r="ED87" s="10" t="str">
        <f t="shared" si="143"/>
        <v>77. Le Negresco</v>
      </c>
      <c r="EF87" s="8">
        <v>77</v>
      </c>
      <c r="EH87" s="10" t="str">
        <f>IF($B87="", "", IF(COUNTIF($B$11:$B87, $B87)&gt;1, "", $B87))</f>
        <v/>
      </c>
      <c r="EI87" s="8" t="str">
        <f t="shared" si="144"/>
        <v/>
      </c>
      <c r="EJ87" s="10" t="str">
        <f t="shared" si="145"/>
        <v>Venezuela</v>
      </c>
      <c r="EL87" s="10" t="str">
        <f>IF($C87="", "", IF(COUNTIF($C$11:$C87, $C87)&gt;1, "", $C87))</f>
        <v/>
      </c>
      <c r="EM87" s="8" t="str">
        <f t="shared" si="146"/>
        <v/>
      </c>
      <c r="EN87" s="10" t="str">
        <f t="shared" si="147"/>
        <v>Crete</v>
      </c>
    </row>
    <row r="88" spans="1:144" hidden="1" x14ac:dyDescent="0.35">
      <c r="A88" s="2"/>
      <c r="B88" s="41" t="s">
        <v>241</v>
      </c>
      <c r="C88" s="42" t="s">
        <v>242</v>
      </c>
      <c r="D88" s="42" t="s">
        <v>1374</v>
      </c>
      <c r="E88" s="49">
        <v>85</v>
      </c>
      <c r="F88" s="49">
        <v>48</v>
      </c>
      <c r="G88" s="49">
        <v>37</v>
      </c>
      <c r="H88" s="49" t="s">
        <v>137</v>
      </c>
      <c r="I88" s="42" t="s">
        <v>137</v>
      </c>
      <c r="J88" s="50" t="s">
        <v>137</v>
      </c>
      <c r="K88" s="49" t="s">
        <v>137</v>
      </c>
      <c r="L88" s="49" t="s">
        <v>137</v>
      </c>
      <c r="M88" s="49" t="s">
        <v>137</v>
      </c>
      <c r="N88" s="49" t="s">
        <v>137</v>
      </c>
      <c r="O88" s="49" t="s">
        <v>137</v>
      </c>
      <c r="P88" s="49" t="s">
        <v>137</v>
      </c>
      <c r="Q88" s="49" t="s">
        <v>137</v>
      </c>
      <c r="R88" s="49" t="s">
        <v>137</v>
      </c>
      <c r="S88" s="50" t="s">
        <v>137</v>
      </c>
      <c r="T88" s="49" t="s">
        <v>137</v>
      </c>
      <c r="U88" s="49" t="s">
        <v>137</v>
      </c>
      <c r="V88" s="49" t="s">
        <v>137</v>
      </c>
      <c r="W88" s="50" t="s">
        <v>137</v>
      </c>
      <c r="X88" s="49" t="s">
        <v>137</v>
      </c>
      <c r="Y88" s="50" t="s">
        <v>137</v>
      </c>
      <c r="Z88" s="49" t="s">
        <v>137</v>
      </c>
      <c r="AA88" s="49" t="s">
        <v>137</v>
      </c>
      <c r="AB88" s="67" t="s">
        <v>137</v>
      </c>
      <c r="AC88" s="63" t="s">
        <v>790</v>
      </c>
      <c r="AD88" s="63" t="s">
        <v>1375</v>
      </c>
      <c r="AE88" s="43" t="s">
        <v>137</v>
      </c>
      <c r="AF88" s="2"/>
      <c r="BE88" s="8" t="str">
        <f t="shared" si="148"/>
        <v>X</v>
      </c>
      <c r="BG88" s="8" t="str">
        <f t="shared" si="85"/>
        <v/>
      </c>
      <c r="BH88" s="8" t="str">
        <f t="shared" si="86"/>
        <v/>
      </c>
      <c r="BI88" s="8" t="str">
        <f t="shared" si="87"/>
        <v/>
      </c>
      <c r="BJ88" s="8" t="str">
        <f t="shared" si="88"/>
        <v/>
      </c>
      <c r="BK88" s="8" t="str">
        <f t="shared" si="89"/>
        <v/>
      </c>
      <c r="BL88" s="8" t="str">
        <f t="shared" si="90"/>
        <v/>
      </c>
      <c r="BM88" s="8" t="str">
        <f t="shared" si="91"/>
        <v>Yellow</v>
      </c>
      <c r="BN88" s="8" t="str">
        <f t="shared" si="92"/>
        <v>Yellow</v>
      </c>
      <c r="BO88" s="8" t="str">
        <f t="shared" si="93"/>
        <v>Yellow</v>
      </c>
      <c r="BP88" s="8" t="str">
        <f t="shared" si="94"/>
        <v>Yellow</v>
      </c>
      <c r="BQ88" s="8" t="str">
        <f t="shared" si="95"/>
        <v>Yellow</v>
      </c>
      <c r="BR88" s="8" t="str">
        <f t="shared" si="96"/>
        <v>Yellow</v>
      </c>
      <c r="BS88" s="8" t="str">
        <f t="shared" si="97"/>
        <v>Yellow</v>
      </c>
      <c r="BT88" s="8" t="str">
        <f t="shared" si="98"/>
        <v>Yellow</v>
      </c>
      <c r="BU88" s="8" t="str">
        <f t="shared" si="99"/>
        <v>Yellow</v>
      </c>
      <c r="BV88" s="8" t="str">
        <f t="shared" si="100"/>
        <v>Yellow</v>
      </c>
      <c r="BW88" s="8" t="str">
        <f t="shared" si="101"/>
        <v>Yellow</v>
      </c>
      <c r="BX88" s="8" t="str">
        <f t="shared" si="102"/>
        <v>Yellow</v>
      </c>
      <c r="BY88" s="8" t="str">
        <f t="shared" si="103"/>
        <v>Yellow</v>
      </c>
      <c r="BZ88" s="8" t="str">
        <f t="shared" si="104"/>
        <v>Yellow</v>
      </c>
      <c r="CA88" s="8" t="str">
        <f t="shared" si="105"/>
        <v>Yellow</v>
      </c>
      <c r="CB88" s="8" t="str">
        <f t="shared" si="106"/>
        <v>Yellow</v>
      </c>
      <c r="CC88" s="8" t="str">
        <f t="shared" si="107"/>
        <v>Yellow</v>
      </c>
      <c r="CD88" s="8" t="str">
        <f t="shared" si="108"/>
        <v>Yellow</v>
      </c>
      <c r="CE88" s="8" t="str">
        <f t="shared" si="109"/>
        <v>Yellow</v>
      </c>
      <c r="CF88" s="8" t="str">
        <f t="shared" si="110"/>
        <v>Yellow</v>
      </c>
      <c r="CG88" s="8" t="str">
        <f t="shared" si="149"/>
        <v>Yellow</v>
      </c>
      <c r="CH88" s="8" t="str">
        <f t="shared" si="111"/>
        <v/>
      </c>
      <c r="CI88" s="8" t="str">
        <f t="shared" si="150"/>
        <v/>
      </c>
      <c r="CJ88" s="8" t="str">
        <f t="shared" si="112"/>
        <v>Yellow</v>
      </c>
      <c r="CL88" s="10" t="str">
        <f t="shared" si="151"/>
        <v>France - Paris - Hotel Raphael Champs-Elysees</v>
      </c>
      <c r="CN88" s="22" t="str">
        <f t="shared" si="113"/>
        <v/>
      </c>
      <c r="CO88" s="22" t="str">
        <f t="shared" si="114"/>
        <v/>
      </c>
      <c r="CP88" s="22" t="str">
        <f t="shared" si="115"/>
        <v/>
      </c>
      <c r="CQ88" s="22" t="str">
        <f t="shared" si="116"/>
        <v/>
      </c>
      <c r="CR88" s="22" t="str">
        <f t="shared" si="152"/>
        <v/>
      </c>
      <c r="CS88" s="22" t="str">
        <f t="shared" si="153"/>
        <v/>
      </c>
      <c r="CY88" s="8" t="str">
        <f t="shared" si="117"/>
        <v>X</v>
      </c>
      <c r="CZ88" s="29" t="str">
        <f t="shared" si="118"/>
        <v>X</v>
      </c>
      <c r="DB88" s="8" t="str">
        <f t="shared" si="119"/>
        <v>X</v>
      </c>
      <c r="DC88" s="8" t="str">
        <f t="shared" si="120"/>
        <v>X</v>
      </c>
      <c r="DD88" s="8" t="str">
        <f t="shared" si="121"/>
        <v>X</v>
      </c>
      <c r="DE88" s="8" t="str">
        <f t="shared" si="122"/>
        <v>X</v>
      </c>
      <c r="DF88" s="8" t="str">
        <f t="shared" si="123"/>
        <v>X</v>
      </c>
      <c r="DG88" s="8" t="str">
        <f t="shared" si="124"/>
        <v>X</v>
      </c>
      <c r="DH88" s="8" t="str">
        <f t="shared" si="125"/>
        <v>X</v>
      </c>
      <c r="DI88" s="8" t="str">
        <f t="shared" si="126"/>
        <v>X</v>
      </c>
      <c r="DJ88" s="8" t="str">
        <f t="shared" si="127"/>
        <v>X</v>
      </c>
      <c r="DK88" s="8" t="str">
        <f t="shared" si="128"/>
        <v>X</v>
      </c>
      <c r="DL88" s="8" t="str">
        <f t="shared" si="129"/>
        <v>X</v>
      </c>
      <c r="DM88" s="8" t="str">
        <f t="shared" si="130"/>
        <v>X</v>
      </c>
      <c r="DN88" s="8" t="str">
        <f t="shared" si="131"/>
        <v>X</v>
      </c>
      <c r="DO88" s="8" t="str">
        <f t="shared" si="132"/>
        <v>X</v>
      </c>
      <c r="DP88" s="8" t="str">
        <f t="shared" si="133"/>
        <v>X</v>
      </c>
      <c r="DQ88" s="8" t="str">
        <f t="shared" si="134"/>
        <v>X</v>
      </c>
      <c r="DR88" s="8" t="str">
        <f t="shared" si="135"/>
        <v>X</v>
      </c>
      <c r="DS88" s="8" t="str">
        <f t="shared" si="136"/>
        <v>X</v>
      </c>
      <c r="DT88" s="8" t="str">
        <f t="shared" si="137"/>
        <v>X</v>
      </c>
      <c r="DU88" s="8" t="str">
        <f t="shared" si="138"/>
        <v>X</v>
      </c>
      <c r="DV88" s="8" t="str">
        <f t="shared" si="139"/>
        <v>X</v>
      </c>
      <c r="DW88" s="8" t="str">
        <f t="shared" si="140"/>
        <v>X</v>
      </c>
      <c r="DX88" s="8" t="str">
        <f t="shared" si="141"/>
        <v>X</v>
      </c>
      <c r="DZ88" s="8" t="str">
        <f t="shared" si="142"/>
        <v>X</v>
      </c>
      <c r="EB88" s="8">
        <f>IF($DZ88="", "", COUNTIF($DZ$11:$DZ88, "X"))</f>
        <v>78</v>
      </c>
      <c r="ED88" s="10" t="str">
        <f t="shared" si="143"/>
        <v>78. Hotel Raphael Champs-Elysees</v>
      </c>
      <c r="EF88" s="8">
        <v>78</v>
      </c>
      <c r="EH88" s="10" t="str">
        <f>IF($B88="", "", IF(COUNTIF($B$11:$B88, $B88)&gt;1, "", $B88))</f>
        <v/>
      </c>
      <c r="EI88" s="8" t="str">
        <f t="shared" si="144"/>
        <v/>
      </c>
      <c r="EJ88" s="10" t="str">
        <f t="shared" si="145"/>
        <v>Viet Nam</v>
      </c>
      <c r="EL88" s="10" t="str">
        <f>IF($C88="", "", IF(COUNTIF($C$11:$C88, $C88)&gt;1, "", $C88))</f>
        <v/>
      </c>
      <c r="EM88" s="8" t="str">
        <f t="shared" si="146"/>
        <v/>
      </c>
      <c r="EN88" s="10" t="str">
        <f t="shared" si="147"/>
        <v>Dallas</v>
      </c>
    </row>
    <row r="89" spans="1:144" hidden="1" x14ac:dyDescent="0.35">
      <c r="A89" s="2"/>
      <c r="B89" s="41" t="s">
        <v>241</v>
      </c>
      <c r="C89" s="42" t="s">
        <v>268</v>
      </c>
      <c r="D89" s="42" t="s">
        <v>1487</v>
      </c>
      <c r="E89" s="49">
        <v>39</v>
      </c>
      <c r="F89" s="49">
        <v>34</v>
      </c>
      <c r="G89" s="49">
        <v>5</v>
      </c>
      <c r="H89" s="49">
        <v>2</v>
      </c>
      <c r="I89" s="42" t="s">
        <v>137</v>
      </c>
      <c r="J89" s="50" t="s">
        <v>137</v>
      </c>
      <c r="K89" s="49">
        <v>60</v>
      </c>
      <c r="L89" s="49">
        <v>116</v>
      </c>
      <c r="M89" s="49">
        <v>60</v>
      </c>
      <c r="N89" s="49">
        <v>40</v>
      </c>
      <c r="O89" s="49">
        <v>0</v>
      </c>
      <c r="P89" s="49" t="s">
        <v>137</v>
      </c>
      <c r="Q89" s="49">
        <v>50</v>
      </c>
      <c r="R89" s="49">
        <v>0</v>
      </c>
      <c r="S89" s="50" t="s">
        <v>7</v>
      </c>
      <c r="T89" s="49" t="s">
        <v>137</v>
      </c>
      <c r="U89" s="49" t="s">
        <v>137</v>
      </c>
      <c r="V89" s="49" t="s">
        <v>137</v>
      </c>
      <c r="W89" s="50" t="s">
        <v>137</v>
      </c>
      <c r="X89" s="49" t="s">
        <v>137</v>
      </c>
      <c r="Y89" s="50" t="s">
        <v>137</v>
      </c>
      <c r="Z89" s="49" t="s">
        <v>137</v>
      </c>
      <c r="AA89" s="49">
        <v>11</v>
      </c>
      <c r="AB89" s="67" t="s">
        <v>137</v>
      </c>
      <c r="AC89" s="63" t="s">
        <v>790</v>
      </c>
      <c r="AD89" s="63" t="s">
        <v>883</v>
      </c>
      <c r="AE89" s="43" t="s">
        <v>137</v>
      </c>
      <c r="AF89" s="2"/>
      <c r="BE89" s="8" t="str">
        <f t="shared" si="148"/>
        <v>X</v>
      </c>
      <c r="BG89" s="8" t="str">
        <f t="shared" si="85"/>
        <v/>
      </c>
      <c r="BH89" s="8" t="str">
        <f t="shared" si="86"/>
        <v/>
      </c>
      <c r="BI89" s="8" t="str">
        <f t="shared" si="87"/>
        <v/>
      </c>
      <c r="BJ89" s="8" t="str">
        <f t="shared" si="88"/>
        <v/>
      </c>
      <c r="BK89" s="8" t="str">
        <f t="shared" si="89"/>
        <v/>
      </c>
      <c r="BL89" s="8" t="str">
        <f t="shared" si="90"/>
        <v/>
      </c>
      <c r="BM89" s="8" t="str">
        <f t="shared" si="91"/>
        <v/>
      </c>
      <c r="BN89" s="8" t="str">
        <f t="shared" si="92"/>
        <v>Yellow</v>
      </c>
      <c r="BO89" s="8" t="str">
        <f t="shared" si="93"/>
        <v>Yellow</v>
      </c>
      <c r="BP89" s="8" t="str">
        <f t="shared" si="94"/>
        <v/>
      </c>
      <c r="BQ89" s="8" t="str">
        <f t="shared" si="95"/>
        <v/>
      </c>
      <c r="BR89" s="8" t="str">
        <f t="shared" si="96"/>
        <v/>
      </c>
      <c r="BS89" s="8" t="str">
        <f t="shared" si="97"/>
        <v/>
      </c>
      <c r="BT89" s="8" t="str">
        <f t="shared" si="98"/>
        <v/>
      </c>
      <c r="BU89" s="8" t="str">
        <f t="shared" si="99"/>
        <v>Yellow</v>
      </c>
      <c r="BV89" s="8" t="str">
        <f t="shared" si="100"/>
        <v/>
      </c>
      <c r="BW89" s="8" t="str">
        <f t="shared" si="101"/>
        <v/>
      </c>
      <c r="BX89" s="8" t="str">
        <f t="shared" si="102"/>
        <v/>
      </c>
      <c r="BY89" s="8" t="str">
        <f t="shared" si="103"/>
        <v>Yellow</v>
      </c>
      <c r="BZ89" s="8" t="str">
        <f t="shared" si="104"/>
        <v>Yellow</v>
      </c>
      <c r="CA89" s="8" t="str">
        <f t="shared" si="105"/>
        <v>Yellow</v>
      </c>
      <c r="CB89" s="8" t="str">
        <f t="shared" si="106"/>
        <v>Yellow</v>
      </c>
      <c r="CC89" s="8" t="str">
        <f t="shared" si="107"/>
        <v>Yellow</v>
      </c>
      <c r="CD89" s="8" t="str">
        <f t="shared" si="108"/>
        <v>Yellow</v>
      </c>
      <c r="CE89" s="8" t="str">
        <f t="shared" si="109"/>
        <v>Yellow</v>
      </c>
      <c r="CF89" s="8" t="str">
        <f t="shared" si="110"/>
        <v/>
      </c>
      <c r="CG89" s="8" t="str">
        <f t="shared" si="149"/>
        <v>Yellow</v>
      </c>
      <c r="CH89" s="8" t="str">
        <f t="shared" si="111"/>
        <v/>
      </c>
      <c r="CI89" s="8" t="str">
        <f t="shared" si="150"/>
        <v/>
      </c>
      <c r="CJ89" s="8" t="str">
        <f t="shared" si="112"/>
        <v>Yellow</v>
      </c>
      <c r="CL89" s="10" t="str">
        <f t="shared" si="151"/>
        <v>France - Beaulieu sur Mer - La Réserve de Beaulieu</v>
      </c>
      <c r="CN89" s="22">
        <f t="shared" si="113"/>
        <v>116</v>
      </c>
      <c r="CO89" s="22" t="str">
        <f t="shared" si="114"/>
        <v/>
      </c>
      <c r="CP89" s="22" t="str">
        <f t="shared" si="115"/>
        <v/>
      </c>
      <c r="CQ89" s="22" t="str">
        <f t="shared" si="116"/>
        <v/>
      </c>
      <c r="CR89" s="22" t="str">
        <f t="shared" si="152"/>
        <v/>
      </c>
      <c r="CS89" s="22">
        <f t="shared" si="153"/>
        <v>11</v>
      </c>
      <c r="CY89" s="8" t="str">
        <f t="shared" si="117"/>
        <v>X</v>
      </c>
      <c r="CZ89" s="29" t="str">
        <f t="shared" si="118"/>
        <v>X</v>
      </c>
      <c r="DB89" s="8" t="str">
        <f t="shared" si="119"/>
        <v>X</v>
      </c>
      <c r="DC89" s="8" t="str">
        <f t="shared" si="120"/>
        <v>X</v>
      </c>
      <c r="DD89" s="8" t="str">
        <f t="shared" si="121"/>
        <v>X</v>
      </c>
      <c r="DE89" s="8" t="str">
        <f t="shared" si="122"/>
        <v>X</v>
      </c>
      <c r="DF89" s="8" t="str">
        <f t="shared" si="123"/>
        <v>X</v>
      </c>
      <c r="DG89" s="8" t="str">
        <f t="shared" si="124"/>
        <v>X</v>
      </c>
      <c r="DH89" s="8" t="str">
        <f t="shared" si="125"/>
        <v>X</v>
      </c>
      <c r="DI89" s="8" t="str">
        <f t="shared" si="126"/>
        <v>X</v>
      </c>
      <c r="DJ89" s="8" t="str">
        <f t="shared" si="127"/>
        <v>X</v>
      </c>
      <c r="DK89" s="8" t="str">
        <f t="shared" si="128"/>
        <v>X</v>
      </c>
      <c r="DL89" s="8" t="str">
        <f t="shared" si="129"/>
        <v>X</v>
      </c>
      <c r="DM89" s="8" t="str">
        <f t="shared" si="130"/>
        <v>X</v>
      </c>
      <c r="DN89" s="8" t="str">
        <f t="shared" si="131"/>
        <v>X</v>
      </c>
      <c r="DO89" s="8" t="str">
        <f t="shared" si="132"/>
        <v>X</v>
      </c>
      <c r="DP89" s="8" t="str">
        <f t="shared" si="133"/>
        <v>X</v>
      </c>
      <c r="DQ89" s="8" t="str">
        <f t="shared" si="134"/>
        <v>X</v>
      </c>
      <c r="DR89" s="8" t="str">
        <f t="shared" si="135"/>
        <v>X</v>
      </c>
      <c r="DS89" s="8" t="str">
        <f t="shared" si="136"/>
        <v>X</v>
      </c>
      <c r="DT89" s="8" t="str">
        <f t="shared" si="137"/>
        <v>X</v>
      </c>
      <c r="DU89" s="8" t="str">
        <f t="shared" si="138"/>
        <v>X</v>
      </c>
      <c r="DV89" s="8" t="str">
        <f t="shared" si="139"/>
        <v>X</v>
      </c>
      <c r="DW89" s="8" t="str">
        <f t="shared" si="140"/>
        <v>X</v>
      </c>
      <c r="DX89" s="8" t="str">
        <f t="shared" si="141"/>
        <v>X</v>
      </c>
      <c r="DZ89" s="8" t="str">
        <f t="shared" si="142"/>
        <v>X</v>
      </c>
      <c r="EB89" s="8">
        <f>IF($DZ89="", "", COUNTIF($DZ$11:$DZ89, "X"))</f>
        <v>79</v>
      </c>
      <c r="ED89" s="10" t="str">
        <f t="shared" si="143"/>
        <v>79. La Réserve de Beaulieu</v>
      </c>
      <c r="EF89" s="8">
        <v>79</v>
      </c>
      <c r="EH89" s="10" t="str">
        <f>IF($B89="", "", IF(COUNTIF($B$11:$B89, $B89)&gt;1, "", $B89))</f>
        <v/>
      </c>
      <c r="EI89" s="8" t="str">
        <f t="shared" si="144"/>
        <v/>
      </c>
      <c r="EJ89" s="10" t="str">
        <f t="shared" si="145"/>
        <v/>
      </c>
      <c r="EL89" s="10" t="str">
        <f>IF($C89="", "", IF(COUNTIF($C$11:$C89, $C89)&gt;1, "", $C89))</f>
        <v>Beaulieu sur Mer</v>
      </c>
      <c r="EM89" s="8">
        <f t="shared" si="146"/>
        <v>21</v>
      </c>
      <c r="EN89" s="10" t="str">
        <f t="shared" si="147"/>
        <v>Deauville</v>
      </c>
    </row>
    <row r="90" spans="1:144" hidden="1" x14ac:dyDescent="0.35">
      <c r="A90" s="2"/>
      <c r="B90" s="41" t="s">
        <v>241</v>
      </c>
      <c r="C90" s="42" t="s">
        <v>269</v>
      </c>
      <c r="D90" s="42" t="s">
        <v>270</v>
      </c>
      <c r="E90" s="49">
        <v>349</v>
      </c>
      <c r="F90" s="49">
        <v>258</v>
      </c>
      <c r="G90" s="49">
        <v>91</v>
      </c>
      <c r="H90" s="49">
        <v>17</v>
      </c>
      <c r="I90" s="42" t="s">
        <v>137</v>
      </c>
      <c r="J90" s="50" t="s">
        <v>137</v>
      </c>
      <c r="K90" s="49">
        <v>320</v>
      </c>
      <c r="L90" s="49">
        <v>2447</v>
      </c>
      <c r="M90" s="49">
        <v>320</v>
      </c>
      <c r="N90" s="49">
        <v>200</v>
      </c>
      <c r="O90" s="49">
        <v>168</v>
      </c>
      <c r="P90" s="49" t="s">
        <v>137</v>
      </c>
      <c r="Q90" s="49" t="s">
        <v>137</v>
      </c>
      <c r="R90" s="49">
        <v>500</v>
      </c>
      <c r="S90" s="50" t="s">
        <v>7</v>
      </c>
      <c r="T90" s="49" t="s">
        <v>137</v>
      </c>
      <c r="U90" s="49" t="s">
        <v>137</v>
      </c>
      <c r="V90" s="49" t="s">
        <v>137</v>
      </c>
      <c r="W90" s="50" t="s">
        <v>7</v>
      </c>
      <c r="X90" s="49" t="s">
        <v>137</v>
      </c>
      <c r="Y90" s="50" t="s">
        <v>137</v>
      </c>
      <c r="Z90" s="49" t="s">
        <v>137</v>
      </c>
      <c r="AA90" s="49" t="s">
        <v>137</v>
      </c>
      <c r="AB90" s="67" t="s">
        <v>137</v>
      </c>
      <c r="AC90" s="63" t="s">
        <v>790</v>
      </c>
      <c r="AD90" s="63" t="s">
        <v>884</v>
      </c>
      <c r="AE90" s="43" t="s">
        <v>137</v>
      </c>
      <c r="AF90" s="2"/>
      <c r="BE90" s="8" t="str">
        <f t="shared" si="148"/>
        <v>X</v>
      </c>
      <c r="BG90" s="8" t="str">
        <f t="shared" si="85"/>
        <v/>
      </c>
      <c r="BH90" s="8" t="str">
        <f t="shared" si="86"/>
        <v/>
      </c>
      <c r="BI90" s="8" t="str">
        <f t="shared" si="87"/>
        <v/>
      </c>
      <c r="BJ90" s="8" t="str">
        <f t="shared" si="88"/>
        <v/>
      </c>
      <c r="BK90" s="8" t="str">
        <f t="shared" si="89"/>
        <v/>
      </c>
      <c r="BL90" s="8" t="str">
        <f t="shared" si="90"/>
        <v/>
      </c>
      <c r="BM90" s="8" t="str">
        <f t="shared" si="91"/>
        <v/>
      </c>
      <c r="BN90" s="8" t="str">
        <f t="shared" si="92"/>
        <v>Yellow</v>
      </c>
      <c r="BO90" s="8" t="str">
        <f t="shared" si="93"/>
        <v>Yellow</v>
      </c>
      <c r="BP90" s="8" t="str">
        <f t="shared" si="94"/>
        <v/>
      </c>
      <c r="BQ90" s="8" t="str">
        <f t="shared" si="95"/>
        <v/>
      </c>
      <c r="BR90" s="8" t="str">
        <f t="shared" si="96"/>
        <v/>
      </c>
      <c r="BS90" s="8" t="str">
        <f t="shared" si="97"/>
        <v/>
      </c>
      <c r="BT90" s="8" t="str">
        <f t="shared" si="98"/>
        <v/>
      </c>
      <c r="BU90" s="8" t="str">
        <f t="shared" si="99"/>
        <v>Yellow</v>
      </c>
      <c r="BV90" s="8" t="str">
        <f t="shared" si="100"/>
        <v>Yellow</v>
      </c>
      <c r="BW90" s="8" t="str">
        <f t="shared" si="101"/>
        <v/>
      </c>
      <c r="BX90" s="8" t="str">
        <f t="shared" si="102"/>
        <v/>
      </c>
      <c r="BY90" s="8" t="str">
        <f t="shared" si="103"/>
        <v>Yellow</v>
      </c>
      <c r="BZ90" s="8" t="str">
        <f t="shared" si="104"/>
        <v>Yellow</v>
      </c>
      <c r="CA90" s="8" t="str">
        <f t="shared" si="105"/>
        <v>Yellow</v>
      </c>
      <c r="CB90" s="8" t="str">
        <f t="shared" si="106"/>
        <v/>
      </c>
      <c r="CC90" s="8" t="str">
        <f t="shared" si="107"/>
        <v>Yellow</v>
      </c>
      <c r="CD90" s="8" t="str">
        <f t="shared" si="108"/>
        <v>Yellow</v>
      </c>
      <c r="CE90" s="8" t="str">
        <f t="shared" si="109"/>
        <v>Yellow</v>
      </c>
      <c r="CF90" s="8" t="str">
        <f t="shared" si="110"/>
        <v>Yellow</v>
      </c>
      <c r="CG90" s="8" t="str">
        <f t="shared" si="149"/>
        <v>Yellow</v>
      </c>
      <c r="CH90" s="8" t="str">
        <f t="shared" si="111"/>
        <v/>
      </c>
      <c r="CI90" s="8" t="str">
        <f t="shared" si="150"/>
        <v/>
      </c>
      <c r="CJ90" s="8" t="str">
        <f t="shared" si="112"/>
        <v>Yellow</v>
      </c>
      <c r="CL90" s="10" t="str">
        <f t="shared" si="151"/>
        <v>France - Cannes - Hôtel Barrière Le Majestic Cannes</v>
      </c>
      <c r="CN90" s="22">
        <f t="shared" si="113"/>
        <v>2447</v>
      </c>
      <c r="CO90" s="22" t="str">
        <f t="shared" si="114"/>
        <v/>
      </c>
      <c r="CP90" s="22" t="str">
        <f t="shared" si="115"/>
        <v/>
      </c>
      <c r="CQ90" s="22" t="str">
        <f t="shared" si="116"/>
        <v/>
      </c>
      <c r="CR90" s="22" t="str">
        <f t="shared" si="152"/>
        <v/>
      </c>
      <c r="CS90" s="22" t="str">
        <f t="shared" si="153"/>
        <v/>
      </c>
      <c r="CY90" s="8" t="str">
        <f t="shared" si="117"/>
        <v>X</v>
      </c>
      <c r="CZ90" s="29" t="str">
        <f t="shared" si="118"/>
        <v>X</v>
      </c>
      <c r="DB90" s="8" t="str">
        <f t="shared" si="119"/>
        <v>X</v>
      </c>
      <c r="DC90" s="8" t="str">
        <f t="shared" si="120"/>
        <v>X</v>
      </c>
      <c r="DD90" s="8" t="str">
        <f t="shared" si="121"/>
        <v>X</v>
      </c>
      <c r="DE90" s="8" t="str">
        <f t="shared" si="122"/>
        <v>X</v>
      </c>
      <c r="DF90" s="8" t="str">
        <f t="shared" si="123"/>
        <v>X</v>
      </c>
      <c r="DG90" s="8" t="str">
        <f t="shared" si="124"/>
        <v>X</v>
      </c>
      <c r="DH90" s="8" t="str">
        <f t="shared" si="125"/>
        <v>X</v>
      </c>
      <c r="DI90" s="8" t="str">
        <f t="shared" si="126"/>
        <v>X</v>
      </c>
      <c r="DJ90" s="8" t="str">
        <f t="shared" si="127"/>
        <v>X</v>
      </c>
      <c r="DK90" s="8" t="str">
        <f t="shared" si="128"/>
        <v>X</v>
      </c>
      <c r="DL90" s="8" t="str">
        <f t="shared" si="129"/>
        <v>X</v>
      </c>
      <c r="DM90" s="8" t="str">
        <f t="shared" si="130"/>
        <v>X</v>
      </c>
      <c r="DN90" s="8" t="str">
        <f t="shared" si="131"/>
        <v>X</v>
      </c>
      <c r="DO90" s="8" t="str">
        <f t="shared" si="132"/>
        <v>X</v>
      </c>
      <c r="DP90" s="8" t="str">
        <f t="shared" si="133"/>
        <v>X</v>
      </c>
      <c r="DQ90" s="8" t="str">
        <f t="shared" si="134"/>
        <v>X</v>
      </c>
      <c r="DR90" s="8" t="str">
        <f t="shared" si="135"/>
        <v>X</v>
      </c>
      <c r="DS90" s="8" t="str">
        <f t="shared" si="136"/>
        <v>X</v>
      </c>
      <c r="DT90" s="8" t="str">
        <f t="shared" si="137"/>
        <v>X</v>
      </c>
      <c r="DU90" s="8" t="str">
        <f t="shared" si="138"/>
        <v>X</v>
      </c>
      <c r="DV90" s="8" t="str">
        <f t="shared" si="139"/>
        <v>X</v>
      </c>
      <c r="DW90" s="8" t="str">
        <f t="shared" si="140"/>
        <v>X</v>
      </c>
      <c r="DX90" s="8" t="str">
        <f t="shared" si="141"/>
        <v>X</v>
      </c>
      <c r="DZ90" s="8" t="str">
        <f t="shared" si="142"/>
        <v>X</v>
      </c>
      <c r="EB90" s="8">
        <f>IF($DZ90="", "", COUNTIF($DZ$11:$DZ90, "X"))</f>
        <v>80</v>
      </c>
      <c r="ED90" s="10" t="str">
        <f t="shared" si="143"/>
        <v>80. Hôtel Barrière Le Majestic Cannes</v>
      </c>
      <c r="EF90" s="8">
        <v>80</v>
      </c>
      <c r="EH90" s="10" t="str">
        <f>IF($B90="", "", IF(COUNTIF($B$11:$B90, $B90)&gt;1, "", $B90))</f>
        <v/>
      </c>
      <c r="EI90" s="8" t="str">
        <f t="shared" si="144"/>
        <v/>
      </c>
      <c r="EJ90" s="10" t="str">
        <f t="shared" si="145"/>
        <v/>
      </c>
      <c r="EL90" s="10" t="str">
        <f>IF($C90="", "", IF(COUNTIF($C$11:$C90, $C90)&gt;1, "", $C90))</f>
        <v>Cannes</v>
      </c>
      <c r="EM90" s="8">
        <f t="shared" si="146"/>
        <v>40</v>
      </c>
      <c r="EN90" s="10" t="str">
        <f t="shared" si="147"/>
        <v>Dhaalu Atoll</v>
      </c>
    </row>
    <row r="91" spans="1:144" hidden="1" x14ac:dyDescent="0.35">
      <c r="A91" s="2"/>
      <c r="B91" s="41" t="s">
        <v>241</v>
      </c>
      <c r="C91" s="42" t="s">
        <v>242</v>
      </c>
      <c r="D91" s="42" t="s">
        <v>271</v>
      </c>
      <c r="E91" s="49">
        <v>142</v>
      </c>
      <c r="F91" s="49">
        <v>71</v>
      </c>
      <c r="G91" s="49">
        <v>71</v>
      </c>
      <c r="H91" s="49">
        <v>7</v>
      </c>
      <c r="I91" s="42" t="s">
        <v>137</v>
      </c>
      <c r="J91" s="50" t="s">
        <v>137</v>
      </c>
      <c r="K91" s="49">
        <v>50</v>
      </c>
      <c r="L91" s="49">
        <v>1580</v>
      </c>
      <c r="M91" s="49">
        <v>220</v>
      </c>
      <c r="N91" s="49">
        <v>140</v>
      </c>
      <c r="O91" s="49">
        <v>130</v>
      </c>
      <c r="P91" s="49">
        <v>76</v>
      </c>
      <c r="Q91" s="49">
        <v>220</v>
      </c>
      <c r="R91" s="49">
        <v>500</v>
      </c>
      <c r="S91" s="50" t="s">
        <v>7</v>
      </c>
      <c r="T91" s="49" t="s">
        <v>137</v>
      </c>
      <c r="U91" s="49" t="s">
        <v>137</v>
      </c>
      <c r="V91" s="49" t="s">
        <v>137</v>
      </c>
      <c r="W91" s="50" t="s">
        <v>7</v>
      </c>
      <c r="X91" s="49" t="s">
        <v>137</v>
      </c>
      <c r="Y91" s="50" t="s">
        <v>137</v>
      </c>
      <c r="Z91" s="49" t="s">
        <v>137</v>
      </c>
      <c r="AA91" s="49">
        <v>14</v>
      </c>
      <c r="AB91" s="67" t="s">
        <v>137</v>
      </c>
      <c r="AC91" s="63" t="s">
        <v>790</v>
      </c>
      <c r="AD91" s="63" t="s">
        <v>885</v>
      </c>
      <c r="AE91" s="43" t="s">
        <v>137</v>
      </c>
      <c r="AF91" s="2"/>
      <c r="BE91" s="8" t="str">
        <f t="shared" si="148"/>
        <v>X</v>
      </c>
      <c r="BG91" s="8" t="str">
        <f t="shared" si="85"/>
        <v/>
      </c>
      <c r="BH91" s="8" t="str">
        <f t="shared" si="86"/>
        <v/>
      </c>
      <c r="BI91" s="8" t="str">
        <f t="shared" si="87"/>
        <v/>
      </c>
      <c r="BJ91" s="8" t="str">
        <f t="shared" si="88"/>
        <v/>
      </c>
      <c r="BK91" s="8" t="str">
        <f t="shared" si="89"/>
        <v/>
      </c>
      <c r="BL91" s="8" t="str">
        <f t="shared" si="90"/>
        <v/>
      </c>
      <c r="BM91" s="8" t="str">
        <f t="shared" si="91"/>
        <v/>
      </c>
      <c r="BN91" s="8" t="str">
        <f t="shared" si="92"/>
        <v>Yellow</v>
      </c>
      <c r="BO91" s="8" t="str">
        <f t="shared" si="93"/>
        <v>Yellow</v>
      </c>
      <c r="BP91" s="8" t="str">
        <f t="shared" si="94"/>
        <v/>
      </c>
      <c r="BQ91" s="8" t="str">
        <f t="shared" si="95"/>
        <v/>
      </c>
      <c r="BR91" s="8" t="str">
        <f t="shared" si="96"/>
        <v/>
      </c>
      <c r="BS91" s="8" t="str">
        <f t="shared" si="97"/>
        <v/>
      </c>
      <c r="BT91" s="8" t="str">
        <f t="shared" si="98"/>
        <v/>
      </c>
      <c r="BU91" s="8" t="str">
        <f t="shared" si="99"/>
        <v/>
      </c>
      <c r="BV91" s="8" t="str">
        <f t="shared" si="100"/>
        <v/>
      </c>
      <c r="BW91" s="8" t="str">
        <f t="shared" si="101"/>
        <v/>
      </c>
      <c r="BX91" s="8" t="str">
        <f t="shared" si="102"/>
        <v/>
      </c>
      <c r="BY91" s="8" t="str">
        <f t="shared" si="103"/>
        <v>Yellow</v>
      </c>
      <c r="BZ91" s="8" t="str">
        <f t="shared" si="104"/>
        <v>Yellow</v>
      </c>
      <c r="CA91" s="8" t="str">
        <f t="shared" si="105"/>
        <v>Yellow</v>
      </c>
      <c r="CB91" s="8" t="str">
        <f t="shared" si="106"/>
        <v/>
      </c>
      <c r="CC91" s="8" t="str">
        <f t="shared" si="107"/>
        <v>Yellow</v>
      </c>
      <c r="CD91" s="8" t="str">
        <f t="shared" si="108"/>
        <v>Yellow</v>
      </c>
      <c r="CE91" s="8" t="str">
        <f t="shared" si="109"/>
        <v>Yellow</v>
      </c>
      <c r="CF91" s="8" t="str">
        <f t="shared" si="110"/>
        <v/>
      </c>
      <c r="CG91" s="8" t="str">
        <f t="shared" si="149"/>
        <v>Yellow</v>
      </c>
      <c r="CH91" s="8" t="str">
        <f t="shared" si="111"/>
        <v/>
      </c>
      <c r="CI91" s="8" t="str">
        <f t="shared" si="150"/>
        <v/>
      </c>
      <c r="CJ91" s="8" t="str">
        <f t="shared" si="112"/>
        <v>Yellow</v>
      </c>
      <c r="CL91" s="10" t="str">
        <f t="shared" si="151"/>
        <v>France - Paris - Ritz Paris</v>
      </c>
      <c r="CN91" s="22">
        <f t="shared" si="113"/>
        <v>1580</v>
      </c>
      <c r="CO91" s="22" t="str">
        <f t="shared" si="114"/>
        <v/>
      </c>
      <c r="CP91" s="22" t="str">
        <f t="shared" si="115"/>
        <v/>
      </c>
      <c r="CQ91" s="22" t="str">
        <f t="shared" si="116"/>
        <v/>
      </c>
      <c r="CR91" s="22" t="str">
        <f t="shared" si="152"/>
        <v/>
      </c>
      <c r="CS91" s="22">
        <f t="shared" si="153"/>
        <v>14</v>
      </c>
      <c r="CY91" s="8" t="str">
        <f t="shared" si="117"/>
        <v>X</v>
      </c>
      <c r="CZ91" s="29" t="str">
        <f t="shared" si="118"/>
        <v>X</v>
      </c>
      <c r="DB91" s="8" t="str">
        <f t="shared" si="119"/>
        <v>X</v>
      </c>
      <c r="DC91" s="8" t="str">
        <f t="shared" si="120"/>
        <v>X</v>
      </c>
      <c r="DD91" s="8" t="str">
        <f t="shared" si="121"/>
        <v>X</v>
      </c>
      <c r="DE91" s="8" t="str">
        <f t="shared" si="122"/>
        <v>X</v>
      </c>
      <c r="DF91" s="8" t="str">
        <f t="shared" si="123"/>
        <v>X</v>
      </c>
      <c r="DG91" s="8" t="str">
        <f t="shared" si="124"/>
        <v>X</v>
      </c>
      <c r="DH91" s="8" t="str">
        <f t="shared" si="125"/>
        <v>X</v>
      </c>
      <c r="DI91" s="8" t="str">
        <f t="shared" si="126"/>
        <v>X</v>
      </c>
      <c r="DJ91" s="8" t="str">
        <f t="shared" si="127"/>
        <v>X</v>
      </c>
      <c r="DK91" s="8" t="str">
        <f t="shared" si="128"/>
        <v>X</v>
      </c>
      <c r="DL91" s="8" t="str">
        <f t="shared" si="129"/>
        <v>X</v>
      </c>
      <c r="DM91" s="8" t="str">
        <f t="shared" si="130"/>
        <v>X</v>
      </c>
      <c r="DN91" s="8" t="str">
        <f t="shared" si="131"/>
        <v>X</v>
      </c>
      <c r="DO91" s="8" t="str">
        <f t="shared" si="132"/>
        <v>X</v>
      </c>
      <c r="DP91" s="8" t="str">
        <f t="shared" si="133"/>
        <v>X</v>
      </c>
      <c r="DQ91" s="8" t="str">
        <f t="shared" si="134"/>
        <v>X</v>
      </c>
      <c r="DR91" s="8" t="str">
        <f t="shared" si="135"/>
        <v>X</v>
      </c>
      <c r="DS91" s="8" t="str">
        <f t="shared" si="136"/>
        <v>X</v>
      </c>
      <c r="DT91" s="8" t="str">
        <f t="shared" si="137"/>
        <v>X</v>
      </c>
      <c r="DU91" s="8" t="str">
        <f t="shared" si="138"/>
        <v>X</v>
      </c>
      <c r="DV91" s="8" t="str">
        <f t="shared" si="139"/>
        <v>X</v>
      </c>
      <c r="DW91" s="8" t="str">
        <f t="shared" si="140"/>
        <v>X</v>
      </c>
      <c r="DX91" s="8" t="str">
        <f t="shared" si="141"/>
        <v>X</v>
      </c>
      <c r="DZ91" s="8" t="str">
        <f t="shared" si="142"/>
        <v>X</v>
      </c>
      <c r="EB91" s="8">
        <f>IF($DZ91="", "", COUNTIF($DZ$11:$DZ91, "X"))</f>
        <v>81</v>
      </c>
      <c r="ED91" s="10" t="str">
        <f t="shared" si="143"/>
        <v>81. Ritz Paris</v>
      </c>
      <c r="EF91" s="8">
        <v>81</v>
      </c>
      <c r="EH91" s="10" t="str">
        <f>IF($B91="", "", IF(COUNTIF($B$11:$B91, $B91)&gt;1, "", $B91))</f>
        <v/>
      </c>
      <c r="EI91" s="8" t="str">
        <f t="shared" si="144"/>
        <v/>
      </c>
      <c r="EJ91" s="10" t="str">
        <f t="shared" si="145"/>
        <v/>
      </c>
      <c r="EL91" s="10" t="str">
        <f>IF($C91="", "", IF(COUNTIF($C$11:$C91, $C91)&gt;1, "", $C91))</f>
        <v/>
      </c>
      <c r="EM91" s="8" t="str">
        <f t="shared" si="146"/>
        <v/>
      </c>
      <c r="EN91" s="10" t="str">
        <f t="shared" si="147"/>
        <v>Dinard</v>
      </c>
    </row>
    <row r="92" spans="1:144" hidden="1" x14ac:dyDescent="0.35">
      <c r="A92" s="2"/>
      <c r="B92" s="41" t="s">
        <v>241</v>
      </c>
      <c r="C92" s="42" t="s">
        <v>275</v>
      </c>
      <c r="D92" s="42" t="s">
        <v>276</v>
      </c>
      <c r="E92" s="49">
        <v>247</v>
      </c>
      <c r="F92" s="49">
        <v>219</v>
      </c>
      <c r="G92" s="49">
        <v>28</v>
      </c>
      <c r="H92" s="49">
        <v>13</v>
      </c>
      <c r="I92" s="42" t="s">
        <v>137</v>
      </c>
      <c r="J92" s="50" t="s">
        <v>137</v>
      </c>
      <c r="K92" s="49">
        <v>250</v>
      </c>
      <c r="L92" s="49">
        <v>742</v>
      </c>
      <c r="M92" s="49">
        <v>200</v>
      </c>
      <c r="N92" s="49">
        <v>150</v>
      </c>
      <c r="O92" s="49">
        <v>0</v>
      </c>
      <c r="P92" s="49">
        <v>24</v>
      </c>
      <c r="Q92" s="49">
        <v>120</v>
      </c>
      <c r="R92" s="49">
        <v>250</v>
      </c>
      <c r="S92" s="50" t="s">
        <v>7</v>
      </c>
      <c r="T92" s="49" t="s">
        <v>137</v>
      </c>
      <c r="U92" s="49" t="s">
        <v>137</v>
      </c>
      <c r="V92" s="49" t="s">
        <v>137</v>
      </c>
      <c r="W92" s="50" t="s">
        <v>7</v>
      </c>
      <c r="X92" s="49" t="s">
        <v>137</v>
      </c>
      <c r="Y92" s="50" t="s">
        <v>137</v>
      </c>
      <c r="Z92" s="49" t="s">
        <v>137</v>
      </c>
      <c r="AA92" s="49">
        <v>3</v>
      </c>
      <c r="AB92" s="67" t="s">
        <v>137</v>
      </c>
      <c r="AC92" s="63" t="s">
        <v>790</v>
      </c>
      <c r="AD92" s="63" t="s">
        <v>888</v>
      </c>
      <c r="AE92" s="43" t="s">
        <v>137</v>
      </c>
      <c r="AF92" s="2"/>
      <c r="BE92" s="8" t="str">
        <f t="shared" si="148"/>
        <v>X</v>
      </c>
      <c r="BG92" s="8" t="str">
        <f t="shared" si="85"/>
        <v/>
      </c>
      <c r="BH92" s="8" t="str">
        <f t="shared" si="86"/>
        <v/>
      </c>
      <c r="BI92" s="8" t="str">
        <f t="shared" si="87"/>
        <v/>
      </c>
      <c r="BJ92" s="8" t="str">
        <f t="shared" si="88"/>
        <v/>
      </c>
      <c r="BK92" s="8" t="str">
        <f t="shared" si="89"/>
        <v/>
      </c>
      <c r="BL92" s="8" t="str">
        <f t="shared" si="90"/>
        <v/>
      </c>
      <c r="BM92" s="8" t="str">
        <f t="shared" si="91"/>
        <v/>
      </c>
      <c r="BN92" s="8" t="str">
        <f t="shared" si="92"/>
        <v>Yellow</v>
      </c>
      <c r="BO92" s="8" t="str">
        <f t="shared" si="93"/>
        <v>Yellow</v>
      </c>
      <c r="BP92" s="8" t="str">
        <f t="shared" si="94"/>
        <v/>
      </c>
      <c r="BQ92" s="8" t="str">
        <f t="shared" si="95"/>
        <v/>
      </c>
      <c r="BR92" s="8" t="str">
        <f t="shared" si="96"/>
        <v/>
      </c>
      <c r="BS92" s="8" t="str">
        <f t="shared" si="97"/>
        <v/>
      </c>
      <c r="BT92" s="8" t="str">
        <f t="shared" si="98"/>
        <v/>
      </c>
      <c r="BU92" s="8" t="str">
        <f t="shared" si="99"/>
        <v/>
      </c>
      <c r="BV92" s="8" t="str">
        <f t="shared" si="100"/>
        <v/>
      </c>
      <c r="BW92" s="8" t="str">
        <f t="shared" si="101"/>
        <v/>
      </c>
      <c r="BX92" s="8" t="str">
        <f t="shared" si="102"/>
        <v/>
      </c>
      <c r="BY92" s="8" t="str">
        <f t="shared" si="103"/>
        <v>Yellow</v>
      </c>
      <c r="BZ92" s="8" t="str">
        <f t="shared" si="104"/>
        <v>Yellow</v>
      </c>
      <c r="CA92" s="8" t="str">
        <f t="shared" si="105"/>
        <v>Yellow</v>
      </c>
      <c r="CB92" s="8" t="str">
        <f t="shared" si="106"/>
        <v/>
      </c>
      <c r="CC92" s="8" t="str">
        <f t="shared" si="107"/>
        <v>Yellow</v>
      </c>
      <c r="CD92" s="8" t="str">
        <f t="shared" si="108"/>
        <v>Yellow</v>
      </c>
      <c r="CE92" s="8" t="str">
        <f t="shared" si="109"/>
        <v>Yellow</v>
      </c>
      <c r="CF92" s="8" t="str">
        <f t="shared" si="110"/>
        <v/>
      </c>
      <c r="CG92" s="8" t="str">
        <f t="shared" si="149"/>
        <v>Yellow</v>
      </c>
      <c r="CH92" s="8" t="str">
        <f t="shared" si="111"/>
        <v/>
      </c>
      <c r="CI92" s="8" t="str">
        <f t="shared" si="150"/>
        <v/>
      </c>
      <c r="CJ92" s="8" t="str">
        <f t="shared" si="112"/>
        <v>Yellow</v>
      </c>
      <c r="CL92" s="10" t="str">
        <f t="shared" si="151"/>
        <v>France - Deauville - Hôtel Barrière Le Royal</v>
      </c>
      <c r="CN92" s="22">
        <f t="shared" si="113"/>
        <v>742</v>
      </c>
      <c r="CO92" s="22" t="str">
        <f t="shared" si="114"/>
        <v/>
      </c>
      <c r="CP92" s="22" t="str">
        <f t="shared" si="115"/>
        <v/>
      </c>
      <c r="CQ92" s="22" t="str">
        <f t="shared" si="116"/>
        <v/>
      </c>
      <c r="CR92" s="22" t="str">
        <f t="shared" si="152"/>
        <v/>
      </c>
      <c r="CS92" s="22">
        <f t="shared" si="153"/>
        <v>3</v>
      </c>
      <c r="CY92" s="8" t="str">
        <f t="shared" si="117"/>
        <v>X</v>
      </c>
      <c r="CZ92" s="29" t="str">
        <f t="shared" si="118"/>
        <v>X</v>
      </c>
      <c r="DB92" s="8" t="str">
        <f t="shared" si="119"/>
        <v>X</v>
      </c>
      <c r="DC92" s="8" t="str">
        <f t="shared" si="120"/>
        <v>X</v>
      </c>
      <c r="DD92" s="8" t="str">
        <f t="shared" si="121"/>
        <v>X</v>
      </c>
      <c r="DE92" s="8" t="str">
        <f t="shared" si="122"/>
        <v>X</v>
      </c>
      <c r="DF92" s="8" t="str">
        <f t="shared" si="123"/>
        <v>X</v>
      </c>
      <c r="DG92" s="8" t="str">
        <f t="shared" si="124"/>
        <v>X</v>
      </c>
      <c r="DH92" s="8" t="str">
        <f t="shared" si="125"/>
        <v>X</v>
      </c>
      <c r="DI92" s="8" t="str">
        <f t="shared" si="126"/>
        <v>X</v>
      </c>
      <c r="DJ92" s="8" t="str">
        <f t="shared" si="127"/>
        <v>X</v>
      </c>
      <c r="DK92" s="8" t="str">
        <f t="shared" si="128"/>
        <v>X</v>
      </c>
      <c r="DL92" s="8" t="str">
        <f t="shared" si="129"/>
        <v>X</v>
      </c>
      <c r="DM92" s="8" t="str">
        <f t="shared" si="130"/>
        <v>X</v>
      </c>
      <c r="DN92" s="8" t="str">
        <f t="shared" si="131"/>
        <v>X</v>
      </c>
      <c r="DO92" s="8" t="str">
        <f t="shared" si="132"/>
        <v>X</v>
      </c>
      <c r="DP92" s="8" t="str">
        <f t="shared" si="133"/>
        <v>X</v>
      </c>
      <c r="DQ92" s="8" t="str">
        <f t="shared" si="134"/>
        <v>X</v>
      </c>
      <c r="DR92" s="8" t="str">
        <f t="shared" si="135"/>
        <v>X</v>
      </c>
      <c r="DS92" s="8" t="str">
        <f t="shared" si="136"/>
        <v>X</v>
      </c>
      <c r="DT92" s="8" t="str">
        <f t="shared" si="137"/>
        <v>X</v>
      </c>
      <c r="DU92" s="8" t="str">
        <f t="shared" si="138"/>
        <v>X</v>
      </c>
      <c r="DV92" s="8" t="str">
        <f t="shared" si="139"/>
        <v>X</v>
      </c>
      <c r="DW92" s="8" t="str">
        <f t="shared" si="140"/>
        <v>X</v>
      </c>
      <c r="DX92" s="8" t="str">
        <f t="shared" si="141"/>
        <v>X</v>
      </c>
      <c r="DZ92" s="8" t="str">
        <f t="shared" si="142"/>
        <v>X</v>
      </c>
      <c r="EB92" s="8">
        <f>IF($DZ92="", "", COUNTIF($DZ$11:$DZ92, "X"))</f>
        <v>82</v>
      </c>
      <c r="ED92" s="10" t="str">
        <f t="shared" si="143"/>
        <v>82. Hôtel Barrière Le Royal</v>
      </c>
      <c r="EF92" s="8">
        <v>82</v>
      </c>
      <c r="EH92" s="10" t="str">
        <f>IF($B92="", "", IF(COUNTIF($B$11:$B92, $B92)&gt;1, "", $B92))</f>
        <v/>
      </c>
      <c r="EI92" s="8" t="str">
        <f t="shared" si="144"/>
        <v/>
      </c>
      <c r="EJ92" s="10" t="str">
        <f t="shared" si="145"/>
        <v/>
      </c>
      <c r="EL92" s="10" t="str">
        <f>IF($C92="", "", IF(COUNTIF($C$11:$C92, $C92)&gt;1, "", $C92))</f>
        <v>Deauville</v>
      </c>
      <c r="EM92" s="8">
        <f t="shared" si="146"/>
        <v>79</v>
      </c>
      <c r="EN92" s="10" t="str">
        <f t="shared" si="147"/>
        <v>District of Mafia Island</v>
      </c>
    </row>
    <row r="93" spans="1:144" hidden="1" x14ac:dyDescent="0.35">
      <c r="A93" s="2"/>
      <c r="B93" s="41" t="s">
        <v>241</v>
      </c>
      <c r="C93" s="42" t="s">
        <v>277</v>
      </c>
      <c r="D93" s="42" t="s">
        <v>1186</v>
      </c>
      <c r="E93" s="49">
        <v>94</v>
      </c>
      <c r="F93" s="49">
        <v>87</v>
      </c>
      <c r="G93" s="49">
        <v>7</v>
      </c>
      <c r="H93" s="49">
        <v>4</v>
      </c>
      <c r="I93" s="42" t="s">
        <v>137</v>
      </c>
      <c r="J93" s="50" t="s">
        <v>137</v>
      </c>
      <c r="K93" s="49">
        <v>94</v>
      </c>
      <c r="L93" s="49">
        <v>610</v>
      </c>
      <c r="M93" s="49">
        <v>150</v>
      </c>
      <c r="N93" s="49">
        <v>110</v>
      </c>
      <c r="O93" s="49">
        <v>84</v>
      </c>
      <c r="P93" s="49">
        <v>58</v>
      </c>
      <c r="Q93" s="49">
        <v>120</v>
      </c>
      <c r="R93" s="49">
        <v>150</v>
      </c>
      <c r="S93" s="50" t="s">
        <v>7</v>
      </c>
      <c r="T93" s="49" t="s">
        <v>137</v>
      </c>
      <c r="U93" s="49" t="s">
        <v>137</v>
      </c>
      <c r="V93" s="49" t="s">
        <v>137</v>
      </c>
      <c r="W93" s="50" t="s">
        <v>137</v>
      </c>
      <c r="X93" s="49" t="s">
        <v>137</v>
      </c>
      <c r="Y93" s="50" t="s">
        <v>137</v>
      </c>
      <c r="Z93" s="49" t="s">
        <v>137</v>
      </c>
      <c r="AA93" s="49">
        <v>9</v>
      </c>
      <c r="AB93" s="67" t="s">
        <v>137</v>
      </c>
      <c r="AC93" s="63" t="s">
        <v>790</v>
      </c>
      <c r="AD93" s="63" t="s">
        <v>889</v>
      </c>
      <c r="AE93" s="43" t="s">
        <v>137</v>
      </c>
      <c r="AF93" s="2"/>
      <c r="BE93" s="8" t="str">
        <f t="shared" si="148"/>
        <v>X</v>
      </c>
      <c r="BG93" s="8" t="str">
        <f t="shared" si="85"/>
        <v/>
      </c>
      <c r="BH93" s="8" t="str">
        <f t="shared" si="86"/>
        <v/>
      </c>
      <c r="BI93" s="8" t="str">
        <f t="shared" si="87"/>
        <v/>
      </c>
      <c r="BJ93" s="8" t="str">
        <f t="shared" si="88"/>
        <v/>
      </c>
      <c r="BK93" s="8" t="str">
        <f t="shared" si="89"/>
        <v/>
      </c>
      <c r="BL93" s="8" t="str">
        <f t="shared" si="90"/>
        <v/>
      </c>
      <c r="BM93" s="8" t="str">
        <f t="shared" si="91"/>
        <v/>
      </c>
      <c r="BN93" s="8" t="str">
        <f t="shared" si="92"/>
        <v>Yellow</v>
      </c>
      <c r="BO93" s="8" t="str">
        <f t="shared" si="93"/>
        <v>Yellow</v>
      </c>
      <c r="BP93" s="8" t="str">
        <f t="shared" si="94"/>
        <v/>
      </c>
      <c r="BQ93" s="8" t="str">
        <f t="shared" si="95"/>
        <v/>
      </c>
      <c r="BR93" s="8" t="str">
        <f t="shared" si="96"/>
        <v/>
      </c>
      <c r="BS93" s="8" t="str">
        <f t="shared" si="97"/>
        <v/>
      </c>
      <c r="BT93" s="8" t="str">
        <f t="shared" si="98"/>
        <v/>
      </c>
      <c r="BU93" s="8" t="str">
        <f t="shared" si="99"/>
        <v/>
      </c>
      <c r="BV93" s="8" t="str">
        <f t="shared" si="100"/>
        <v/>
      </c>
      <c r="BW93" s="8" t="str">
        <f t="shared" si="101"/>
        <v/>
      </c>
      <c r="BX93" s="8" t="str">
        <f t="shared" si="102"/>
        <v/>
      </c>
      <c r="BY93" s="8" t="str">
        <f t="shared" si="103"/>
        <v>Yellow</v>
      </c>
      <c r="BZ93" s="8" t="str">
        <f t="shared" si="104"/>
        <v>Yellow</v>
      </c>
      <c r="CA93" s="8" t="str">
        <f t="shared" si="105"/>
        <v>Yellow</v>
      </c>
      <c r="CB93" s="8" t="str">
        <f t="shared" si="106"/>
        <v>Yellow</v>
      </c>
      <c r="CC93" s="8" t="str">
        <f t="shared" si="107"/>
        <v>Yellow</v>
      </c>
      <c r="CD93" s="8" t="str">
        <f t="shared" si="108"/>
        <v>Yellow</v>
      </c>
      <c r="CE93" s="8" t="str">
        <f t="shared" si="109"/>
        <v>Yellow</v>
      </c>
      <c r="CF93" s="8" t="str">
        <f t="shared" si="110"/>
        <v/>
      </c>
      <c r="CG93" s="8" t="str">
        <f t="shared" si="149"/>
        <v>Yellow</v>
      </c>
      <c r="CH93" s="8" t="str">
        <f t="shared" si="111"/>
        <v/>
      </c>
      <c r="CI93" s="8" t="str">
        <f t="shared" si="150"/>
        <v/>
      </c>
      <c r="CJ93" s="8" t="str">
        <f t="shared" si="112"/>
        <v>Yellow</v>
      </c>
      <c r="CL93" s="10" t="str">
        <f t="shared" si="151"/>
        <v>France - St.-Jean-Cap-Ferrat - Hotel Royal-Riviera</v>
      </c>
      <c r="CN93" s="22">
        <f t="shared" si="113"/>
        <v>610</v>
      </c>
      <c r="CO93" s="22" t="str">
        <f t="shared" si="114"/>
        <v/>
      </c>
      <c r="CP93" s="22" t="str">
        <f t="shared" si="115"/>
        <v/>
      </c>
      <c r="CQ93" s="22" t="str">
        <f t="shared" si="116"/>
        <v/>
      </c>
      <c r="CR93" s="22" t="str">
        <f t="shared" si="152"/>
        <v/>
      </c>
      <c r="CS93" s="22">
        <f t="shared" si="153"/>
        <v>9</v>
      </c>
      <c r="CY93" s="8" t="str">
        <f t="shared" si="117"/>
        <v>X</v>
      </c>
      <c r="CZ93" s="29" t="str">
        <f t="shared" si="118"/>
        <v>X</v>
      </c>
      <c r="DB93" s="8" t="str">
        <f t="shared" si="119"/>
        <v>X</v>
      </c>
      <c r="DC93" s="8" t="str">
        <f t="shared" si="120"/>
        <v>X</v>
      </c>
      <c r="DD93" s="8" t="str">
        <f t="shared" si="121"/>
        <v>X</v>
      </c>
      <c r="DE93" s="8" t="str">
        <f t="shared" si="122"/>
        <v>X</v>
      </c>
      <c r="DF93" s="8" t="str">
        <f t="shared" si="123"/>
        <v>X</v>
      </c>
      <c r="DG93" s="8" t="str">
        <f t="shared" si="124"/>
        <v>X</v>
      </c>
      <c r="DH93" s="8" t="str">
        <f t="shared" si="125"/>
        <v>X</v>
      </c>
      <c r="DI93" s="8" t="str">
        <f t="shared" si="126"/>
        <v>X</v>
      </c>
      <c r="DJ93" s="8" t="str">
        <f t="shared" si="127"/>
        <v>X</v>
      </c>
      <c r="DK93" s="8" t="str">
        <f t="shared" si="128"/>
        <v>X</v>
      </c>
      <c r="DL93" s="8" t="str">
        <f t="shared" si="129"/>
        <v>X</v>
      </c>
      <c r="DM93" s="8" t="str">
        <f t="shared" si="130"/>
        <v>X</v>
      </c>
      <c r="DN93" s="8" t="str">
        <f t="shared" si="131"/>
        <v>X</v>
      </c>
      <c r="DO93" s="8" t="str">
        <f t="shared" si="132"/>
        <v>X</v>
      </c>
      <c r="DP93" s="8" t="str">
        <f t="shared" si="133"/>
        <v>X</v>
      </c>
      <c r="DQ93" s="8" t="str">
        <f t="shared" si="134"/>
        <v>X</v>
      </c>
      <c r="DR93" s="8" t="str">
        <f t="shared" si="135"/>
        <v>X</v>
      </c>
      <c r="DS93" s="8" t="str">
        <f t="shared" si="136"/>
        <v>X</v>
      </c>
      <c r="DT93" s="8" t="str">
        <f t="shared" si="137"/>
        <v>X</v>
      </c>
      <c r="DU93" s="8" t="str">
        <f t="shared" si="138"/>
        <v>X</v>
      </c>
      <c r="DV93" s="8" t="str">
        <f t="shared" si="139"/>
        <v>X</v>
      </c>
      <c r="DW93" s="8" t="str">
        <f t="shared" si="140"/>
        <v>X</v>
      </c>
      <c r="DX93" s="8" t="str">
        <f t="shared" si="141"/>
        <v>X</v>
      </c>
      <c r="DZ93" s="8" t="str">
        <f t="shared" si="142"/>
        <v>X</v>
      </c>
      <c r="EB93" s="8">
        <f>IF($DZ93="", "", COUNTIF($DZ$11:$DZ93, "X"))</f>
        <v>83</v>
      </c>
      <c r="ED93" s="10" t="str">
        <f t="shared" si="143"/>
        <v>83. Hotel Royal-Riviera</v>
      </c>
      <c r="EF93" s="8">
        <v>83</v>
      </c>
      <c r="EH93" s="10" t="str">
        <f>IF($B93="", "", IF(COUNTIF($B$11:$B93, $B93)&gt;1, "", $B93))</f>
        <v/>
      </c>
      <c r="EI93" s="8" t="str">
        <f t="shared" si="144"/>
        <v/>
      </c>
      <c r="EJ93" s="10" t="str">
        <f t="shared" si="145"/>
        <v/>
      </c>
      <c r="EL93" s="10" t="str">
        <f>IF($C93="", "", IF(COUNTIF($C$11:$C93, $C93)&gt;1, "", $C93))</f>
        <v>St.-Jean-Cap-Ferrat</v>
      </c>
      <c r="EM93" s="8">
        <f t="shared" si="146"/>
        <v>307</v>
      </c>
      <c r="EN93" s="10" t="str">
        <f t="shared" si="147"/>
        <v>Doha</v>
      </c>
    </row>
    <row r="94" spans="1:144" hidden="1" x14ac:dyDescent="0.35">
      <c r="A94" s="2"/>
      <c r="B94" s="41" t="s">
        <v>241</v>
      </c>
      <c r="C94" s="42" t="s">
        <v>800</v>
      </c>
      <c r="D94" s="42" t="s">
        <v>801</v>
      </c>
      <c r="E94" s="49">
        <v>38</v>
      </c>
      <c r="F94" s="49">
        <v>36</v>
      </c>
      <c r="G94" s="49">
        <v>2</v>
      </c>
      <c r="H94" s="49">
        <v>0</v>
      </c>
      <c r="I94" s="42" t="s">
        <v>137</v>
      </c>
      <c r="J94" s="50" t="s">
        <v>137</v>
      </c>
      <c r="K94" s="49" t="s">
        <v>137</v>
      </c>
      <c r="L94" s="49" t="s">
        <v>137</v>
      </c>
      <c r="M94" s="49" t="s">
        <v>137</v>
      </c>
      <c r="N94" s="49" t="s">
        <v>137</v>
      </c>
      <c r="O94" s="49" t="s">
        <v>137</v>
      </c>
      <c r="P94" s="49" t="s">
        <v>137</v>
      </c>
      <c r="Q94" s="49" t="s">
        <v>137</v>
      </c>
      <c r="R94" s="49" t="s">
        <v>137</v>
      </c>
      <c r="S94" s="50" t="s">
        <v>137</v>
      </c>
      <c r="T94" s="49" t="s">
        <v>137</v>
      </c>
      <c r="U94" s="49" t="s">
        <v>137</v>
      </c>
      <c r="V94" s="49" t="s">
        <v>137</v>
      </c>
      <c r="W94" s="50" t="s">
        <v>7</v>
      </c>
      <c r="X94" s="49" t="s">
        <v>137</v>
      </c>
      <c r="Y94" s="50" t="s">
        <v>137</v>
      </c>
      <c r="Z94" s="49" t="s">
        <v>137</v>
      </c>
      <c r="AA94" s="49" t="s">
        <v>137</v>
      </c>
      <c r="AB94" s="67" t="s">
        <v>137</v>
      </c>
      <c r="AC94" s="63" t="s">
        <v>790</v>
      </c>
      <c r="AD94" s="63" t="s">
        <v>1187</v>
      </c>
      <c r="AE94" s="43" t="s">
        <v>137</v>
      </c>
      <c r="AF94" s="2"/>
      <c r="BE94" s="8" t="str">
        <f t="shared" si="148"/>
        <v>X</v>
      </c>
      <c r="BG94" s="8" t="str">
        <f t="shared" si="85"/>
        <v/>
      </c>
      <c r="BH94" s="8" t="str">
        <f t="shared" si="86"/>
        <v/>
      </c>
      <c r="BI94" s="8" t="str">
        <f t="shared" si="87"/>
        <v/>
      </c>
      <c r="BJ94" s="8" t="str">
        <f t="shared" si="88"/>
        <v/>
      </c>
      <c r="BK94" s="8" t="str">
        <f t="shared" si="89"/>
        <v/>
      </c>
      <c r="BL94" s="8" t="str">
        <f t="shared" si="90"/>
        <v/>
      </c>
      <c r="BM94" s="8" t="str">
        <f t="shared" si="91"/>
        <v/>
      </c>
      <c r="BN94" s="8" t="str">
        <f t="shared" si="92"/>
        <v>Yellow</v>
      </c>
      <c r="BO94" s="8" t="str">
        <f t="shared" si="93"/>
        <v>Yellow</v>
      </c>
      <c r="BP94" s="8" t="str">
        <f t="shared" si="94"/>
        <v>Yellow</v>
      </c>
      <c r="BQ94" s="8" t="str">
        <f t="shared" si="95"/>
        <v>Yellow</v>
      </c>
      <c r="BR94" s="8" t="str">
        <f t="shared" si="96"/>
        <v>Yellow</v>
      </c>
      <c r="BS94" s="8" t="str">
        <f t="shared" si="97"/>
        <v>Yellow</v>
      </c>
      <c r="BT94" s="8" t="str">
        <f t="shared" si="98"/>
        <v>Yellow</v>
      </c>
      <c r="BU94" s="8" t="str">
        <f t="shared" si="99"/>
        <v>Yellow</v>
      </c>
      <c r="BV94" s="8" t="str">
        <f t="shared" si="100"/>
        <v>Yellow</v>
      </c>
      <c r="BW94" s="8" t="str">
        <f t="shared" si="101"/>
        <v>Yellow</v>
      </c>
      <c r="BX94" s="8" t="str">
        <f t="shared" si="102"/>
        <v>Yellow</v>
      </c>
      <c r="BY94" s="8" t="str">
        <f t="shared" si="103"/>
        <v>Yellow</v>
      </c>
      <c r="BZ94" s="8" t="str">
        <f t="shared" si="104"/>
        <v>Yellow</v>
      </c>
      <c r="CA94" s="8" t="str">
        <f t="shared" si="105"/>
        <v>Yellow</v>
      </c>
      <c r="CB94" s="8" t="str">
        <f t="shared" si="106"/>
        <v/>
      </c>
      <c r="CC94" s="8" t="str">
        <f t="shared" si="107"/>
        <v>Yellow</v>
      </c>
      <c r="CD94" s="8" t="str">
        <f t="shared" si="108"/>
        <v>Yellow</v>
      </c>
      <c r="CE94" s="8" t="str">
        <f t="shared" si="109"/>
        <v>Yellow</v>
      </c>
      <c r="CF94" s="8" t="str">
        <f t="shared" si="110"/>
        <v>Yellow</v>
      </c>
      <c r="CG94" s="8" t="str">
        <f t="shared" si="149"/>
        <v>Yellow</v>
      </c>
      <c r="CH94" s="8" t="str">
        <f t="shared" si="111"/>
        <v/>
      </c>
      <c r="CI94" s="8" t="str">
        <f t="shared" si="150"/>
        <v/>
      </c>
      <c r="CJ94" s="8" t="str">
        <f t="shared" si="112"/>
        <v>Yellow</v>
      </c>
      <c r="CL94" s="10" t="str">
        <f t="shared" si="151"/>
        <v>France - Gassin - Althoff Villa Belrose</v>
      </c>
      <c r="CN94" s="22" t="str">
        <f t="shared" si="113"/>
        <v/>
      </c>
      <c r="CO94" s="22" t="str">
        <f t="shared" si="114"/>
        <v/>
      </c>
      <c r="CP94" s="22" t="str">
        <f t="shared" si="115"/>
        <v/>
      </c>
      <c r="CQ94" s="22" t="str">
        <f t="shared" si="116"/>
        <v/>
      </c>
      <c r="CR94" s="22" t="str">
        <f t="shared" si="152"/>
        <v/>
      </c>
      <c r="CS94" s="22" t="str">
        <f t="shared" si="153"/>
        <v/>
      </c>
      <c r="CY94" s="8" t="str">
        <f t="shared" si="117"/>
        <v>X</v>
      </c>
      <c r="CZ94" s="29" t="str">
        <f t="shared" si="118"/>
        <v>X</v>
      </c>
      <c r="DB94" s="8" t="str">
        <f t="shared" si="119"/>
        <v>X</v>
      </c>
      <c r="DC94" s="8" t="str">
        <f t="shared" si="120"/>
        <v>X</v>
      </c>
      <c r="DD94" s="8" t="str">
        <f t="shared" si="121"/>
        <v>X</v>
      </c>
      <c r="DE94" s="8" t="str">
        <f t="shared" si="122"/>
        <v>X</v>
      </c>
      <c r="DF94" s="8" t="str">
        <f t="shared" si="123"/>
        <v>X</v>
      </c>
      <c r="DG94" s="8" t="str">
        <f t="shared" si="124"/>
        <v>X</v>
      </c>
      <c r="DH94" s="8" t="str">
        <f t="shared" si="125"/>
        <v>X</v>
      </c>
      <c r="DI94" s="8" t="str">
        <f t="shared" si="126"/>
        <v>X</v>
      </c>
      <c r="DJ94" s="8" t="str">
        <f t="shared" si="127"/>
        <v>X</v>
      </c>
      <c r="DK94" s="8" t="str">
        <f t="shared" si="128"/>
        <v>X</v>
      </c>
      <c r="DL94" s="8" t="str">
        <f t="shared" si="129"/>
        <v>X</v>
      </c>
      <c r="DM94" s="8" t="str">
        <f t="shared" si="130"/>
        <v>X</v>
      </c>
      <c r="DN94" s="8" t="str">
        <f t="shared" si="131"/>
        <v>X</v>
      </c>
      <c r="DO94" s="8" t="str">
        <f t="shared" si="132"/>
        <v>X</v>
      </c>
      <c r="DP94" s="8" t="str">
        <f t="shared" si="133"/>
        <v>X</v>
      </c>
      <c r="DQ94" s="8" t="str">
        <f t="shared" si="134"/>
        <v>X</v>
      </c>
      <c r="DR94" s="8" t="str">
        <f t="shared" si="135"/>
        <v>X</v>
      </c>
      <c r="DS94" s="8" t="str">
        <f t="shared" si="136"/>
        <v>X</v>
      </c>
      <c r="DT94" s="8" t="str">
        <f t="shared" si="137"/>
        <v>X</v>
      </c>
      <c r="DU94" s="8" t="str">
        <f t="shared" si="138"/>
        <v>X</v>
      </c>
      <c r="DV94" s="8" t="str">
        <f t="shared" si="139"/>
        <v>X</v>
      </c>
      <c r="DW94" s="8" t="str">
        <f t="shared" si="140"/>
        <v>X</v>
      </c>
      <c r="DX94" s="8" t="str">
        <f t="shared" si="141"/>
        <v>X</v>
      </c>
      <c r="DZ94" s="8" t="str">
        <f t="shared" si="142"/>
        <v>X</v>
      </c>
      <c r="EB94" s="8">
        <f>IF($DZ94="", "", COUNTIF($DZ$11:$DZ94, "X"))</f>
        <v>84</v>
      </c>
      <c r="ED94" s="10" t="str">
        <f t="shared" si="143"/>
        <v>84. Althoff Villa Belrose</v>
      </c>
      <c r="EF94" s="8">
        <v>84</v>
      </c>
      <c r="EH94" s="10" t="str">
        <f>IF($B94="", "", IF(COUNTIF($B$11:$B94, $B94)&gt;1, "", $B94))</f>
        <v/>
      </c>
      <c r="EI94" s="8" t="str">
        <f t="shared" si="144"/>
        <v/>
      </c>
      <c r="EJ94" s="10" t="str">
        <f t="shared" si="145"/>
        <v/>
      </c>
      <c r="EL94" s="10" t="str">
        <f>IF($C94="", "", IF(COUNTIF($C$11:$C94, $C94)&gt;1, "", $C94))</f>
        <v>Gassin</v>
      </c>
      <c r="EM94" s="8">
        <f t="shared" si="146"/>
        <v>105</v>
      </c>
      <c r="EN94" s="10" t="str">
        <f t="shared" si="147"/>
        <v>Dubai</v>
      </c>
    </row>
    <row r="95" spans="1:144" hidden="1" x14ac:dyDescent="0.35">
      <c r="A95" s="2"/>
      <c r="B95" s="41" t="s">
        <v>241</v>
      </c>
      <c r="C95" s="42" t="s">
        <v>250</v>
      </c>
      <c r="D95" s="42" t="s">
        <v>251</v>
      </c>
      <c r="E95" s="49">
        <v>115</v>
      </c>
      <c r="F95" s="49">
        <v>0</v>
      </c>
      <c r="G95" s="49">
        <v>115</v>
      </c>
      <c r="H95" s="49">
        <v>6</v>
      </c>
      <c r="I95" s="42" t="s">
        <v>137</v>
      </c>
      <c r="J95" s="50" t="s">
        <v>137</v>
      </c>
      <c r="K95" s="49">
        <v>115</v>
      </c>
      <c r="L95" s="49">
        <v>650</v>
      </c>
      <c r="M95" s="49">
        <v>240</v>
      </c>
      <c r="N95" s="49">
        <v>140</v>
      </c>
      <c r="O95" s="49">
        <v>96</v>
      </c>
      <c r="P95" s="49">
        <v>60</v>
      </c>
      <c r="Q95" s="49">
        <v>192</v>
      </c>
      <c r="R95" s="49">
        <v>250</v>
      </c>
      <c r="S95" s="50" t="s">
        <v>7</v>
      </c>
      <c r="T95" s="49" t="s">
        <v>137</v>
      </c>
      <c r="U95" s="49" t="s">
        <v>137</v>
      </c>
      <c r="V95" s="49" t="s">
        <v>137</v>
      </c>
      <c r="W95" s="50" t="s">
        <v>7</v>
      </c>
      <c r="X95" s="49" t="s">
        <v>137</v>
      </c>
      <c r="Y95" s="50" t="s">
        <v>137</v>
      </c>
      <c r="Z95" s="49" t="s">
        <v>137</v>
      </c>
      <c r="AA95" s="49">
        <v>35</v>
      </c>
      <c r="AB95" s="67" t="s">
        <v>137</v>
      </c>
      <c r="AC95" s="63" t="s">
        <v>790</v>
      </c>
      <c r="AD95" s="63" t="s">
        <v>872</v>
      </c>
      <c r="AE95" s="43" t="s">
        <v>137</v>
      </c>
      <c r="AF95" s="2"/>
      <c r="BE95" s="8" t="str">
        <f t="shared" si="148"/>
        <v>X</v>
      </c>
      <c r="BG95" s="8" t="str">
        <f t="shared" si="85"/>
        <v/>
      </c>
      <c r="BH95" s="8" t="str">
        <f t="shared" si="86"/>
        <v/>
      </c>
      <c r="BI95" s="8" t="str">
        <f t="shared" si="87"/>
        <v/>
      </c>
      <c r="BJ95" s="8" t="str">
        <f t="shared" si="88"/>
        <v/>
      </c>
      <c r="BK95" s="8" t="str">
        <f t="shared" si="89"/>
        <v/>
      </c>
      <c r="BL95" s="8" t="str">
        <f t="shared" si="90"/>
        <v/>
      </c>
      <c r="BM95" s="8" t="str">
        <f t="shared" si="91"/>
        <v/>
      </c>
      <c r="BN95" s="8" t="str">
        <f t="shared" si="92"/>
        <v>Yellow</v>
      </c>
      <c r="BO95" s="8" t="str">
        <f t="shared" si="93"/>
        <v>Yellow</v>
      </c>
      <c r="BP95" s="8" t="str">
        <f t="shared" si="94"/>
        <v/>
      </c>
      <c r="BQ95" s="8" t="str">
        <f t="shared" si="95"/>
        <v/>
      </c>
      <c r="BR95" s="8" t="str">
        <f t="shared" si="96"/>
        <v/>
      </c>
      <c r="BS95" s="8" t="str">
        <f t="shared" si="97"/>
        <v/>
      </c>
      <c r="BT95" s="8" t="str">
        <f t="shared" si="98"/>
        <v/>
      </c>
      <c r="BU95" s="8" t="str">
        <f t="shared" si="99"/>
        <v/>
      </c>
      <c r="BV95" s="8" t="str">
        <f t="shared" si="100"/>
        <v/>
      </c>
      <c r="BW95" s="8" t="str">
        <f t="shared" si="101"/>
        <v/>
      </c>
      <c r="BX95" s="8" t="str">
        <f t="shared" si="102"/>
        <v/>
      </c>
      <c r="BY95" s="8" t="str">
        <f t="shared" si="103"/>
        <v>Yellow</v>
      </c>
      <c r="BZ95" s="8" t="str">
        <f t="shared" si="104"/>
        <v>Yellow</v>
      </c>
      <c r="CA95" s="8" t="str">
        <f t="shared" si="105"/>
        <v>Yellow</v>
      </c>
      <c r="CB95" s="8" t="str">
        <f t="shared" si="106"/>
        <v/>
      </c>
      <c r="CC95" s="8" t="str">
        <f t="shared" si="107"/>
        <v>Yellow</v>
      </c>
      <c r="CD95" s="8" t="str">
        <f t="shared" si="108"/>
        <v>Yellow</v>
      </c>
      <c r="CE95" s="8" t="str">
        <f t="shared" si="109"/>
        <v>Yellow</v>
      </c>
      <c r="CF95" s="8" t="str">
        <f t="shared" si="110"/>
        <v/>
      </c>
      <c r="CG95" s="8" t="str">
        <f t="shared" si="149"/>
        <v>Yellow</v>
      </c>
      <c r="CH95" s="8" t="str">
        <f t="shared" si="111"/>
        <v/>
      </c>
      <c r="CI95" s="8" t="str">
        <f t="shared" si="150"/>
        <v/>
      </c>
      <c r="CJ95" s="8" t="str">
        <f t="shared" si="112"/>
        <v>Yellow</v>
      </c>
      <c r="CL95" s="10" t="str">
        <f t="shared" si="151"/>
        <v>France - Tourrettes - Terre Blanche Hotel Spa Golf Resort</v>
      </c>
      <c r="CN95" s="22">
        <f t="shared" si="113"/>
        <v>650</v>
      </c>
      <c r="CO95" s="22" t="str">
        <f t="shared" si="114"/>
        <v/>
      </c>
      <c r="CP95" s="22" t="str">
        <f t="shared" si="115"/>
        <v/>
      </c>
      <c r="CQ95" s="22" t="str">
        <f t="shared" si="116"/>
        <v/>
      </c>
      <c r="CR95" s="22" t="str">
        <f t="shared" si="152"/>
        <v/>
      </c>
      <c r="CS95" s="22">
        <f t="shared" si="153"/>
        <v>35</v>
      </c>
      <c r="CY95" s="8" t="str">
        <f t="shared" si="117"/>
        <v>X</v>
      </c>
      <c r="CZ95" s="29" t="str">
        <f t="shared" si="118"/>
        <v>X</v>
      </c>
      <c r="DB95" s="8" t="str">
        <f t="shared" si="119"/>
        <v>X</v>
      </c>
      <c r="DC95" s="8" t="str">
        <f t="shared" si="120"/>
        <v>X</v>
      </c>
      <c r="DD95" s="8" t="str">
        <f t="shared" si="121"/>
        <v>X</v>
      </c>
      <c r="DE95" s="8" t="str">
        <f t="shared" si="122"/>
        <v>X</v>
      </c>
      <c r="DF95" s="8" t="str">
        <f t="shared" si="123"/>
        <v>X</v>
      </c>
      <c r="DG95" s="8" t="str">
        <f t="shared" si="124"/>
        <v>X</v>
      </c>
      <c r="DH95" s="8" t="str">
        <f t="shared" si="125"/>
        <v>X</v>
      </c>
      <c r="DI95" s="8" t="str">
        <f t="shared" si="126"/>
        <v>X</v>
      </c>
      <c r="DJ95" s="8" t="str">
        <f t="shared" si="127"/>
        <v>X</v>
      </c>
      <c r="DK95" s="8" t="str">
        <f t="shared" si="128"/>
        <v>X</v>
      </c>
      <c r="DL95" s="8" t="str">
        <f t="shared" si="129"/>
        <v>X</v>
      </c>
      <c r="DM95" s="8" t="str">
        <f t="shared" si="130"/>
        <v>X</v>
      </c>
      <c r="DN95" s="8" t="str">
        <f t="shared" si="131"/>
        <v>X</v>
      </c>
      <c r="DO95" s="8" t="str">
        <f t="shared" si="132"/>
        <v>X</v>
      </c>
      <c r="DP95" s="8" t="str">
        <f t="shared" si="133"/>
        <v>X</v>
      </c>
      <c r="DQ95" s="8" t="str">
        <f t="shared" si="134"/>
        <v>X</v>
      </c>
      <c r="DR95" s="8" t="str">
        <f t="shared" si="135"/>
        <v>X</v>
      </c>
      <c r="DS95" s="8" t="str">
        <f t="shared" si="136"/>
        <v>X</v>
      </c>
      <c r="DT95" s="8" t="str">
        <f t="shared" si="137"/>
        <v>X</v>
      </c>
      <c r="DU95" s="8" t="str">
        <f t="shared" si="138"/>
        <v>X</v>
      </c>
      <c r="DV95" s="8" t="str">
        <f t="shared" si="139"/>
        <v>X</v>
      </c>
      <c r="DW95" s="8" t="str">
        <f t="shared" si="140"/>
        <v>X</v>
      </c>
      <c r="DX95" s="8" t="str">
        <f t="shared" si="141"/>
        <v>X</v>
      </c>
      <c r="DZ95" s="8" t="str">
        <f t="shared" si="142"/>
        <v>X</v>
      </c>
      <c r="EB95" s="8">
        <f>IF($DZ95="", "", COUNTIF($DZ$11:$DZ95, "X"))</f>
        <v>85</v>
      </c>
      <c r="ED95" s="10" t="str">
        <f t="shared" si="143"/>
        <v>85. Terre Blanche Hotel Spa Golf Resort</v>
      </c>
      <c r="EF95" s="8">
        <v>85</v>
      </c>
      <c r="EH95" s="10" t="str">
        <f>IF($B95="", "", IF(COUNTIF($B$11:$B95, $B95)&gt;1, "", $B95))</f>
        <v/>
      </c>
      <c r="EI95" s="8" t="str">
        <f t="shared" si="144"/>
        <v/>
      </c>
      <c r="EJ95" s="10" t="str">
        <f t="shared" si="145"/>
        <v/>
      </c>
      <c r="EL95" s="10" t="str">
        <f>IF($C95="", "", IF(COUNTIF($C$11:$C95, $C95)&gt;1, "", $C95))</f>
        <v>Tourrettes</v>
      </c>
      <c r="EM95" s="8">
        <f t="shared" si="146"/>
        <v>329</v>
      </c>
      <c r="EN95" s="10" t="str">
        <f t="shared" si="147"/>
        <v>Dublin 2</v>
      </c>
    </row>
    <row r="96" spans="1:144" hidden="1" x14ac:dyDescent="0.35">
      <c r="A96" s="2"/>
      <c r="B96" s="41" t="s">
        <v>241</v>
      </c>
      <c r="C96" s="42" t="s">
        <v>244</v>
      </c>
      <c r="D96" s="42" t="s">
        <v>1188</v>
      </c>
      <c r="E96" s="49">
        <v>39</v>
      </c>
      <c r="F96" s="49">
        <v>29</v>
      </c>
      <c r="G96" s="49">
        <v>10</v>
      </c>
      <c r="H96" s="49">
        <v>1</v>
      </c>
      <c r="I96" s="42" t="s">
        <v>137</v>
      </c>
      <c r="J96" s="50" t="s">
        <v>137</v>
      </c>
      <c r="K96" s="49">
        <v>30</v>
      </c>
      <c r="L96" s="49">
        <v>60</v>
      </c>
      <c r="M96" s="49">
        <v>20</v>
      </c>
      <c r="N96" s="49">
        <v>20</v>
      </c>
      <c r="O96" s="49">
        <v>0</v>
      </c>
      <c r="P96" s="49" t="s">
        <v>137</v>
      </c>
      <c r="Q96" s="49">
        <v>20</v>
      </c>
      <c r="R96" s="49">
        <v>30</v>
      </c>
      <c r="S96" s="50" t="s">
        <v>8</v>
      </c>
      <c r="T96" s="49" t="s">
        <v>137</v>
      </c>
      <c r="U96" s="49" t="s">
        <v>137</v>
      </c>
      <c r="V96" s="49" t="s">
        <v>137</v>
      </c>
      <c r="W96" s="50" t="s">
        <v>137</v>
      </c>
      <c r="X96" s="49" t="s">
        <v>137</v>
      </c>
      <c r="Y96" s="50" t="s">
        <v>137</v>
      </c>
      <c r="Z96" s="49" t="s">
        <v>137</v>
      </c>
      <c r="AA96" s="49">
        <v>115</v>
      </c>
      <c r="AB96" s="67" t="s">
        <v>137</v>
      </c>
      <c r="AC96" s="63" t="s">
        <v>790</v>
      </c>
      <c r="AD96" s="63" t="s">
        <v>874</v>
      </c>
      <c r="AE96" s="43" t="s">
        <v>137</v>
      </c>
      <c r="AF96" s="2"/>
      <c r="BE96" s="8" t="str">
        <f t="shared" si="148"/>
        <v>X</v>
      </c>
      <c r="BG96" s="8" t="str">
        <f t="shared" si="85"/>
        <v/>
      </c>
      <c r="BH96" s="8" t="str">
        <f t="shared" si="86"/>
        <v/>
      </c>
      <c r="BI96" s="8" t="str">
        <f t="shared" si="87"/>
        <v/>
      </c>
      <c r="BJ96" s="8" t="str">
        <f t="shared" si="88"/>
        <v/>
      </c>
      <c r="BK96" s="8" t="str">
        <f t="shared" si="89"/>
        <v/>
      </c>
      <c r="BL96" s="8" t="str">
        <f t="shared" si="90"/>
        <v/>
      </c>
      <c r="BM96" s="8" t="str">
        <f t="shared" si="91"/>
        <v/>
      </c>
      <c r="BN96" s="8" t="str">
        <f t="shared" si="92"/>
        <v>Yellow</v>
      </c>
      <c r="BO96" s="8" t="str">
        <f t="shared" si="93"/>
        <v>Yellow</v>
      </c>
      <c r="BP96" s="8" t="str">
        <f t="shared" si="94"/>
        <v/>
      </c>
      <c r="BQ96" s="8" t="str">
        <f t="shared" si="95"/>
        <v/>
      </c>
      <c r="BR96" s="8" t="str">
        <f t="shared" si="96"/>
        <v/>
      </c>
      <c r="BS96" s="8" t="str">
        <f t="shared" si="97"/>
        <v/>
      </c>
      <c r="BT96" s="8" t="str">
        <f t="shared" si="98"/>
        <v/>
      </c>
      <c r="BU96" s="8" t="str">
        <f t="shared" si="99"/>
        <v>Yellow</v>
      </c>
      <c r="BV96" s="8" t="str">
        <f t="shared" si="100"/>
        <v/>
      </c>
      <c r="BW96" s="8" t="str">
        <f t="shared" si="101"/>
        <v/>
      </c>
      <c r="BX96" s="8" t="str">
        <f t="shared" si="102"/>
        <v/>
      </c>
      <c r="BY96" s="8" t="str">
        <f t="shared" si="103"/>
        <v>Yellow</v>
      </c>
      <c r="BZ96" s="8" t="str">
        <f t="shared" si="104"/>
        <v>Yellow</v>
      </c>
      <c r="CA96" s="8" t="str">
        <f t="shared" si="105"/>
        <v>Yellow</v>
      </c>
      <c r="CB96" s="8" t="str">
        <f t="shared" si="106"/>
        <v>Yellow</v>
      </c>
      <c r="CC96" s="8" t="str">
        <f t="shared" si="107"/>
        <v>Yellow</v>
      </c>
      <c r="CD96" s="8" t="str">
        <f t="shared" si="108"/>
        <v>Yellow</v>
      </c>
      <c r="CE96" s="8" t="str">
        <f t="shared" si="109"/>
        <v>Yellow</v>
      </c>
      <c r="CF96" s="8" t="str">
        <f t="shared" si="110"/>
        <v/>
      </c>
      <c r="CG96" s="8" t="str">
        <f t="shared" si="149"/>
        <v>Yellow</v>
      </c>
      <c r="CH96" s="8" t="str">
        <f t="shared" si="111"/>
        <v/>
      </c>
      <c r="CI96" s="8" t="str">
        <f t="shared" si="150"/>
        <v/>
      </c>
      <c r="CJ96" s="8" t="str">
        <f t="shared" si="112"/>
        <v>Yellow</v>
      </c>
      <c r="CL96" s="10" t="str">
        <f t="shared" si="151"/>
        <v>France - Courchevel - Le K2 Palace</v>
      </c>
      <c r="CN96" s="22">
        <f t="shared" si="113"/>
        <v>60</v>
      </c>
      <c r="CO96" s="22" t="str">
        <f t="shared" si="114"/>
        <v/>
      </c>
      <c r="CP96" s="22" t="str">
        <f t="shared" si="115"/>
        <v/>
      </c>
      <c r="CQ96" s="22" t="str">
        <f t="shared" si="116"/>
        <v/>
      </c>
      <c r="CR96" s="22" t="str">
        <f t="shared" si="152"/>
        <v/>
      </c>
      <c r="CS96" s="22">
        <f t="shared" si="153"/>
        <v>115</v>
      </c>
      <c r="CY96" s="8" t="str">
        <f t="shared" si="117"/>
        <v>X</v>
      </c>
      <c r="CZ96" s="29" t="str">
        <f t="shared" si="118"/>
        <v>X</v>
      </c>
      <c r="DB96" s="8" t="str">
        <f t="shared" si="119"/>
        <v>X</v>
      </c>
      <c r="DC96" s="8" t="str">
        <f t="shared" si="120"/>
        <v>X</v>
      </c>
      <c r="DD96" s="8" t="str">
        <f t="shared" si="121"/>
        <v>X</v>
      </c>
      <c r="DE96" s="8" t="str">
        <f t="shared" si="122"/>
        <v>X</v>
      </c>
      <c r="DF96" s="8" t="str">
        <f t="shared" si="123"/>
        <v>X</v>
      </c>
      <c r="DG96" s="8" t="str">
        <f t="shared" si="124"/>
        <v>X</v>
      </c>
      <c r="DH96" s="8" t="str">
        <f t="shared" si="125"/>
        <v>X</v>
      </c>
      <c r="DI96" s="8" t="str">
        <f t="shared" si="126"/>
        <v>X</v>
      </c>
      <c r="DJ96" s="8" t="str">
        <f t="shared" si="127"/>
        <v>X</v>
      </c>
      <c r="DK96" s="8" t="str">
        <f t="shared" si="128"/>
        <v>X</v>
      </c>
      <c r="DL96" s="8" t="str">
        <f t="shared" si="129"/>
        <v>X</v>
      </c>
      <c r="DM96" s="8" t="str">
        <f t="shared" si="130"/>
        <v>X</v>
      </c>
      <c r="DN96" s="8" t="str">
        <f t="shared" si="131"/>
        <v>X</v>
      </c>
      <c r="DO96" s="8" t="str">
        <f t="shared" si="132"/>
        <v>X</v>
      </c>
      <c r="DP96" s="8" t="str">
        <f t="shared" si="133"/>
        <v>X</v>
      </c>
      <c r="DQ96" s="8" t="str">
        <f t="shared" si="134"/>
        <v>X</v>
      </c>
      <c r="DR96" s="8" t="str">
        <f t="shared" si="135"/>
        <v>X</v>
      </c>
      <c r="DS96" s="8" t="str">
        <f t="shared" si="136"/>
        <v>X</v>
      </c>
      <c r="DT96" s="8" t="str">
        <f t="shared" si="137"/>
        <v>X</v>
      </c>
      <c r="DU96" s="8" t="str">
        <f t="shared" si="138"/>
        <v>X</v>
      </c>
      <c r="DV96" s="8" t="str">
        <f t="shared" si="139"/>
        <v>X</v>
      </c>
      <c r="DW96" s="8" t="str">
        <f t="shared" si="140"/>
        <v>X</v>
      </c>
      <c r="DX96" s="8" t="str">
        <f t="shared" si="141"/>
        <v>X</v>
      </c>
      <c r="DZ96" s="8" t="str">
        <f t="shared" si="142"/>
        <v>X</v>
      </c>
      <c r="EB96" s="8">
        <f>IF($DZ96="", "", COUNTIF($DZ$11:$DZ96, "X"))</f>
        <v>86</v>
      </c>
      <c r="ED96" s="10" t="str">
        <f t="shared" si="143"/>
        <v>86. Le K2 Palace</v>
      </c>
      <c r="EF96" s="8">
        <v>86</v>
      </c>
      <c r="EH96" s="10" t="str">
        <f>IF($B96="", "", IF(COUNTIF($B$11:$B96, $B96)&gt;1, "", $B96))</f>
        <v/>
      </c>
      <c r="EI96" s="8" t="str">
        <f t="shared" si="144"/>
        <v/>
      </c>
      <c r="EJ96" s="10" t="str">
        <f t="shared" si="145"/>
        <v/>
      </c>
      <c r="EL96" s="10" t="str">
        <f>IF($C96="", "", IF(COUNTIF($C$11:$C96, $C96)&gt;1, "", $C96))</f>
        <v>Courchevel</v>
      </c>
      <c r="EM96" s="8">
        <f t="shared" si="146"/>
        <v>74</v>
      </c>
      <c r="EN96" s="10" t="str">
        <f t="shared" si="147"/>
        <v>Dubrovnik</v>
      </c>
    </row>
    <row r="97" spans="1:144" hidden="1" x14ac:dyDescent="0.35">
      <c r="A97" s="2"/>
      <c r="B97" s="41" t="s">
        <v>241</v>
      </c>
      <c r="C97" s="42" t="s">
        <v>249</v>
      </c>
      <c r="D97" s="42" t="s">
        <v>1488</v>
      </c>
      <c r="E97" s="49">
        <v>40</v>
      </c>
      <c r="F97" s="49">
        <v>27</v>
      </c>
      <c r="G97" s="49">
        <v>13</v>
      </c>
      <c r="H97" s="49">
        <v>2</v>
      </c>
      <c r="I97" s="42" t="s">
        <v>137</v>
      </c>
      <c r="J97" s="50" t="s">
        <v>137</v>
      </c>
      <c r="K97" s="49">
        <v>70</v>
      </c>
      <c r="L97" s="49" t="s">
        <v>137</v>
      </c>
      <c r="M97" s="49">
        <v>30</v>
      </c>
      <c r="N97" s="49" t="s">
        <v>137</v>
      </c>
      <c r="O97" s="49">
        <v>20</v>
      </c>
      <c r="P97" s="49">
        <v>12</v>
      </c>
      <c r="Q97" s="49">
        <v>70</v>
      </c>
      <c r="R97" s="49">
        <v>100</v>
      </c>
      <c r="S97" s="50" t="s">
        <v>7</v>
      </c>
      <c r="T97" s="49" t="s">
        <v>137</v>
      </c>
      <c r="U97" s="49" t="s">
        <v>137</v>
      </c>
      <c r="V97" s="49" t="s">
        <v>137</v>
      </c>
      <c r="W97" s="50" t="s">
        <v>137</v>
      </c>
      <c r="X97" s="49" t="s">
        <v>137</v>
      </c>
      <c r="Y97" s="50" t="s">
        <v>137</v>
      </c>
      <c r="Z97" s="49" t="s">
        <v>137</v>
      </c>
      <c r="AA97" s="49">
        <v>37</v>
      </c>
      <c r="AB97" s="67" t="s">
        <v>137</v>
      </c>
      <c r="AC97" s="63" t="s">
        <v>790</v>
      </c>
      <c r="AD97" s="63" t="s">
        <v>869</v>
      </c>
      <c r="AE97" s="43" t="s">
        <v>137</v>
      </c>
      <c r="AF97" s="2"/>
      <c r="BE97" s="8" t="str">
        <f t="shared" si="148"/>
        <v>X</v>
      </c>
      <c r="BG97" s="8" t="str">
        <f t="shared" si="85"/>
        <v/>
      </c>
      <c r="BH97" s="8" t="str">
        <f t="shared" si="86"/>
        <v/>
      </c>
      <c r="BI97" s="8" t="str">
        <f t="shared" si="87"/>
        <v/>
      </c>
      <c r="BJ97" s="8" t="str">
        <f t="shared" si="88"/>
        <v/>
      </c>
      <c r="BK97" s="8" t="str">
        <f t="shared" si="89"/>
        <v/>
      </c>
      <c r="BL97" s="8" t="str">
        <f t="shared" si="90"/>
        <v/>
      </c>
      <c r="BM97" s="8" t="str">
        <f t="shared" si="91"/>
        <v/>
      </c>
      <c r="BN97" s="8" t="str">
        <f t="shared" si="92"/>
        <v>Yellow</v>
      </c>
      <c r="BO97" s="8" t="str">
        <f t="shared" si="93"/>
        <v>Yellow</v>
      </c>
      <c r="BP97" s="8" t="str">
        <f t="shared" si="94"/>
        <v/>
      </c>
      <c r="BQ97" s="8" t="str">
        <f t="shared" si="95"/>
        <v>Yellow</v>
      </c>
      <c r="BR97" s="8" t="str">
        <f t="shared" si="96"/>
        <v/>
      </c>
      <c r="BS97" s="8" t="str">
        <f t="shared" si="97"/>
        <v>Yellow</v>
      </c>
      <c r="BT97" s="8" t="str">
        <f t="shared" si="98"/>
        <v/>
      </c>
      <c r="BU97" s="8" t="str">
        <f t="shared" si="99"/>
        <v/>
      </c>
      <c r="BV97" s="8" t="str">
        <f t="shared" si="100"/>
        <v/>
      </c>
      <c r="BW97" s="8" t="str">
        <f t="shared" si="101"/>
        <v/>
      </c>
      <c r="BX97" s="8" t="str">
        <f t="shared" si="102"/>
        <v/>
      </c>
      <c r="BY97" s="8" t="str">
        <f t="shared" si="103"/>
        <v>Yellow</v>
      </c>
      <c r="BZ97" s="8" t="str">
        <f t="shared" si="104"/>
        <v>Yellow</v>
      </c>
      <c r="CA97" s="8" t="str">
        <f t="shared" si="105"/>
        <v>Yellow</v>
      </c>
      <c r="CB97" s="8" t="str">
        <f t="shared" si="106"/>
        <v>Yellow</v>
      </c>
      <c r="CC97" s="8" t="str">
        <f t="shared" si="107"/>
        <v>Yellow</v>
      </c>
      <c r="CD97" s="8" t="str">
        <f t="shared" si="108"/>
        <v>Yellow</v>
      </c>
      <c r="CE97" s="8" t="str">
        <f t="shared" si="109"/>
        <v>Yellow</v>
      </c>
      <c r="CF97" s="8" t="str">
        <f t="shared" si="110"/>
        <v/>
      </c>
      <c r="CG97" s="8" t="str">
        <f t="shared" si="149"/>
        <v>Yellow</v>
      </c>
      <c r="CH97" s="8" t="str">
        <f t="shared" si="111"/>
        <v/>
      </c>
      <c r="CI97" s="8" t="str">
        <f t="shared" si="150"/>
        <v/>
      </c>
      <c r="CJ97" s="8" t="str">
        <f t="shared" si="112"/>
        <v>Yellow</v>
      </c>
      <c r="CL97" s="10" t="str">
        <f t="shared" si="151"/>
        <v>France - Ramatuelle - La Reserve Ramatuelle Hotel Spa and Villas</v>
      </c>
      <c r="CN97" s="22" t="str">
        <f t="shared" si="113"/>
        <v/>
      </c>
      <c r="CO97" s="22" t="str">
        <f t="shared" si="114"/>
        <v/>
      </c>
      <c r="CP97" s="22" t="str">
        <f t="shared" si="115"/>
        <v/>
      </c>
      <c r="CQ97" s="22" t="str">
        <f t="shared" si="116"/>
        <v/>
      </c>
      <c r="CR97" s="22" t="str">
        <f t="shared" si="152"/>
        <v/>
      </c>
      <c r="CS97" s="22">
        <f t="shared" si="153"/>
        <v>37</v>
      </c>
      <c r="CY97" s="8" t="str">
        <f t="shared" si="117"/>
        <v>X</v>
      </c>
      <c r="CZ97" s="29" t="str">
        <f t="shared" si="118"/>
        <v>X</v>
      </c>
      <c r="DB97" s="8" t="str">
        <f t="shared" si="119"/>
        <v>X</v>
      </c>
      <c r="DC97" s="8" t="str">
        <f t="shared" si="120"/>
        <v>X</v>
      </c>
      <c r="DD97" s="8" t="str">
        <f t="shared" si="121"/>
        <v>X</v>
      </c>
      <c r="DE97" s="8" t="str">
        <f t="shared" si="122"/>
        <v>X</v>
      </c>
      <c r="DF97" s="8" t="str">
        <f t="shared" si="123"/>
        <v>X</v>
      </c>
      <c r="DG97" s="8" t="str">
        <f t="shared" si="124"/>
        <v>X</v>
      </c>
      <c r="DH97" s="8" t="str">
        <f t="shared" si="125"/>
        <v>X</v>
      </c>
      <c r="DI97" s="8" t="str">
        <f t="shared" si="126"/>
        <v>X</v>
      </c>
      <c r="DJ97" s="8" t="str">
        <f t="shared" si="127"/>
        <v>X</v>
      </c>
      <c r="DK97" s="8" t="str">
        <f t="shared" si="128"/>
        <v>X</v>
      </c>
      <c r="DL97" s="8" t="str">
        <f t="shared" si="129"/>
        <v>X</v>
      </c>
      <c r="DM97" s="8" t="str">
        <f t="shared" si="130"/>
        <v>X</v>
      </c>
      <c r="DN97" s="8" t="str">
        <f t="shared" si="131"/>
        <v>X</v>
      </c>
      <c r="DO97" s="8" t="str">
        <f t="shared" si="132"/>
        <v>X</v>
      </c>
      <c r="DP97" s="8" t="str">
        <f t="shared" si="133"/>
        <v>X</v>
      </c>
      <c r="DQ97" s="8" t="str">
        <f t="shared" si="134"/>
        <v>X</v>
      </c>
      <c r="DR97" s="8" t="str">
        <f t="shared" si="135"/>
        <v>X</v>
      </c>
      <c r="DS97" s="8" t="str">
        <f t="shared" si="136"/>
        <v>X</v>
      </c>
      <c r="DT97" s="8" t="str">
        <f t="shared" si="137"/>
        <v>X</v>
      </c>
      <c r="DU97" s="8" t="str">
        <f t="shared" si="138"/>
        <v>X</v>
      </c>
      <c r="DV97" s="8" t="str">
        <f t="shared" si="139"/>
        <v>X</v>
      </c>
      <c r="DW97" s="8" t="str">
        <f t="shared" si="140"/>
        <v>X</v>
      </c>
      <c r="DX97" s="8" t="str">
        <f t="shared" si="141"/>
        <v>X</v>
      </c>
      <c r="DZ97" s="8" t="str">
        <f t="shared" si="142"/>
        <v>X</v>
      </c>
      <c r="EB97" s="8">
        <f>IF($DZ97="", "", COUNTIF($DZ$11:$DZ97, "X"))</f>
        <v>87</v>
      </c>
      <c r="ED97" s="10" t="str">
        <f t="shared" si="143"/>
        <v>87. La Reserve Ramatuelle Hotel Spa and Villas</v>
      </c>
      <c r="EF97" s="8">
        <v>87</v>
      </c>
      <c r="EH97" s="10" t="str">
        <f>IF($B97="", "", IF(COUNTIF($B$11:$B97, $B97)&gt;1, "", $B97))</f>
        <v/>
      </c>
      <c r="EI97" s="8" t="str">
        <f t="shared" si="144"/>
        <v/>
      </c>
      <c r="EJ97" s="10" t="str">
        <f t="shared" si="145"/>
        <v/>
      </c>
      <c r="EL97" s="10" t="str">
        <f>IF($C97="", "", IF(COUNTIF($C$11:$C97, $C97)&gt;1, "", $C97))</f>
        <v>Ramatuelle</v>
      </c>
      <c r="EM97" s="8">
        <f t="shared" si="146"/>
        <v>245</v>
      </c>
      <c r="EN97" s="10" t="str">
        <f t="shared" si="147"/>
        <v>Edinburgh</v>
      </c>
    </row>
    <row r="98" spans="1:144" hidden="1" x14ac:dyDescent="0.35">
      <c r="A98" s="2"/>
      <c r="B98" s="41" t="s">
        <v>241</v>
      </c>
      <c r="C98" s="42" t="s">
        <v>1462</v>
      </c>
      <c r="D98" s="42" t="s">
        <v>1463</v>
      </c>
      <c r="E98" s="49">
        <v>32</v>
      </c>
      <c r="F98" s="49">
        <v>14</v>
      </c>
      <c r="G98" s="49">
        <v>18</v>
      </c>
      <c r="H98" s="49">
        <v>1</v>
      </c>
      <c r="I98" s="42" t="s">
        <v>137</v>
      </c>
      <c r="J98" s="50" t="s">
        <v>137</v>
      </c>
      <c r="K98" s="49">
        <v>60</v>
      </c>
      <c r="L98" s="49">
        <v>75</v>
      </c>
      <c r="M98" s="49">
        <v>50</v>
      </c>
      <c r="N98" s="49">
        <v>50</v>
      </c>
      <c r="O98" s="49" t="s">
        <v>137</v>
      </c>
      <c r="P98" s="49">
        <v>15</v>
      </c>
      <c r="Q98" s="49">
        <v>80</v>
      </c>
      <c r="R98" s="49">
        <v>80</v>
      </c>
      <c r="S98" s="50" t="s">
        <v>7</v>
      </c>
      <c r="T98" s="49" t="s">
        <v>137</v>
      </c>
      <c r="U98" s="49" t="s">
        <v>137</v>
      </c>
      <c r="V98" s="49" t="s">
        <v>137</v>
      </c>
      <c r="W98" s="50" t="s">
        <v>137</v>
      </c>
      <c r="X98" s="49" t="s">
        <v>137</v>
      </c>
      <c r="Y98" s="50" t="s">
        <v>137</v>
      </c>
      <c r="Z98" s="49" t="s">
        <v>137</v>
      </c>
      <c r="AA98" s="49">
        <v>13</v>
      </c>
      <c r="AB98" s="67" t="s">
        <v>137</v>
      </c>
      <c r="AC98" s="63" t="s">
        <v>790</v>
      </c>
      <c r="AD98" s="63" t="s">
        <v>870</v>
      </c>
      <c r="AE98" s="43" t="s">
        <v>137</v>
      </c>
      <c r="AF98" s="2"/>
      <c r="BE98" s="8" t="str">
        <f t="shared" si="148"/>
        <v>X</v>
      </c>
      <c r="BG98" s="8" t="str">
        <f t="shared" si="85"/>
        <v/>
      </c>
      <c r="BH98" s="8" t="str">
        <f t="shared" si="86"/>
        <v/>
      </c>
      <c r="BI98" s="8" t="str">
        <f t="shared" si="87"/>
        <v/>
      </c>
      <c r="BJ98" s="8" t="str">
        <f t="shared" si="88"/>
        <v/>
      </c>
      <c r="BK98" s="8" t="str">
        <f t="shared" si="89"/>
        <v/>
      </c>
      <c r="BL98" s="8" t="str">
        <f t="shared" si="90"/>
        <v/>
      </c>
      <c r="BM98" s="8" t="str">
        <f t="shared" si="91"/>
        <v/>
      </c>
      <c r="BN98" s="8" t="str">
        <f t="shared" si="92"/>
        <v>Yellow</v>
      </c>
      <c r="BO98" s="8" t="str">
        <f t="shared" si="93"/>
        <v>Yellow</v>
      </c>
      <c r="BP98" s="8" t="str">
        <f t="shared" si="94"/>
        <v/>
      </c>
      <c r="BQ98" s="8" t="str">
        <f t="shared" si="95"/>
        <v/>
      </c>
      <c r="BR98" s="8" t="str">
        <f t="shared" si="96"/>
        <v/>
      </c>
      <c r="BS98" s="8" t="str">
        <f t="shared" si="97"/>
        <v/>
      </c>
      <c r="BT98" s="8" t="str">
        <f t="shared" si="98"/>
        <v>Yellow</v>
      </c>
      <c r="BU98" s="8" t="str">
        <f t="shared" si="99"/>
        <v/>
      </c>
      <c r="BV98" s="8" t="str">
        <f t="shared" si="100"/>
        <v/>
      </c>
      <c r="BW98" s="8" t="str">
        <f t="shared" si="101"/>
        <v/>
      </c>
      <c r="BX98" s="8" t="str">
        <f t="shared" si="102"/>
        <v/>
      </c>
      <c r="BY98" s="8" t="str">
        <f t="shared" si="103"/>
        <v>Yellow</v>
      </c>
      <c r="BZ98" s="8" t="str">
        <f t="shared" si="104"/>
        <v>Yellow</v>
      </c>
      <c r="CA98" s="8" t="str">
        <f t="shared" si="105"/>
        <v>Yellow</v>
      </c>
      <c r="CB98" s="8" t="str">
        <f t="shared" si="106"/>
        <v>Yellow</v>
      </c>
      <c r="CC98" s="8" t="str">
        <f t="shared" si="107"/>
        <v>Yellow</v>
      </c>
      <c r="CD98" s="8" t="str">
        <f t="shared" si="108"/>
        <v>Yellow</v>
      </c>
      <c r="CE98" s="8" t="str">
        <f t="shared" si="109"/>
        <v>Yellow</v>
      </c>
      <c r="CF98" s="8" t="str">
        <f t="shared" si="110"/>
        <v/>
      </c>
      <c r="CG98" s="8" t="str">
        <f t="shared" si="149"/>
        <v>Yellow</v>
      </c>
      <c r="CH98" s="8" t="str">
        <f t="shared" si="111"/>
        <v/>
      </c>
      <c r="CI98" s="8" t="str">
        <f t="shared" si="150"/>
        <v/>
      </c>
      <c r="CJ98" s="8" t="str">
        <f t="shared" si="112"/>
        <v>Yellow</v>
      </c>
      <c r="CL98" s="10" t="str">
        <f t="shared" si="151"/>
        <v>France - Porto-Vecchio - Casadelmar</v>
      </c>
      <c r="CN98" s="22">
        <f t="shared" si="113"/>
        <v>75</v>
      </c>
      <c r="CO98" s="22" t="str">
        <f t="shared" si="114"/>
        <v/>
      </c>
      <c r="CP98" s="22" t="str">
        <f t="shared" si="115"/>
        <v/>
      </c>
      <c r="CQ98" s="22" t="str">
        <f t="shared" si="116"/>
        <v/>
      </c>
      <c r="CR98" s="22" t="str">
        <f t="shared" si="152"/>
        <v/>
      </c>
      <c r="CS98" s="22">
        <f t="shared" si="153"/>
        <v>13</v>
      </c>
      <c r="CY98" s="8" t="str">
        <f t="shared" si="117"/>
        <v>X</v>
      </c>
      <c r="CZ98" s="29" t="str">
        <f t="shared" si="118"/>
        <v>X</v>
      </c>
      <c r="DB98" s="8" t="str">
        <f t="shared" si="119"/>
        <v>X</v>
      </c>
      <c r="DC98" s="8" t="str">
        <f t="shared" si="120"/>
        <v>X</v>
      </c>
      <c r="DD98" s="8" t="str">
        <f t="shared" si="121"/>
        <v>X</v>
      </c>
      <c r="DE98" s="8" t="str">
        <f t="shared" si="122"/>
        <v>X</v>
      </c>
      <c r="DF98" s="8" t="str">
        <f t="shared" si="123"/>
        <v>X</v>
      </c>
      <c r="DG98" s="8" t="str">
        <f t="shared" si="124"/>
        <v>X</v>
      </c>
      <c r="DH98" s="8" t="str">
        <f t="shared" si="125"/>
        <v>X</v>
      </c>
      <c r="DI98" s="8" t="str">
        <f t="shared" si="126"/>
        <v>X</v>
      </c>
      <c r="DJ98" s="8" t="str">
        <f t="shared" si="127"/>
        <v>X</v>
      </c>
      <c r="DK98" s="8" t="str">
        <f t="shared" si="128"/>
        <v>X</v>
      </c>
      <c r="DL98" s="8" t="str">
        <f t="shared" si="129"/>
        <v>X</v>
      </c>
      <c r="DM98" s="8" t="str">
        <f t="shared" si="130"/>
        <v>X</v>
      </c>
      <c r="DN98" s="8" t="str">
        <f t="shared" si="131"/>
        <v>X</v>
      </c>
      <c r="DO98" s="8" t="str">
        <f t="shared" si="132"/>
        <v>X</v>
      </c>
      <c r="DP98" s="8" t="str">
        <f t="shared" si="133"/>
        <v>X</v>
      </c>
      <c r="DQ98" s="8" t="str">
        <f t="shared" si="134"/>
        <v>X</v>
      </c>
      <c r="DR98" s="8" t="str">
        <f t="shared" si="135"/>
        <v>X</v>
      </c>
      <c r="DS98" s="8" t="str">
        <f t="shared" si="136"/>
        <v>X</v>
      </c>
      <c r="DT98" s="8" t="str">
        <f t="shared" si="137"/>
        <v>X</v>
      </c>
      <c r="DU98" s="8" t="str">
        <f t="shared" si="138"/>
        <v>X</v>
      </c>
      <c r="DV98" s="8" t="str">
        <f t="shared" si="139"/>
        <v>X</v>
      </c>
      <c r="DW98" s="8" t="str">
        <f t="shared" si="140"/>
        <v>X</v>
      </c>
      <c r="DX98" s="8" t="str">
        <f t="shared" si="141"/>
        <v>X</v>
      </c>
      <c r="DZ98" s="8" t="str">
        <f t="shared" si="142"/>
        <v>X</v>
      </c>
      <c r="EB98" s="8">
        <f>IF($DZ98="", "", COUNTIF($DZ$11:$DZ98, "X"))</f>
        <v>88</v>
      </c>
      <c r="ED98" s="10" t="str">
        <f t="shared" si="143"/>
        <v>88. Casadelmar</v>
      </c>
      <c r="EF98" s="8">
        <v>88</v>
      </c>
      <c r="EH98" s="10" t="str">
        <f>IF($B98="", "", IF(COUNTIF($B$11:$B98, $B98)&gt;1, "", $B98))</f>
        <v/>
      </c>
      <c r="EI98" s="8" t="str">
        <f t="shared" si="144"/>
        <v/>
      </c>
      <c r="EJ98" s="10" t="str">
        <f t="shared" si="145"/>
        <v/>
      </c>
      <c r="EL98" s="10" t="str">
        <f>IF($C98="", "", IF(COUNTIF($C$11:$C98, $C98)&gt;1, "", $C98))</f>
        <v>Porto-Vecchio</v>
      </c>
      <c r="EM98" s="8">
        <f t="shared" si="146"/>
        <v>230</v>
      </c>
      <c r="EN98" s="10" t="str">
        <f t="shared" si="147"/>
        <v>Eijsden</v>
      </c>
    </row>
    <row r="99" spans="1:144" hidden="1" x14ac:dyDescent="0.35">
      <c r="A99" s="2"/>
      <c r="B99" s="41" t="s">
        <v>241</v>
      </c>
      <c r="C99" s="42" t="s">
        <v>242</v>
      </c>
      <c r="D99" s="42" t="s">
        <v>1489</v>
      </c>
      <c r="E99" s="49">
        <v>40</v>
      </c>
      <c r="F99" s="49">
        <v>25</v>
      </c>
      <c r="G99" s="49">
        <v>15</v>
      </c>
      <c r="H99" s="49">
        <v>0</v>
      </c>
      <c r="I99" s="42" t="s">
        <v>137</v>
      </c>
      <c r="J99" s="50" t="s">
        <v>137</v>
      </c>
      <c r="K99" s="49" t="s">
        <v>137</v>
      </c>
      <c r="L99" s="49" t="s">
        <v>137</v>
      </c>
      <c r="M99" s="49" t="s">
        <v>137</v>
      </c>
      <c r="N99" s="49" t="s">
        <v>137</v>
      </c>
      <c r="O99" s="49" t="s">
        <v>137</v>
      </c>
      <c r="P99" s="49" t="s">
        <v>137</v>
      </c>
      <c r="Q99" s="49" t="s">
        <v>137</v>
      </c>
      <c r="R99" s="49" t="s">
        <v>137</v>
      </c>
      <c r="S99" s="50" t="s">
        <v>137</v>
      </c>
      <c r="T99" s="49" t="s">
        <v>137</v>
      </c>
      <c r="U99" s="49" t="s">
        <v>137</v>
      </c>
      <c r="V99" s="49" t="s">
        <v>137</v>
      </c>
      <c r="W99" s="50" t="s">
        <v>137</v>
      </c>
      <c r="X99" s="49" t="s">
        <v>137</v>
      </c>
      <c r="Y99" s="50" t="s">
        <v>137</v>
      </c>
      <c r="Z99" s="49" t="s">
        <v>137</v>
      </c>
      <c r="AA99" s="49">
        <v>11</v>
      </c>
      <c r="AB99" s="67" t="s">
        <v>137</v>
      </c>
      <c r="AC99" s="63" t="s">
        <v>790</v>
      </c>
      <c r="AD99" s="63" t="s">
        <v>871</v>
      </c>
      <c r="AE99" s="43" t="s">
        <v>137</v>
      </c>
      <c r="AF99" s="2"/>
      <c r="BE99" s="8" t="str">
        <f t="shared" si="148"/>
        <v>X</v>
      </c>
      <c r="BG99" s="8" t="str">
        <f t="shared" si="85"/>
        <v/>
      </c>
      <c r="BH99" s="8" t="str">
        <f t="shared" si="86"/>
        <v/>
      </c>
      <c r="BI99" s="8" t="str">
        <f t="shared" si="87"/>
        <v/>
      </c>
      <c r="BJ99" s="8" t="str">
        <f t="shared" si="88"/>
        <v/>
      </c>
      <c r="BK99" s="8" t="str">
        <f t="shared" si="89"/>
        <v/>
      </c>
      <c r="BL99" s="8" t="str">
        <f t="shared" si="90"/>
        <v/>
      </c>
      <c r="BM99" s="8" t="str">
        <f t="shared" si="91"/>
        <v/>
      </c>
      <c r="BN99" s="8" t="str">
        <f t="shared" si="92"/>
        <v>Yellow</v>
      </c>
      <c r="BO99" s="8" t="str">
        <f t="shared" si="93"/>
        <v>Yellow</v>
      </c>
      <c r="BP99" s="8" t="str">
        <f t="shared" si="94"/>
        <v>Yellow</v>
      </c>
      <c r="BQ99" s="8" t="str">
        <f t="shared" si="95"/>
        <v>Yellow</v>
      </c>
      <c r="BR99" s="8" t="str">
        <f t="shared" si="96"/>
        <v>Yellow</v>
      </c>
      <c r="BS99" s="8" t="str">
        <f t="shared" si="97"/>
        <v>Yellow</v>
      </c>
      <c r="BT99" s="8" t="str">
        <f t="shared" si="98"/>
        <v>Yellow</v>
      </c>
      <c r="BU99" s="8" t="str">
        <f t="shared" si="99"/>
        <v>Yellow</v>
      </c>
      <c r="BV99" s="8" t="str">
        <f t="shared" si="100"/>
        <v>Yellow</v>
      </c>
      <c r="BW99" s="8" t="str">
        <f t="shared" si="101"/>
        <v>Yellow</v>
      </c>
      <c r="BX99" s="8" t="str">
        <f t="shared" si="102"/>
        <v>Yellow</v>
      </c>
      <c r="BY99" s="8" t="str">
        <f t="shared" si="103"/>
        <v>Yellow</v>
      </c>
      <c r="BZ99" s="8" t="str">
        <f t="shared" si="104"/>
        <v>Yellow</v>
      </c>
      <c r="CA99" s="8" t="str">
        <f t="shared" si="105"/>
        <v>Yellow</v>
      </c>
      <c r="CB99" s="8" t="str">
        <f t="shared" si="106"/>
        <v>Yellow</v>
      </c>
      <c r="CC99" s="8" t="str">
        <f t="shared" si="107"/>
        <v>Yellow</v>
      </c>
      <c r="CD99" s="8" t="str">
        <f t="shared" si="108"/>
        <v>Yellow</v>
      </c>
      <c r="CE99" s="8" t="str">
        <f t="shared" si="109"/>
        <v>Yellow</v>
      </c>
      <c r="CF99" s="8" t="str">
        <f t="shared" si="110"/>
        <v/>
      </c>
      <c r="CG99" s="8" t="str">
        <f t="shared" si="149"/>
        <v>Yellow</v>
      </c>
      <c r="CH99" s="8" t="str">
        <f t="shared" si="111"/>
        <v/>
      </c>
      <c r="CI99" s="8" t="str">
        <f t="shared" si="150"/>
        <v/>
      </c>
      <c r="CJ99" s="8" t="str">
        <f t="shared" si="112"/>
        <v>Yellow</v>
      </c>
      <c r="CL99" s="10" t="str">
        <f t="shared" si="151"/>
        <v>France - Paris - La Réserve Paris - Hotel and Spa</v>
      </c>
      <c r="CN99" s="22" t="str">
        <f t="shared" si="113"/>
        <v/>
      </c>
      <c r="CO99" s="22" t="str">
        <f t="shared" si="114"/>
        <v/>
      </c>
      <c r="CP99" s="22" t="str">
        <f t="shared" si="115"/>
        <v/>
      </c>
      <c r="CQ99" s="22" t="str">
        <f t="shared" si="116"/>
        <v/>
      </c>
      <c r="CR99" s="22" t="str">
        <f t="shared" si="152"/>
        <v/>
      </c>
      <c r="CS99" s="22">
        <f t="shared" si="153"/>
        <v>11</v>
      </c>
      <c r="CY99" s="8" t="str">
        <f t="shared" si="117"/>
        <v>X</v>
      </c>
      <c r="CZ99" s="29" t="str">
        <f t="shared" si="118"/>
        <v>X</v>
      </c>
      <c r="DB99" s="8" t="str">
        <f t="shared" si="119"/>
        <v>X</v>
      </c>
      <c r="DC99" s="8" t="str">
        <f t="shared" si="120"/>
        <v>X</v>
      </c>
      <c r="DD99" s="8" t="str">
        <f t="shared" si="121"/>
        <v>X</v>
      </c>
      <c r="DE99" s="8" t="str">
        <f t="shared" si="122"/>
        <v>X</v>
      </c>
      <c r="DF99" s="8" t="str">
        <f t="shared" si="123"/>
        <v>X</v>
      </c>
      <c r="DG99" s="8" t="str">
        <f t="shared" si="124"/>
        <v>X</v>
      </c>
      <c r="DH99" s="8" t="str">
        <f t="shared" si="125"/>
        <v>X</v>
      </c>
      <c r="DI99" s="8" t="str">
        <f t="shared" si="126"/>
        <v>X</v>
      </c>
      <c r="DJ99" s="8" t="str">
        <f t="shared" si="127"/>
        <v>X</v>
      </c>
      <c r="DK99" s="8" t="str">
        <f t="shared" si="128"/>
        <v>X</v>
      </c>
      <c r="DL99" s="8" t="str">
        <f t="shared" si="129"/>
        <v>X</v>
      </c>
      <c r="DM99" s="8" t="str">
        <f t="shared" si="130"/>
        <v>X</v>
      </c>
      <c r="DN99" s="8" t="str">
        <f t="shared" si="131"/>
        <v>X</v>
      </c>
      <c r="DO99" s="8" t="str">
        <f t="shared" si="132"/>
        <v>X</v>
      </c>
      <c r="DP99" s="8" t="str">
        <f t="shared" si="133"/>
        <v>X</v>
      </c>
      <c r="DQ99" s="8" t="str">
        <f t="shared" si="134"/>
        <v>X</v>
      </c>
      <c r="DR99" s="8" t="str">
        <f t="shared" si="135"/>
        <v>X</v>
      </c>
      <c r="DS99" s="8" t="str">
        <f t="shared" si="136"/>
        <v>X</v>
      </c>
      <c r="DT99" s="8" t="str">
        <f t="shared" si="137"/>
        <v>X</v>
      </c>
      <c r="DU99" s="8" t="str">
        <f t="shared" si="138"/>
        <v>X</v>
      </c>
      <c r="DV99" s="8" t="str">
        <f t="shared" si="139"/>
        <v>X</v>
      </c>
      <c r="DW99" s="8" t="str">
        <f t="shared" si="140"/>
        <v>X</v>
      </c>
      <c r="DX99" s="8" t="str">
        <f t="shared" si="141"/>
        <v>X</v>
      </c>
      <c r="DZ99" s="8" t="str">
        <f t="shared" si="142"/>
        <v>X</v>
      </c>
      <c r="EB99" s="8">
        <f>IF($DZ99="", "", COUNTIF($DZ$11:$DZ99, "X"))</f>
        <v>89</v>
      </c>
      <c r="ED99" s="10" t="str">
        <f t="shared" si="143"/>
        <v>89. La Réserve Paris - Hotel and Spa</v>
      </c>
      <c r="EF99" s="8">
        <v>89</v>
      </c>
      <c r="EH99" s="10" t="str">
        <f>IF($B99="", "", IF(COUNTIF($B$11:$B99, $B99)&gt;1, "", $B99))</f>
        <v/>
      </c>
      <c r="EI99" s="8" t="str">
        <f t="shared" si="144"/>
        <v/>
      </c>
      <c r="EJ99" s="10" t="str">
        <f t="shared" si="145"/>
        <v/>
      </c>
      <c r="EL99" s="10" t="str">
        <f>IF($C99="", "", IF(COUNTIF($C$11:$C99, $C99)&gt;1, "", $C99))</f>
        <v/>
      </c>
      <c r="EM99" s="8" t="str">
        <f t="shared" si="146"/>
        <v/>
      </c>
      <c r="EN99" s="10" t="str">
        <f t="shared" si="147"/>
        <v>Elmau</v>
      </c>
    </row>
    <row r="100" spans="1:144" hidden="1" x14ac:dyDescent="0.35">
      <c r="A100" s="2"/>
      <c r="B100" s="41" t="s">
        <v>241</v>
      </c>
      <c r="C100" s="42" t="s">
        <v>244</v>
      </c>
      <c r="D100" s="42" t="s">
        <v>245</v>
      </c>
      <c r="E100" s="49">
        <v>42</v>
      </c>
      <c r="F100" s="49">
        <v>22</v>
      </c>
      <c r="G100" s="49">
        <v>20</v>
      </c>
      <c r="H100" s="49">
        <v>0</v>
      </c>
      <c r="I100" s="42" t="s">
        <v>137</v>
      </c>
      <c r="J100" s="50" t="s">
        <v>137</v>
      </c>
      <c r="K100" s="49" t="s">
        <v>137</v>
      </c>
      <c r="L100" s="49" t="s">
        <v>137</v>
      </c>
      <c r="M100" s="49" t="s">
        <v>137</v>
      </c>
      <c r="N100" s="49" t="s">
        <v>137</v>
      </c>
      <c r="O100" s="49" t="s">
        <v>137</v>
      </c>
      <c r="P100" s="49" t="s">
        <v>137</v>
      </c>
      <c r="Q100" s="49" t="s">
        <v>137</v>
      </c>
      <c r="R100" s="49" t="s">
        <v>137</v>
      </c>
      <c r="S100" s="50" t="s">
        <v>137</v>
      </c>
      <c r="T100" s="49" t="s">
        <v>137</v>
      </c>
      <c r="U100" s="49" t="s">
        <v>137</v>
      </c>
      <c r="V100" s="49" t="s">
        <v>137</v>
      </c>
      <c r="W100" s="50" t="s">
        <v>7</v>
      </c>
      <c r="X100" s="49" t="s">
        <v>137</v>
      </c>
      <c r="Y100" s="50" t="s">
        <v>137</v>
      </c>
      <c r="Z100" s="49" t="s">
        <v>137</v>
      </c>
      <c r="AA100" s="49">
        <v>115</v>
      </c>
      <c r="AB100" s="67" t="s">
        <v>137</v>
      </c>
      <c r="AC100" s="63" t="s">
        <v>790</v>
      </c>
      <c r="AD100" s="63" t="s">
        <v>866</v>
      </c>
      <c r="AE100" s="43" t="s">
        <v>137</v>
      </c>
      <c r="AF100" s="2"/>
      <c r="BE100" s="8" t="str">
        <f t="shared" si="148"/>
        <v>X</v>
      </c>
      <c r="BG100" s="8" t="str">
        <f t="shared" si="85"/>
        <v/>
      </c>
      <c r="BH100" s="8" t="str">
        <f t="shared" si="86"/>
        <v/>
      </c>
      <c r="BI100" s="8" t="str">
        <f t="shared" si="87"/>
        <v/>
      </c>
      <c r="BJ100" s="8" t="str">
        <f t="shared" si="88"/>
        <v/>
      </c>
      <c r="BK100" s="8" t="str">
        <f t="shared" si="89"/>
        <v/>
      </c>
      <c r="BL100" s="8" t="str">
        <f t="shared" si="90"/>
        <v/>
      </c>
      <c r="BM100" s="8" t="str">
        <f t="shared" si="91"/>
        <v/>
      </c>
      <c r="BN100" s="8" t="str">
        <f t="shared" si="92"/>
        <v>Yellow</v>
      </c>
      <c r="BO100" s="8" t="str">
        <f t="shared" si="93"/>
        <v>Yellow</v>
      </c>
      <c r="BP100" s="8" t="str">
        <f t="shared" si="94"/>
        <v>Yellow</v>
      </c>
      <c r="BQ100" s="8" t="str">
        <f t="shared" si="95"/>
        <v>Yellow</v>
      </c>
      <c r="BR100" s="8" t="str">
        <f t="shared" si="96"/>
        <v>Yellow</v>
      </c>
      <c r="BS100" s="8" t="str">
        <f t="shared" si="97"/>
        <v>Yellow</v>
      </c>
      <c r="BT100" s="8" t="str">
        <f t="shared" si="98"/>
        <v>Yellow</v>
      </c>
      <c r="BU100" s="8" t="str">
        <f t="shared" si="99"/>
        <v>Yellow</v>
      </c>
      <c r="BV100" s="8" t="str">
        <f t="shared" si="100"/>
        <v>Yellow</v>
      </c>
      <c r="BW100" s="8" t="str">
        <f t="shared" si="101"/>
        <v>Yellow</v>
      </c>
      <c r="BX100" s="8" t="str">
        <f t="shared" si="102"/>
        <v>Yellow</v>
      </c>
      <c r="BY100" s="8" t="str">
        <f t="shared" si="103"/>
        <v>Yellow</v>
      </c>
      <c r="BZ100" s="8" t="str">
        <f t="shared" si="104"/>
        <v>Yellow</v>
      </c>
      <c r="CA100" s="8" t="str">
        <f t="shared" si="105"/>
        <v>Yellow</v>
      </c>
      <c r="CB100" s="8" t="str">
        <f t="shared" si="106"/>
        <v/>
      </c>
      <c r="CC100" s="8" t="str">
        <f t="shared" si="107"/>
        <v>Yellow</v>
      </c>
      <c r="CD100" s="8" t="str">
        <f t="shared" si="108"/>
        <v>Yellow</v>
      </c>
      <c r="CE100" s="8" t="str">
        <f t="shared" si="109"/>
        <v>Yellow</v>
      </c>
      <c r="CF100" s="8" t="str">
        <f t="shared" si="110"/>
        <v/>
      </c>
      <c r="CG100" s="8" t="str">
        <f t="shared" si="149"/>
        <v>Yellow</v>
      </c>
      <c r="CH100" s="8" t="str">
        <f t="shared" si="111"/>
        <v/>
      </c>
      <c r="CI100" s="8" t="str">
        <f t="shared" si="150"/>
        <v/>
      </c>
      <c r="CJ100" s="8" t="str">
        <f t="shared" si="112"/>
        <v>Yellow</v>
      </c>
      <c r="CL100" s="10" t="str">
        <f t="shared" si="151"/>
        <v>France - Courchevel - Hotel Barriere Les Neiges</v>
      </c>
      <c r="CN100" s="22" t="str">
        <f t="shared" si="113"/>
        <v/>
      </c>
      <c r="CO100" s="22" t="str">
        <f t="shared" si="114"/>
        <v/>
      </c>
      <c r="CP100" s="22" t="str">
        <f t="shared" si="115"/>
        <v/>
      </c>
      <c r="CQ100" s="22" t="str">
        <f t="shared" si="116"/>
        <v/>
      </c>
      <c r="CR100" s="22" t="str">
        <f t="shared" si="152"/>
        <v/>
      </c>
      <c r="CS100" s="22">
        <f t="shared" si="153"/>
        <v>115</v>
      </c>
      <c r="CY100" s="8" t="str">
        <f t="shared" si="117"/>
        <v>X</v>
      </c>
      <c r="CZ100" s="29" t="str">
        <f t="shared" si="118"/>
        <v>X</v>
      </c>
      <c r="DB100" s="8" t="str">
        <f t="shared" si="119"/>
        <v>X</v>
      </c>
      <c r="DC100" s="8" t="str">
        <f t="shared" si="120"/>
        <v>X</v>
      </c>
      <c r="DD100" s="8" t="str">
        <f t="shared" si="121"/>
        <v>X</v>
      </c>
      <c r="DE100" s="8" t="str">
        <f t="shared" si="122"/>
        <v>X</v>
      </c>
      <c r="DF100" s="8" t="str">
        <f t="shared" si="123"/>
        <v>X</v>
      </c>
      <c r="DG100" s="8" t="str">
        <f t="shared" si="124"/>
        <v>X</v>
      </c>
      <c r="DH100" s="8" t="str">
        <f t="shared" si="125"/>
        <v>X</v>
      </c>
      <c r="DI100" s="8" t="str">
        <f t="shared" si="126"/>
        <v>X</v>
      </c>
      <c r="DJ100" s="8" t="str">
        <f t="shared" si="127"/>
        <v>X</v>
      </c>
      <c r="DK100" s="8" t="str">
        <f t="shared" si="128"/>
        <v>X</v>
      </c>
      <c r="DL100" s="8" t="str">
        <f t="shared" si="129"/>
        <v>X</v>
      </c>
      <c r="DM100" s="8" t="str">
        <f t="shared" si="130"/>
        <v>X</v>
      </c>
      <c r="DN100" s="8" t="str">
        <f t="shared" si="131"/>
        <v>X</v>
      </c>
      <c r="DO100" s="8" t="str">
        <f t="shared" si="132"/>
        <v>X</v>
      </c>
      <c r="DP100" s="8" t="str">
        <f t="shared" si="133"/>
        <v>X</v>
      </c>
      <c r="DQ100" s="8" t="str">
        <f t="shared" si="134"/>
        <v>X</v>
      </c>
      <c r="DR100" s="8" t="str">
        <f t="shared" si="135"/>
        <v>X</v>
      </c>
      <c r="DS100" s="8" t="str">
        <f t="shared" si="136"/>
        <v>X</v>
      </c>
      <c r="DT100" s="8" t="str">
        <f t="shared" si="137"/>
        <v>X</v>
      </c>
      <c r="DU100" s="8" t="str">
        <f t="shared" si="138"/>
        <v>X</v>
      </c>
      <c r="DV100" s="8" t="str">
        <f t="shared" si="139"/>
        <v>X</v>
      </c>
      <c r="DW100" s="8" t="str">
        <f t="shared" si="140"/>
        <v>X</v>
      </c>
      <c r="DX100" s="8" t="str">
        <f t="shared" si="141"/>
        <v>X</v>
      </c>
      <c r="DZ100" s="8" t="str">
        <f t="shared" si="142"/>
        <v>X</v>
      </c>
      <c r="EB100" s="8">
        <f>IF($DZ100="", "", COUNTIF($DZ$11:$DZ100, "X"))</f>
        <v>90</v>
      </c>
      <c r="ED100" s="10" t="str">
        <f t="shared" si="143"/>
        <v>90. Hotel Barriere Les Neiges</v>
      </c>
      <c r="EF100" s="8">
        <v>90</v>
      </c>
      <c r="EH100" s="10" t="str">
        <f>IF($B100="", "", IF(COUNTIF($B$11:$B100, $B100)&gt;1, "", $B100))</f>
        <v/>
      </c>
      <c r="EI100" s="8" t="str">
        <f t="shared" si="144"/>
        <v/>
      </c>
      <c r="EJ100" s="10" t="str">
        <f t="shared" si="145"/>
        <v/>
      </c>
      <c r="EL100" s="10" t="str">
        <f>IF($C100="", "", IF(COUNTIF($C$11:$C100, $C100)&gt;1, "", $C100))</f>
        <v/>
      </c>
      <c r="EM100" s="8" t="str">
        <f t="shared" si="146"/>
        <v/>
      </c>
      <c r="EN100" s="10" t="str">
        <f t="shared" si="147"/>
        <v>Estepona</v>
      </c>
    </row>
    <row r="101" spans="1:144" hidden="1" x14ac:dyDescent="0.35">
      <c r="A101" s="2"/>
      <c r="B101" s="41" t="s">
        <v>241</v>
      </c>
      <c r="C101" s="42" t="s">
        <v>244</v>
      </c>
      <c r="D101" s="42" t="s">
        <v>1189</v>
      </c>
      <c r="E101" s="49">
        <v>32</v>
      </c>
      <c r="F101" s="49">
        <v>13</v>
      </c>
      <c r="G101" s="49">
        <v>19</v>
      </c>
      <c r="H101" s="49">
        <v>0</v>
      </c>
      <c r="I101" s="42" t="s">
        <v>137</v>
      </c>
      <c r="J101" s="50" t="s">
        <v>137</v>
      </c>
      <c r="K101" s="49" t="s">
        <v>137</v>
      </c>
      <c r="L101" s="49" t="s">
        <v>137</v>
      </c>
      <c r="M101" s="49" t="s">
        <v>137</v>
      </c>
      <c r="N101" s="49" t="s">
        <v>137</v>
      </c>
      <c r="O101" s="49" t="s">
        <v>137</v>
      </c>
      <c r="P101" s="49" t="s">
        <v>137</v>
      </c>
      <c r="Q101" s="49" t="s">
        <v>137</v>
      </c>
      <c r="R101" s="49" t="s">
        <v>137</v>
      </c>
      <c r="S101" s="50" t="s">
        <v>137</v>
      </c>
      <c r="T101" s="49" t="s">
        <v>137</v>
      </c>
      <c r="U101" s="49" t="s">
        <v>137</v>
      </c>
      <c r="V101" s="49" t="s">
        <v>137</v>
      </c>
      <c r="W101" s="50" t="s">
        <v>137</v>
      </c>
      <c r="X101" s="49" t="s">
        <v>137</v>
      </c>
      <c r="Y101" s="50" t="s">
        <v>137</v>
      </c>
      <c r="Z101" s="49" t="s">
        <v>137</v>
      </c>
      <c r="AA101" s="49">
        <v>117</v>
      </c>
      <c r="AB101" s="67" t="s">
        <v>137</v>
      </c>
      <c r="AC101" s="63" t="s">
        <v>790</v>
      </c>
      <c r="AD101" s="63" t="s">
        <v>865</v>
      </c>
      <c r="AE101" s="43" t="s">
        <v>137</v>
      </c>
      <c r="AF101" s="2"/>
      <c r="BE101" s="8" t="str">
        <f t="shared" si="148"/>
        <v>X</v>
      </c>
      <c r="BG101" s="8" t="str">
        <f t="shared" si="85"/>
        <v/>
      </c>
      <c r="BH101" s="8" t="str">
        <f t="shared" si="86"/>
        <v/>
      </c>
      <c r="BI101" s="8" t="str">
        <f t="shared" si="87"/>
        <v/>
      </c>
      <c r="BJ101" s="8" t="str">
        <f t="shared" si="88"/>
        <v/>
      </c>
      <c r="BK101" s="8" t="str">
        <f t="shared" si="89"/>
        <v/>
      </c>
      <c r="BL101" s="8" t="str">
        <f t="shared" si="90"/>
        <v/>
      </c>
      <c r="BM101" s="8" t="str">
        <f t="shared" si="91"/>
        <v/>
      </c>
      <c r="BN101" s="8" t="str">
        <f t="shared" si="92"/>
        <v>Yellow</v>
      </c>
      <c r="BO101" s="8" t="str">
        <f t="shared" si="93"/>
        <v>Yellow</v>
      </c>
      <c r="BP101" s="8" t="str">
        <f t="shared" si="94"/>
        <v>Yellow</v>
      </c>
      <c r="BQ101" s="8" t="str">
        <f t="shared" si="95"/>
        <v>Yellow</v>
      </c>
      <c r="BR101" s="8" t="str">
        <f t="shared" si="96"/>
        <v>Yellow</v>
      </c>
      <c r="BS101" s="8" t="str">
        <f t="shared" si="97"/>
        <v>Yellow</v>
      </c>
      <c r="BT101" s="8" t="str">
        <f t="shared" si="98"/>
        <v>Yellow</v>
      </c>
      <c r="BU101" s="8" t="str">
        <f t="shared" si="99"/>
        <v>Yellow</v>
      </c>
      <c r="BV101" s="8" t="str">
        <f t="shared" si="100"/>
        <v>Yellow</v>
      </c>
      <c r="BW101" s="8" t="str">
        <f t="shared" si="101"/>
        <v>Yellow</v>
      </c>
      <c r="BX101" s="8" t="str">
        <f t="shared" si="102"/>
        <v>Yellow</v>
      </c>
      <c r="BY101" s="8" t="str">
        <f t="shared" si="103"/>
        <v>Yellow</v>
      </c>
      <c r="BZ101" s="8" t="str">
        <f t="shared" si="104"/>
        <v>Yellow</v>
      </c>
      <c r="CA101" s="8" t="str">
        <f t="shared" si="105"/>
        <v>Yellow</v>
      </c>
      <c r="CB101" s="8" t="str">
        <f t="shared" si="106"/>
        <v>Yellow</v>
      </c>
      <c r="CC101" s="8" t="str">
        <f t="shared" si="107"/>
        <v>Yellow</v>
      </c>
      <c r="CD101" s="8" t="str">
        <f t="shared" si="108"/>
        <v>Yellow</v>
      </c>
      <c r="CE101" s="8" t="str">
        <f t="shared" si="109"/>
        <v>Yellow</v>
      </c>
      <c r="CF101" s="8" t="str">
        <f t="shared" si="110"/>
        <v/>
      </c>
      <c r="CG101" s="8" t="str">
        <f t="shared" si="149"/>
        <v>Yellow</v>
      </c>
      <c r="CH101" s="8" t="str">
        <f t="shared" si="111"/>
        <v/>
      </c>
      <c r="CI101" s="8" t="str">
        <f t="shared" si="150"/>
        <v/>
      </c>
      <c r="CJ101" s="8" t="str">
        <f t="shared" si="112"/>
        <v>Yellow</v>
      </c>
      <c r="CL101" s="10" t="str">
        <f t="shared" si="151"/>
        <v>France - Courchevel - Le K2 Altitude</v>
      </c>
      <c r="CN101" s="22" t="str">
        <f t="shared" si="113"/>
        <v/>
      </c>
      <c r="CO101" s="22" t="str">
        <f t="shared" si="114"/>
        <v/>
      </c>
      <c r="CP101" s="22" t="str">
        <f t="shared" si="115"/>
        <v/>
      </c>
      <c r="CQ101" s="22" t="str">
        <f t="shared" si="116"/>
        <v/>
      </c>
      <c r="CR101" s="22" t="str">
        <f t="shared" si="152"/>
        <v/>
      </c>
      <c r="CS101" s="22">
        <f t="shared" si="153"/>
        <v>117</v>
      </c>
      <c r="CY101" s="8" t="str">
        <f t="shared" si="117"/>
        <v>X</v>
      </c>
      <c r="CZ101" s="29" t="str">
        <f t="shared" si="118"/>
        <v>X</v>
      </c>
      <c r="DB101" s="8" t="str">
        <f t="shared" si="119"/>
        <v>X</v>
      </c>
      <c r="DC101" s="8" t="str">
        <f t="shared" si="120"/>
        <v>X</v>
      </c>
      <c r="DD101" s="8" t="str">
        <f t="shared" si="121"/>
        <v>X</v>
      </c>
      <c r="DE101" s="8" t="str">
        <f t="shared" si="122"/>
        <v>X</v>
      </c>
      <c r="DF101" s="8" t="str">
        <f t="shared" si="123"/>
        <v>X</v>
      </c>
      <c r="DG101" s="8" t="str">
        <f t="shared" si="124"/>
        <v>X</v>
      </c>
      <c r="DH101" s="8" t="str">
        <f t="shared" si="125"/>
        <v>X</v>
      </c>
      <c r="DI101" s="8" t="str">
        <f t="shared" si="126"/>
        <v>X</v>
      </c>
      <c r="DJ101" s="8" t="str">
        <f t="shared" si="127"/>
        <v>X</v>
      </c>
      <c r="DK101" s="8" t="str">
        <f t="shared" si="128"/>
        <v>X</v>
      </c>
      <c r="DL101" s="8" t="str">
        <f t="shared" si="129"/>
        <v>X</v>
      </c>
      <c r="DM101" s="8" t="str">
        <f t="shared" si="130"/>
        <v>X</v>
      </c>
      <c r="DN101" s="8" t="str">
        <f t="shared" si="131"/>
        <v>X</v>
      </c>
      <c r="DO101" s="8" t="str">
        <f t="shared" si="132"/>
        <v>X</v>
      </c>
      <c r="DP101" s="8" t="str">
        <f t="shared" si="133"/>
        <v>X</v>
      </c>
      <c r="DQ101" s="8" t="str">
        <f t="shared" si="134"/>
        <v>X</v>
      </c>
      <c r="DR101" s="8" t="str">
        <f t="shared" si="135"/>
        <v>X</v>
      </c>
      <c r="DS101" s="8" t="str">
        <f t="shared" si="136"/>
        <v>X</v>
      </c>
      <c r="DT101" s="8" t="str">
        <f t="shared" si="137"/>
        <v>X</v>
      </c>
      <c r="DU101" s="8" t="str">
        <f t="shared" si="138"/>
        <v>X</v>
      </c>
      <c r="DV101" s="8" t="str">
        <f t="shared" si="139"/>
        <v>X</v>
      </c>
      <c r="DW101" s="8" t="str">
        <f t="shared" si="140"/>
        <v>X</v>
      </c>
      <c r="DX101" s="8" t="str">
        <f t="shared" si="141"/>
        <v>X</v>
      </c>
      <c r="DZ101" s="8" t="str">
        <f t="shared" si="142"/>
        <v>X</v>
      </c>
      <c r="EB101" s="8">
        <f>IF($DZ101="", "", COUNTIF($DZ$11:$DZ101, "X"))</f>
        <v>91</v>
      </c>
      <c r="ED101" s="10" t="str">
        <f t="shared" si="143"/>
        <v>91. Le K2 Altitude</v>
      </c>
      <c r="EF101" s="8">
        <v>91</v>
      </c>
      <c r="EH101" s="10" t="str">
        <f>IF($B101="", "", IF(COUNTIF($B$11:$B101, $B101)&gt;1, "", $B101))</f>
        <v/>
      </c>
      <c r="EI101" s="8" t="str">
        <f t="shared" si="144"/>
        <v/>
      </c>
      <c r="EJ101" s="10" t="str">
        <f t="shared" si="145"/>
        <v/>
      </c>
      <c r="EL101" s="10" t="str">
        <f>IF($C101="", "", IF(COUNTIF($C$11:$C101, $C101)&gt;1, "", $C101))</f>
        <v/>
      </c>
      <c r="EM101" s="8" t="str">
        <f t="shared" si="146"/>
        <v/>
      </c>
      <c r="EN101" s="10" t="str">
        <f t="shared" si="147"/>
        <v>Evian-les-Bains</v>
      </c>
    </row>
    <row r="102" spans="1:144" hidden="1" x14ac:dyDescent="0.35">
      <c r="A102" s="2"/>
      <c r="B102" s="41" t="s">
        <v>241</v>
      </c>
      <c r="C102" s="73" t="s">
        <v>242</v>
      </c>
      <c r="D102" s="42" t="s">
        <v>254</v>
      </c>
      <c r="E102" s="49">
        <v>54</v>
      </c>
      <c r="F102" s="49">
        <v>37</v>
      </c>
      <c r="G102" s="49">
        <v>17</v>
      </c>
      <c r="H102" s="49">
        <v>1</v>
      </c>
      <c r="I102" s="42" t="s">
        <v>137</v>
      </c>
      <c r="J102" s="50" t="s">
        <v>137</v>
      </c>
      <c r="K102" s="49">
        <v>54</v>
      </c>
      <c r="L102" s="49">
        <v>70</v>
      </c>
      <c r="M102" s="49">
        <v>30</v>
      </c>
      <c r="N102" s="49">
        <v>20</v>
      </c>
      <c r="O102" s="49">
        <v>20</v>
      </c>
      <c r="P102" s="49">
        <v>22</v>
      </c>
      <c r="Q102" s="49">
        <v>30</v>
      </c>
      <c r="R102" s="49">
        <v>50</v>
      </c>
      <c r="S102" s="50" t="s">
        <v>7</v>
      </c>
      <c r="T102" s="49" t="s">
        <v>137</v>
      </c>
      <c r="U102" s="49" t="s">
        <v>137</v>
      </c>
      <c r="V102" s="49" t="s">
        <v>137</v>
      </c>
      <c r="W102" s="50" t="s">
        <v>7</v>
      </c>
      <c r="X102" s="49" t="s">
        <v>137</v>
      </c>
      <c r="Y102" s="50" t="s">
        <v>137</v>
      </c>
      <c r="Z102" s="49" t="s">
        <v>137</v>
      </c>
      <c r="AA102" s="49">
        <v>16</v>
      </c>
      <c r="AB102" s="67" t="s">
        <v>137</v>
      </c>
      <c r="AC102" s="63" t="s">
        <v>790</v>
      </c>
      <c r="AD102" s="63" t="s">
        <v>875</v>
      </c>
      <c r="AE102" s="43" t="s">
        <v>137</v>
      </c>
      <c r="AF102" s="2"/>
      <c r="BE102" s="8" t="str">
        <f t="shared" si="148"/>
        <v>X</v>
      </c>
      <c r="BG102" s="8" t="str">
        <f t="shared" si="85"/>
        <v/>
      </c>
      <c r="BH102" s="8" t="str">
        <f t="shared" si="86"/>
        <v/>
      </c>
      <c r="BI102" s="8" t="str">
        <f t="shared" si="87"/>
        <v/>
      </c>
      <c r="BJ102" s="8" t="str">
        <f t="shared" si="88"/>
        <v/>
      </c>
      <c r="BK102" s="8" t="str">
        <f t="shared" si="89"/>
        <v/>
      </c>
      <c r="BL102" s="8" t="str">
        <f t="shared" si="90"/>
        <v/>
      </c>
      <c r="BM102" s="8" t="str">
        <f t="shared" si="91"/>
        <v/>
      </c>
      <c r="BN102" s="8" t="str">
        <f t="shared" si="92"/>
        <v>Yellow</v>
      </c>
      <c r="BO102" s="8" t="str">
        <f t="shared" si="93"/>
        <v>Yellow</v>
      </c>
      <c r="BP102" s="8" t="str">
        <f t="shared" si="94"/>
        <v/>
      </c>
      <c r="BQ102" s="8" t="str">
        <f t="shared" si="95"/>
        <v/>
      </c>
      <c r="BR102" s="8" t="str">
        <f t="shared" si="96"/>
        <v/>
      </c>
      <c r="BS102" s="8" t="str">
        <f t="shared" si="97"/>
        <v/>
      </c>
      <c r="BT102" s="8" t="str">
        <f t="shared" si="98"/>
        <v/>
      </c>
      <c r="BU102" s="8" t="str">
        <f t="shared" si="99"/>
        <v/>
      </c>
      <c r="BV102" s="8" t="str">
        <f t="shared" si="100"/>
        <v/>
      </c>
      <c r="BW102" s="8" t="str">
        <f t="shared" si="101"/>
        <v/>
      </c>
      <c r="BX102" s="8" t="str">
        <f t="shared" si="102"/>
        <v/>
      </c>
      <c r="BY102" s="8" t="str">
        <f t="shared" si="103"/>
        <v>Yellow</v>
      </c>
      <c r="BZ102" s="8" t="str">
        <f t="shared" si="104"/>
        <v>Yellow</v>
      </c>
      <c r="CA102" s="8" t="str">
        <f t="shared" si="105"/>
        <v>Yellow</v>
      </c>
      <c r="CB102" s="8" t="str">
        <f t="shared" si="106"/>
        <v/>
      </c>
      <c r="CC102" s="8" t="str">
        <f t="shared" si="107"/>
        <v>Yellow</v>
      </c>
      <c r="CD102" s="8" t="str">
        <f t="shared" si="108"/>
        <v>Yellow</v>
      </c>
      <c r="CE102" s="8" t="str">
        <f t="shared" si="109"/>
        <v>Yellow</v>
      </c>
      <c r="CF102" s="8" t="str">
        <f t="shared" si="110"/>
        <v/>
      </c>
      <c r="CG102" s="8" t="str">
        <f t="shared" si="149"/>
        <v>Yellow</v>
      </c>
      <c r="CH102" s="8" t="str">
        <f t="shared" si="111"/>
        <v/>
      </c>
      <c r="CI102" s="8" t="str">
        <f t="shared" si="150"/>
        <v/>
      </c>
      <c r="CJ102" s="8" t="str">
        <f t="shared" si="112"/>
        <v>Yellow</v>
      </c>
      <c r="CL102" s="10" t="str">
        <f t="shared" si="151"/>
        <v>France - Paris - Fauchon L'Hotel - Paris</v>
      </c>
      <c r="CN102" s="22">
        <f t="shared" si="113"/>
        <v>70</v>
      </c>
      <c r="CO102" s="22" t="str">
        <f t="shared" si="114"/>
        <v/>
      </c>
      <c r="CP102" s="22" t="str">
        <f t="shared" si="115"/>
        <v/>
      </c>
      <c r="CQ102" s="22" t="str">
        <f t="shared" si="116"/>
        <v/>
      </c>
      <c r="CR102" s="22" t="str">
        <f t="shared" si="152"/>
        <v/>
      </c>
      <c r="CS102" s="22">
        <f t="shared" si="153"/>
        <v>16</v>
      </c>
      <c r="CY102" s="8" t="str">
        <f t="shared" si="117"/>
        <v>X</v>
      </c>
      <c r="CZ102" s="29" t="str">
        <f t="shared" si="118"/>
        <v>X</v>
      </c>
      <c r="DB102" s="8" t="str">
        <f t="shared" si="119"/>
        <v>X</v>
      </c>
      <c r="DC102" s="8" t="str">
        <f t="shared" si="120"/>
        <v>X</v>
      </c>
      <c r="DD102" s="8" t="str">
        <f t="shared" si="121"/>
        <v>X</v>
      </c>
      <c r="DE102" s="8" t="str">
        <f t="shared" si="122"/>
        <v>X</v>
      </c>
      <c r="DF102" s="8" t="str">
        <f t="shared" si="123"/>
        <v>X</v>
      </c>
      <c r="DG102" s="8" t="str">
        <f t="shared" si="124"/>
        <v>X</v>
      </c>
      <c r="DH102" s="8" t="str">
        <f t="shared" si="125"/>
        <v>X</v>
      </c>
      <c r="DI102" s="8" t="str">
        <f t="shared" si="126"/>
        <v>X</v>
      </c>
      <c r="DJ102" s="8" t="str">
        <f t="shared" si="127"/>
        <v>X</v>
      </c>
      <c r="DK102" s="8" t="str">
        <f t="shared" si="128"/>
        <v>X</v>
      </c>
      <c r="DL102" s="8" t="str">
        <f t="shared" si="129"/>
        <v>X</v>
      </c>
      <c r="DM102" s="8" t="str">
        <f t="shared" si="130"/>
        <v>X</v>
      </c>
      <c r="DN102" s="8" t="str">
        <f t="shared" si="131"/>
        <v>X</v>
      </c>
      <c r="DO102" s="8" t="str">
        <f t="shared" si="132"/>
        <v>X</v>
      </c>
      <c r="DP102" s="8" t="str">
        <f t="shared" si="133"/>
        <v>X</v>
      </c>
      <c r="DQ102" s="8" t="str">
        <f t="shared" si="134"/>
        <v>X</v>
      </c>
      <c r="DR102" s="8" t="str">
        <f t="shared" si="135"/>
        <v>X</v>
      </c>
      <c r="DS102" s="8" t="str">
        <f t="shared" si="136"/>
        <v>X</v>
      </c>
      <c r="DT102" s="8" t="str">
        <f t="shared" si="137"/>
        <v>X</v>
      </c>
      <c r="DU102" s="8" t="str">
        <f t="shared" si="138"/>
        <v>X</v>
      </c>
      <c r="DV102" s="8" t="str">
        <f t="shared" si="139"/>
        <v>X</v>
      </c>
      <c r="DW102" s="8" t="str">
        <f t="shared" si="140"/>
        <v>X</v>
      </c>
      <c r="DX102" s="8" t="str">
        <f t="shared" si="141"/>
        <v>X</v>
      </c>
      <c r="DZ102" s="8" t="str">
        <f t="shared" si="142"/>
        <v>X</v>
      </c>
      <c r="EB102" s="8">
        <f>IF($DZ102="", "", COUNTIF($DZ$11:$DZ102, "X"))</f>
        <v>92</v>
      </c>
      <c r="ED102" s="10" t="str">
        <f t="shared" si="143"/>
        <v>92. Fauchon L'Hotel - Paris</v>
      </c>
      <c r="EF102" s="8">
        <v>92</v>
      </c>
      <c r="EH102" s="10" t="str">
        <f>IF($B102="", "", IF(COUNTIF($B$11:$B102, $B102)&gt;1, "", $B102))</f>
        <v/>
      </c>
      <c r="EI102" s="8" t="str">
        <f t="shared" si="144"/>
        <v/>
      </c>
      <c r="EJ102" s="10" t="str">
        <f t="shared" si="145"/>
        <v/>
      </c>
      <c r="EL102" s="10" t="str">
        <f>IF($C102="", "", IF(COUNTIF($C$11:$C102, $C102)&gt;1, "", $C102))</f>
        <v/>
      </c>
      <c r="EM102" s="8" t="str">
        <f t="shared" si="146"/>
        <v/>
      </c>
      <c r="EN102" s="10" t="str">
        <f t="shared" si="147"/>
        <v>Évora</v>
      </c>
    </row>
    <row r="103" spans="1:144" hidden="1" x14ac:dyDescent="0.35">
      <c r="A103" s="2"/>
      <c r="B103" s="41" t="s">
        <v>241</v>
      </c>
      <c r="C103" s="42" t="s">
        <v>260</v>
      </c>
      <c r="D103" s="42" t="s">
        <v>261</v>
      </c>
      <c r="E103" s="49">
        <v>92</v>
      </c>
      <c r="F103" s="49">
        <v>82</v>
      </c>
      <c r="G103" s="49">
        <v>10</v>
      </c>
      <c r="H103" s="49">
        <v>7</v>
      </c>
      <c r="I103" s="42" t="s">
        <v>137</v>
      </c>
      <c r="J103" s="50" t="s">
        <v>137</v>
      </c>
      <c r="K103" s="49">
        <v>350</v>
      </c>
      <c r="L103" s="49">
        <v>958</v>
      </c>
      <c r="M103" s="49">
        <v>330</v>
      </c>
      <c r="N103" s="49">
        <v>300</v>
      </c>
      <c r="O103" s="49">
        <v>250</v>
      </c>
      <c r="P103" s="49">
        <v>80</v>
      </c>
      <c r="Q103" s="49">
        <v>300</v>
      </c>
      <c r="R103" s="49">
        <v>500</v>
      </c>
      <c r="S103" s="50" t="s">
        <v>7</v>
      </c>
      <c r="T103" s="49" t="s">
        <v>137</v>
      </c>
      <c r="U103" s="49" t="s">
        <v>137</v>
      </c>
      <c r="V103" s="49" t="s">
        <v>137</v>
      </c>
      <c r="W103" s="50" t="s">
        <v>7</v>
      </c>
      <c r="X103" s="49" t="s">
        <v>137</v>
      </c>
      <c r="Y103" s="50" t="s">
        <v>137</v>
      </c>
      <c r="Z103" s="49" t="s">
        <v>137</v>
      </c>
      <c r="AA103" s="49">
        <v>59</v>
      </c>
      <c r="AB103" s="67" t="s">
        <v>137</v>
      </c>
      <c r="AC103" s="63" t="s">
        <v>790</v>
      </c>
      <c r="AD103" s="63" t="s">
        <v>879</v>
      </c>
      <c r="AE103" s="43" t="s">
        <v>137</v>
      </c>
      <c r="AF103" s="2"/>
      <c r="BE103" s="8" t="str">
        <f t="shared" si="148"/>
        <v>X</v>
      </c>
      <c r="BG103" s="8" t="str">
        <f t="shared" si="85"/>
        <v/>
      </c>
      <c r="BH103" s="8" t="str">
        <f t="shared" si="86"/>
        <v/>
      </c>
      <c r="BI103" s="8" t="str">
        <f t="shared" si="87"/>
        <v/>
      </c>
      <c r="BJ103" s="8" t="str">
        <f t="shared" si="88"/>
        <v/>
      </c>
      <c r="BK103" s="8" t="str">
        <f t="shared" si="89"/>
        <v/>
      </c>
      <c r="BL103" s="8" t="str">
        <f t="shared" si="90"/>
        <v/>
      </c>
      <c r="BM103" s="8" t="str">
        <f t="shared" si="91"/>
        <v/>
      </c>
      <c r="BN103" s="8" t="str">
        <f t="shared" si="92"/>
        <v>Yellow</v>
      </c>
      <c r="BO103" s="8" t="str">
        <f t="shared" si="93"/>
        <v>Yellow</v>
      </c>
      <c r="BP103" s="8" t="str">
        <f t="shared" si="94"/>
        <v/>
      </c>
      <c r="BQ103" s="8" t="str">
        <f t="shared" si="95"/>
        <v/>
      </c>
      <c r="BR103" s="8" t="str">
        <f t="shared" si="96"/>
        <v/>
      </c>
      <c r="BS103" s="8" t="str">
        <f t="shared" si="97"/>
        <v/>
      </c>
      <c r="BT103" s="8" t="str">
        <f t="shared" si="98"/>
        <v/>
      </c>
      <c r="BU103" s="8" t="str">
        <f t="shared" si="99"/>
        <v/>
      </c>
      <c r="BV103" s="8" t="str">
        <f t="shared" si="100"/>
        <v/>
      </c>
      <c r="BW103" s="8" t="str">
        <f t="shared" si="101"/>
        <v/>
      </c>
      <c r="BX103" s="8" t="str">
        <f t="shared" si="102"/>
        <v/>
      </c>
      <c r="BY103" s="8" t="str">
        <f t="shared" si="103"/>
        <v>Yellow</v>
      </c>
      <c r="BZ103" s="8" t="str">
        <f t="shared" si="104"/>
        <v>Yellow</v>
      </c>
      <c r="CA103" s="8" t="str">
        <f t="shared" si="105"/>
        <v>Yellow</v>
      </c>
      <c r="CB103" s="8" t="str">
        <f t="shared" si="106"/>
        <v/>
      </c>
      <c r="CC103" s="8" t="str">
        <f t="shared" si="107"/>
        <v>Yellow</v>
      </c>
      <c r="CD103" s="8" t="str">
        <f t="shared" si="108"/>
        <v>Yellow</v>
      </c>
      <c r="CE103" s="8" t="str">
        <f t="shared" si="109"/>
        <v>Yellow</v>
      </c>
      <c r="CF103" s="8" t="str">
        <f t="shared" si="110"/>
        <v/>
      </c>
      <c r="CG103" s="8" t="str">
        <f t="shared" si="149"/>
        <v>Yellow</v>
      </c>
      <c r="CH103" s="8" t="str">
        <f t="shared" si="111"/>
        <v/>
      </c>
      <c r="CI103" s="8" t="str">
        <f t="shared" si="150"/>
        <v/>
      </c>
      <c r="CJ103" s="8" t="str">
        <f t="shared" si="112"/>
        <v>Yellow</v>
      </c>
      <c r="CL103" s="10" t="str">
        <f t="shared" si="151"/>
        <v>France - Cognac - The Hotel Chais Monnet &amp; Spa</v>
      </c>
      <c r="CN103" s="22">
        <f t="shared" si="113"/>
        <v>958</v>
      </c>
      <c r="CO103" s="22" t="str">
        <f t="shared" si="114"/>
        <v/>
      </c>
      <c r="CP103" s="22" t="str">
        <f t="shared" si="115"/>
        <v/>
      </c>
      <c r="CQ103" s="22" t="str">
        <f t="shared" si="116"/>
        <v/>
      </c>
      <c r="CR103" s="22" t="str">
        <f t="shared" si="152"/>
        <v/>
      </c>
      <c r="CS103" s="22">
        <f t="shared" si="153"/>
        <v>59</v>
      </c>
      <c r="CY103" s="8" t="str">
        <f t="shared" si="117"/>
        <v>X</v>
      </c>
      <c r="CZ103" s="29" t="str">
        <f t="shared" si="118"/>
        <v>X</v>
      </c>
      <c r="DB103" s="8" t="str">
        <f t="shared" si="119"/>
        <v>X</v>
      </c>
      <c r="DC103" s="8" t="str">
        <f t="shared" si="120"/>
        <v>X</v>
      </c>
      <c r="DD103" s="8" t="str">
        <f t="shared" si="121"/>
        <v>X</v>
      </c>
      <c r="DE103" s="8" t="str">
        <f t="shared" si="122"/>
        <v>X</v>
      </c>
      <c r="DF103" s="8" t="str">
        <f t="shared" si="123"/>
        <v>X</v>
      </c>
      <c r="DG103" s="8" t="str">
        <f t="shared" si="124"/>
        <v>X</v>
      </c>
      <c r="DH103" s="8" t="str">
        <f t="shared" si="125"/>
        <v>X</v>
      </c>
      <c r="DI103" s="8" t="str">
        <f t="shared" si="126"/>
        <v>X</v>
      </c>
      <c r="DJ103" s="8" t="str">
        <f t="shared" si="127"/>
        <v>X</v>
      </c>
      <c r="DK103" s="8" t="str">
        <f t="shared" si="128"/>
        <v>X</v>
      </c>
      <c r="DL103" s="8" t="str">
        <f t="shared" si="129"/>
        <v>X</v>
      </c>
      <c r="DM103" s="8" t="str">
        <f t="shared" si="130"/>
        <v>X</v>
      </c>
      <c r="DN103" s="8" t="str">
        <f t="shared" si="131"/>
        <v>X</v>
      </c>
      <c r="DO103" s="8" t="str">
        <f t="shared" si="132"/>
        <v>X</v>
      </c>
      <c r="DP103" s="8" t="str">
        <f t="shared" si="133"/>
        <v>X</v>
      </c>
      <c r="DQ103" s="8" t="str">
        <f t="shared" si="134"/>
        <v>X</v>
      </c>
      <c r="DR103" s="8" t="str">
        <f t="shared" si="135"/>
        <v>X</v>
      </c>
      <c r="DS103" s="8" t="str">
        <f t="shared" si="136"/>
        <v>X</v>
      </c>
      <c r="DT103" s="8" t="str">
        <f t="shared" si="137"/>
        <v>X</v>
      </c>
      <c r="DU103" s="8" t="str">
        <f t="shared" si="138"/>
        <v>X</v>
      </c>
      <c r="DV103" s="8" t="str">
        <f t="shared" si="139"/>
        <v>X</v>
      </c>
      <c r="DW103" s="8" t="str">
        <f t="shared" si="140"/>
        <v>X</v>
      </c>
      <c r="DX103" s="8" t="str">
        <f t="shared" si="141"/>
        <v>X</v>
      </c>
      <c r="DZ103" s="8" t="str">
        <f t="shared" si="142"/>
        <v>X</v>
      </c>
      <c r="EB103" s="8">
        <f>IF($DZ103="", "", COUNTIF($DZ$11:$DZ103, "X"))</f>
        <v>93</v>
      </c>
      <c r="ED103" s="10" t="str">
        <f t="shared" si="143"/>
        <v>93. The Hotel Chais Monnet &amp; Spa</v>
      </c>
      <c r="EF103" s="8">
        <v>93</v>
      </c>
      <c r="EH103" s="10" t="str">
        <f>IF($B103="", "", IF(COUNTIF($B$11:$B103, $B103)&gt;1, "", $B103))</f>
        <v/>
      </c>
      <c r="EI103" s="8" t="str">
        <f t="shared" si="144"/>
        <v/>
      </c>
      <c r="EJ103" s="10" t="str">
        <f t="shared" si="145"/>
        <v/>
      </c>
      <c r="EL103" s="10" t="str">
        <f>IF($C103="", "", IF(COUNTIF($C$11:$C103, $C103)&gt;1, "", $C103))</f>
        <v>Cognac</v>
      </c>
      <c r="EM103" s="8">
        <f t="shared" si="146"/>
        <v>67</v>
      </c>
      <c r="EN103" s="10" t="str">
        <f t="shared" si="147"/>
        <v>Finestrat (Alicante)</v>
      </c>
    </row>
    <row r="104" spans="1:144" hidden="1" x14ac:dyDescent="0.35">
      <c r="A104" s="2"/>
      <c r="B104" s="41" t="s">
        <v>241</v>
      </c>
      <c r="C104" s="42" t="s">
        <v>258</v>
      </c>
      <c r="D104" s="42" t="s">
        <v>259</v>
      </c>
      <c r="E104" s="49">
        <v>34</v>
      </c>
      <c r="F104" s="49">
        <v>27</v>
      </c>
      <c r="G104" s="49">
        <v>7</v>
      </c>
      <c r="H104" s="49">
        <v>1</v>
      </c>
      <c r="I104" s="42" t="s">
        <v>137</v>
      </c>
      <c r="J104" s="50" t="s">
        <v>137</v>
      </c>
      <c r="K104" s="49">
        <v>17</v>
      </c>
      <c r="L104" s="49">
        <v>35</v>
      </c>
      <c r="M104" s="49">
        <v>0</v>
      </c>
      <c r="N104" s="49">
        <v>17</v>
      </c>
      <c r="O104" s="49">
        <v>0</v>
      </c>
      <c r="P104" s="49">
        <v>0</v>
      </c>
      <c r="Q104" s="49">
        <v>0</v>
      </c>
      <c r="R104" s="49">
        <v>0</v>
      </c>
      <c r="S104" s="50" t="s">
        <v>7</v>
      </c>
      <c r="T104" s="49" t="s">
        <v>137</v>
      </c>
      <c r="U104" s="49" t="s">
        <v>137</v>
      </c>
      <c r="V104" s="49" t="s">
        <v>137</v>
      </c>
      <c r="W104" s="50" t="s">
        <v>7</v>
      </c>
      <c r="X104" s="49" t="s">
        <v>137</v>
      </c>
      <c r="Y104" s="50" t="s">
        <v>137</v>
      </c>
      <c r="Z104" s="49" t="s">
        <v>137</v>
      </c>
      <c r="AA104" s="49">
        <v>18</v>
      </c>
      <c r="AB104" s="67" t="s">
        <v>137</v>
      </c>
      <c r="AC104" s="63" t="s">
        <v>790</v>
      </c>
      <c r="AD104" s="63" t="s">
        <v>878</v>
      </c>
      <c r="AE104" s="43" t="s">
        <v>137</v>
      </c>
      <c r="AF104" s="2"/>
      <c r="BE104" s="8" t="str">
        <f t="shared" si="148"/>
        <v>X</v>
      </c>
      <c r="BG104" s="8" t="str">
        <f t="shared" si="85"/>
        <v/>
      </c>
      <c r="BH104" s="8" t="str">
        <f t="shared" si="86"/>
        <v/>
      </c>
      <c r="BI104" s="8" t="str">
        <f t="shared" si="87"/>
        <v/>
      </c>
      <c r="BJ104" s="8" t="str">
        <f t="shared" si="88"/>
        <v/>
      </c>
      <c r="BK104" s="8" t="str">
        <f t="shared" si="89"/>
        <v/>
      </c>
      <c r="BL104" s="8" t="str">
        <f t="shared" si="90"/>
        <v/>
      </c>
      <c r="BM104" s="8" t="str">
        <f t="shared" si="91"/>
        <v/>
      </c>
      <c r="BN104" s="8" t="str">
        <f t="shared" si="92"/>
        <v>Yellow</v>
      </c>
      <c r="BO104" s="8" t="str">
        <f t="shared" si="93"/>
        <v>Yellow</v>
      </c>
      <c r="BP104" s="8" t="str">
        <f t="shared" si="94"/>
        <v/>
      </c>
      <c r="BQ104" s="8" t="str">
        <f t="shared" si="95"/>
        <v/>
      </c>
      <c r="BR104" s="8" t="str">
        <f t="shared" si="96"/>
        <v/>
      </c>
      <c r="BS104" s="8" t="str">
        <f t="shared" si="97"/>
        <v/>
      </c>
      <c r="BT104" s="8" t="str">
        <f t="shared" si="98"/>
        <v/>
      </c>
      <c r="BU104" s="8" t="str">
        <f t="shared" si="99"/>
        <v/>
      </c>
      <c r="BV104" s="8" t="str">
        <f t="shared" si="100"/>
        <v/>
      </c>
      <c r="BW104" s="8" t="str">
        <f t="shared" si="101"/>
        <v/>
      </c>
      <c r="BX104" s="8" t="str">
        <f t="shared" si="102"/>
        <v/>
      </c>
      <c r="BY104" s="8" t="str">
        <f t="shared" si="103"/>
        <v>Yellow</v>
      </c>
      <c r="BZ104" s="8" t="str">
        <f t="shared" si="104"/>
        <v>Yellow</v>
      </c>
      <c r="CA104" s="8" t="str">
        <f t="shared" si="105"/>
        <v>Yellow</v>
      </c>
      <c r="CB104" s="8" t="str">
        <f t="shared" si="106"/>
        <v/>
      </c>
      <c r="CC104" s="8" t="str">
        <f t="shared" si="107"/>
        <v>Yellow</v>
      </c>
      <c r="CD104" s="8" t="str">
        <f t="shared" si="108"/>
        <v>Yellow</v>
      </c>
      <c r="CE104" s="8" t="str">
        <f t="shared" si="109"/>
        <v>Yellow</v>
      </c>
      <c r="CF104" s="8" t="str">
        <f t="shared" si="110"/>
        <v/>
      </c>
      <c r="CG104" s="8" t="str">
        <f t="shared" si="149"/>
        <v>Yellow</v>
      </c>
      <c r="CH104" s="8" t="str">
        <f t="shared" si="111"/>
        <v/>
      </c>
      <c r="CI104" s="8" t="str">
        <f t="shared" si="150"/>
        <v/>
      </c>
      <c r="CJ104" s="8" t="str">
        <f t="shared" si="112"/>
        <v>Yellow</v>
      </c>
      <c r="CL104" s="10" t="str">
        <f t="shared" si="151"/>
        <v>France - Lyon - Villa Maia</v>
      </c>
      <c r="CN104" s="22">
        <f t="shared" si="113"/>
        <v>35</v>
      </c>
      <c r="CO104" s="22" t="str">
        <f t="shared" si="114"/>
        <v/>
      </c>
      <c r="CP104" s="22" t="str">
        <f t="shared" si="115"/>
        <v/>
      </c>
      <c r="CQ104" s="22" t="str">
        <f t="shared" si="116"/>
        <v/>
      </c>
      <c r="CR104" s="22" t="str">
        <f t="shared" si="152"/>
        <v/>
      </c>
      <c r="CS104" s="22">
        <f t="shared" si="153"/>
        <v>18</v>
      </c>
      <c r="CY104" s="8" t="str">
        <f t="shared" si="117"/>
        <v>X</v>
      </c>
      <c r="CZ104" s="29" t="str">
        <f t="shared" si="118"/>
        <v>X</v>
      </c>
      <c r="DB104" s="8" t="str">
        <f t="shared" si="119"/>
        <v>X</v>
      </c>
      <c r="DC104" s="8" t="str">
        <f t="shared" si="120"/>
        <v>X</v>
      </c>
      <c r="DD104" s="8" t="str">
        <f t="shared" si="121"/>
        <v>X</v>
      </c>
      <c r="DE104" s="8" t="str">
        <f t="shared" si="122"/>
        <v>X</v>
      </c>
      <c r="DF104" s="8" t="str">
        <f t="shared" si="123"/>
        <v>X</v>
      </c>
      <c r="DG104" s="8" t="str">
        <f t="shared" si="124"/>
        <v>X</v>
      </c>
      <c r="DH104" s="8" t="str">
        <f t="shared" si="125"/>
        <v>X</v>
      </c>
      <c r="DI104" s="8" t="str">
        <f t="shared" si="126"/>
        <v>X</v>
      </c>
      <c r="DJ104" s="8" t="str">
        <f t="shared" si="127"/>
        <v>X</v>
      </c>
      <c r="DK104" s="8" t="str">
        <f t="shared" si="128"/>
        <v>X</v>
      </c>
      <c r="DL104" s="8" t="str">
        <f t="shared" si="129"/>
        <v>X</v>
      </c>
      <c r="DM104" s="8" t="str">
        <f t="shared" si="130"/>
        <v>X</v>
      </c>
      <c r="DN104" s="8" t="str">
        <f t="shared" si="131"/>
        <v>X</v>
      </c>
      <c r="DO104" s="8" t="str">
        <f t="shared" si="132"/>
        <v>X</v>
      </c>
      <c r="DP104" s="8" t="str">
        <f t="shared" si="133"/>
        <v>X</v>
      </c>
      <c r="DQ104" s="8" t="str">
        <f t="shared" si="134"/>
        <v>X</v>
      </c>
      <c r="DR104" s="8" t="str">
        <f t="shared" si="135"/>
        <v>X</v>
      </c>
      <c r="DS104" s="8" t="str">
        <f t="shared" si="136"/>
        <v>X</v>
      </c>
      <c r="DT104" s="8" t="str">
        <f t="shared" si="137"/>
        <v>X</v>
      </c>
      <c r="DU104" s="8" t="str">
        <f t="shared" si="138"/>
        <v>X</v>
      </c>
      <c r="DV104" s="8" t="str">
        <f t="shared" si="139"/>
        <v>X</v>
      </c>
      <c r="DW104" s="8" t="str">
        <f t="shared" si="140"/>
        <v>X</v>
      </c>
      <c r="DX104" s="8" t="str">
        <f t="shared" si="141"/>
        <v>X</v>
      </c>
      <c r="DZ104" s="8" t="str">
        <f t="shared" si="142"/>
        <v>X</v>
      </c>
      <c r="EB104" s="8">
        <f>IF($DZ104="", "", COUNTIF($DZ$11:$DZ104, "X"))</f>
        <v>94</v>
      </c>
      <c r="ED104" s="10" t="str">
        <f t="shared" si="143"/>
        <v>94. Villa Maia</v>
      </c>
      <c r="EF104" s="8">
        <v>94</v>
      </c>
      <c r="EH104" s="10" t="str">
        <f>IF($B104="", "", IF(COUNTIF($B$11:$B104, $B104)&gt;1, "", $B104))</f>
        <v/>
      </c>
      <c r="EI104" s="8" t="str">
        <f t="shared" si="144"/>
        <v/>
      </c>
      <c r="EJ104" s="10" t="str">
        <f t="shared" si="145"/>
        <v/>
      </c>
      <c r="EL104" s="10" t="str">
        <f>IF($C104="", "", IF(COUNTIF($C$11:$C104, $C104)&gt;1, "", $C104))</f>
        <v>Lyon</v>
      </c>
      <c r="EM104" s="8">
        <f t="shared" si="146"/>
        <v>168</v>
      </c>
      <c r="EN104" s="10" t="str">
        <f t="shared" si="147"/>
        <v>Flic-en-Flac</v>
      </c>
    </row>
    <row r="105" spans="1:144" hidden="1" x14ac:dyDescent="0.35">
      <c r="A105" s="2"/>
      <c r="B105" s="41" t="s">
        <v>241</v>
      </c>
      <c r="C105" s="42" t="s">
        <v>1376</v>
      </c>
      <c r="D105" s="42" t="s">
        <v>1377</v>
      </c>
      <c r="E105" s="49">
        <v>44</v>
      </c>
      <c r="F105" s="49">
        <v>32</v>
      </c>
      <c r="G105" s="49">
        <v>12</v>
      </c>
      <c r="H105" s="49">
        <v>0</v>
      </c>
      <c r="I105" s="42" t="s">
        <v>137</v>
      </c>
      <c r="J105" s="50" t="s">
        <v>137</v>
      </c>
      <c r="K105" s="49" t="s">
        <v>137</v>
      </c>
      <c r="L105" s="49" t="s">
        <v>137</v>
      </c>
      <c r="M105" s="49" t="s">
        <v>137</v>
      </c>
      <c r="N105" s="49" t="s">
        <v>137</v>
      </c>
      <c r="O105" s="49" t="s">
        <v>137</v>
      </c>
      <c r="P105" s="49" t="s">
        <v>137</v>
      </c>
      <c r="Q105" s="49" t="s">
        <v>137</v>
      </c>
      <c r="R105" s="49" t="s">
        <v>137</v>
      </c>
      <c r="S105" s="50" t="s">
        <v>137</v>
      </c>
      <c r="T105" s="49" t="s">
        <v>137</v>
      </c>
      <c r="U105" s="49" t="s">
        <v>137</v>
      </c>
      <c r="V105" s="49" t="s">
        <v>137</v>
      </c>
      <c r="W105" s="50" t="s">
        <v>137</v>
      </c>
      <c r="X105" s="49" t="s">
        <v>137</v>
      </c>
      <c r="Y105" s="50" t="s">
        <v>137</v>
      </c>
      <c r="Z105" s="49" t="s">
        <v>137</v>
      </c>
      <c r="AA105" s="49" t="s">
        <v>137</v>
      </c>
      <c r="AB105" s="67" t="s">
        <v>137</v>
      </c>
      <c r="AC105" s="63" t="s">
        <v>790</v>
      </c>
      <c r="AD105" s="63" t="s">
        <v>1378</v>
      </c>
      <c r="AE105" s="43" t="s">
        <v>137</v>
      </c>
      <c r="AF105" s="2"/>
      <c r="BE105" s="8" t="str">
        <f t="shared" si="148"/>
        <v>X</v>
      </c>
      <c r="BG105" s="8" t="str">
        <f t="shared" si="85"/>
        <v/>
      </c>
      <c r="BH105" s="8" t="str">
        <f t="shared" si="86"/>
        <v/>
      </c>
      <c r="BI105" s="8" t="str">
        <f t="shared" si="87"/>
        <v/>
      </c>
      <c r="BJ105" s="8" t="str">
        <f t="shared" si="88"/>
        <v/>
      </c>
      <c r="BK105" s="8" t="str">
        <f t="shared" si="89"/>
        <v/>
      </c>
      <c r="BL105" s="8" t="str">
        <f t="shared" si="90"/>
        <v/>
      </c>
      <c r="BM105" s="8" t="str">
        <f t="shared" si="91"/>
        <v/>
      </c>
      <c r="BN105" s="8" t="str">
        <f t="shared" si="92"/>
        <v>Yellow</v>
      </c>
      <c r="BO105" s="8" t="str">
        <f t="shared" si="93"/>
        <v>Yellow</v>
      </c>
      <c r="BP105" s="8" t="str">
        <f t="shared" si="94"/>
        <v>Yellow</v>
      </c>
      <c r="BQ105" s="8" t="str">
        <f t="shared" si="95"/>
        <v>Yellow</v>
      </c>
      <c r="BR105" s="8" t="str">
        <f t="shared" si="96"/>
        <v>Yellow</v>
      </c>
      <c r="BS105" s="8" t="str">
        <f t="shared" si="97"/>
        <v>Yellow</v>
      </c>
      <c r="BT105" s="8" t="str">
        <f t="shared" si="98"/>
        <v>Yellow</v>
      </c>
      <c r="BU105" s="8" t="str">
        <f t="shared" si="99"/>
        <v>Yellow</v>
      </c>
      <c r="BV105" s="8" t="str">
        <f t="shared" si="100"/>
        <v>Yellow</v>
      </c>
      <c r="BW105" s="8" t="str">
        <f t="shared" si="101"/>
        <v>Yellow</v>
      </c>
      <c r="BX105" s="8" t="str">
        <f t="shared" si="102"/>
        <v>Yellow</v>
      </c>
      <c r="BY105" s="8" t="str">
        <f t="shared" si="103"/>
        <v>Yellow</v>
      </c>
      <c r="BZ105" s="8" t="str">
        <f t="shared" si="104"/>
        <v>Yellow</v>
      </c>
      <c r="CA105" s="8" t="str">
        <f t="shared" si="105"/>
        <v>Yellow</v>
      </c>
      <c r="CB105" s="8" t="str">
        <f t="shared" si="106"/>
        <v>Yellow</v>
      </c>
      <c r="CC105" s="8" t="str">
        <f t="shared" si="107"/>
        <v>Yellow</v>
      </c>
      <c r="CD105" s="8" t="str">
        <f t="shared" si="108"/>
        <v>Yellow</v>
      </c>
      <c r="CE105" s="8" t="str">
        <f t="shared" si="109"/>
        <v>Yellow</v>
      </c>
      <c r="CF105" s="8" t="str">
        <f t="shared" si="110"/>
        <v>Yellow</v>
      </c>
      <c r="CG105" s="8" t="str">
        <f t="shared" si="149"/>
        <v>Yellow</v>
      </c>
      <c r="CH105" s="8" t="str">
        <f t="shared" si="111"/>
        <v/>
      </c>
      <c r="CI105" s="8" t="str">
        <f t="shared" si="150"/>
        <v/>
      </c>
      <c r="CJ105" s="8" t="str">
        <f t="shared" si="112"/>
        <v>Yellow</v>
      </c>
      <c r="CL105" s="10" t="str">
        <f t="shared" si="151"/>
        <v>France - Theoule Sur Mer - Château de Théoule</v>
      </c>
      <c r="CN105" s="22" t="str">
        <f t="shared" si="113"/>
        <v/>
      </c>
      <c r="CO105" s="22" t="str">
        <f t="shared" si="114"/>
        <v/>
      </c>
      <c r="CP105" s="22" t="str">
        <f t="shared" si="115"/>
        <v/>
      </c>
      <c r="CQ105" s="22" t="str">
        <f t="shared" si="116"/>
        <v/>
      </c>
      <c r="CR105" s="22" t="str">
        <f t="shared" si="152"/>
        <v/>
      </c>
      <c r="CS105" s="22" t="str">
        <f t="shared" si="153"/>
        <v/>
      </c>
      <c r="CY105" s="8" t="str">
        <f t="shared" si="117"/>
        <v>X</v>
      </c>
      <c r="CZ105" s="29" t="str">
        <f t="shared" si="118"/>
        <v>X</v>
      </c>
      <c r="DB105" s="8" t="str">
        <f t="shared" si="119"/>
        <v>X</v>
      </c>
      <c r="DC105" s="8" t="str">
        <f t="shared" si="120"/>
        <v>X</v>
      </c>
      <c r="DD105" s="8" t="str">
        <f t="shared" si="121"/>
        <v>X</v>
      </c>
      <c r="DE105" s="8" t="str">
        <f t="shared" si="122"/>
        <v>X</v>
      </c>
      <c r="DF105" s="8" t="str">
        <f t="shared" si="123"/>
        <v>X</v>
      </c>
      <c r="DG105" s="8" t="str">
        <f t="shared" si="124"/>
        <v>X</v>
      </c>
      <c r="DH105" s="8" t="str">
        <f t="shared" si="125"/>
        <v>X</v>
      </c>
      <c r="DI105" s="8" t="str">
        <f t="shared" si="126"/>
        <v>X</v>
      </c>
      <c r="DJ105" s="8" t="str">
        <f t="shared" si="127"/>
        <v>X</v>
      </c>
      <c r="DK105" s="8" t="str">
        <f t="shared" si="128"/>
        <v>X</v>
      </c>
      <c r="DL105" s="8" t="str">
        <f t="shared" si="129"/>
        <v>X</v>
      </c>
      <c r="DM105" s="8" t="str">
        <f t="shared" si="130"/>
        <v>X</v>
      </c>
      <c r="DN105" s="8" t="str">
        <f t="shared" si="131"/>
        <v>X</v>
      </c>
      <c r="DO105" s="8" t="str">
        <f t="shared" si="132"/>
        <v>X</v>
      </c>
      <c r="DP105" s="8" t="str">
        <f t="shared" si="133"/>
        <v>X</v>
      </c>
      <c r="DQ105" s="8" t="str">
        <f t="shared" si="134"/>
        <v>X</v>
      </c>
      <c r="DR105" s="8" t="str">
        <f t="shared" si="135"/>
        <v>X</v>
      </c>
      <c r="DS105" s="8" t="str">
        <f t="shared" si="136"/>
        <v>X</v>
      </c>
      <c r="DT105" s="8" t="str">
        <f t="shared" si="137"/>
        <v>X</v>
      </c>
      <c r="DU105" s="8" t="str">
        <f t="shared" si="138"/>
        <v>X</v>
      </c>
      <c r="DV105" s="8" t="str">
        <f t="shared" si="139"/>
        <v>X</v>
      </c>
      <c r="DW105" s="8" t="str">
        <f t="shared" si="140"/>
        <v>X</v>
      </c>
      <c r="DX105" s="8" t="str">
        <f t="shared" si="141"/>
        <v>X</v>
      </c>
      <c r="DZ105" s="8" t="str">
        <f t="shared" si="142"/>
        <v>X</v>
      </c>
      <c r="EB105" s="8">
        <f>IF($DZ105="", "", COUNTIF($DZ$11:$DZ105, "X"))</f>
        <v>95</v>
      </c>
      <c r="ED105" s="10" t="str">
        <f t="shared" si="143"/>
        <v>95. Château de Théoule</v>
      </c>
      <c r="EF105" s="8">
        <v>95</v>
      </c>
      <c r="EH105" s="10" t="str">
        <f>IF($B105="", "", IF(COUNTIF($B$11:$B105, $B105)&gt;1, "", $B105))</f>
        <v/>
      </c>
      <c r="EI105" s="8" t="str">
        <f t="shared" si="144"/>
        <v/>
      </c>
      <c r="EJ105" s="10" t="str">
        <f t="shared" si="145"/>
        <v/>
      </c>
      <c r="EL105" s="10" t="str">
        <f>IF($C105="", "", IF(COUNTIF($C$11:$C105, $C105)&gt;1, "", $C105))</f>
        <v>Theoule Sur Mer</v>
      </c>
      <c r="EM105" s="8">
        <f t="shared" si="146"/>
        <v>323</v>
      </c>
      <c r="EN105" s="10" t="str">
        <f t="shared" si="147"/>
        <v>Florence</v>
      </c>
    </row>
    <row r="106" spans="1:144" hidden="1" x14ac:dyDescent="0.35">
      <c r="A106" s="2"/>
      <c r="B106" s="41" t="s">
        <v>241</v>
      </c>
      <c r="C106" s="42" t="s">
        <v>1448</v>
      </c>
      <c r="D106" s="42" t="s">
        <v>1379</v>
      </c>
      <c r="E106" s="49">
        <v>36</v>
      </c>
      <c r="F106" s="49">
        <v>29</v>
      </c>
      <c r="G106" s="49">
        <v>7</v>
      </c>
      <c r="H106" s="49">
        <v>0</v>
      </c>
      <c r="I106" s="42" t="s">
        <v>137</v>
      </c>
      <c r="J106" s="50" t="s">
        <v>137</v>
      </c>
      <c r="K106" s="49" t="s">
        <v>137</v>
      </c>
      <c r="L106" s="49" t="s">
        <v>137</v>
      </c>
      <c r="M106" s="49" t="s">
        <v>137</v>
      </c>
      <c r="N106" s="49" t="s">
        <v>137</v>
      </c>
      <c r="O106" s="49" t="s">
        <v>137</v>
      </c>
      <c r="P106" s="49" t="s">
        <v>137</v>
      </c>
      <c r="Q106" s="49" t="s">
        <v>137</v>
      </c>
      <c r="R106" s="49" t="s">
        <v>137</v>
      </c>
      <c r="S106" s="50" t="s">
        <v>137</v>
      </c>
      <c r="T106" s="49" t="s">
        <v>137</v>
      </c>
      <c r="U106" s="49" t="s">
        <v>137</v>
      </c>
      <c r="V106" s="49" t="s">
        <v>137</v>
      </c>
      <c r="W106" s="50" t="s">
        <v>137</v>
      </c>
      <c r="X106" s="49" t="s">
        <v>137</v>
      </c>
      <c r="Y106" s="50" t="s">
        <v>137</v>
      </c>
      <c r="Z106" s="49" t="s">
        <v>137</v>
      </c>
      <c r="AA106" s="49" t="s">
        <v>137</v>
      </c>
      <c r="AB106" s="67" t="s">
        <v>137</v>
      </c>
      <c r="AC106" s="63" t="s">
        <v>1330</v>
      </c>
      <c r="AD106" s="63" t="s">
        <v>137</v>
      </c>
      <c r="AE106" s="43" t="s">
        <v>137</v>
      </c>
      <c r="AF106" s="2"/>
      <c r="BE106" s="8" t="str">
        <f t="shared" si="148"/>
        <v>X</v>
      </c>
      <c r="BG106" s="8" t="str">
        <f t="shared" si="85"/>
        <v/>
      </c>
      <c r="BH106" s="8" t="str">
        <f t="shared" si="86"/>
        <v/>
      </c>
      <c r="BI106" s="8" t="str">
        <f t="shared" si="87"/>
        <v/>
      </c>
      <c r="BJ106" s="8" t="str">
        <f t="shared" si="88"/>
        <v/>
      </c>
      <c r="BK106" s="8" t="str">
        <f t="shared" si="89"/>
        <v/>
      </c>
      <c r="BL106" s="8" t="str">
        <f t="shared" si="90"/>
        <v/>
      </c>
      <c r="BM106" s="8" t="str">
        <f t="shared" si="91"/>
        <v/>
      </c>
      <c r="BN106" s="8" t="str">
        <f t="shared" si="92"/>
        <v>Yellow</v>
      </c>
      <c r="BO106" s="8" t="str">
        <f t="shared" si="93"/>
        <v>Yellow</v>
      </c>
      <c r="BP106" s="8" t="str">
        <f t="shared" si="94"/>
        <v>Yellow</v>
      </c>
      <c r="BQ106" s="8" t="str">
        <f t="shared" si="95"/>
        <v>Yellow</v>
      </c>
      <c r="BR106" s="8" t="str">
        <f t="shared" si="96"/>
        <v>Yellow</v>
      </c>
      <c r="BS106" s="8" t="str">
        <f t="shared" si="97"/>
        <v>Yellow</v>
      </c>
      <c r="BT106" s="8" t="str">
        <f t="shared" si="98"/>
        <v>Yellow</v>
      </c>
      <c r="BU106" s="8" t="str">
        <f t="shared" si="99"/>
        <v>Yellow</v>
      </c>
      <c r="BV106" s="8" t="str">
        <f t="shared" si="100"/>
        <v>Yellow</v>
      </c>
      <c r="BW106" s="8" t="str">
        <f t="shared" si="101"/>
        <v>Yellow</v>
      </c>
      <c r="BX106" s="8" t="str">
        <f t="shared" si="102"/>
        <v>Yellow</v>
      </c>
      <c r="BY106" s="8" t="str">
        <f t="shared" si="103"/>
        <v>Yellow</v>
      </c>
      <c r="BZ106" s="8" t="str">
        <f t="shared" si="104"/>
        <v>Yellow</v>
      </c>
      <c r="CA106" s="8" t="str">
        <f t="shared" si="105"/>
        <v>Yellow</v>
      </c>
      <c r="CB106" s="8" t="str">
        <f t="shared" si="106"/>
        <v>Yellow</v>
      </c>
      <c r="CC106" s="8" t="str">
        <f t="shared" si="107"/>
        <v>Yellow</v>
      </c>
      <c r="CD106" s="8" t="str">
        <f t="shared" si="108"/>
        <v>Yellow</v>
      </c>
      <c r="CE106" s="8" t="str">
        <f t="shared" si="109"/>
        <v>Yellow</v>
      </c>
      <c r="CF106" s="8" t="str">
        <f t="shared" si="110"/>
        <v>Yellow</v>
      </c>
      <c r="CG106" s="8" t="str">
        <f t="shared" si="149"/>
        <v>Yellow</v>
      </c>
      <c r="CH106" s="8" t="str">
        <f t="shared" si="111"/>
        <v>Red</v>
      </c>
      <c r="CI106" s="8" t="str">
        <f t="shared" si="150"/>
        <v>Yellow</v>
      </c>
      <c r="CJ106" s="8" t="str">
        <f t="shared" si="112"/>
        <v>Yellow</v>
      </c>
      <c r="CL106" s="10" t="str">
        <f t="shared" si="151"/>
        <v>France - Sainte-Anne - Diana Dea Lodge</v>
      </c>
      <c r="CN106" s="22" t="str">
        <f t="shared" si="113"/>
        <v/>
      </c>
      <c r="CO106" s="22" t="str">
        <f t="shared" si="114"/>
        <v/>
      </c>
      <c r="CP106" s="22" t="str">
        <f t="shared" si="115"/>
        <v/>
      </c>
      <c r="CQ106" s="22" t="str">
        <f t="shared" si="116"/>
        <v/>
      </c>
      <c r="CR106" s="22" t="str">
        <f t="shared" si="152"/>
        <v/>
      </c>
      <c r="CS106" s="22" t="str">
        <f t="shared" si="153"/>
        <v/>
      </c>
      <c r="CY106" s="8" t="str">
        <f t="shared" si="117"/>
        <v>X</v>
      </c>
      <c r="CZ106" s="29" t="str">
        <f t="shared" si="118"/>
        <v>X</v>
      </c>
      <c r="DB106" s="8" t="str">
        <f t="shared" si="119"/>
        <v>X</v>
      </c>
      <c r="DC106" s="8" t="str">
        <f t="shared" si="120"/>
        <v>X</v>
      </c>
      <c r="DD106" s="8" t="str">
        <f t="shared" si="121"/>
        <v>X</v>
      </c>
      <c r="DE106" s="8" t="str">
        <f t="shared" si="122"/>
        <v>X</v>
      </c>
      <c r="DF106" s="8" t="str">
        <f t="shared" si="123"/>
        <v>X</v>
      </c>
      <c r="DG106" s="8" t="str">
        <f t="shared" si="124"/>
        <v>X</v>
      </c>
      <c r="DH106" s="8" t="str">
        <f t="shared" si="125"/>
        <v>X</v>
      </c>
      <c r="DI106" s="8" t="str">
        <f t="shared" si="126"/>
        <v>X</v>
      </c>
      <c r="DJ106" s="8" t="str">
        <f t="shared" si="127"/>
        <v>X</v>
      </c>
      <c r="DK106" s="8" t="str">
        <f t="shared" si="128"/>
        <v>X</v>
      </c>
      <c r="DL106" s="8" t="str">
        <f t="shared" si="129"/>
        <v>X</v>
      </c>
      <c r="DM106" s="8" t="str">
        <f t="shared" si="130"/>
        <v>X</v>
      </c>
      <c r="DN106" s="8" t="str">
        <f t="shared" si="131"/>
        <v>X</v>
      </c>
      <c r="DO106" s="8" t="str">
        <f t="shared" si="132"/>
        <v>X</v>
      </c>
      <c r="DP106" s="8" t="str">
        <f t="shared" si="133"/>
        <v>X</v>
      </c>
      <c r="DQ106" s="8" t="str">
        <f t="shared" si="134"/>
        <v>X</v>
      </c>
      <c r="DR106" s="8" t="str">
        <f t="shared" si="135"/>
        <v>X</v>
      </c>
      <c r="DS106" s="8" t="str">
        <f t="shared" si="136"/>
        <v>X</v>
      </c>
      <c r="DT106" s="8" t="str">
        <f t="shared" si="137"/>
        <v>X</v>
      </c>
      <c r="DU106" s="8" t="str">
        <f t="shared" si="138"/>
        <v>X</v>
      </c>
      <c r="DV106" s="8" t="str">
        <f t="shared" si="139"/>
        <v>X</v>
      </c>
      <c r="DW106" s="8" t="str">
        <f t="shared" si="140"/>
        <v>X</v>
      </c>
      <c r="DX106" s="8" t="str">
        <f t="shared" si="141"/>
        <v>X</v>
      </c>
      <c r="DZ106" s="8" t="str">
        <f t="shared" si="142"/>
        <v>X</v>
      </c>
      <c r="EB106" s="8">
        <f>IF($DZ106="", "", COUNTIF($DZ$11:$DZ106, "X"))</f>
        <v>96</v>
      </c>
      <c r="ED106" s="10" t="str">
        <f t="shared" si="143"/>
        <v>96. Diana Dea Lodge</v>
      </c>
      <c r="EF106" s="8">
        <v>96</v>
      </c>
      <c r="EH106" s="10" t="str">
        <f>IF($B106="", "", IF(COUNTIF($B$11:$B106, $B106)&gt;1, "", $B106))</f>
        <v/>
      </c>
      <c r="EI106" s="8" t="str">
        <f t="shared" si="144"/>
        <v/>
      </c>
      <c r="EJ106" s="10" t="str">
        <f t="shared" si="145"/>
        <v/>
      </c>
      <c r="EL106" s="10" t="str">
        <f>IF($C106="", "", IF(COUNTIF($C$11:$C106, $C106)&gt;1, "", $C106))</f>
        <v>Sainte-Anne</v>
      </c>
      <c r="EM106" s="8">
        <f t="shared" si="146"/>
        <v>258</v>
      </c>
      <c r="EN106" s="10" t="str">
        <f t="shared" si="147"/>
        <v>Floriana</v>
      </c>
    </row>
    <row r="107" spans="1:144" hidden="1" x14ac:dyDescent="0.35">
      <c r="A107" s="2"/>
      <c r="B107" s="41" t="s">
        <v>241</v>
      </c>
      <c r="C107" s="42" t="s">
        <v>1380</v>
      </c>
      <c r="D107" s="42" t="s">
        <v>1490</v>
      </c>
      <c r="E107" s="49">
        <v>37</v>
      </c>
      <c r="F107" s="49">
        <v>15</v>
      </c>
      <c r="G107" s="49">
        <v>22</v>
      </c>
      <c r="H107" s="49">
        <v>0</v>
      </c>
      <c r="I107" s="42" t="s">
        <v>137</v>
      </c>
      <c r="J107" s="50" t="s">
        <v>137</v>
      </c>
      <c r="K107" s="49" t="s">
        <v>137</v>
      </c>
      <c r="L107" s="49" t="s">
        <v>137</v>
      </c>
      <c r="M107" s="49" t="s">
        <v>137</v>
      </c>
      <c r="N107" s="49" t="s">
        <v>137</v>
      </c>
      <c r="O107" s="49" t="s">
        <v>137</v>
      </c>
      <c r="P107" s="49" t="s">
        <v>137</v>
      </c>
      <c r="Q107" s="49" t="s">
        <v>137</v>
      </c>
      <c r="R107" s="49" t="s">
        <v>137</v>
      </c>
      <c r="S107" s="50" t="s">
        <v>137</v>
      </c>
      <c r="T107" s="49" t="s">
        <v>137</v>
      </c>
      <c r="U107" s="49" t="s">
        <v>137</v>
      </c>
      <c r="V107" s="49" t="s">
        <v>137</v>
      </c>
      <c r="W107" s="50" t="s">
        <v>137</v>
      </c>
      <c r="X107" s="49" t="s">
        <v>137</v>
      </c>
      <c r="Y107" s="50" t="s">
        <v>137</v>
      </c>
      <c r="Z107" s="49" t="s">
        <v>137</v>
      </c>
      <c r="AA107" s="49" t="s">
        <v>137</v>
      </c>
      <c r="AB107" s="67" t="s">
        <v>137</v>
      </c>
      <c r="AC107" s="63" t="s">
        <v>790</v>
      </c>
      <c r="AD107" s="63" t="s">
        <v>1464</v>
      </c>
      <c r="AE107" s="43" t="s">
        <v>137</v>
      </c>
      <c r="AF107" s="2"/>
      <c r="BE107" s="8" t="str">
        <f t="shared" si="148"/>
        <v>X</v>
      </c>
      <c r="BG107" s="8" t="str">
        <f t="shared" si="85"/>
        <v/>
      </c>
      <c r="BH107" s="8" t="str">
        <f t="shared" si="86"/>
        <v/>
      </c>
      <c r="BI107" s="8" t="str">
        <f t="shared" si="87"/>
        <v/>
      </c>
      <c r="BJ107" s="8" t="str">
        <f t="shared" si="88"/>
        <v/>
      </c>
      <c r="BK107" s="8" t="str">
        <f t="shared" si="89"/>
        <v/>
      </c>
      <c r="BL107" s="8" t="str">
        <f t="shared" si="90"/>
        <v/>
      </c>
      <c r="BM107" s="8" t="str">
        <f t="shared" si="91"/>
        <v/>
      </c>
      <c r="BN107" s="8" t="str">
        <f t="shared" si="92"/>
        <v>Yellow</v>
      </c>
      <c r="BO107" s="8" t="str">
        <f t="shared" si="93"/>
        <v>Yellow</v>
      </c>
      <c r="BP107" s="8" t="str">
        <f t="shared" si="94"/>
        <v>Yellow</v>
      </c>
      <c r="BQ107" s="8" t="str">
        <f t="shared" si="95"/>
        <v>Yellow</v>
      </c>
      <c r="BR107" s="8" t="str">
        <f t="shared" si="96"/>
        <v>Yellow</v>
      </c>
      <c r="BS107" s="8" t="str">
        <f t="shared" si="97"/>
        <v>Yellow</v>
      </c>
      <c r="BT107" s="8" t="str">
        <f t="shared" si="98"/>
        <v>Yellow</v>
      </c>
      <c r="BU107" s="8" t="str">
        <f t="shared" si="99"/>
        <v>Yellow</v>
      </c>
      <c r="BV107" s="8" t="str">
        <f t="shared" si="100"/>
        <v>Yellow</v>
      </c>
      <c r="BW107" s="8" t="str">
        <f t="shared" si="101"/>
        <v>Yellow</v>
      </c>
      <c r="BX107" s="8" t="str">
        <f t="shared" si="102"/>
        <v>Yellow</v>
      </c>
      <c r="BY107" s="8" t="str">
        <f t="shared" si="103"/>
        <v>Yellow</v>
      </c>
      <c r="BZ107" s="8" t="str">
        <f t="shared" si="104"/>
        <v>Yellow</v>
      </c>
      <c r="CA107" s="8" t="str">
        <f t="shared" si="105"/>
        <v>Yellow</v>
      </c>
      <c r="CB107" s="8" t="str">
        <f t="shared" si="106"/>
        <v>Yellow</v>
      </c>
      <c r="CC107" s="8" t="str">
        <f t="shared" si="107"/>
        <v>Yellow</v>
      </c>
      <c r="CD107" s="8" t="str">
        <f t="shared" si="108"/>
        <v>Yellow</v>
      </c>
      <c r="CE107" s="8" t="str">
        <f t="shared" si="109"/>
        <v>Yellow</v>
      </c>
      <c r="CF107" s="8" t="str">
        <f t="shared" si="110"/>
        <v>Yellow</v>
      </c>
      <c r="CG107" s="8" t="str">
        <f t="shared" si="149"/>
        <v>Yellow</v>
      </c>
      <c r="CH107" s="8" t="str">
        <f t="shared" si="111"/>
        <v/>
      </c>
      <c r="CI107" s="8" t="str">
        <f t="shared" si="150"/>
        <v/>
      </c>
      <c r="CJ107" s="8" t="str">
        <f t="shared" si="112"/>
        <v>Yellow</v>
      </c>
      <c r="CL107" s="10" t="str">
        <f t="shared" si="151"/>
        <v>France - Pommard - Château la Commaraine Hotel, Spa &amp; Cuverie</v>
      </c>
      <c r="CN107" s="22" t="str">
        <f t="shared" si="113"/>
        <v/>
      </c>
      <c r="CO107" s="22" t="str">
        <f t="shared" si="114"/>
        <v/>
      </c>
      <c r="CP107" s="22" t="str">
        <f t="shared" si="115"/>
        <v/>
      </c>
      <c r="CQ107" s="22" t="str">
        <f t="shared" si="116"/>
        <v/>
      </c>
      <c r="CR107" s="22" t="str">
        <f t="shared" si="152"/>
        <v/>
      </c>
      <c r="CS107" s="22" t="str">
        <f t="shared" si="153"/>
        <v/>
      </c>
      <c r="CY107" s="8" t="str">
        <f t="shared" si="117"/>
        <v>X</v>
      </c>
      <c r="CZ107" s="29" t="str">
        <f t="shared" si="118"/>
        <v>X</v>
      </c>
      <c r="DB107" s="8" t="str">
        <f t="shared" si="119"/>
        <v>X</v>
      </c>
      <c r="DC107" s="8" t="str">
        <f t="shared" si="120"/>
        <v>X</v>
      </c>
      <c r="DD107" s="8" t="str">
        <f t="shared" si="121"/>
        <v>X</v>
      </c>
      <c r="DE107" s="8" t="str">
        <f t="shared" si="122"/>
        <v>X</v>
      </c>
      <c r="DF107" s="8" t="str">
        <f t="shared" si="123"/>
        <v>X</v>
      </c>
      <c r="DG107" s="8" t="str">
        <f t="shared" si="124"/>
        <v>X</v>
      </c>
      <c r="DH107" s="8" t="str">
        <f t="shared" si="125"/>
        <v>X</v>
      </c>
      <c r="DI107" s="8" t="str">
        <f t="shared" si="126"/>
        <v>X</v>
      </c>
      <c r="DJ107" s="8" t="str">
        <f t="shared" si="127"/>
        <v>X</v>
      </c>
      <c r="DK107" s="8" t="str">
        <f t="shared" si="128"/>
        <v>X</v>
      </c>
      <c r="DL107" s="8" t="str">
        <f t="shared" si="129"/>
        <v>X</v>
      </c>
      <c r="DM107" s="8" t="str">
        <f t="shared" si="130"/>
        <v>X</v>
      </c>
      <c r="DN107" s="8" t="str">
        <f t="shared" si="131"/>
        <v>X</v>
      </c>
      <c r="DO107" s="8" t="str">
        <f t="shared" si="132"/>
        <v>X</v>
      </c>
      <c r="DP107" s="8" t="str">
        <f t="shared" si="133"/>
        <v>X</v>
      </c>
      <c r="DQ107" s="8" t="str">
        <f t="shared" si="134"/>
        <v>X</v>
      </c>
      <c r="DR107" s="8" t="str">
        <f t="shared" si="135"/>
        <v>X</v>
      </c>
      <c r="DS107" s="8" t="str">
        <f t="shared" si="136"/>
        <v>X</v>
      </c>
      <c r="DT107" s="8" t="str">
        <f t="shared" si="137"/>
        <v>X</v>
      </c>
      <c r="DU107" s="8" t="str">
        <f t="shared" si="138"/>
        <v>X</v>
      </c>
      <c r="DV107" s="8" t="str">
        <f t="shared" si="139"/>
        <v>X</v>
      </c>
      <c r="DW107" s="8" t="str">
        <f t="shared" si="140"/>
        <v>X</v>
      </c>
      <c r="DX107" s="8" t="str">
        <f t="shared" si="141"/>
        <v>X</v>
      </c>
      <c r="DZ107" s="8" t="str">
        <f t="shared" si="142"/>
        <v>X</v>
      </c>
      <c r="EB107" s="8">
        <f>IF($DZ107="", "", COUNTIF($DZ$11:$DZ107, "X"))</f>
        <v>97</v>
      </c>
      <c r="ED107" s="10" t="str">
        <f t="shared" si="143"/>
        <v>97. Château la Commaraine Hotel, Spa &amp; Cuverie</v>
      </c>
      <c r="EF107" s="8">
        <v>97</v>
      </c>
      <c r="EH107" s="10" t="str">
        <f>IF($B107="", "", IF(COUNTIF($B$11:$B107, $B107)&gt;1, "", $B107))</f>
        <v/>
      </c>
      <c r="EI107" s="8" t="str">
        <f t="shared" si="144"/>
        <v/>
      </c>
      <c r="EJ107" s="10" t="str">
        <f t="shared" si="145"/>
        <v/>
      </c>
      <c r="EL107" s="10" t="str">
        <f>IF($C107="", "", IF(COUNTIF($C$11:$C107, $C107)&gt;1, "", $C107))</f>
        <v>Pommard</v>
      </c>
      <c r="EM107" s="8">
        <f t="shared" si="146"/>
        <v>227</v>
      </c>
      <c r="EN107" s="10" t="str">
        <f t="shared" si="147"/>
        <v>Forio</v>
      </c>
    </row>
    <row r="108" spans="1:144" hidden="1" x14ac:dyDescent="0.35">
      <c r="A108" s="2"/>
      <c r="B108" s="41" t="s">
        <v>241</v>
      </c>
      <c r="C108" s="42" t="s">
        <v>266</v>
      </c>
      <c r="D108" s="42" t="s">
        <v>1434</v>
      </c>
      <c r="E108" s="49">
        <v>35</v>
      </c>
      <c r="F108" s="49">
        <v>15</v>
      </c>
      <c r="G108" s="49">
        <v>20</v>
      </c>
      <c r="H108" s="49">
        <v>0</v>
      </c>
      <c r="I108" s="42" t="s">
        <v>137</v>
      </c>
      <c r="J108" s="50" t="s">
        <v>137</v>
      </c>
      <c r="K108" s="49" t="s">
        <v>137</v>
      </c>
      <c r="L108" s="49" t="s">
        <v>137</v>
      </c>
      <c r="M108" s="49" t="s">
        <v>137</v>
      </c>
      <c r="N108" s="49" t="s">
        <v>137</v>
      </c>
      <c r="O108" s="49" t="s">
        <v>137</v>
      </c>
      <c r="P108" s="49" t="s">
        <v>137</v>
      </c>
      <c r="Q108" s="49" t="s">
        <v>137</v>
      </c>
      <c r="R108" s="49" t="s">
        <v>137</v>
      </c>
      <c r="S108" s="50" t="s">
        <v>137</v>
      </c>
      <c r="T108" s="49" t="s">
        <v>137</v>
      </c>
      <c r="U108" s="49" t="s">
        <v>137</v>
      </c>
      <c r="V108" s="49" t="s">
        <v>137</v>
      </c>
      <c r="W108" s="50" t="s">
        <v>137</v>
      </c>
      <c r="X108" s="49" t="s">
        <v>137</v>
      </c>
      <c r="Y108" s="50" t="s">
        <v>137</v>
      </c>
      <c r="Z108" s="49" t="s">
        <v>137</v>
      </c>
      <c r="AA108" s="49" t="s">
        <v>137</v>
      </c>
      <c r="AB108" s="67" t="s">
        <v>137</v>
      </c>
      <c r="AC108" s="63" t="s">
        <v>790</v>
      </c>
      <c r="AD108" s="63" t="s">
        <v>1465</v>
      </c>
      <c r="AE108" s="43" t="s">
        <v>137</v>
      </c>
      <c r="AF108" s="2"/>
      <c r="BE108" s="8" t="str">
        <f t="shared" si="148"/>
        <v>X</v>
      </c>
      <c r="BG108" s="8" t="str">
        <f t="shared" si="85"/>
        <v/>
      </c>
      <c r="BH108" s="8" t="str">
        <f t="shared" si="86"/>
        <v/>
      </c>
      <c r="BI108" s="8" t="str">
        <f t="shared" si="87"/>
        <v/>
      </c>
      <c r="BJ108" s="8" t="str">
        <f t="shared" si="88"/>
        <v/>
      </c>
      <c r="BK108" s="8" t="str">
        <f t="shared" si="89"/>
        <v/>
      </c>
      <c r="BL108" s="8" t="str">
        <f t="shared" si="90"/>
        <v/>
      </c>
      <c r="BM108" s="8" t="str">
        <f t="shared" si="91"/>
        <v/>
      </c>
      <c r="BN108" s="8" t="str">
        <f t="shared" si="92"/>
        <v>Yellow</v>
      </c>
      <c r="BO108" s="8" t="str">
        <f t="shared" si="93"/>
        <v>Yellow</v>
      </c>
      <c r="BP108" s="8" t="str">
        <f t="shared" si="94"/>
        <v>Yellow</v>
      </c>
      <c r="BQ108" s="8" t="str">
        <f t="shared" si="95"/>
        <v>Yellow</v>
      </c>
      <c r="BR108" s="8" t="str">
        <f t="shared" si="96"/>
        <v>Yellow</v>
      </c>
      <c r="BS108" s="8" t="str">
        <f t="shared" si="97"/>
        <v>Yellow</v>
      </c>
      <c r="BT108" s="8" t="str">
        <f t="shared" si="98"/>
        <v>Yellow</v>
      </c>
      <c r="BU108" s="8" t="str">
        <f t="shared" si="99"/>
        <v>Yellow</v>
      </c>
      <c r="BV108" s="8" t="str">
        <f t="shared" si="100"/>
        <v>Yellow</v>
      </c>
      <c r="BW108" s="8" t="str">
        <f t="shared" si="101"/>
        <v>Yellow</v>
      </c>
      <c r="BX108" s="8" t="str">
        <f t="shared" si="102"/>
        <v>Yellow</v>
      </c>
      <c r="BY108" s="8" t="str">
        <f t="shared" si="103"/>
        <v>Yellow</v>
      </c>
      <c r="BZ108" s="8" t="str">
        <f t="shared" si="104"/>
        <v>Yellow</v>
      </c>
      <c r="CA108" s="8" t="str">
        <f t="shared" si="105"/>
        <v>Yellow</v>
      </c>
      <c r="CB108" s="8" t="str">
        <f t="shared" si="106"/>
        <v>Yellow</v>
      </c>
      <c r="CC108" s="8" t="str">
        <f t="shared" si="107"/>
        <v>Yellow</v>
      </c>
      <c r="CD108" s="8" t="str">
        <f t="shared" si="108"/>
        <v>Yellow</v>
      </c>
      <c r="CE108" s="8" t="str">
        <f t="shared" si="109"/>
        <v>Yellow</v>
      </c>
      <c r="CF108" s="8" t="str">
        <f t="shared" si="110"/>
        <v>Yellow</v>
      </c>
      <c r="CG108" s="8" t="str">
        <f t="shared" si="149"/>
        <v>Yellow</v>
      </c>
      <c r="CH108" s="8" t="str">
        <f t="shared" si="111"/>
        <v/>
      </c>
      <c r="CI108" s="8" t="str">
        <f t="shared" si="150"/>
        <v/>
      </c>
      <c r="CJ108" s="8" t="str">
        <f t="shared" si="112"/>
        <v>Yellow</v>
      </c>
      <c r="CL108" s="10" t="str">
        <f t="shared" si="151"/>
        <v>France - Saint-Tropez - AREV St. Tropez</v>
      </c>
      <c r="CN108" s="22" t="str">
        <f t="shared" si="113"/>
        <v/>
      </c>
      <c r="CO108" s="22" t="str">
        <f t="shared" si="114"/>
        <v/>
      </c>
      <c r="CP108" s="22" t="str">
        <f t="shared" si="115"/>
        <v/>
      </c>
      <c r="CQ108" s="22" t="str">
        <f t="shared" si="116"/>
        <v/>
      </c>
      <c r="CR108" s="22" t="str">
        <f t="shared" si="152"/>
        <v/>
      </c>
      <c r="CS108" s="22" t="str">
        <f t="shared" si="153"/>
        <v/>
      </c>
      <c r="CY108" s="8" t="str">
        <f t="shared" si="117"/>
        <v>X</v>
      </c>
      <c r="CZ108" s="29" t="str">
        <f t="shared" si="118"/>
        <v>X</v>
      </c>
      <c r="DB108" s="8" t="str">
        <f t="shared" si="119"/>
        <v>X</v>
      </c>
      <c r="DC108" s="8" t="str">
        <f t="shared" si="120"/>
        <v>X</v>
      </c>
      <c r="DD108" s="8" t="str">
        <f t="shared" si="121"/>
        <v>X</v>
      </c>
      <c r="DE108" s="8" t="str">
        <f t="shared" si="122"/>
        <v>X</v>
      </c>
      <c r="DF108" s="8" t="str">
        <f t="shared" si="123"/>
        <v>X</v>
      </c>
      <c r="DG108" s="8" t="str">
        <f t="shared" si="124"/>
        <v>X</v>
      </c>
      <c r="DH108" s="8" t="str">
        <f t="shared" si="125"/>
        <v>X</v>
      </c>
      <c r="DI108" s="8" t="str">
        <f t="shared" si="126"/>
        <v>X</v>
      </c>
      <c r="DJ108" s="8" t="str">
        <f t="shared" si="127"/>
        <v>X</v>
      </c>
      <c r="DK108" s="8" t="str">
        <f t="shared" si="128"/>
        <v>X</v>
      </c>
      <c r="DL108" s="8" t="str">
        <f t="shared" si="129"/>
        <v>X</v>
      </c>
      <c r="DM108" s="8" t="str">
        <f t="shared" si="130"/>
        <v>X</v>
      </c>
      <c r="DN108" s="8" t="str">
        <f t="shared" si="131"/>
        <v>X</v>
      </c>
      <c r="DO108" s="8" t="str">
        <f t="shared" si="132"/>
        <v>X</v>
      </c>
      <c r="DP108" s="8" t="str">
        <f t="shared" si="133"/>
        <v>X</v>
      </c>
      <c r="DQ108" s="8" t="str">
        <f t="shared" si="134"/>
        <v>X</v>
      </c>
      <c r="DR108" s="8" t="str">
        <f t="shared" si="135"/>
        <v>X</v>
      </c>
      <c r="DS108" s="8" t="str">
        <f t="shared" si="136"/>
        <v>X</v>
      </c>
      <c r="DT108" s="8" t="str">
        <f t="shared" si="137"/>
        <v>X</v>
      </c>
      <c r="DU108" s="8" t="str">
        <f t="shared" si="138"/>
        <v>X</v>
      </c>
      <c r="DV108" s="8" t="str">
        <f t="shared" si="139"/>
        <v>X</v>
      </c>
      <c r="DW108" s="8" t="str">
        <f t="shared" si="140"/>
        <v>X</v>
      </c>
      <c r="DX108" s="8" t="str">
        <f t="shared" si="141"/>
        <v>X</v>
      </c>
      <c r="DZ108" s="8" t="str">
        <f t="shared" si="142"/>
        <v>X</v>
      </c>
      <c r="EB108" s="8">
        <f>IF($DZ108="", "", COUNTIF($DZ$11:$DZ108, "X"))</f>
        <v>98</v>
      </c>
      <c r="ED108" s="10" t="str">
        <f t="shared" si="143"/>
        <v>98. AREV St. Tropez</v>
      </c>
      <c r="EF108" s="8">
        <v>98</v>
      </c>
      <c r="EH108" s="10" t="str">
        <f>IF($B108="", "", IF(COUNTIF($B$11:$B108, $B108)&gt;1, "", $B108))</f>
        <v/>
      </c>
      <c r="EI108" s="8" t="str">
        <f t="shared" si="144"/>
        <v/>
      </c>
      <c r="EJ108" s="10" t="str">
        <f t="shared" si="145"/>
        <v/>
      </c>
      <c r="EL108" s="10" t="str">
        <f>IF($C108="", "", IF(COUNTIF($C$11:$C108, $C108)&gt;1, "", $C108))</f>
        <v/>
      </c>
      <c r="EM108" s="8" t="str">
        <f t="shared" si="146"/>
        <v/>
      </c>
      <c r="EN108" s="10" t="str">
        <f t="shared" si="147"/>
        <v>Fort Lauderdale</v>
      </c>
    </row>
    <row r="109" spans="1:144" hidden="1" x14ac:dyDescent="0.35">
      <c r="A109" s="2"/>
      <c r="B109" s="41" t="s">
        <v>241</v>
      </c>
      <c r="C109" s="42" t="s">
        <v>1466</v>
      </c>
      <c r="D109" s="42" t="s">
        <v>1491</v>
      </c>
      <c r="E109" s="49">
        <v>200</v>
      </c>
      <c r="F109" s="49">
        <v>182</v>
      </c>
      <c r="G109" s="49">
        <v>18</v>
      </c>
      <c r="H109" s="49">
        <v>0</v>
      </c>
      <c r="I109" s="42" t="s">
        <v>137</v>
      </c>
      <c r="J109" s="50" t="s">
        <v>137</v>
      </c>
      <c r="K109" s="49" t="s">
        <v>137</v>
      </c>
      <c r="L109" s="49" t="s">
        <v>137</v>
      </c>
      <c r="M109" s="49" t="s">
        <v>137</v>
      </c>
      <c r="N109" s="49" t="s">
        <v>137</v>
      </c>
      <c r="O109" s="49" t="s">
        <v>137</v>
      </c>
      <c r="P109" s="49" t="s">
        <v>137</v>
      </c>
      <c r="Q109" s="49" t="s">
        <v>137</v>
      </c>
      <c r="R109" s="49" t="s">
        <v>137</v>
      </c>
      <c r="S109" s="50" t="s">
        <v>137</v>
      </c>
      <c r="T109" s="49" t="s">
        <v>137</v>
      </c>
      <c r="U109" s="49" t="s">
        <v>137</v>
      </c>
      <c r="V109" s="49" t="s">
        <v>137</v>
      </c>
      <c r="W109" s="50" t="s">
        <v>137</v>
      </c>
      <c r="X109" s="49" t="s">
        <v>137</v>
      </c>
      <c r="Y109" s="50" t="s">
        <v>137</v>
      </c>
      <c r="Z109" s="49" t="s">
        <v>137</v>
      </c>
      <c r="AA109" s="49" t="s">
        <v>137</v>
      </c>
      <c r="AB109" s="67" t="s">
        <v>137</v>
      </c>
      <c r="AC109" s="63" t="s">
        <v>790</v>
      </c>
      <c r="AD109" s="63" t="s">
        <v>137</v>
      </c>
      <c r="AE109" s="43" t="s">
        <v>137</v>
      </c>
      <c r="AF109" s="2"/>
      <c r="BE109" s="8" t="str">
        <f t="shared" si="148"/>
        <v>X</v>
      </c>
      <c r="BG109" s="8" t="str">
        <f t="shared" si="85"/>
        <v/>
      </c>
      <c r="BH109" s="8" t="str">
        <f t="shared" si="86"/>
        <v/>
      </c>
      <c r="BI109" s="8" t="str">
        <f t="shared" si="87"/>
        <v/>
      </c>
      <c r="BJ109" s="8" t="str">
        <f t="shared" si="88"/>
        <v/>
      </c>
      <c r="BK109" s="8" t="str">
        <f t="shared" si="89"/>
        <v/>
      </c>
      <c r="BL109" s="8" t="str">
        <f t="shared" si="90"/>
        <v/>
      </c>
      <c r="BM109" s="8" t="str">
        <f t="shared" si="91"/>
        <v/>
      </c>
      <c r="BN109" s="8" t="str">
        <f t="shared" si="92"/>
        <v>Yellow</v>
      </c>
      <c r="BO109" s="8" t="str">
        <f t="shared" si="93"/>
        <v>Yellow</v>
      </c>
      <c r="BP109" s="8" t="str">
        <f t="shared" si="94"/>
        <v>Yellow</v>
      </c>
      <c r="BQ109" s="8" t="str">
        <f t="shared" si="95"/>
        <v>Yellow</v>
      </c>
      <c r="BR109" s="8" t="str">
        <f t="shared" si="96"/>
        <v>Yellow</v>
      </c>
      <c r="BS109" s="8" t="str">
        <f t="shared" si="97"/>
        <v>Yellow</v>
      </c>
      <c r="BT109" s="8" t="str">
        <f t="shared" si="98"/>
        <v>Yellow</v>
      </c>
      <c r="BU109" s="8" t="str">
        <f t="shared" si="99"/>
        <v>Yellow</v>
      </c>
      <c r="BV109" s="8" t="str">
        <f t="shared" si="100"/>
        <v>Yellow</v>
      </c>
      <c r="BW109" s="8" t="str">
        <f t="shared" si="101"/>
        <v>Yellow</v>
      </c>
      <c r="BX109" s="8" t="str">
        <f t="shared" si="102"/>
        <v>Yellow</v>
      </c>
      <c r="BY109" s="8" t="str">
        <f t="shared" si="103"/>
        <v>Yellow</v>
      </c>
      <c r="BZ109" s="8" t="str">
        <f t="shared" si="104"/>
        <v>Yellow</v>
      </c>
      <c r="CA109" s="8" t="str">
        <f t="shared" si="105"/>
        <v>Yellow</v>
      </c>
      <c r="CB109" s="8" t="str">
        <f t="shared" si="106"/>
        <v>Yellow</v>
      </c>
      <c r="CC109" s="8" t="str">
        <f t="shared" si="107"/>
        <v>Yellow</v>
      </c>
      <c r="CD109" s="8" t="str">
        <f t="shared" si="108"/>
        <v>Yellow</v>
      </c>
      <c r="CE109" s="8" t="str">
        <f t="shared" si="109"/>
        <v>Yellow</v>
      </c>
      <c r="CF109" s="8" t="str">
        <f t="shared" si="110"/>
        <v>Yellow</v>
      </c>
      <c r="CG109" s="8" t="str">
        <f t="shared" si="149"/>
        <v>Yellow</v>
      </c>
      <c r="CH109" s="8" t="str">
        <f t="shared" si="111"/>
        <v/>
      </c>
      <c r="CI109" s="8" t="str">
        <f t="shared" si="150"/>
        <v>Yellow</v>
      </c>
      <c r="CJ109" s="8" t="str">
        <f t="shared" si="112"/>
        <v>Yellow</v>
      </c>
      <c r="CL109" s="10" t="str">
        <f t="shared" si="151"/>
        <v>France - LA BAULE - Hôtel Barrière L’Hermitage La Baule</v>
      </c>
      <c r="CN109" s="22" t="str">
        <f t="shared" si="113"/>
        <v/>
      </c>
      <c r="CO109" s="22" t="str">
        <f t="shared" si="114"/>
        <v/>
      </c>
      <c r="CP109" s="22" t="str">
        <f t="shared" si="115"/>
        <v/>
      </c>
      <c r="CQ109" s="22" t="str">
        <f t="shared" si="116"/>
        <v/>
      </c>
      <c r="CR109" s="22" t="str">
        <f t="shared" si="152"/>
        <v/>
      </c>
      <c r="CS109" s="22" t="str">
        <f t="shared" si="153"/>
        <v/>
      </c>
      <c r="CY109" s="8" t="str">
        <f t="shared" si="117"/>
        <v>X</v>
      </c>
      <c r="CZ109" s="29" t="str">
        <f t="shared" si="118"/>
        <v>X</v>
      </c>
      <c r="DB109" s="8" t="str">
        <f t="shared" si="119"/>
        <v>X</v>
      </c>
      <c r="DC109" s="8" t="str">
        <f t="shared" si="120"/>
        <v>X</v>
      </c>
      <c r="DD109" s="8" t="str">
        <f t="shared" si="121"/>
        <v>X</v>
      </c>
      <c r="DE109" s="8" t="str">
        <f t="shared" si="122"/>
        <v>X</v>
      </c>
      <c r="DF109" s="8" t="str">
        <f t="shared" si="123"/>
        <v>X</v>
      </c>
      <c r="DG109" s="8" t="str">
        <f t="shared" si="124"/>
        <v>X</v>
      </c>
      <c r="DH109" s="8" t="str">
        <f t="shared" si="125"/>
        <v>X</v>
      </c>
      <c r="DI109" s="8" t="str">
        <f t="shared" si="126"/>
        <v>X</v>
      </c>
      <c r="DJ109" s="8" t="str">
        <f t="shared" si="127"/>
        <v>X</v>
      </c>
      <c r="DK109" s="8" t="str">
        <f t="shared" si="128"/>
        <v>X</v>
      </c>
      <c r="DL109" s="8" t="str">
        <f t="shared" si="129"/>
        <v>X</v>
      </c>
      <c r="DM109" s="8" t="str">
        <f t="shared" si="130"/>
        <v>X</v>
      </c>
      <c r="DN109" s="8" t="str">
        <f t="shared" si="131"/>
        <v>X</v>
      </c>
      <c r="DO109" s="8" t="str">
        <f t="shared" si="132"/>
        <v>X</v>
      </c>
      <c r="DP109" s="8" t="str">
        <f t="shared" si="133"/>
        <v>X</v>
      </c>
      <c r="DQ109" s="8" t="str">
        <f t="shared" si="134"/>
        <v>X</v>
      </c>
      <c r="DR109" s="8" t="str">
        <f t="shared" si="135"/>
        <v>X</v>
      </c>
      <c r="DS109" s="8" t="str">
        <f t="shared" si="136"/>
        <v>X</v>
      </c>
      <c r="DT109" s="8" t="str">
        <f t="shared" si="137"/>
        <v>X</v>
      </c>
      <c r="DU109" s="8" t="str">
        <f t="shared" si="138"/>
        <v>X</v>
      </c>
      <c r="DV109" s="8" t="str">
        <f t="shared" si="139"/>
        <v>X</v>
      </c>
      <c r="DW109" s="8" t="str">
        <f t="shared" si="140"/>
        <v>X</v>
      </c>
      <c r="DX109" s="8" t="str">
        <f t="shared" si="141"/>
        <v>X</v>
      </c>
      <c r="DZ109" s="8" t="str">
        <f t="shared" si="142"/>
        <v>X</v>
      </c>
      <c r="EB109" s="8">
        <f>IF($DZ109="", "", COUNTIF($DZ$11:$DZ109, "X"))</f>
        <v>99</v>
      </c>
      <c r="ED109" s="10" t="str">
        <f t="shared" si="143"/>
        <v>99. Hôtel Barrière L’Hermitage La Baule</v>
      </c>
      <c r="EF109" s="8">
        <v>99</v>
      </c>
      <c r="EH109" s="10" t="str">
        <f>IF($B109="", "", IF(COUNTIF($B$11:$B109, $B109)&gt;1, "", $B109))</f>
        <v/>
      </c>
      <c r="EI109" s="8" t="str">
        <f t="shared" si="144"/>
        <v/>
      </c>
      <c r="EJ109" s="10" t="str">
        <f t="shared" si="145"/>
        <v/>
      </c>
      <c r="EL109" s="10" t="str">
        <f>IF($C109="", "", IF(COUNTIF($C$11:$C109, $C109)&gt;1, "", $C109))</f>
        <v>LA BAULE</v>
      </c>
      <c r="EM109" s="8">
        <f t="shared" si="146"/>
        <v>149</v>
      </c>
      <c r="EN109" s="10" t="str">
        <f t="shared" si="147"/>
        <v>Forte dei Marmi</v>
      </c>
    </row>
    <row r="110" spans="1:144" hidden="1" x14ac:dyDescent="0.35">
      <c r="A110" s="2"/>
      <c r="B110" s="41" t="s">
        <v>1322</v>
      </c>
      <c r="C110" s="42" t="s">
        <v>1323</v>
      </c>
      <c r="D110" s="42" t="s">
        <v>1324</v>
      </c>
      <c r="E110" s="49">
        <v>239</v>
      </c>
      <c r="F110" s="49">
        <v>198</v>
      </c>
      <c r="G110" s="49">
        <v>41</v>
      </c>
      <c r="H110" s="49">
        <v>0</v>
      </c>
      <c r="I110" s="42" t="s">
        <v>137</v>
      </c>
      <c r="J110" s="50" t="s">
        <v>137</v>
      </c>
      <c r="K110" s="49" t="s">
        <v>137</v>
      </c>
      <c r="L110" s="49" t="s">
        <v>137</v>
      </c>
      <c r="M110" s="49" t="s">
        <v>137</v>
      </c>
      <c r="N110" s="49" t="s">
        <v>137</v>
      </c>
      <c r="O110" s="49" t="s">
        <v>137</v>
      </c>
      <c r="P110" s="49" t="s">
        <v>137</v>
      </c>
      <c r="Q110" s="49" t="s">
        <v>137</v>
      </c>
      <c r="R110" s="49" t="s">
        <v>137</v>
      </c>
      <c r="S110" s="50" t="s">
        <v>137</v>
      </c>
      <c r="T110" s="49" t="s">
        <v>137</v>
      </c>
      <c r="U110" s="49" t="s">
        <v>137</v>
      </c>
      <c r="V110" s="49" t="s">
        <v>137</v>
      </c>
      <c r="W110" s="50" t="s">
        <v>137</v>
      </c>
      <c r="X110" s="49" t="s">
        <v>137</v>
      </c>
      <c r="Y110" s="50" t="s">
        <v>137</v>
      </c>
      <c r="Z110" s="49" t="s">
        <v>137</v>
      </c>
      <c r="AA110" s="49" t="s">
        <v>137</v>
      </c>
      <c r="AB110" s="67" t="s">
        <v>137</v>
      </c>
      <c r="AC110" s="63" t="s">
        <v>790</v>
      </c>
      <c r="AD110" s="63" t="s">
        <v>137</v>
      </c>
      <c r="AE110" s="43" t="s">
        <v>137</v>
      </c>
      <c r="AF110" s="2"/>
      <c r="BE110" s="8" t="str">
        <f t="shared" si="148"/>
        <v>X</v>
      </c>
      <c r="BG110" s="8" t="str">
        <f t="shared" si="85"/>
        <v/>
      </c>
      <c r="BH110" s="8" t="str">
        <f t="shared" si="86"/>
        <v/>
      </c>
      <c r="BI110" s="8" t="str">
        <f t="shared" si="87"/>
        <v/>
      </c>
      <c r="BJ110" s="8" t="str">
        <f t="shared" si="88"/>
        <v/>
      </c>
      <c r="BK110" s="8" t="str">
        <f t="shared" si="89"/>
        <v/>
      </c>
      <c r="BL110" s="8" t="str">
        <f t="shared" si="90"/>
        <v/>
      </c>
      <c r="BM110" s="8" t="str">
        <f t="shared" si="91"/>
        <v/>
      </c>
      <c r="BN110" s="8" t="str">
        <f t="shared" si="92"/>
        <v>Yellow</v>
      </c>
      <c r="BO110" s="8" t="str">
        <f t="shared" si="93"/>
        <v>Yellow</v>
      </c>
      <c r="BP110" s="8" t="str">
        <f t="shared" si="94"/>
        <v>Yellow</v>
      </c>
      <c r="BQ110" s="8" t="str">
        <f t="shared" si="95"/>
        <v>Yellow</v>
      </c>
      <c r="BR110" s="8" t="str">
        <f t="shared" si="96"/>
        <v>Yellow</v>
      </c>
      <c r="BS110" s="8" t="str">
        <f t="shared" si="97"/>
        <v>Yellow</v>
      </c>
      <c r="BT110" s="8" t="str">
        <f t="shared" si="98"/>
        <v>Yellow</v>
      </c>
      <c r="BU110" s="8" t="str">
        <f t="shared" si="99"/>
        <v>Yellow</v>
      </c>
      <c r="BV110" s="8" t="str">
        <f t="shared" si="100"/>
        <v>Yellow</v>
      </c>
      <c r="BW110" s="8" t="str">
        <f t="shared" si="101"/>
        <v>Yellow</v>
      </c>
      <c r="BX110" s="8" t="str">
        <f t="shared" si="102"/>
        <v>Yellow</v>
      </c>
      <c r="BY110" s="8" t="str">
        <f t="shared" si="103"/>
        <v>Yellow</v>
      </c>
      <c r="BZ110" s="8" t="str">
        <f t="shared" si="104"/>
        <v>Yellow</v>
      </c>
      <c r="CA110" s="8" t="str">
        <f t="shared" si="105"/>
        <v>Yellow</v>
      </c>
      <c r="CB110" s="8" t="str">
        <f t="shared" si="106"/>
        <v>Yellow</v>
      </c>
      <c r="CC110" s="8" t="str">
        <f t="shared" si="107"/>
        <v>Yellow</v>
      </c>
      <c r="CD110" s="8" t="str">
        <f t="shared" si="108"/>
        <v>Yellow</v>
      </c>
      <c r="CE110" s="8" t="str">
        <f t="shared" si="109"/>
        <v>Yellow</v>
      </c>
      <c r="CF110" s="8" t="str">
        <f t="shared" si="110"/>
        <v>Yellow</v>
      </c>
      <c r="CG110" s="8" t="str">
        <f t="shared" si="149"/>
        <v>Yellow</v>
      </c>
      <c r="CH110" s="8" t="str">
        <f t="shared" si="111"/>
        <v/>
      </c>
      <c r="CI110" s="8" t="str">
        <f t="shared" si="150"/>
        <v>Yellow</v>
      </c>
      <c r="CJ110" s="8" t="str">
        <f t="shared" si="112"/>
        <v>Yellow</v>
      </c>
      <c r="CL110" s="10" t="str">
        <f t="shared" si="151"/>
        <v>Georgia - Tbilisi - The Telegraph Hotel</v>
      </c>
      <c r="CN110" s="22" t="str">
        <f t="shared" si="113"/>
        <v/>
      </c>
      <c r="CO110" s="22" t="str">
        <f t="shared" si="114"/>
        <v/>
      </c>
      <c r="CP110" s="22" t="str">
        <f t="shared" si="115"/>
        <v/>
      </c>
      <c r="CQ110" s="22" t="str">
        <f t="shared" si="116"/>
        <v/>
      </c>
      <c r="CR110" s="22" t="str">
        <f t="shared" si="152"/>
        <v/>
      </c>
      <c r="CS110" s="22" t="str">
        <f t="shared" si="153"/>
        <v/>
      </c>
      <c r="CY110" s="8" t="str">
        <f t="shared" si="117"/>
        <v>X</v>
      </c>
      <c r="CZ110" s="29" t="str">
        <f t="shared" si="118"/>
        <v>X</v>
      </c>
      <c r="DB110" s="8" t="str">
        <f t="shared" si="119"/>
        <v>X</v>
      </c>
      <c r="DC110" s="8" t="str">
        <f t="shared" si="120"/>
        <v>X</v>
      </c>
      <c r="DD110" s="8" t="str">
        <f t="shared" si="121"/>
        <v>X</v>
      </c>
      <c r="DE110" s="8" t="str">
        <f t="shared" si="122"/>
        <v>X</v>
      </c>
      <c r="DF110" s="8" t="str">
        <f t="shared" si="123"/>
        <v>X</v>
      </c>
      <c r="DG110" s="8" t="str">
        <f t="shared" si="124"/>
        <v>X</v>
      </c>
      <c r="DH110" s="8" t="str">
        <f t="shared" si="125"/>
        <v>X</v>
      </c>
      <c r="DI110" s="8" t="str">
        <f t="shared" si="126"/>
        <v>X</v>
      </c>
      <c r="DJ110" s="8" t="str">
        <f t="shared" si="127"/>
        <v>X</v>
      </c>
      <c r="DK110" s="8" t="str">
        <f t="shared" si="128"/>
        <v>X</v>
      </c>
      <c r="DL110" s="8" t="str">
        <f t="shared" si="129"/>
        <v>X</v>
      </c>
      <c r="DM110" s="8" t="str">
        <f t="shared" si="130"/>
        <v>X</v>
      </c>
      <c r="DN110" s="8" t="str">
        <f t="shared" si="131"/>
        <v>X</v>
      </c>
      <c r="DO110" s="8" t="str">
        <f t="shared" si="132"/>
        <v>X</v>
      </c>
      <c r="DP110" s="8" t="str">
        <f t="shared" si="133"/>
        <v>X</v>
      </c>
      <c r="DQ110" s="8" t="str">
        <f t="shared" si="134"/>
        <v>X</v>
      </c>
      <c r="DR110" s="8" t="str">
        <f t="shared" si="135"/>
        <v>X</v>
      </c>
      <c r="DS110" s="8" t="str">
        <f t="shared" si="136"/>
        <v>X</v>
      </c>
      <c r="DT110" s="8" t="str">
        <f t="shared" si="137"/>
        <v>X</v>
      </c>
      <c r="DU110" s="8" t="str">
        <f t="shared" si="138"/>
        <v>X</v>
      </c>
      <c r="DV110" s="8" t="str">
        <f t="shared" si="139"/>
        <v>X</v>
      </c>
      <c r="DW110" s="8" t="str">
        <f t="shared" si="140"/>
        <v>X</v>
      </c>
      <c r="DX110" s="8" t="str">
        <f t="shared" si="141"/>
        <v>X</v>
      </c>
      <c r="DZ110" s="8" t="str">
        <f t="shared" si="142"/>
        <v>X</v>
      </c>
      <c r="EB110" s="8">
        <f>IF($DZ110="", "", COUNTIF($DZ$11:$DZ110, "X"))</f>
        <v>100</v>
      </c>
      <c r="ED110" s="10" t="str">
        <f t="shared" si="143"/>
        <v>100. The Telegraph Hotel</v>
      </c>
      <c r="EF110" s="8">
        <v>100</v>
      </c>
      <c r="EH110" s="10" t="str">
        <f>IF($B110="", "", IF(COUNTIF($B$11:$B110, $B110)&gt;1, "", $B110))</f>
        <v>Georgia</v>
      </c>
      <c r="EI110" s="8">
        <f t="shared" si="144"/>
        <v>22</v>
      </c>
      <c r="EJ110" s="10" t="str">
        <f t="shared" si="145"/>
        <v/>
      </c>
      <c r="EL110" s="10" t="str">
        <f>IF($C110="", "", IF(COUNTIF($C$11:$C110, $C110)&gt;1, "", $C110))</f>
        <v>Tbilisi</v>
      </c>
      <c r="EM110" s="8">
        <f t="shared" si="146"/>
        <v>317</v>
      </c>
      <c r="EN110" s="10" t="str">
        <f t="shared" si="147"/>
        <v>Frankfurt am Main</v>
      </c>
    </row>
    <row r="111" spans="1:144" hidden="1" x14ac:dyDescent="0.35">
      <c r="A111" s="2"/>
      <c r="B111" s="41" t="s">
        <v>281</v>
      </c>
      <c r="C111" s="42" t="s">
        <v>290</v>
      </c>
      <c r="D111" s="42" t="s">
        <v>291</v>
      </c>
      <c r="E111" s="49">
        <v>337</v>
      </c>
      <c r="F111" s="49">
        <v>264</v>
      </c>
      <c r="G111" s="49">
        <v>73</v>
      </c>
      <c r="H111" s="49">
        <v>40</v>
      </c>
      <c r="I111" s="42" t="s">
        <v>137</v>
      </c>
      <c r="J111" s="50" t="s">
        <v>137</v>
      </c>
      <c r="K111" s="49">
        <v>328</v>
      </c>
      <c r="L111" s="49">
        <v>6119</v>
      </c>
      <c r="M111" s="49">
        <v>870</v>
      </c>
      <c r="N111" s="49">
        <v>310</v>
      </c>
      <c r="O111" s="49">
        <v>232</v>
      </c>
      <c r="P111" s="49">
        <v>140</v>
      </c>
      <c r="Q111" s="49">
        <v>720</v>
      </c>
      <c r="R111" s="49">
        <v>1050</v>
      </c>
      <c r="S111" s="50" t="s">
        <v>7</v>
      </c>
      <c r="T111" s="49" t="s">
        <v>137</v>
      </c>
      <c r="U111" s="49" t="s">
        <v>137</v>
      </c>
      <c r="V111" s="49" t="s">
        <v>137</v>
      </c>
      <c r="W111" s="50" t="s">
        <v>7</v>
      </c>
      <c r="X111" s="49" t="s">
        <v>137</v>
      </c>
      <c r="Y111" s="50" t="s">
        <v>137</v>
      </c>
      <c r="Z111" s="49" t="s">
        <v>137</v>
      </c>
      <c r="AA111" s="49">
        <v>22</v>
      </c>
      <c r="AB111" s="67" t="s">
        <v>137</v>
      </c>
      <c r="AC111" s="63" t="s">
        <v>790</v>
      </c>
      <c r="AD111" s="63" t="s">
        <v>896</v>
      </c>
      <c r="AE111" s="43" t="s">
        <v>137</v>
      </c>
      <c r="AF111" s="2"/>
      <c r="BE111" s="8" t="str">
        <f t="shared" si="148"/>
        <v>X</v>
      </c>
      <c r="BG111" s="8" t="str">
        <f t="shared" si="85"/>
        <v/>
      </c>
      <c r="BH111" s="8" t="str">
        <f t="shared" si="86"/>
        <v/>
      </c>
      <c r="BI111" s="8" t="str">
        <f t="shared" si="87"/>
        <v/>
      </c>
      <c r="BJ111" s="8" t="str">
        <f t="shared" si="88"/>
        <v/>
      </c>
      <c r="BK111" s="8" t="str">
        <f t="shared" si="89"/>
        <v/>
      </c>
      <c r="BL111" s="8" t="str">
        <f t="shared" si="90"/>
        <v/>
      </c>
      <c r="BM111" s="8" t="str">
        <f t="shared" si="91"/>
        <v/>
      </c>
      <c r="BN111" s="8" t="str">
        <f t="shared" si="92"/>
        <v>Yellow</v>
      </c>
      <c r="BO111" s="8" t="str">
        <f t="shared" si="93"/>
        <v>Yellow</v>
      </c>
      <c r="BP111" s="8" t="str">
        <f t="shared" si="94"/>
        <v/>
      </c>
      <c r="BQ111" s="8" t="str">
        <f t="shared" si="95"/>
        <v/>
      </c>
      <c r="BR111" s="8" t="str">
        <f t="shared" si="96"/>
        <v/>
      </c>
      <c r="BS111" s="8" t="str">
        <f t="shared" si="97"/>
        <v/>
      </c>
      <c r="BT111" s="8" t="str">
        <f t="shared" si="98"/>
        <v/>
      </c>
      <c r="BU111" s="8" t="str">
        <f t="shared" si="99"/>
        <v/>
      </c>
      <c r="BV111" s="8" t="str">
        <f t="shared" si="100"/>
        <v/>
      </c>
      <c r="BW111" s="8" t="str">
        <f t="shared" si="101"/>
        <v/>
      </c>
      <c r="BX111" s="8" t="str">
        <f t="shared" si="102"/>
        <v/>
      </c>
      <c r="BY111" s="8" t="str">
        <f t="shared" si="103"/>
        <v>Yellow</v>
      </c>
      <c r="BZ111" s="8" t="str">
        <f t="shared" si="104"/>
        <v>Yellow</v>
      </c>
      <c r="CA111" s="8" t="str">
        <f t="shared" si="105"/>
        <v>Yellow</v>
      </c>
      <c r="CB111" s="8" t="str">
        <f t="shared" si="106"/>
        <v/>
      </c>
      <c r="CC111" s="8" t="str">
        <f t="shared" si="107"/>
        <v>Yellow</v>
      </c>
      <c r="CD111" s="8" t="str">
        <f t="shared" si="108"/>
        <v>Yellow</v>
      </c>
      <c r="CE111" s="8" t="str">
        <f t="shared" si="109"/>
        <v>Yellow</v>
      </c>
      <c r="CF111" s="8" t="str">
        <f t="shared" si="110"/>
        <v/>
      </c>
      <c r="CG111" s="8" t="str">
        <f t="shared" si="149"/>
        <v>Yellow</v>
      </c>
      <c r="CH111" s="8" t="str">
        <f t="shared" si="111"/>
        <v/>
      </c>
      <c r="CI111" s="8" t="str">
        <f t="shared" si="150"/>
        <v/>
      </c>
      <c r="CJ111" s="8" t="str">
        <f t="shared" si="112"/>
        <v>Yellow</v>
      </c>
      <c r="CL111" s="10" t="str">
        <f t="shared" si="151"/>
        <v>Germany - Munich - Bayerischer Hof</v>
      </c>
      <c r="CN111" s="22">
        <f t="shared" si="113"/>
        <v>6119</v>
      </c>
      <c r="CO111" s="22" t="str">
        <f t="shared" si="114"/>
        <v/>
      </c>
      <c r="CP111" s="22" t="str">
        <f t="shared" si="115"/>
        <v/>
      </c>
      <c r="CQ111" s="22" t="str">
        <f t="shared" si="116"/>
        <v/>
      </c>
      <c r="CR111" s="22" t="str">
        <f t="shared" si="152"/>
        <v/>
      </c>
      <c r="CS111" s="22">
        <f t="shared" si="153"/>
        <v>22</v>
      </c>
      <c r="CY111" s="8" t="str">
        <f t="shared" si="117"/>
        <v>X</v>
      </c>
      <c r="CZ111" s="29" t="str">
        <f t="shared" si="118"/>
        <v>X</v>
      </c>
      <c r="DB111" s="8" t="str">
        <f t="shared" si="119"/>
        <v>X</v>
      </c>
      <c r="DC111" s="8" t="str">
        <f t="shared" si="120"/>
        <v>X</v>
      </c>
      <c r="DD111" s="8" t="str">
        <f t="shared" si="121"/>
        <v>X</v>
      </c>
      <c r="DE111" s="8" t="str">
        <f t="shared" si="122"/>
        <v>X</v>
      </c>
      <c r="DF111" s="8" t="str">
        <f t="shared" si="123"/>
        <v>X</v>
      </c>
      <c r="DG111" s="8" t="str">
        <f t="shared" si="124"/>
        <v>X</v>
      </c>
      <c r="DH111" s="8" t="str">
        <f t="shared" si="125"/>
        <v>X</v>
      </c>
      <c r="DI111" s="8" t="str">
        <f t="shared" si="126"/>
        <v>X</v>
      </c>
      <c r="DJ111" s="8" t="str">
        <f t="shared" si="127"/>
        <v>X</v>
      </c>
      <c r="DK111" s="8" t="str">
        <f t="shared" si="128"/>
        <v>X</v>
      </c>
      <c r="DL111" s="8" t="str">
        <f t="shared" si="129"/>
        <v>X</v>
      </c>
      <c r="DM111" s="8" t="str">
        <f t="shared" si="130"/>
        <v>X</v>
      </c>
      <c r="DN111" s="8" t="str">
        <f t="shared" si="131"/>
        <v>X</v>
      </c>
      <c r="DO111" s="8" t="str">
        <f t="shared" si="132"/>
        <v>X</v>
      </c>
      <c r="DP111" s="8" t="str">
        <f t="shared" si="133"/>
        <v>X</v>
      </c>
      <c r="DQ111" s="8" t="str">
        <f t="shared" si="134"/>
        <v>X</v>
      </c>
      <c r="DR111" s="8" t="str">
        <f t="shared" si="135"/>
        <v>X</v>
      </c>
      <c r="DS111" s="8" t="str">
        <f t="shared" si="136"/>
        <v>X</v>
      </c>
      <c r="DT111" s="8" t="str">
        <f t="shared" si="137"/>
        <v>X</v>
      </c>
      <c r="DU111" s="8" t="str">
        <f t="shared" si="138"/>
        <v>X</v>
      </c>
      <c r="DV111" s="8" t="str">
        <f t="shared" si="139"/>
        <v>X</v>
      </c>
      <c r="DW111" s="8" t="str">
        <f t="shared" si="140"/>
        <v>X</v>
      </c>
      <c r="DX111" s="8" t="str">
        <f t="shared" si="141"/>
        <v>X</v>
      </c>
      <c r="DZ111" s="8" t="str">
        <f t="shared" si="142"/>
        <v>X</v>
      </c>
      <c r="EB111" s="8">
        <f>IF($DZ111="", "", COUNTIF($DZ$11:$DZ111, "X"))</f>
        <v>101</v>
      </c>
      <c r="ED111" s="10" t="str">
        <f t="shared" si="143"/>
        <v>101. Bayerischer Hof</v>
      </c>
      <c r="EF111" s="8">
        <v>101</v>
      </c>
      <c r="EH111" s="10" t="str">
        <f>IF($B111="", "", IF(COUNTIF($B$11:$B111, $B111)&gt;1, "", $B111))</f>
        <v>Germany</v>
      </c>
      <c r="EI111" s="8">
        <f t="shared" si="144"/>
        <v>23</v>
      </c>
      <c r="EJ111" s="10" t="str">
        <f t="shared" si="145"/>
        <v/>
      </c>
      <c r="EL111" s="10" t="str">
        <f>IF($C111="", "", IF(COUNTIF($C$11:$C111, $C111)&gt;1, "", $C111))</f>
        <v>Munich</v>
      </c>
      <c r="EM111" s="8">
        <f t="shared" si="146"/>
        <v>192</v>
      </c>
      <c r="EN111" s="10" t="str">
        <f t="shared" si="147"/>
        <v>Franschhoek</v>
      </c>
    </row>
    <row r="112" spans="1:144" hidden="1" x14ac:dyDescent="0.35">
      <c r="A112" s="2"/>
      <c r="B112" s="41" t="s">
        <v>281</v>
      </c>
      <c r="C112" s="42" t="s">
        <v>293</v>
      </c>
      <c r="D112" s="42" t="s">
        <v>294</v>
      </c>
      <c r="E112" s="49">
        <v>112</v>
      </c>
      <c r="F112" s="49">
        <v>49</v>
      </c>
      <c r="G112" s="49">
        <v>63</v>
      </c>
      <c r="H112" s="49">
        <v>5</v>
      </c>
      <c r="I112" s="42" t="s">
        <v>137</v>
      </c>
      <c r="J112" s="50" t="s">
        <v>137</v>
      </c>
      <c r="K112" s="49">
        <v>250</v>
      </c>
      <c r="L112" s="49">
        <v>450</v>
      </c>
      <c r="M112" s="49">
        <v>110</v>
      </c>
      <c r="N112" s="49">
        <v>60</v>
      </c>
      <c r="O112" s="49">
        <v>72</v>
      </c>
      <c r="P112" s="49">
        <v>3</v>
      </c>
      <c r="Q112" s="49">
        <v>120</v>
      </c>
      <c r="R112" s="49">
        <v>120</v>
      </c>
      <c r="S112" s="50" t="s">
        <v>7</v>
      </c>
      <c r="T112" s="49" t="s">
        <v>137</v>
      </c>
      <c r="U112" s="49" t="s">
        <v>137</v>
      </c>
      <c r="V112" s="49" t="s">
        <v>137</v>
      </c>
      <c r="W112" s="50" t="s">
        <v>7</v>
      </c>
      <c r="X112" s="49" t="s">
        <v>137</v>
      </c>
      <c r="Y112" s="50" t="s">
        <v>137</v>
      </c>
      <c r="Z112" s="49" t="s">
        <v>137</v>
      </c>
      <c r="AA112" s="49" t="s">
        <v>137</v>
      </c>
      <c r="AB112" s="67" t="s">
        <v>137</v>
      </c>
      <c r="AC112" s="63" t="s">
        <v>790</v>
      </c>
      <c r="AD112" s="63" t="s">
        <v>898</v>
      </c>
      <c r="AE112" s="43" t="s">
        <v>137</v>
      </c>
      <c r="AF112" s="2"/>
      <c r="BE112" s="8" t="str">
        <f t="shared" si="148"/>
        <v>X</v>
      </c>
      <c r="BG112" s="8" t="str">
        <f t="shared" si="85"/>
        <v/>
      </c>
      <c r="BH112" s="8" t="str">
        <f t="shared" si="86"/>
        <v/>
      </c>
      <c r="BI112" s="8" t="str">
        <f t="shared" si="87"/>
        <v/>
      </c>
      <c r="BJ112" s="8" t="str">
        <f t="shared" si="88"/>
        <v/>
      </c>
      <c r="BK112" s="8" t="str">
        <f t="shared" si="89"/>
        <v/>
      </c>
      <c r="BL112" s="8" t="str">
        <f t="shared" si="90"/>
        <v/>
      </c>
      <c r="BM112" s="8" t="str">
        <f t="shared" si="91"/>
        <v/>
      </c>
      <c r="BN112" s="8" t="str">
        <f t="shared" si="92"/>
        <v>Yellow</v>
      </c>
      <c r="BO112" s="8" t="str">
        <f t="shared" si="93"/>
        <v>Yellow</v>
      </c>
      <c r="BP112" s="8" t="str">
        <f t="shared" si="94"/>
        <v/>
      </c>
      <c r="BQ112" s="8" t="str">
        <f t="shared" si="95"/>
        <v/>
      </c>
      <c r="BR112" s="8" t="str">
        <f t="shared" si="96"/>
        <v/>
      </c>
      <c r="BS112" s="8" t="str">
        <f t="shared" si="97"/>
        <v/>
      </c>
      <c r="BT112" s="8" t="str">
        <f t="shared" si="98"/>
        <v/>
      </c>
      <c r="BU112" s="8" t="str">
        <f t="shared" si="99"/>
        <v/>
      </c>
      <c r="BV112" s="8" t="str">
        <f t="shared" si="100"/>
        <v/>
      </c>
      <c r="BW112" s="8" t="str">
        <f t="shared" si="101"/>
        <v/>
      </c>
      <c r="BX112" s="8" t="str">
        <f t="shared" si="102"/>
        <v/>
      </c>
      <c r="BY112" s="8" t="str">
        <f t="shared" si="103"/>
        <v>Yellow</v>
      </c>
      <c r="BZ112" s="8" t="str">
        <f t="shared" si="104"/>
        <v>Yellow</v>
      </c>
      <c r="CA112" s="8" t="str">
        <f t="shared" si="105"/>
        <v>Yellow</v>
      </c>
      <c r="CB112" s="8" t="str">
        <f t="shared" si="106"/>
        <v/>
      </c>
      <c r="CC112" s="8" t="str">
        <f t="shared" si="107"/>
        <v>Yellow</v>
      </c>
      <c r="CD112" s="8" t="str">
        <f t="shared" si="108"/>
        <v>Yellow</v>
      </c>
      <c r="CE112" s="8" t="str">
        <f t="shared" si="109"/>
        <v>Yellow</v>
      </c>
      <c r="CF112" s="8" t="str">
        <f t="shared" si="110"/>
        <v>Yellow</v>
      </c>
      <c r="CG112" s="8" t="str">
        <f t="shared" si="149"/>
        <v>Yellow</v>
      </c>
      <c r="CH112" s="8" t="str">
        <f t="shared" si="111"/>
        <v/>
      </c>
      <c r="CI112" s="8" t="str">
        <f t="shared" si="150"/>
        <v/>
      </c>
      <c r="CJ112" s="8" t="str">
        <f t="shared" si="112"/>
        <v>Yellow</v>
      </c>
      <c r="CL112" s="10" t="str">
        <f t="shared" si="151"/>
        <v>Germany - Freiburg - Colombi Hotel</v>
      </c>
      <c r="CN112" s="22">
        <f t="shared" si="113"/>
        <v>450</v>
      </c>
      <c r="CO112" s="22" t="str">
        <f t="shared" si="114"/>
        <v/>
      </c>
      <c r="CP112" s="22" t="str">
        <f t="shared" si="115"/>
        <v/>
      </c>
      <c r="CQ112" s="22" t="str">
        <f t="shared" si="116"/>
        <v/>
      </c>
      <c r="CR112" s="22" t="str">
        <f t="shared" si="152"/>
        <v/>
      </c>
      <c r="CS112" s="22" t="str">
        <f t="shared" si="153"/>
        <v/>
      </c>
      <c r="CY112" s="8" t="str">
        <f t="shared" si="117"/>
        <v>X</v>
      </c>
      <c r="CZ112" s="29" t="str">
        <f t="shared" si="118"/>
        <v>X</v>
      </c>
      <c r="DB112" s="8" t="str">
        <f t="shared" si="119"/>
        <v>X</v>
      </c>
      <c r="DC112" s="8" t="str">
        <f t="shared" si="120"/>
        <v>X</v>
      </c>
      <c r="DD112" s="8" t="str">
        <f t="shared" si="121"/>
        <v>X</v>
      </c>
      <c r="DE112" s="8" t="str">
        <f t="shared" si="122"/>
        <v>X</v>
      </c>
      <c r="DF112" s="8" t="str">
        <f t="shared" si="123"/>
        <v>X</v>
      </c>
      <c r="DG112" s="8" t="str">
        <f t="shared" si="124"/>
        <v>X</v>
      </c>
      <c r="DH112" s="8" t="str">
        <f t="shared" si="125"/>
        <v>X</v>
      </c>
      <c r="DI112" s="8" t="str">
        <f t="shared" si="126"/>
        <v>X</v>
      </c>
      <c r="DJ112" s="8" t="str">
        <f t="shared" si="127"/>
        <v>X</v>
      </c>
      <c r="DK112" s="8" t="str">
        <f t="shared" si="128"/>
        <v>X</v>
      </c>
      <c r="DL112" s="8" t="str">
        <f t="shared" si="129"/>
        <v>X</v>
      </c>
      <c r="DM112" s="8" t="str">
        <f t="shared" si="130"/>
        <v>X</v>
      </c>
      <c r="DN112" s="8" t="str">
        <f t="shared" si="131"/>
        <v>X</v>
      </c>
      <c r="DO112" s="8" t="str">
        <f t="shared" si="132"/>
        <v>X</v>
      </c>
      <c r="DP112" s="8" t="str">
        <f t="shared" si="133"/>
        <v>X</v>
      </c>
      <c r="DQ112" s="8" t="str">
        <f t="shared" si="134"/>
        <v>X</v>
      </c>
      <c r="DR112" s="8" t="str">
        <f t="shared" si="135"/>
        <v>X</v>
      </c>
      <c r="DS112" s="8" t="str">
        <f t="shared" si="136"/>
        <v>X</v>
      </c>
      <c r="DT112" s="8" t="str">
        <f t="shared" si="137"/>
        <v>X</v>
      </c>
      <c r="DU112" s="8" t="str">
        <f t="shared" si="138"/>
        <v>X</v>
      </c>
      <c r="DV112" s="8" t="str">
        <f t="shared" si="139"/>
        <v>X</v>
      </c>
      <c r="DW112" s="8" t="str">
        <f t="shared" si="140"/>
        <v>X</v>
      </c>
      <c r="DX112" s="8" t="str">
        <f t="shared" si="141"/>
        <v>X</v>
      </c>
      <c r="DZ112" s="8" t="str">
        <f t="shared" si="142"/>
        <v>X</v>
      </c>
      <c r="EB112" s="8">
        <f>IF($DZ112="", "", COUNTIF($DZ$11:$DZ112, "X"))</f>
        <v>102</v>
      </c>
      <c r="ED112" s="10" t="str">
        <f t="shared" si="143"/>
        <v>102. Colombi Hotel</v>
      </c>
      <c r="EF112" s="8">
        <v>102</v>
      </c>
      <c r="EH112" s="10" t="str">
        <f>IF($B112="", "", IF(COUNTIF($B$11:$B112, $B112)&gt;1, "", $B112))</f>
        <v/>
      </c>
      <c r="EI112" s="8" t="str">
        <f t="shared" si="144"/>
        <v/>
      </c>
      <c r="EJ112" s="10" t="str">
        <f t="shared" si="145"/>
        <v/>
      </c>
      <c r="EL112" s="10" t="str">
        <f>IF($C112="", "", IF(COUNTIF($C$11:$C112, $C112)&gt;1, "", $C112))</f>
        <v>Freiburg</v>
      </c>
      <c r="EM112" s="8">
        <f t="shared" si="146"/>
        <v>102</v>
      </c>
      <c r="EN112" s="10" t="str">
        <f t="shared" si="147"/>
        <v>Freiburg</v>
      </c>
    </row>
    <row r="113" spans="1:144" hidden="1" x14ac:dyDescent="0.35">
      <c r="A113" s="2"/>
      <c r="B113" s="41" t="s">
        <v>281</v>
      </c>
      <c r="C113" s="42" t="s">
        <v>284</v>
      </c>
      <c r="D113" s="42" t="s">
        <v>285</v>
      </c>
      <c r="E113" s="49">
        <v>134</v>
      </c>
      <c r="F113" s="49">
        <v>105</v>
      </c>
      <c r="G113" s="49">
        <v>29</v>
      </c>
      <c r="H113" s="49">
        <v>12</v>
      </c>
      <c r="I113" s="42" t="s">
        <v>137</v>
      </c>
      <c r="J113" s="50" t="s">
        <v>137</v>
      </c>
      <c r="K113" s="49">
        <v>200</v>
      </c>
      <c r="L113" s="49">
        <v>729</v>
      </c>
      <c r="M113" s="49">
        <v>80</v>
      </c>
      <c r="N113" s="49">
        <v>80</v>
      </c>
      <c r="O113" s="49">
        <v>60</v>
      </c>
      <c r="P113" s="49">
        <v>40</v>
      </c>
      <c r="Q113" s="49">
        <v>100</v>
      </c>
      <c r="R113" s="49">
        <v>200</v>
      </c>
      <c r="S113" s="50" t="s">
        <v>7</v>
      </c>
      <c r="T113" s="49" t="s">
        <v>137</v>
      </c>
      <c r="U113" s="49" t="s">
        <v>137</v>
      </c>
      <c r="V113" s="49" t="s">
        <v>137</v>
      </c>
      <c r="W113" s="50" t="s">
        <v>7</v>
      </c>
      <c r="X113" s="49" t="s">
        <v>137</v>
      </c>
      <c r="Y113" s="50" t="s">
        <v>137</v>
      </c>
      <c r="Z113" s="49" t="s">
        <v>137</v>
      </c>
      <c r="AA113" s="49">
        <v>9</v>
      </c>
      <c r="AB113" s="67" t="s">
        <v>137</v>
      </c>
      <c r="AC113" s="63" t="s">
        <v>790</v>
      </c>
      <c r="AD113" s="63" t="s">
        <v>893</v>
      </c>
      <c r="AE113" s="43" t="s">
        <v>137</v>
      </c>
      <c r="AF113" s="2"/>
      <c r="BE113" s="8" t="str">
        <f t="shared" si="148"/>
        <v>X</v>
      </c>
      <c r="BG113" s="8" t="str">
        <f t="shared" si="85"/>
        <v/>
      </c>
      <c r="BH113" s="8" t="str">
        <f t="shared" si="86"/>
        <v/>
      </c>
      <c r="BI113" s="8" t="str">
        <f t="shared" si="87"/>
        <v/>
      </c>
      <c r="BJ113" s="8" t="str">
        <f t="shared" si="88"/>
        <v/>
      </c>
      <c r="BK113" s="8" t="str">
        <f t="shared" si="89"/>
        <v/>
      </c>
      <c r="BL113" s="8" t="str">
        <f t="shared" si="90"/>
        <v/>
      </c>
      <c r="BM113" s="8" t="str">
        <f t="shared" si="91"/>
        <v/>
      </c>
      <c r="BN113" s="8" t="str">
        <f t="shared" si="92"/>
        <v>Yellow</v>
      </c>
      <c r="BO113" s="8" t="str">
        <f t="shared" si="93"/>
        <v>Yellow</v>
      </c>
      <c r="BP113" s="8" t="str">
        <f t="shared" si="94"/>
        <v/>
      </c>
      <c r="BQ113" s="8" t="str">
        <f t="shared" si="95"/>
        <v/>
      </c>
      <c r="BR113" s="8" t="str">
        <f t="shared" si="96"/>
        <v/>
      </c>
      <c r="BS113" s="8" t="str">
        <f t="shared" si="97"/>
        <v/>
      </c>
      <c r="BT113" s="8" t="str">
        <f t="shared" si="98"/>
        <v/>
      </c>
      <c r="BU113" s="8" t="str">
        <f t="shared" si="99"/>
        <v/>
      </c>
      <c r="BV113" s="8" t="str">
        <f t="shared" si="100"/>
        <v/>
      </c>
      <c r="BW113" s="8" t="str">
        <f t="shared" si="101"/>
        <v/>
      </c>
      <c r="BX113" s="8" t="str">
        <f t="shared" si="102"/>
        <v/>
      </c>
      <c r="BY113" s="8" t="str">
        <f t="shared" si="103"/>
        <v>Yellow</v>
      </c>
      <c r="BZ113" s="8" t="str">
        <f t="shared" si="104"/>
        <v>Yellow</v>
      </c>
      <c r="CA113" s="8" t="str">
        <f t="shared" si="105"/>
        <v>Yellow</v>
      </c>
      <c r="CB113" s="8" t="str">
        <f t="shared" si="106"/>
        <v/>
      </c>
      <c r="CC113" s="8" t="str">
        <f t="shared" si="107"/>
        <v>Yellow</v>
      </c>
      <c r="CD113" s="8" t="str">
        <f t="shared" si="108"/>
        <v>Yellow</v>
      </c>
      <c r="CE113" s="8" t="str">
        <f t="shared" si="109"/>
        <v>Yellow</v>
      </c>
      <c r="CF113" s="8" t="str">
        <f t="shared" si="110"/>
        <v/>
      </c>
      <c r="CG113" s="8" t="str">
        <f t="shared" si="149"/>
        <v>Yellow</v>
      </c>
      <c r="CH113" s="8" t="str">
        <f t="shared" si="111"/>
        <v/>
      </c>
      <c r="CI113" s="8" t="str">
        <f t="shared" si="150"/>
        <v/>
      </c>
      <c r="CJ113" s="8" t="str">
        <f t="shared" si="112"/>
        <v>Yellow</v>
      </c>
      <c r="CL113" s="10" t="str">
        <f t="shared" si="151"/>
        <v>Germany - Cologne - Excelsior Hotel Ernst</v>
      </c>
      <c r="CN113" s="22">
        <f t="shared" si="113"/>
        <v>729</v>
      </c>
      <c r="CO113" s="22" t="str">
        <f t="shared" si="114"/>
        <v/>
      </c>
      <c r="CP113" s="22" t="str">
        <f t="shared" si="115"/>
        <v/>
      </c>
      <c r="CQ113" s="22" t="str">
        <f t="shared" si="116"/>
        <v/>
      </c>
      <c r="CR113" s="22" t="str">
        <f t="shared" si="152"/>
        <v/>
      </c>
      <c r="CS113" s="22">
        <f t="shared" si="153"/>
        <v>9</v>
      </c>
      <c r="CY113" s="8" t="str">
        <f t="shared" si="117"/>
        <v>X</v>
      </c>
      <c r="CZ113" s="29" t="str">
        <f t="shared" si="118"/>
        <v>X</v>
      </c>
      <c r="DB113" s="8" t="str">
        <f t="shared" si="119"/>
        <v>X</v>
      </c>
      <c r="DC113" s="8" t="str">
        <f t="shared" si="120"/>
        <v>X</v>
      </c>
      <c r="DD113" s="8" t="str">
        <f t="shared" si="121"/>
        <v>X</v>
      </c>
      <c r="DE113" s="8" t="str">
        <f t="shared" si="122"/>
        <v>X</v>
      </c>
      <c r="DF113" s="8" t="str">
        <f t="shared" si="123"/>
        <v>X</v>
      </c>
      <c r="DG113" s="8" t="str">
        <f t="shared" si="124"/>
        <v>X</v>
      </c>
      <c r="DH113" s="8" t="str">
        <f t="shared" si="125"/>
        <v>X</v>
      </c>
      <c r="DI113" s="8" t="str">
        <f t="shared" si="126"/>
        <v>X</v>
      </c>
      <c r="DJ113" s="8" t="str">
        <f t="shared" si="127"/>
        <v>X</v>
      </c>
      <c r="DK113" s="8" t="str">
        <f t="shared" si="128"/>
        <v>X</v>
      </c>
      <c r="DL113" s="8" t="str">
        <f t="shared" si="129"/>
        <v>X</v>
      </c>
      <c r="DM113" s="8" t="str">
        <f t="shared" si="130"/>
        <v>X</v>
      </c>
      <c r="DN113" s="8" t="str">
        <f t="shared" si="131"/>
        <v>X</v>
      </c>
      <c r="DO113" s="8" t="str">
        <f t="shared" si="132"/>
        <v>X</v>
      </c>
      <c r="DP113" s="8" t="str">
        <f t="shared" si="133"/>
        <v>X</v>
      </c>
      <c r="DQ113" s="8" t="str">
        <f t="shared" si="134"/>
        <v>X</v>
      </c>
      <c r="DR113" s="8" t="str">
        <f t="shared" si="135"/>
        <v>X</v>
      </c>
      <c r="DS113" s="8" t="str">
        <f t="shared" si="136"/>
        <v>X</v>
      </c>
      <c r="DT113" s="8" t="str">
        <f t="shared" si="137"/>
        <v>X</v>
      </c>
      <c r="DU113" s="8" t="str">
        <f t="shared" si="138"/>
        <v>X</v>
      </c>
      <c r="DV113" s="8" t="str">
        <f t="shared" si="139"/>
        <v>X</v>
      </c>
      <c r="DW113" s="8" t="str">
        <f t="shared" si="140"/>
        <v>X</v>
      </c>
      <c r="DX113" s="8" t="str">
        <f t="shared" si="141"/>
        <v>X</v>
      </c>
      <c r="DZ113" s="8" t="str">
        <f t="shared" si="142"/>
        <v>X</v>
      </c>
      <c r="EB113" s="8">
        <f>IF($DZ113="", "", COUNTIF($DZ$11:$DZ113, "X"))</f>
        <v>103</v>
      </c>
      <c r="ED113" s="10" t="str">
        <f t="shared" si="143"/>
        <v>103. Excelsior Hotel Ernst</v>
      </c>
      <c r="EF113" s="8">
        <v>103</v>
      </c>
      <c r="EH113" s="10" t="str">
        <f>IF($B113="", "", IF(COUNTIF($B$11:$B113, $B113)&gt;1, "", $B113))</f>
        <v/>
      </c>
      <c r="EI113" s="8" t="str">
        <f t="shared" si="144"/>
        <v/>
      </c>
      <c r="EJ113" s="10" t="str">
        <f t="shared" si="145"/>
        <v/>
      </c>
      <c r="EL113" s="10" t="str">
        <f>IF($C113="", "", IF(COUNTIF($C$11:$C113, $C113)&gt;1, "", $C113))</f>
        <v>Cologne</v>
      </c>
      <c r="EM113" s="8">
        <f t="shared" si="146"/>
        <v>68</v>
      </c>
      <c r="EN113" s="10" t="str">
        <f t="shared" si="147"/>
        <v>Funchal</v>
      </c>
    </row>
    <row r="114" spans="1:144" hidden="1" x14ac:dyDescent="0.35">
      <c r="A114" s="2"/>
      <c r="B114" s="41" t="s">
        <v>281</v>
      </c>
      <c r="C114" s="42" t="s">
        <v>297</v>
      </c>
      <c r="D114" s="42" t="s">
        <v>298</v>
      </c>
      <c r="E114" s="49">
        <v>181</v>
      </c>
      <c r="F114" s="49">
        <v>120</v>
      </c>
      <c r="G114" s="49">
        <v>61</v>
      </c>
      <c r="H114" s="49">
        <v>8</v>
      </c>
      <c r="I114" s="42" t="s">
        <v>137</v>
      </c>
      <c r="J114" s="50" t="s">
        <v>137</v>
      </c>
      <c r="K114" s="49">
        <v>160</v>
      </c>
      <c r="L114" s="49">
        <v>806</v>
      </c>
      <c r="M114" s="49">
        <v>200</v>
      </c>
      <c r="N114" s="49">
        <v>120</v>
      </c>
      <c r="O114" s="49">
        <v>0</v>
      </c>
      <c r="P114" s="49">
        <v>50</v>
      </c>
      <c r="Q114" s="49">
        <v>160</v>
      </c>
      <c r="R114" s="49">
        <v>250</v>
      </c>
      <c r="S114" s="50" t="s">
        <v>7</v>
      </c>
      <c r="T114" s="49" t="s">
        <v>137</v>
      </c>
      <c r="U114" s="49" t="s">
        <v>137</v>
      </c>
      <c r="V114" s="49" t="s">
        <v>137</v>
      </c>
      <c r="W114" s="50" t="s">
        <v>7</v>
      </c>
      <c r="X114" s="49" t="s">
        <v>137</v>
      </c>
      <c r="Y114" s="50" t="s">
        <v>137</v>
      </c>
      <c r="Z114" s="49" t="s">
        <v>137</v>
      </c>
      <c r="AA114" s="49">
        <v>109.36</v>
      </c>
      <c r="AB114" s="67" t="s">
        <v>137</v>
      </c>
      <c r="AC114" s="63" t="s">
        <v>790</v>
      </c>
      <c r="AD114" s="63" t="s">
        <v>901</v>
      </c>
      <c r="AE114" s="43" t="s">
        <v>137</v>
      </c>
      <c r="AF114" s="2"/>
      <c r="BE114" s="8" t="str">
        <f t="shared" si="148"/>
        <v>X</v>
      </c>
      <c r="BG114" s="8" t="str">
        <f t="shared" si="85"/>
        <v/>
      </c>
      <c r="BH114" s="8" t="str">
        <f t="shared" si="86"/>
        <v/>
      </c>
      <c r="BI114" s="8" t="str">
        <f t="shared" si="87"/>
        <v/>
      </c>
      <c r="BJ114" s="8" t="str">
        <f t="shared" si="88"/>
        <v/>
      </c>
      <c r="BK114" s="8" t="str">
        <f t="shared" si="89"/>
        <v/>
      </c>
      <c r="BL114" s="8" t="str">
        <f t="shared" si="90"/>
        <v/>
      </c>
      <c r="BM114" s="8" t="str">
        <f t="shared" si="91"/>
        <v/>
      </c>
      <c r="BN114" s="8" t="str">
        <f t="shared" si="92"/>
        <v>Yellow</v>
      </c>
      <c r="BO114" s="8" t="str">
        <f t="shared" si="93"/>
        <v>Yellow</v>
      </c>
      <c r="BP114" s="8" t="str">
        <f t="shared" si="94"/>
        <v/>
      </c>
      <c r="BQ114" s="8" t="str">
        <f t="shared" si="95"/>
        <v/>
      </c>
      <c r="BR114" s="8" t="str">
        <f t="shared" si="96"/>
        <v/>
      </c>
      <c r="BS114" s="8" t="str">
        <f t="shared" si="97"/>
        <v/>
      </c>
      <c r="BT114" s="8" t="str">
        <f t="shared" si="98"/>
        <v/>
      </c>
      <c r="BU114" s="8" t="str">
        <f t="shared" si="99"/>
        <v/>
      </c>
      <c r="BV114" s="8" t="str">
        <f t="shared" si="100"/>
        <v/>
      </c>
      <c r="BW114" s="8" t="str">
        <f t="shared" si="101"/>
        <v/>
      </c>
      <c r="BX114" s="8" t="str">
        <f t="shared" si="102"/>
        <v/>
      </c>
      <c r="BY114" s="8" t="str">
        <f t="shared" si="103"/>
        <v>Yellow</v>
      </c>
      <c r="BZ114" s="8" t="str">
        <f t="shared" si="104"/>
        <v>Yellow</v>
      </c>
      <c r="CA114" s="8" t="str">
        <f t="shared" si="105"/>
        <v>Yellow</v>
      </c>
      <c r="CB114" s="8" t="str">
        <f t="shared" si="106"/>
        <v/>
      </c>
      <c r="CC114" s="8" t="str">
        <f t="shared" si="107"/>
        <v>Yellow</v>
      </c>
      <c r="CD114" s="8" t="str">
        <f t="shared" si="108"/>
        <v>Yellow</v>
      </c>
      <c r="CE114" s="8" t="str">
        <f t="shared" si="109"/>
        <v>Yellow</v>
      </c>
      <c r="CF114" s="8" t="str">
        <f t="shared" si="110"/>
        <v/>
      </c>
      <c r="CG114" s="8" t="str">
        <f t="shared" si="149"/>
        <v>Yellow</v>
      </c>
      <c r="CH114" s="8" t="str">
        <f t="shared" si="111"/>
        <v/>
      </c>
      <c r="CI114" s="8" t="str">
        <f t="shared" si="150"/>
        <v/>
      </c>
      <c r="CJ114" s="8" t="str">
        <f t="shared" si="112"/>
        <v>Yellow</v>
      </c>
      <c r="CL114" s="10" t="str">
        <f t="shared" si="151"/>
        <v>Germany - Heiligendamm - Grand Hotel Heiligendamm</v>
      </c>
      <c r="CN114" s="22">
        <f t="shared" si="113"/>
        <v>806</v>
      </c>
      <c r="CO114" s="22" t="str">
        <f t="shared" si="114"/>
        <v/>
      </c>
      <c r="CP114" s="22" t="str">
        <f t="shared" si="115"/>
        <v/>
      </c>
      <c r="CQ114" s="22" t="str">
        <f t="shared" si="116"/>
        <v/>
      </c>
      <c r="CR114" s="22" t="str">
        <f t="shared" si="152"/>
        <v/>
      </c>
      <c r="CS114" s="22">
        <f t="shared" si="153"/>
        <v>109.36</v>
      </c>
      <c r="CY114" s="8" t="str">
        <f t="shared" si="117"/>
        <v>X</v>
      </c>
      <c r="CZ114" s="29" t="str">
        <f t="shared" si="118"/>
        <v>X</v>
      </c>
      <c r="DB114" s="8" t="str">
        <f t="shared" si="119"/>
        <v>X</v>
      </c>
      <c r="DC114" s="8" t="str">
        <f t="shared" si="120"/>
        <v>X</v>
      </c>
      <c r="DD114" s="8" t="str">
        <f t="shared" si="121"/>
        <v>X</v>
      </c>
      <c r="DE114" s="8" t="str">
        <f t="shared" si="122"/>
        <v>X</v>
      </c>
      <c r="DF114" s="8" t="str">
        <f t="shared" si="123"/>
        <v>X</v>
      </c>
      <c r="DG114" s="8" t="str">
        <f t="shared" si="124"/>
        <v>X</v>
      </c>
      <c r="DH114" s="8" t="str">
        <f t="shared" si="125"/>
        <v>X</v>
      </c>
      <c r="DI114" s="8" t="str">
        <f t="shared" si="126"/>
        <v>X</v>
      </c>
      <c r="DJ114" s="8" t="str">
        <f t="shared" si="127"/>
        <v>X</v>
      </c>
      <c r="DK114" s="8" t="str">
        <f t="shared" si="128"/>
        <v>X</v>
      </c>
      <c r="DL114" s="8" t="str">
        <f t="shared" si="129"/>
        <v>X</v>
      </c>
      <c r="DM114" s="8" t="str">
        <f t="shared" si="130"/>
        <v>X</v>
      </c>
      <c r="DN114" s="8" t="str">
        <f t="shared" si="131"/>
        <v>X</v>
      </c>
      <c r="DO114" s="8" t="str">
        <f t="shared" si="132"/>
        <v>X</v>
      </c>
      <c r="DP114" s="8" t="str">
        <f t="shared" si="133"/>
        <v>X</v>
      </c>
      <c r="DQ114" s="8" t="str">
        <f t="shared" si="134"/>
        <v>X</v>
      </c>
      <c r="DR114" s="8" t="str">
        <f t="shared" si="135"/>
        <v>X</v>
      </c>
      <c r="DS114" s="8" t="str">
        <f t="shared" si="136"/>
        <v>X</v>
      </c>
      <c r="DT114" s="8" t="str">
        <f t="shared" si="137"/>
        <v>X</v>
      </c>
      <c r="DU114" s="8" t="str">
        <f t="shared" si="138"/>
        <v>X</v>
      </c>
      <c r="DV114" s="8" t="str">
        <f t="shared" si="139"/>
        <v>X</v>
      </c>
      <c r="DW114" s="8" t="str">
        <f t="shared" si="140"/>
        <v>X</v>
      </c>
      <c r="DX114" s="8" t="str">
        <f t="shared" si="141"/>
        <v>X</v>
      </c>
      <c r="DZ114" s="8" t="str">
        <f t="shared" si="142"/>
        <v>X</v>
      </c>
      <c r="EB114" s="8">
        <f>IF($DZ114="", "", COUNTIF($DZ$11:$DZ114, "X"))</f>
        <v>104</v>
      </c>
      <c r="ED114" s="10" t="str">
        <f t="shared" si="143"/>
        <v>104. Grand Hotel Heiligendamm</v>
      </c>
      <c r="EF114" s="8">
        <v>104</v>
      </c>
      <c r="EH114" s="10" t="str">
        <f>IF($B114="", "", IF(COUNTIF($B$11:$B114, $B114)&gt;1, "", $B114))</f>
        <v/>
      </c>
      <c r="EI114" s="8" t="str">
        <f t="shared" si="144"/>
        <v/>
      </c>
      <c r="EJ114" s="10" t="str">
        <f t="shared" si="145"/>
        <v/>
      </c>
      <c r="EL114" s="10" t="str">
        <f>IF($C114="", "", IF(COUNTIF($C$11:$C114, $C114)&gt;1, "", $C114))</f>
        <v>Heiligendamm</v>
      </c>
      <c r="EM114" s="8">
        <f t="shared" si="146"/>
        <v>120</v>
      </c>
      <c r="EN114" s="10" t="str">
        <f t="shared" si="147"/>
        <v>Gardone Riviera</v>
      </c>
    </row>
    <row r="115" spans="1:144" hidden="1" x14ac:dyDescent="0.35">
      <c r="A115" s="2"/>
      <c r="B115" s="41" t="s">
        <v>281</v>
      </c>
      <c r="C115" s="42" t="s">
        <v>288</v>
      </c>
      <c r="D115" s="42" t="s">
        <v>299</v>
      </c>
      <c r="E115" s="49">
        <v>385</v>
      </c>
      <c r="F115" s="49">
        <v>307</v>
      </c>
      <c r="G115" s="49">
        <v>78</v>
      </c>
      <c r="H115" s="49">
        <v>12</v>
      </c>
      <c r="I115" s="42" t="s">
        <v>137</v>
      </c>
      <c r="J115" s="50" t="s">
        <v>137</v>
      </c>
      <c r="K115" s="49">
        <v>500</v>
      </c>
      <c r="L115" s="49">
        <v>497</v>
      </c>
      <c r="M115" s="49">
        <v>400</v>
      </c>
      <c r="N115" s="49">
        <v>300</v>
      </c>
      <c r="O115" s="49">
        <v>210</v>
      </c>
      <c r="P115" s="49" t="s">
        <v>137</v>
      </c>
      <c r="Q115" s="49">
        <v>320</v>
      </c>
      <c r="R115" s="49">
        <v>500</v>
      </c>
      <c r="S115" s="50" t="s">
        <v>7</v>
      </c>
      <c r="T115" s="49" t="s">
        <v>137</v>
      </c>
      <c r="U115" s="49" t="s">
        <v>137</v>
      </c>
      <c r="V115" s="49" t="s">
        <v>137</v>
      </c>
      <c r="W115" s="50" t="s">
        <v>7</v>
      </c>
      <c r="X115" s="49" t="s">
        <v>137</v>
      </c>
      <c r="Y115" s="50" t="s">
        <v>137</v>
      </c>
      <c r="Z115" s="49" t="s">
        <v>137</v>
      </c>
      <c r="AA115" s="49">
        <v>4</v>
      </c>
      <c r="AB115" s="67" t="s">
        <v>137</v>
      </c>
      <c r="AC115" s="63" t="s">
        <v>790</v>
      </c>
      <c r="AD115" s="63" t="s">
        <v>902</v>
      </c>
      <c r="AE115" s="43" t="s">
        <v>137</v>
      </c>
      <c r="AF115" s="2"/>
      <c r="BE115" s="8" t="str">
        <f t="shared" si="148"/>
        <v>X</v>
      </c>
      <c r="BG115" s="8" t="str">
        <f t="shared" si="85"/>
        <v/>
      </c>
      <c r="BH115" s="8" t="str">
        <f t="shared" si="86"/>
        <v/>
      </c>
      <c r="BI115" s="8" t="str">
        <f t="shared" si="87"/>
        <v/>
      </c>
      <c r="BJ115" s="8" t="str">
        <f t="shared" si="88"/>
        <v/>
      </c>
      <c r="BK115" s="8" t="str">
        <f t="shared" si="89"/>
        <v/>
      </c>
      <c r="BL115" s="8" t="str">
        <f t="shared" si="90"/>
        <v/>
      </c>
      <c r="BM115" s="8" t="str">
        <f t="shared" si="91"/>
        <v/>
      </c>
      <c r="BN115" s="8" t="str">
        <f t="shared" si="92"/>
        <v>Yellow</v>
      </c>
      <c r="BO115" s="8" t="str">
        <f t="shared" si="93"/>
        <v>Yellow</v>
      </c>
      <c r="BP115" s="8" t="str">
        <f t="shared" si="94"/>
        <v/>
      </c>
      <c r="BQ115" s="8" t="str">
        <f t="shared" si="95"/>
        <v/>
      </c>
      <c r="BR115" s="8" t="str">
        <f t="shared" si="96"/>
        <v/>
      </c>
      <c r="BS115" s="8" t="str">
        <f t="shared" si="97"/>
        <v/>
      </c>
      <c r="BT115" s="8" t="str">
        <f t="shared" si="98"/>
        <v/>
      </c>
      <c r="BU115" s="8" t="str">
        <f t="shared" si="99"/>
        <v>Yellow</v>
      </c>
      <c r="BV115" s="8" t="str">
        <f t="shared" si="100"/>
        <v/>
      </c>
      <c r="BW115" s="8" t="str">
        <f t="shared" si="101"/>
        <v/>
      </c>
      <c r="BX115" s="8" t="str">
        <f t="shared" si="102"/>
        <v/>
      </c>
      <c r="BY115" s="8" t="str">
        <f t="shared" si="103"/>
        <v>Yellow</v>
      </c>
      <c r="BZ115" s="8" t="str">
        <f t="shared" si="104"/>
        <v>Yellow</v>
      </c>
      <c r="CA115" s="8" t="str">
        <f t="shared" si="105"/>
        <v>Yellow</v>
      </c>
      <c r="CB115" s="8" t="str">
        <f t="shared" si="106"/>
        <v/>
      </c>
      <c r="CC115" s="8" t="str">
        <f t="shared" si="107"/>
        <v>Yellow</v>
      </c>
      <c r="CD115" s="8" t="str">
        <f t="shared" si="108"/>
        <v>Yellow</v>
      </c>
      <c r="CE115" s="8" t="str">
        <f t="shared" si="109"/>
        <v>Yellow</v>
      </c>
      <c r="CF115" s="8" t="str">
        <f t="shared" si="110"/>
        <v/>
      </c>
      <c r="CG115" s="8" t="str">
        <f t="shared" si="149"/>
        <v>Yellow</v>
      </c>
      <c r="CH115" s="8" t="str">
        <f t="shared" si="111"/>
        <v/>
      </c>
      <c r="CI115" s="8" t="str">
        <f t="shared" si="150"/>
        <v/>
      </c>
      <c r="CJ115" s="8" t="str">
        <f t="shared" si="112"/>
        <v>Yellow</v>
      </c>
      <c r="CL115" s="10" t="str">
        <f t="shared" si="151"/>
        <v>Germany - Berlin - Hotel Adlon Kempinski Berlin</v>
      </c>
      <c r="CN115" s="22">
        <f t="shared" si="113"/>
        <v>497</v>
      </c>
      <c r="CO115" s="22" t="str">
        <f t="shared" si="114"/>
        <v/>
      </c>
      <c r="CP115" s="22" t="str">
        <f t="shared" si="115"/>
        <v/>
      </c>
      <c r="CQ115" s="22" t="str">
        <f t="shared" si="116"/>
        <v/>
      </c>
      <c r="CR115" s="22" t="str">
        <f t="shared" si="152"/>
        <v/>
      </c>
      <c r="CS115" s="22">
        <f t="shared" si="153"/>
        <v>4</v>
      </c>
      <c r="CY115" s="8" t="str">
        <f t="shared" si="117"/>
        <v>X</v>
      </c>
      <c r="CZ115" s="29" t="str">
        <f t="shared" si="118"/>
        <v>X</v>
      </c>
      <c r="DB115" s="8" t="str">
        <f t="shared" si="119"/>
        <v>X</v>
      </c>
      <c r="DC115" s="8" t="str">
        <f t="shared" si="120"/>
        <v>X</v>
      </c>
      <c r="DD115" s="8" t="str">
        <f t="shared" si="121"/>
        <v>X</v>
      </c>
      <c r="DE115" s="8" t="str">
        <f t="shared" si="122"/>
        <v>X</v>
      </c>
      <c r="DF115" s="8" t="str">
        <f t="shared" si="123"/>
        <v>X</v>
      </c>
      <c r="DG115" s="8" t="str">
        <f t="shared" si="124"/>
        <v>X</v>
      </c>
      <c r="DH115" s="8" t="str">
        <f t="shared" si="125"/>
        <v>X</v>
      </c>
      <c r="DI115" s="8" t="str">
        <f t="shared" si="126"/>
        <v>X</v>
      </c>
      <c r="DJ115" s="8" t="str">
        <f t="shared" si="127"/>
        <v>X</v>
      </c>
      <c r="DK115" s="8" t="str">
        <f t="shared" si="128"/>
        <v>X</v>
      </c>
      <c r="DL115" s="8" t="str">
        <f t="shared" si="129"/>
        <v>X</v>
      </c>
      <c r="DM115" s="8" t="str">
        <f t="shared" si="130"/>
        <v>X</v>
      </c>
      <c r="DN115" s="8" t="str">
        <f t="shared" si="131"/>
        <v>X</v>
      </c>
      <c r="DO115" s="8" t="str">
        <f t="shared" si="132"/>
        <v>X</v>
      </c>
      <c r="DP115" s="8" t="str">
        <f t="shared" si="133"/>
        <v>X</v>
      </c>
      <c r="DQ115" s="8" t="str">
        <f t="shared" si="134"/>
        <v>X</v>
      </c>
      <c r="DR115" s="8" t="str">
        <f t="shared" si="135"/>
        <v>X</v>
      </c>
      <c r="DS115" s="8" t="str">
        <f t="shared" si="136"/>
        <v>X</v>
      </c>
      <c r="DT115" s="8" t="str">
        <f t="shared" si="137"/>
        <v>X</v>
      </c>
      <c r="DU115" s="8" t="str">
        <f t="shared" si="138"/>
        <v>X</v>
      </c>
      <c r="DV115" s="8" t="str">
        <f t="shared" si="139"/>
        <v>X</v>
      </c>
      <c r="DW115" s="8" t="str">
        <f t="shared" si="140"/>
        <v>X</v>
      </c>
      <c r="DX115" s="8" t="str">
        <f t="shared" si="141"/>
        <v>X</v>
      </c>
      <c r="DZ115" s="8" t="str">
        <f t="shared" si="142"/>
        <v>X</v>
      </c>
      <c r="EB115" s="8">
        <f>IF($DZ115="", "", COUNTIF($DZ$11:$DZ115, "X"))</f>
        <v>105</v>
      </c>
      <c r="ED115" s="10" t="str">
        <f t="shared" si="143"/>
        <v>105. Hotel Adlon Kempinski Berlin</v>
      </c>
      <c r="EF115" s="8">
        <v>105</v>
      </c>
      <c r="EH115" s="10" t="str">
        <f>IF($B115="", "", IF(COUNTIF($B$11:$B115, $B115)&gt;1, "", $B115))</f>
        <v/>
      </c>
      <c r="EI115" s="8" t="str">
        <f t="shared" si="144"/>
        <v/>
      </c>
      <c r="EJ115" s="10" t="str">
        <f t="shared" si="145"/>
        <v/>
      </c>
      <c r="EL115" s="10" t="str">
        <f>IF($C115="", "", IF(COUNTIF($C$11:$C115, $C115)&gt;1, "", $C115))</f>
        <v>Berlin</v>
      </c>
      <c r="EM115" s="8">
        <f t="shared" si="146"/>
        <v>26</v>
      </c>
      <c r="EN115" s="10" t="str">
        <f t="shared" si="147"/>
        <v>Gassin</v>
      </c>
    </row>
    <row r="116" spans="1:144" hidden="1" x14ac:dyDescent="0.35">
      <c r="A116" s="2"/>
      <c r="B116" s="41" t="s">
        <v>281</v>
      </c>
      <c r="C116" s="42" t="s">
        <v>286</v>
      </c>
      <c r="D116" s="42" t="s">
        <v>287</v>
      </c>
      <c r="E116" s="49">
        <v>159</v>
      </c>
      <c r="F116" s="49">
        <v>135</v>
      </c>
      <c r="G116" s="49">
        <v>24</v>
      </c>
      <c r="H116" s="49">
        <v>9</v>
      </c>
      <c r="I116" s="42" t="s">
        <v>137</v>
      </c>
      <c r="J116" s="50" t="s">
        <v>137</v>
      </c>
      <c r="K116" s="49">
        <v>200</v>
      </c>
      <c r="L116" s="49">
        <v>342</v>
      </c>
      <c r="M116" s="49">
        <v>250</v>
      </c>
      <c r="N116" s="49">
        <v>150</v>
      </c>
      <c r="O116" s="49">
        <v>63</v>
      </c>
      <c r="P116" s="49">
        <v>40</v>
      </c>
      <c r="Q116" s="49">
        <v>60</v>
      </c>
      <c r="R116" s="49">
        <v>350</v>
      </c>
      <c r="S116" s="50" t="s">
        <v>7</v>
      </c>
      <c r="T116" s="49" t="s">
        <v>137</v>
      </c>
      <c r="U116" s="49" t="s">
        <v>137</v>
      </c>
      <c r="V116" s="49" t="s">
        <v>137</v>
      </c>
      <c r="W116" s="50" t="s">
        <v>7</v>
      </c>
      <c r="X116" s="49" t="s">
        <v>137</v>
      </c>
      <c r="Y116" s="50" t="s">
        <v>137</v>
      </c>
      <c r="Z116" s="49" t="s">
        <v>137</v>
      </c>
      <c r="AA116" s="49">
        <v>17</v>
      </c>
      <c r="AB116" s="67" t="s">
        <v>137</v>
      </c>
      <c r="AC116" s="63" t="s">
        <v>790</v>
      </c>
      <c r="AD116" s="63" t="s">
        <v>894</v>
      </c>
      <c r="AE116" s="43" t="s">
        <v>137</v>
      </c>
      <c r="AF116" s="2"/>
      <c r="BE116" s="8" t="str">
        <f t="shared" si="148"/>
        <v>X</v>
      </c>
      <c r="BG116" s="8" t="str">
        <f t="shared" si="85"/>
        <v/>
      </c>
      <c r="BH116" s="8" t="str">
        <f t="shared" si="86"/>
        <v/>
      </c>
      <c r="BI116" s="8" t="str">
        <f t="shared" si="87"/>
        <v/>
      </c>
      <c r="BJ116" s="8" t="str">
        <f t="shared" si="88"/>
        <v/>
      </c>
      <c r="BK116" s="8" t="str">
        <f t="shared" si="89"/>
        <v/>
      </c>
      <c r="BL116" s="8" t="str">
        <f t="shared" si="90"/>
        <v/>
      </c>
      <c r="BM116" s="8" t="str">
        <f t="shared" si="91"/>
        <v/>
      </c>
      <c r="BN116" s="8" t="str">
        <f t="shared" si="92"/>
        <v>Yellow</v>
      </c>
      <c r="BO116" s="8" t="str">
        <f t="shared" si="93"/>
        <v>Yellow</v>
      </c>
      <c r="BP116" s="8" t="str">
        <f t="shared" si="94"/>
        <v/>
      </c>
      <c r="BQ116" s="8" t="str">
        <f t="shared" si="95"/>
        <v/>
      </c>
      <c r="BR116" s="8" t="str">
        <f t="shared" si="96"/>
        <v/>
      </c>
      <c r="BS116" s="8" t="str">
        <f t="shared" si="97"/>
        <v/>
      </c>
      <c r="BT116" s="8" t="str">
        <f t="shared" si="98"/>
        <v/>
      </c>
      <c r="BU116" s="8" t="str">
        <f t="shared" si="99"/>
        <v/>
      </c>
      <c r="BV116" s="8" t="str">
        <f t="shared" si="100"/>
        <v/>
      </c>
      <c r="BW116" s="8" t="str">
        <f t="shared" si="101"/>
        <v/>
      </c>
      <c r="BX116" s="8" t="str">
        <f t="shared" si="102"/>
        <v/>
      </c>
      <c r="BY116" s="8" t="str">
        <f t="shared" si="103"/>
        <v>Yellow</v>
      </c>
      <c r="BZ116" s="8" t="str">
        <f t="shared" si="104"/>
        <v>Yellow</v>
      </c>
      <c r="CA116" s="8" t="str">
        <f t="shared" si="105"/>
        <v>Yellow</v>
      </c>
      <c r="CB116" s="8" t="str">
        <f t="shared" si="106"/>
        <v/>
      </c>
      <c r="CC116" s="8" t="str">
        <f t="shared" si="107"/>
        <v>Yellow</v>
      </c>
      <c r="CD116" s="8" t="str">
        <f t="shared" si="108"/>
        <v>Yellow</v>
      </c>
      <c r="CE116" s="8" t="str">
        <f t="shared" si="109"/>
        <v>Yellow</v>
      </c>
      <c r="CF116" s="8" t="str">
        <f t="shared" si="110"/>
        <v/>
      </c>
      <c r="CG116" s="8" t="str">
        <f t="shared" si="149"/>
        <v>Yellow</v>
      </c>
      <c r="CH116" s="8" t="str">
        <f t="shared" si="111"/>
        <v/>
      </c>
      <c r="CI116" s="8" t="str">
        <f t="shared" si="150"/>
        <v/>
      </c>
      <c r="CJ116" s="8" t="str">
        <f t="shared" si="112"/>
        <v>Yellow</v>
      </c>
      <c r="CL116" s="10" t="str">
        <f t="shared" si="151"/>
        <v>Germany - Wiesbaden - Hotel Nassauer Hof</v>
      </c>
      <c r="CN116" s="22">
        <f t="shared" si="113"/>
        <v>342</v>
      </c>
      <c r="CO116" s="22" t="str">
        <f t="shared" si="114"/>
        <v/>
      </c>
      <c r="CP116" s="22" t="str">
        <f t="shared" si="115"/>
        <v/>
      </c>
      <c r="CQ116" s="22" t="str">
        <f t="shared" si="116"/>
        <v/>
      </c>
      <c r="CR116" s="22" t="str">
        <f t="shared" si="152"/>
        <v/>
      </c>
      <c r="CS116" s="22">
        <f t="shared" si="153"/>
        <v>17</v>
      </c>
      <c r="CY116" s="8" t="str">
        <f t="shared" si="117"/>
        <v>X</v>
      </c>
      <c r="CZ116" s="29" t="str">
        <f t="shared" si="118"/>
        <v>X</v>
      </c>
      <c r="DB116" s="8" t="str">
        <f t="shared" si="119"/>
        <v>X</v>
      </c>
      <c r="DC116" s="8" t="str">
        <f t="shared" si="120"/>
        <v>X</v>
      </c>
      <c r="DD116" s="8" t="str">
        <f t="shared" si="121"/>
        <v>X</v>
      </c>
      <c r="DE116" s="8" t="str">
        <f t="shared" si="122"/>
        <v>X</v>
      </c>
      <c r="DF116" s="8" t="str">
        <f t="shared" si="123"/>
        <v>X</v>
      </c>
      <c r="DG116" s="8" t="str">
        <f t="shared" si="124"/>
        <v>X</v>
      </c>
      <c r="DH116" s="8" t="str">
        <f t="shared" si="125"/>
        <v>X</v>
      </c>
      <c r="DI116" s="8" t="str">
        <f t="shared" si="126"/>
        <v>X</v>
      </c>
      <c r="DJ116" s="8" t="str">
        <f t="shared" si="127"/>
        <v>X</v>
      </c>
      <c r="DK116" s="8" t="str">
        <f t="shared" si="128"/>
        <v>X</v>
      </c>
      <c r="DL116" s="8" t="str">
        <f t="shared" si="129"/>
        <v>X</v>
      </c>
      <c r="DM116" s="8" t="str">
        <f t="shared" si="130"/>
        <v>X</v>
      </c>
      <c r="DN116" s="8" t="str">
        <f t="shared" si="131"/>
        <v>X</v>
      </c>
      <c r="DO116" s="8" t="str">
        <f t="shared" si="132"/>
        <v>X</v>
      </c>
      <c r="DP116" s="8" t="str">
        <f t="shared" si="133"/>
        <v>X</v>
      </c>
      <c r="DQ116" s="8" t="str">
        <f t="shared" si="134"/>
        <v>X</v>
      </c>
      <c r="DR116" s="8" t="str">
        <f t="shared" si="135"/>
        <v>X</v>
      </c>
      <c r="DS116" s="8" t="str">
        <f t="shared" si="136"/>
        <v>X</v>
      </c>
      <c r="DT116" s="8" t="str">
        <f t="shared" si="137"/>
        <v>X</v>
      </c>
      <c r="DU116" s="8" t="str">
        <f t="shared" si="138"/>
        <v>X</v>
      </c>
      <c r="DV116" s="8" t="str">
        <f t="shared" si="139"/>
        <v>X</v>
      </c>
      <c r="DW116" s="8" t="str">
        <f t="shared" si="140"/>
        <v>X</v>
      </c>
      <c r="DX116" s="8" t="str">
        <f t="shared" si="141"/>
        <v>X</v>
      </c>
      <c r="DZ116" s="8" t="str">
        <f t="shared" si="142"/>
        <v>X</v>
      </c>
      <c r="EB116" s="8">
        <f>IF($DZ116="", "", COUNTIF($DZ$11:$DZ116, "X"))</f>
        <v>106</v>
      </c>
      <c r="ED116" s="10" t="str">
        <f t="shared" si="143"/>
        <v>106. Hotel Nassauer Hof</v>
      </c>
      <c r="EF116" s="8">
        <v>106</v>
      </c>
      <c r="EH116" s="10" t="str">
        <f>IF($B116="", "", IF(COUNTIF($B$11:$B116, $B116)&gt;1, "", $B116))</f>
        <v/>
      </c>
      <c r="EI116" s="8" t="str">
        <f t="shared" si="144"/>
        <v/>
      </c>
      <c r="EJ116" s="10" t="str">
        <f t="shared" si="145"/>
        <v/>
      </c>
      <c r="EL116" s="10" t="str">
        <f>IF($C116="", "", IF(COUNTIF($C$11:$C116, $C116)&gt;1, "", $C116))</f>
        <v>Wiesbaden</v>
      </c>
      <c r="EM116" s="8">
        <f t="shared" si="146"/>
        <v>355</v>
      </c>
      <c r="EN116" s="10" t="str">
        <f t="shared" si="147"/>
        <v>Geneva</v>
      </c>
    </row>
    <row r="117" spans="1:144" hidden="1" x14ac:dyDescent="0.35">
      <c r="A117" s="2"/>
      <c r="B117" s="41" t="s">
        <v>281</v>
      </c>
      <c r="C117" s="42" t="s">
        <v>288</v>
      </c>
      <c r="D117" s="42" t="s">
        <v>289</v>
      </c>
      <c r="E117" s="49">
        <v>278</v>
      </c>
      <c r="F117" s="49">
        <v>238</v>
      </c>
      <c r="G117" s="49">
        <v>40</v>
      </c>
      <c r="H117" s="49">
        <v>18</v>
      </c>
      <c r="I117" s="42" t="s">
        <v>137</v>
      </c>
      <c r="J117" s="50" t="s">
        <v>137</v>
      </c>
      <c r="K117" s="49">
        <v>900</v>
      </c>
      <c r="L117" s="49">
        <v>2600</v>
      </c>
      <c r="M117" s="49">
        <v>870</v>
      </c>
      <c r="N117" s="49">
        <v>475</v>
      </c>
      <c r="O117" s="49">
        <v>350</v>
      </c>
      <c r="P117" s="49">
        <v>150</v>
      </c>
      <c r="Q117" s="49">
        <v>530</v>
      </c>
      <c r="R117" s="49">
        <v>900</v>
      </c>
      <c r="S117" s="50" t="s">
        <v>7</v>
      </c>
      <c r="T117" s="49" t="s">
        <v>137</v>
      </c>
      <c r="U117" s="49" t="s">
        <v>137</v>
      </c>
      <c r="V117" s="49" t="s">
        <v>137</v>
      </c>
      <c r="W117" s="50" t="s">
        <v>7</v>
      </c>
      <c r="X117" s="49" t="s">
        <v>137</v>
      </c>
      <c r="Y117" s="50" t="s">
        <v>137</v>
      </c>
      <c r="Z117" s="49" t="s">
        <v>137</v>
      </c>
      <c r="AA117" s="49">
        <v>13.05</v>
      </c>
      <c r="AB117" s="67" t="s">
        <v>137</v>
      </c>
      <c r="AC117" s="63" t="s">
        <v>790</v>
      </c>
      <c r="AD117" s="63" t="s">
        <v>895</v>
      </c>
      <c r="AE117" s="43" t="s">
        <v>137</v>
      </c>
      <c r="AF117" s="2"/>
      <c r="BE117" s="8" t="str">
        <f t="shared" si="148"/>
        <v>X</v>
      </c>
      <c r="BG117" s="8" t="str">
        <f t="shared" si="85"/>
        <v/>
      </c>
      <c r="BH117" s="8" t="str">
        <f t="shared" si="86"/>
        <v/>
      </c>
      <c r="BI117" s="8" t="str">
        <f t="shared" si="87"/>
        <v/>
      </c>
      <c r="BJ117" s="8" t="str">
        <f t="shared" si="88"/>
        <v/>
      </c>
      <c r="BK117" s="8" t="str">
        <f t="shared" si="89"/>
        <v/>
      </c>
      <c r="BL117" s="8" t="str">
        <f t="shared" si="90"/>
        <v/>
      </c>
      <c r="BM117" s="8" t="str">
        <f t="shared" si="91"/>
        <v/>
      </c>
      <c r="BN117" s="8" t="str">
        <f t="shared" si="92"/>
        <v>Yellow</v>
      </c>
      <c r="BO117" s="8" t="str">
        <f t="shared" si="93"/>
        <v>Yellow</v>
      </c>
      <c r="BP117" s="8" t="str">
        <f t="shared" si="94"/>
        <v/>
      </c>
      <c r="BQ117" s="8" t="str">
        <f t="shared" si="95"/>
        <v/>
      </c>
      <c r="BR117" s="8" t="str">
        <f t="shared" si="96"/>
        <v/>
      </c>
      <c r="BS117" s="8" t="str">
        <f t="shared" si="97"/>
        <v/>
      </c>
      <c r="BT117" s="8" t="str">
        <f t="shared" si="98"/>
        <v/>
      </c>
      <c r="BU117" s="8" t="str">
        <f t="shared" si="99"/>
        <v/>
      </c>
      <c r="BV117" s="8" t="str">
        <f t="shared" si="100"/>
        <v/>
      </c>
      <c r="BW117" s="8" t="str">
        <f t="shared" si="101"/>
        <v/>
      </c>
      <c r="BX117" s="8" t="str">
        <f t="shared" si="102"/>
        <v/>
      </c>
      <c r="BY117" s="8" t="str">
        <f t="shared" si="103"/>
        <v>Yellow</v>
      </c>
      <c r="BZ117" s="8" t="str">
        <f t="shared" si="104"/>
        <v>Yellow</v>
      </c>
      <c r="CA117" s="8" t="str">
        <f t="shared" si="105"/>
        <v>Yellow</v>
      </c>
      <c r="CB117" s="8" t="str">
        <f t="shared" si="106"/>
        <v/>
      </c>
      <c r="CC117" s="8" t="str">
        <f t="shared" si="107"/>
        <v>Yellow</v>
      </c>
      <c r="CD117" s="8" t="str">
        <f t="shared" si="108"/>
        <v>Yellow</v>
      </c>
      <c r="CE117" s="8" t="str">
        <f t="shared" si="109"/>
        <v>Yellow</v>
      </c>
      <c r="CF117" s="8" t="str">
        <f t="shared" si="110"/>
        <v/>
      </c>
      <c r="CG117" s="8" t="str">
        <f t="shared" si="149"/>
        <v>Yellow</v>
      </c>
      <c r="CH117" s="8" t="str">
        <f t="shared" si="111"/>
        <v/>
      </c>
      <c r="CI117" s="8" t="str">
        <f t="shared" si="150"/>
        <v/>
      </c>
      <c r="CJ117" s="8" t="str">
        <f t="shared" si="112"/>
        <v>Yellow</v>
      </c>
      <c r="CL117" s="10" t="str">
        <f t="shared" si="151"/>
        <v>Germany - Berlin - Hotel Palace Berlin</v>
      </c>
      <c r="CN117" s="22">
        <f t="shared" si="113"/>
        <v>2600</v>
      </c>
      <c r="CO117" s="22" t="str">
        <f t="shared" si="114"/>
        <v/>
      </c>
      <c r="CP117" s="22" t="str">
        <f t="shared" si="115"/>
        <v/>
      </c>
      <c r="CQ117" s="22" t="str">
        <f t="shared" si="116"/>
        <v/>
      </c>
      <c r="CR117" s="22" t="str">
        <f t="shared" si="152"/>
        <v/>
      </c>
      <c r="CS117" s="22">
        <f t="shared" si="153"/>
        <v>13.05</v>
      </c>
      <c r="CY117" s="8" t="str">
        <f t="shared" si="117"/>
        <v>X</v>
      </c>
      <c r="CZ117" s="29" t="str">
        <f t="shared" si="118"/>
        <v>X</v>
      </c>
      <c r="DB117" s="8" t="str">
        <f t="shared" si="119"/>
        <v>X</v>
      </c>
      <c r="DC117" s="8" t="str">
        <f t="shared" si="120"/>
        <v>X</v>
      </c>
      <c r="DD117" s="8" t="str">
        <f t="shared" si="121"/>
        <v>X</v>
      </c>
      <c r="DE117" s="8" t="str">
        <f t="shared" si="122"/>
        <v>X</v>
      </c>
      <c r="DF117" s="8" t="str">
        <f t="shared" si="123"/>
        <v>X</v>
      </c>
      <c r="DG117" s="8" t="str">
        <f t="shared" si="124"/>
        <v>X</v>
      </c>
      <c r="DH117" s="8" t="str">
        <f t="shared" si="125"/>
        <v>X</v>
      </c>
      <c r="DI117" s="8" t="str">
        <f t="shared" si="126"/>
        <v>X</v>
      </c>
      <c r="DJ117" s="8" t="str">
        <f t="shared" si="127"/>
        <v>X</v>
      </c>
      <c r="DK117" s="8" t="str">
        <f t="shared" si="128"/>
        <v>X</v>
      </c>
      <c r="DL117" s="8" t="str">
        <f t="shared" si="129"/>
        <v>X</v>
      </c>
      <c r="DM117" s="8" t="str">
        <f t="shared" si="130"/>
        <v>X</v>
      </c>
      <c r="DN117" s="8" t="str">
        <f t="shared" si="131"/>
        <v>X</v>
      </c>
      <c r="DO117" s="8" t="str">
        <f t="shared" si="132"/>
        <v>X</v>
      </c>
      <c r="DP117" s="8" t="str">
        <f t="shared" si="133"/>
        <v>X</v>
      </c>
      <c r="DQ117" s="8" t="str">
        <f t="shared" si="134"/>
        <v>X</v>
      </c>
      <c r="DR117" s="8" t="str">
        <f t="shared" si="135"/>
        <v>X</v>
      </c>
      <c r="DS117" s="8" t="str">
        <f t="shared" si="136"/>
        <v>X</v>
      </c>
      <c r="DT117" s="8" t="str">
        <f t="shared" si="137"/>
        <v>X</v>
      </c>
      <c r="DU117" s="8" t="str">
        <f t="shared" si="138"/>
        <v>X</v>
      </c>
      <c r="DV117" s="8" t="str">
        <f t="shared" si="139"/>
        <v>X</v>
      </c>
      <c r="DW117" s="8" t="str">
        <f t="shared" si="140"/>
        <v>X</v>
      </c>
      <c r="DX117" s="8" t="str">
        <f t="shared" si="141"/>
        <v>X</v>
      </c>
      <c r="DZ117" s="8" t="str">
        <f t="shared" si="142"/>
        <v>X</v>
      </c>
      <c r="EB117" s="8">
        <f>IF($DZ117="", "", COUNTIF($DZ$11:$DZ117, "X"))</f>
        <v>107</v>
      </c>
      <c r="ED117" s="10" t="str">
        <f t="shared" si="143"/>
        <v>107. Hotel Palace Berlin</v>
      </c>
      <c r="EF117" s="8">
        <v>107</v>
      </c>
      <c r="EH117" s="10" t="str">
        <f>IF($B117="", "", IF(COUNTIF($B$11:$B117, $B117)&gt;1, "", $B117))</f>
        <v/>
      </c>
      <c r="EI117" s="8" t="str">
        <f t="shared" si="144"/>
        <v/>
      </c>
      <c r="EJ117" s="10" t="str">
        <f t="shared" si="145"/>
        <v/>
      </c>
      <c r="EL117" s="10" t="str">
        <f>IF($C117="", "", IF(COUNTIF($C$11:$C117, $C117)&gt;1, "", $C117))</f>
        <v/>
      </c>
      <c r="EM117" s="8" t="str">
        <f t="shared" si="146"/>
        <v/>
      </c>
      <c r="EN117" s="10" t="str">
        <f t="shared" si="147"/>
        <v>George</v>
      </c>
    </row>
    <row r="118" spans="1:144" hidden="1" x14ac:dyDescent="0.35">
      <c r="A118" s="2"/>
      <c r="B118" s="41" t="s">
        <v>281</v>
      </c>
      <c r="C118" s="42" t="s">
        <v>290</v>
      </c>
      <c r="D118" s="42" t="s">
        <v>292</v>
      </c>
      <c r="E118" s="49">
        <v>160</v>
      </c>
      <c r="F118" s="49">
        <v>136</v>
      </c>
      <c r="G118" s="49">
        <v>24</v>
      </c>
      <c r="H118" s="49">
        <v>9</v>
      </c>
      <c r="I118" s="42" t="s">
        <v>137</v>
      </c>
      <c r="J118" s="50" t="s">
        <v>137</v>
      </c>
      <c r="K118" s="49" t="s">
        <v>137</v>
      </c>
      <c r="L118" s="49">
        <v>760</v>
      </c>
      <c r="M118" s="49">
        <v>150</v>
      </c>
      <c r="N118" s="49">
        <v>80</v>
      </c>
      <c r="O118" s="49" t="s">
        <v>137</v>
      </c>
      <c r="P118" s="49" t="s">
        <v>137</v>
      </c>
      <c r="Q118" s="49">
        <v>120</v>
      </c>
      <c r="R118" s="49">
        <v>185</v>
      </c>
      <c r="S118" s="50" t="s">
        <v>7</v>
      </c>
      <c r="T118" s="49" t="s">
        <v>137</v>
      </c>
      <c r="U118" s="49" t="s">
        <v>137</v>
      </c>
      <c r="V118" s="49" t="s">
        <v>137</v>
      </c>
      <c r="W118" s="50" t="s">
        <v>7</v>
      </c>
      <c r="X118" s="49" t="s">
        <v>137</v>
      </c>
      <c r="Y118" s="50" t="s">
        <v>137</v>
      </c>
      <c r="Z118" s="49" t="s">
        <v>137</v>
      </c>
      <c r="AA118" s="49">
        <v>18</v>
      </c>
      <c r="AB118" s="67" t="s">
        <v>137</v>
      </c>
      <c r="AC118" s="63" t="s">
        <v>790</v>
      </c>
      <c r="AD118" s="63" t="s">
        <v>897</v>
      </c>
      <c r="AE118" s="43" t="s">
        <v>137</v>
      </c>
      <c r="AF118" s="2"/>
      <c r="BE118" s="8" t="str">
        <f t="shared" si="148"/>
        <v>X</v>
      </c>
      <c r="BG118" s="8" t="str">
        <f t="shared" si="85"/>
        <v/>
      </c>
      <c r="BH118" s="8" t="str">
        <f t="shared" si="86"/>
        <v/>
      </c>
      <c r="BI118" s="8" t="str">
        <f t="shared" si="87"/>
        <v/>
      </c>
      <c r="BJ118" s="8" t="str">
        <f t="shared" si="88"/>
        <v/>
      </c>
      <c r="BK118" s="8" t="str">
        <f t="shared" si="89"/>
        <v/>
      </c>
      <c r="BL118" s="8" t="str">
        <f t="shared" si="90"/>
        <v/>
      </c>
      <c r="BM118" s="8" t="str">
        <f t="shared" si="91"/>
        <v/>
      </c>
      <c r="BN118" s="8" t="str">
        <f t="shared" si="92"/>
        <v>Yellow</v>
      </c>
      <c r="BO118" s="8" t="str">
        <f t="shared" si="93"/>
        <v>Yellow</v>
      </c>
      <c r="BP118" s="8" t="str">
        <f t="shared" si="94"/>
        <v>Yellow</v>
      </c>
      <c r="BQ118" s="8" t="str">
        <f t="shared" si="95"/>
        <v/>
      </c>
      <c r="BR118" s="8" t="str">
        <f t="shared" si="96"/>
        <v/>
      </c>
      <c r="BS118" s="8" t="str">
        <f t="shared" si="97"/>
        <v/>
      </c>
      <c r="BT118" s="8" t="str">
        <f t="shared" si="98"/>
        <v>Yellow</v>
      </c>
      <c r="BU118" s="8" t="str">
        <f t="shared" si="99"/>
        <v>Yellow</v>
      </c>
      <c r="BV118" s="8" t="str">
        <f t="shared" si="100"/>
        <v/>
      </c>
      <c r="BW118" s="8" t="str">
        <f t="shared" si="101"/>
        <v/>
      </c>
      <c r="BX118" s="8" t="str">
        <f t="shared" si="102"/>
        <v/>
      </c>
      <c r="BY118" s="8" t="str">
        <f t="shared" si="103"/>
        <v>Yellow</v>
      </c>
      <c r="BZ118" s="8" t="str">
        <f t="shared" si="104"/>
        <v>Yellow</v>
      </c>
      <c r="CA118" s="8" t="str">
        <f t="shared" si="105"/>
        <v>Yellow</v>
      </c>
      <c r="CB118" s="8" t="str">
        <f t="shared" si="106"/>
        <v/>
      </c>
      <c r="CC118" s="8" t="str">
        <f t="shared" si="107"/>
        <v>Yellow</v>
      </c>
      <c r="CD118" s="8" t="str">
        <f t="shared" si="108"/>
        <v>Yellow</v>
      </c>
      <c r="CE118" s="8" t="str">
        <f t="shared" si="109"/>
        <v>Yellow</v>
      </c>
      <c r="CF118" s="8" t="str">
        <f t="shared" si="110"/>
        <v/>
      </c>
      <c r="CG118" s="8" t="str">
        <f t="shared" si="149"/>
        <v>Yellow</v>
      </c>
      <c r="CH118" s="8" t="str">
        <f t="shared" si="111"/>
        <v/>
      </c>
      <c r="CI118" s="8" t="str">
        <f t="shared" si="150"/>
        <v/>
      </c>
      <c r="CJ118" s="8" t="str">
        <f t="shared" si="112"/>
        <v>Yellow</v>
      </c>
      <c r="CL118" s="10" t="str">
        <f t="shared" si="151"/>
        <v>Germany - Munich - The Charles Hotel</v>
      </c>
      <c r="CN118" s="22">
        <f t="shared" si="113"/>
        <v>760</v>
      </c>
      <c r="CO118" s="22" t="str">
        <f t="shared" si="114"/>
        <v/>
      </c>
      <c r="CP118" s="22" t="str">
        <f t="shared" si="115"/>
        <v/>
      </c>
      <c r="CQ118" s="22" t="str">
        <f t="shared" si="116"/>
        <v/>
      </c>
      <c r="CR118" s="22" t="str">
        <f t="shared" si="152"/>
        <v/>
      </c>
      <c r="CS118" s="22">
        <f t="shared" si="153"/>
        <v>18</v>
      </c>
      <c r="CY118" s="8" t="str">
        <f t="shared" si="117"/>
        <v>X</v>
      </c>
      <c r="CZ118" s="29" t="str">
        <f t="shared" si="118"/>
        <v>X</v>
      </c>
      <c r="DB118" s="8" t="str">
        <f t="shared" si="119"/>
        <v>X</v>
      </c>
      <c r="DC118" s="8" t="str">
        <f t="shared" si="120"/>
        <v>X</v>
      </c>
      <c r="DD118" s="8" t="str">
        <f t="shared" si="121"/>
        <v>X</v>
      </c>
      <c r="DE118" s="8" t="str">
        <f t="shared" si="122"/>
        <v>X</v>
      </c>
      <c r="DF118" s="8" t="str">
        <f t="shared" si="123"/>
        <v>X</v>
      </c>
      <c r="DG118" s="8" t="str">
        <f t="shared" si="124"/>
        <v>X</v>
      </c>
      <c r="DH118" s="8" t="str">
        <f t="shared" si="125"/>
        <v>X</v>
      </c>
      <c r="DI118" s="8" t="str">
        <f t="shared" si="126"/>
        <v>X</v>
      </c>
      <c r="DJ118" s="8" t="str">
        <f t="shared" si="127"/>
        <v>X</v>
      </c>
      <c r="DK118" s="8" t="str">
        <f t="shared" si="128"/>
        <v>X</v>
      </c>
      <c r="DL118" s="8" t="str">
        <f t="shared" si="129"/>
        <v>X</v>
      </c>
      <c r="DM118" s="8" t="str">
        <f t="shared" si="130"/>
        <v>X</v>
      </c>
      <c r="DN118" s="8" t="str">
        <f t="shared" si="131"/>
        <v>X</v>
      </c>
      <c r="DO118" s="8" t="str">
        <f t="shared" si="132"/>
        <v>X</v>
      </c>
      <c r="DP118" s="8" t="str">
        <f t="shared" si="133"/>
        <v>X</v>
      </c>
      <c r="DQ118" s="8" t="str">
        <f t="shared" si="134"/>
        <v>X</v>
      </c>
      <c r="DR118" s="8" t="str">
        <f t="shared" si="135"/>
        <v>X</v>
      </c>
      <c r="DS118" s="8" t="str">
        <f t="shared" si="136"/>
        <v>X</v>
      </c>
      <c r="DT118" s="8" t="str">
        <f t="shared" si="137"/>
        <v>X</v>
      </c>
      <c r="DU118" s="8" t="str">
        <f t="shared" si="138"/>
        <v>X</v>
      </c>
      <c r="DV118" s="8" t="str">
        <f t="shared" si="139"/>
        <v>X</v>
      </c>
      <c r="DW118" s="8" t="str">
        <f t="shared" si="140"/>
        <v>X</v>
      </c>
      <c r="DX118" s="8" t="str">
        <f t="shared" si="141"/>
        <v>X</v>
      </c>
      <c r="DZ118" s="8" t="str">
        <f t="shared" si="142"/>
        <v>X</v>
      </c>
      <c r="EB118" s="8">
        <f>IF($DZ118="", "", COUNTIF($DZ$11:$DZ118, "X"))</f>
        <v>108</v>
      </c>
      <c r="ED118" s="10" t="str">
        <f t="shared" si="143"/>
        <v>108. The Charles Hotel</v>
      </c>
      <c r="EF118" s="8">
        <v>108</v>
      </c>
      <c r="EH118" s="10" t="str">
        <f>IF($B118="", "", IF(COUNTIF($B$11:$B118, $B118)&gt;1, "", $B118))</f>
        <v/>
      </c>
      <c r="EI118" s="8" t="str">
        <f t="shared" si="144"/>
        <v/>
      </c>
      <c r="EJ118" s="10" t="str">
        <f t="shared" si="145"/>
        <v/>
      </c>
      <c r="EL118" s="10" t="str">
        <f>IF($C118="", "", IF(COUNTIF($C$11:$C118, $C118)&gt;1, "", $C118))</f>
        <v/>
      </c>
      <c r="EM118" s="8" t="str">
        <f t="shared" si="146"/>
        <v/>
      </c>
      <c r="EN118" s="10" t="str">
        <f t="shared" si="147"/>
        <v>George Town</v>
      </c>
    </row>
    <row r="119" spans="1:144" hidden="1" x14ac:dyDescent="0.35">
      <c r="A119" s="2"/>
      <c r="B119" s="41" t="s">
        <v>281</v>
      </c>
      <c r="C119" s="42" t="s">
        <v>295</v>
      </c>
      <c r="D119" s="42" t="s">
        <v>1325</v>
      </c>
      <c r="E119" s="49">
        <v>162</v>
      </c>
      <c r="F119" s="49">
        <v>123</v>
      </c>
      <c r="G119" s="49">
        <v>39</v>
      </c>
      <c r="H119" s="49">
        <v>9</v>
      </c>
      <c r="I119" s="42" t="s">
        <v>137</v>
      </c>
      <c r="J119" s="50" t="s">
        <v>137</v>
      </c>
      <c r="K119" s="49">
        <v>162</v>
      </c>
      <c r="L119" s="49">
        <v>778</v>
      </c>
      <c r="M119" s="49">
        <v>200</v>
      </c>
      <c r="N119" s="49">
        <v>120</v>
      </c>
      <c r="O119" s="49" t="s">
        <v>137</v>
      </c>
      <c r="P119" s="49" t="s">
        <v>137</v>
      </c>
      <c r="Q119" s="49">
        <v>200</v>
      </c>
      <c r="R119" s="49">
        <v>180</v>
      </c>
      <c r="S119" s="50" t="s">
        <v>7</v>
      </c>
      <c r="T119" s="49" t="s">
        <v>137</v>
      </c>
      <c r="U119" s="49" t="s">
        <v>137</v>
      </c>
      <c r="V119" s="49" t="s">
        <v>137</v>
      </c>
      <c r="W119" s="50" t="s">
        <v>137</v>
      </c>
      <c r="X119" s="49" t="s">
        <v>137</v>
      </c>
      <c r="Y119" s="50" t="s">
        <v>137</v>
      </c>
      <c r="Z119" s="49" t="s">
        <v>137</v>
      </c>
      <c r="AA119" s="49">
        <v>30</v>
      </c>
      <c r="AB119" s="67" t="s">
        <v>137</v>
      </c>
      <c r="AC119" s="63" t="s">
        <v>790</v>
      </c>
      <c r="AD119" s="63" t="s">
        <v>899</v>
      </c>
      <c r="AE119" s="43" t="s">
        <v>137</v>
      </c>
      <c r="AF119" s="2"/>
      <c r="BE119" s="8" t="str">
        <f t="shared" si="148"/>
        <v>X</v>
      </c>
      <c r="BG119" s="8" t="str">
        <f t="shared" si="85"/>
        <v/>
      </c>
      <c r="BH119" s="8" t="str">
        <f t="shared" si="86"/>
        <v/>
      </c>
      <c r="BI119" s="8" t="str">
        <f t="shared" si="87"/>
        <v/>
      </c>
      <c r="BJ119" s="8" t="str">
        <f t="shared" si="88"/>
        <v/>
      </c>
      <c r="BK119" s="8" t="str">
        <f t="shared" si="89"/>
        <v/>
      </c>
      <c r="BL119" s="8" t="str">
        <f t="shared" si="90"/>
        <v/>
      </c>
      <c r="BM119" s="8" t="str">
        <f t="shared" si="91"/>
        <v/>
      </c>
      <c r="BN119" s="8" t="str">
        <f t="shared" si="92"/>
        <v>Yellow</v>
      </c>
      <c r="BO119" s="8" t="str">
        <f t="shared" si="93"/>
        <v>Yellow</v>
      </c>
      <c r="BP119" s="8" t="str">
        <f t="shared" si="94"/>
        <v/>
      </c>
      <c r="BQ119" s="8" t="str">
        <f t="shared" si="95"/>
        <v/>
      </c>
      <c r="BR119" s="8" t="str">
        <f t="shared" si="96"/>
        <v/>
      </c>
      <c r="BS119" s="8" t="str">
        <f t="shared" si="97"/>
        <v/>
      </c>
      <c r="BT119" s="8" t="str">
        <f t="shared" si="98"/>
        <v>Yellow</v>
      </c>
      <c r="BU119" s="8" t="str">
        <f t="shared" si="99"/>
        <v>Yellow</v>
      </c>
      <c r="BV119" s="8" t="str">
        <f t="shared" si="100"/>
        <v/>
      </c>
      <c r="BW119" s="8" t="str">
        <f t="shared" si="101"/>
        <v/>
      </c>
      <c r="BX119" s="8" t="str">
        <f t="shared" si="102"/>
        <v/>
      </c>
      <c r="BY119" s="8" t="str">
        <f t="shared" si="103"/>
        <v>Yellow</v>
      </c>
      <c r="BZ119" s="8" t="str">
        <f t="shared" si="104"/>
        <v>Yellow</v>
      </c>
      <c r="CA119" s="8" t="str">
        <f t="shared" si="105"/>
        <v>Yellow</v>
      </c>
      <c r="CB119" s="8" t="str">
        <f t="shared" si="106"/>
        <v>Yellow</v>
      </c>
      <c r="CC119" s="8" t="str">
        <f t="shared" si="107"/>
        <v>Yellow</v>
      </c>
      <c r="CD119" s="8" t="str">
        <f t="shared" si="108"/>
        <v>Yellow</v>
      </c>
      <c r="CE119" s="8" t="str">
        <f t="shared" si="109"/>
        <v>Yellow</v>
      </c>
      <c r="CF119" s="8" t="str">
        <f t="shared" si="110"/>
        <v/>
      </c>
      <c r="CG119" s="8" t="str">
        <f t="shared" si="149"/>
        <v>Yellow</v>
      </c>
      <c r="CH119" s="8" t="str">
        <f t="shared" si="111"/>
        <v/>
      </c>
      <c r="CI119" s="8" t="str">
        <f t="shared" si="150"/>
        <v/>
      </c>
      <c r="CJ119" s="8" t="str">
        <f t="shared" si="112"/>
        <v>Yellow</v>
      </c>
      <c r="CL119" s="10" t="str">
        <f t="shared" si="151"/>
        <v>Germany - Elmau - SCHLOSS ELMAU</v>
      </c>
      <c r="CN119" s="22">
        <f t="shared" si="113"/>
        <v>778</v>
      </c>
      <c r="CO119" s="22" t="str">
        <f t="shared" si="114"/>
        <v/>
      </c>
      <c r="CP119" s="22" t="str">
        <f t="shared" si="115"/>
        <v/>
      </c>
      <c r="CQ119" s="22" t="str">
        <f t="shared" si="116"/>
        <v/>
      </c>
      <c r="CR119" s="22" t="str">
        <f t="shared" si="152"/>
        <v/>
      </c>
      <c r="CS119" s="22">
        <f t="shared" si="153"/>
        <v>30</v>
      </c>
      <c r="CY119" s="8" t="str">
        <f t="shared" si="117"/>
        <v>X</v>
      </c>
      <c r="CZ119" s="29" t="str">
        <f t="shared" si="118"/>
        <v>X</v>
      </c>
      <c r="DB119" s="8" t="str">
        <f t="shared" si="119"/>
        <v>X</v>
      </c>
      <c r="DC119" s="8" t="str">
        <f t="shared" si="120"/>
        <v>X</v>
      </c>
      <c r="DD119" s="8" t="str">
        <f t="shared" si="121"/>
        <v>X</v>
      </c>
      <c r="DE119" s="8" t="str">
        <f t="shared" si="122"/>
        <v>X</v>
      </c>
      <c r="DF119" s="8" t="str">
        <f t="shared" si="123"/>
        <v>X</v>
      </c>
      <c r="DG119" s="8" t="str">
        <f t="shared" si="124"/>
        <v>X</v>
      </c>
      <c r="DH119" s="8" t="str">
        <f t="shared" si="125"/>
        <v>X</v>
      </c>
      <c r="DI119" s="8" t="str">
        <f t="shared" si="126"/>
        <v>X</v>
      </c>
      <c r="DJ119" s="8" t="str">
        <f t="shared" si="127"/>
        <v>X</v>
      </c>
      <c r="DK119" s="8" t="str">
        <f t="shared" si="128"/>
        <v>X</v>
      </c>
      <c r="DL119" s="8" t="str">
        <f t="shared" si="129"/>
        <v>X</v>
      </c>
      <c r="DM119" s="8" t="str">
        <f t="shared" si="130"/>
        <v>X</v>
      </c>
      <c r="DN119" s="8" t="str">
        <f t="shared" si="131"/>
        <v>X</v>
      </c>
      <c r="DO119" s="8" t="str">
        <f t="shared" si="132"/>
        <v>X</v>
      </c>
      <c r="DP119" s="8" t="str">
        <f t="shared" si="133"/>
        <v>X</v>
      </c>
      <c r="DQ119" s="8" t="str">
        <f t="shared" si="134"/>
        <v>X</v>
      </c>
      <c r="DR119" s="8" t="str">
        <f t="shared" si="135"/>
        <v>X</v>
      </c>
      <c r="DS119" s="8" t="str">
        <f t="shared" si="136"/>
        <v>X</v>
      </c>
      <c r="DT119" s="8" t="str">
        <f t="shared" si="137"/>
        <v>X</v>
      </c>
      <c r="DU119" s="8" t="str">
        <f t="shared" si="138"/>
        <v>X</v>
      </c>
      <c r="DV119" s="8" t="str">
        <f t="shared" si="139"/>
        <v>X</v>
      </c>
      <c r="DW119" s="8" t="str">
        <f t="shared" si="140"/>
        <v>X</v>
      </c>
      <c r="DX119" s="8" t="str">
        <f t="shared" si="141"/>
        <v>X</v>
      </c>
      <c r="DZ119" s="8" t="str">
        <f t="shared" si="142"/>
        <v>X</v>
      </c>
      <c r="EB119" s="8">
        <f>IF($DZ119="", "", COUNTIF($DZ$11:$DZ119, "X"))</f>
        <v>109</v>
      </c>
      <c r="ED119" s="10" t="str">
        <f t="shared" si="143"/>
        <v>109. SCHLOSS ELMAU</v>
      </c>
      <c r="EF119" s="8">
        <v>109</v>
      </c>
      <c r="EH119" s="10" t="str">
        <f>IF($B119="", "", IF(COUNTIF($B$11:$B119, $B119)&gt;1, "", $B119))</f>
        <v/>
      </c>
      <c r="EI119" s="8" t="str">
        <f t="shared" si="144"/>
        <v/>
      </c>
      <c r="EJ119" s="10" t="str">
        <f t="shared" si="145"/>
        <v/>
      </c>
      <c r="EL119" s="10" t="str">
        <f>IF($C119="", "", IF(COUNTIF($C$11:$C119, $C119)&gt;1, "", $C119))</f>
        <v>Elmau</v>
      </c>
      <c r="EM119" s="8">
        <f t="shared" si="146"/>
        <v>89</v>
      </c>
      <c r="EN119" s="10" t="str">
        <f t="shared" si="147"/>
        <v>Girona</v>
      </c>
    </row>
    <row r="120" spans="1:144" hidden="1" x14ac:dyDescent="0.35">
      <c r="A120" s="2"/>
      <c r="B120" s="41" t="s">
        <v>281</v>
      </c>
      <c r="C120" s="42" t="s">
        <v>296</v>
      </c>
      <c r="D120" s="42" t="s">
        <v>1492</v>
      </c>
      <c r="E120" s="49">
        <v>174</v>
      </c>
      <c r="F120" s="49">
        <v>123</v>
      </c>
      <c r="G120" s="49">
        <v>51</v>
      </c>
      <c r="H120" s="49">
        <v>7</v>
      </c>
      <c r="I120" s="42" t="s">
        <v>137</v>
      </c>
      <c r="J120" s="50" t="s">
        <v>137</v>
      </c>
      <c r="K120" s="49">
        <v>250</v>
      </c>
      <c r="L120" s="49">
        <v>611</v>
      </c>
      <c r="M120" s="49">
        <v>180</v>
      </c>
      <c r="N120" s="49">
        <v>130</v>
      </c>
      <c r="O120" s="49">
        <v>100</v>
      </c>
      <c r="P120" s="49">
        <v>40</v>
      </c>
      <c r="Q120" s="49">
        <v>120</v>
      </c>
      <c r="R120" s="49">
        <v>250</v>
      </c>
      <c r="S120" s="50" t="s">
        <v>7</v>
      </c>
      <c r="T120" s="49" t="s">
        <v>137</v>
      </c>
      <c r="U120" s="49" t="s">
        <v>137</v>
      </c>
      <c r="V120" s="49" t="s">
        <v>137</v>
      </c>
      <c r="W120" s="50" t="s">
        <v>137</v>
      </c>
      <c r="X120" s="49" t="s">
        <v>137</v>
      </c>
      <c r="Y120" s="50" t="s">
        <v>137</v>
      </c>
      <c r="Z120" s="49" t="s">
        <v>137</v>
      </c>
      <c r="AA120" s="49">
        <v>56</v>
      </c>
      <c r="AB120" s="67" t="s">
        <v>137</v>
      </c>
      <c r="AC120" s="63" t="s">
        <v>790</v>
      </c>
      <c r="AD120" s="63" t="s">
        <v>900</v>
      </c>
      <c r="AE120" s="43" t="s">
        <v>137</v>
      </c>
      <c r="AF120" s="2"/>
      <c r="BE120" s="8" t="str">
        <f t="shared" si="148"/>
        <v>X</v>
      </c>
      <c r="BG120" s="8" t="str">
        <f t="shared" si="85"/>
        <v/>
      </c>
      <c r="BH120" s="8" t="str">
        <f t="shared" si="86"/>
        <v/>
      </c>
      <c r="BI120" s="8" t="str">
        <f t="shared" si="87"/>
        <v/>
      </c>
      <c r="BJ120" s="8" t="str">
        <f t="shared" si="88"/>
        <v/>
      </c>
      <c r="BK120" s="8" t="str">
        <f t="shared" si="89"/>
        <v/>
      </c>
      <c r="BL120" s="8" t="str">
        <f t="shared" si="90"/>
        <v/>
      </c>
      <c r="BM120" s="8" t="str">
        <f t="shared" si="91"/>
        <v/>
      </c>
      <c r="BN120" s="8" t="str">
        <f t="shared" si="92"/>
        <v>Yellow</v>
      </c>
      <c r="BO120" s="8" t="str">
        <f t="shared" si="93"/>
        <v>Yellow</v>
      </c>
      <c r="BP120" s="8" t="str">
        <f t="shared" si="94"/>
        <v/>
      </c>
      <c r="BQ120" s="8" t="str">
        <f t="shared" si="95"/>
        <v/>
      </c>
      <c r="BR120" s="8" t="str">
        <f t="shared" si="96"/>
        <v/>
      </c>
      <c r="BS120" s="8" t="str">
        <f t="shared" si="97"/>
        <v/>
      </c>
      <c r="BT120" s="8" t="str">
        <f t="shared" si="98"/>
        <v/>
      </c>
      <c r="BU120" s="8" t="str">
        <f t="shared" si="99"/>
        <v/>
      </c>
      <c r="BV120" s="8" t="str">
        <f t="shared" si="100"/>
        <v/>
      </c>
      <c r="BW120" s="8" t="str">
        <f t="shared" si="101"/>
        <v/>
      </c>
      <c r="BX120" s="8" t="str">
        <f t="shared" si="102"/>
        <v/>
      </c>
      <c r="BY120" s="8" t="str">
        <f t="shared" si="103"/>
        <v>Yellow</v>
      </c>
      <c r="BZ120" s="8" t="str">
        <f t="shared" si="104"/>
        <v>Yellow</v>
      </c>
      <c r="CA120" s="8" t="str">
        <f t="shared" si="105"/>
        <v>Yellow</v>
      </c>
      <c r="CB120" s="8" t="str">
        <f t="shared" si="106"/>
        <v>Yellow</v>
      </c>
      <c r="CC120" s="8" t="str">
        <f t="shared" si="107"/>
        <v>Yellow</v>
      </c>
      <c r="CD120" s="8" t="str">
        <f t="shared" si="108"/>
        <v>Yellow</v>
      </c>
      <c r="CE120" s="8" t="str">
        <f t="shared" si="109"/>
        <v>Yellow</v>
      </c>
      <c r="CF120" s="8" t="str">
        <f t="shared" si="110"/>
        <v/>
      </c>
      <c r="CG120" s="8" t="str">
        <f t="shared" si="149"/>
        <v>Yellow</v>
      </c>
      <c r="CH120" s="8" t="str">
        <f t="shared" si="111"/>
        <v/>
      </c>
      <c r="CI120" s="8" t="str">
        <f t="shared" si="150"/>
        <v/>
      </c>
      <c r="CJ120" s="8" t="str">
        <f t="shared" si="112"/>
        <v>Yellow</v>
      </c>
      <c r="CL120" s="10" t="str">
        <f t="shared" si="151"/>
        <v>Germany - Rottach-Egern - Althoff Seehotel Überfahrt</v>
      </c>
      <c r="CN120" s="22">
        <f t="shared" si="113"/>
        <v>611</v>
      </c>
      <c r="CO120" s="22" t="str">
        <f t="shared" si="114"/>
        <v/>
      </c>
      <c r="CP120" s="22" t="str">
        <f t="shared" si="115"/>
        <v/>
      </c>
      <c r="CQ120" s="22" t="str">
        <f t="shared" si="116"/>
        <v/>
      </c>
      <c r="CR120" s="22" t="str">
        <f t="shared" si="152"/>
        <v/>
      </c>
      <c r="CS120" s="22">
        <f t="shared" si="153"/>
        <v>56</v>
      </c>
      <c r="CY120" s="8" t="str">
        <f t="shared" si="117"/>
        <v>X</v>
      </c>
      <c r="CZ120" s="29" t="str">
        <f t="shared" si="118"/>
        <v>X</v>
      </c>
      <c r="DB120" s="8" t="str">
        <f t="shared" si="119"/>
        <v>X</v>
      </c>
      <c r="DC120" s="8" t="str">
        <f t="shared" si="120"/>
        <v>X</v>
      </c>
      <c r="DD120" s="8" t="str">
        <f t="shared" si="121"/>
        <v>X</v>
      </c>
      <c r="DE120" s="8" t="str">
        <f t="shared" si="122"/>
        <v>X</v>
      </c>
      <c r="DF120" s="8" t="str">
        <f t="shared" si="123"/>
        <v>X</v>
      </c>
      <c r="DG120" s="8" t="str">
        <f t="shared" si="124"/>
        <v>X</v>
      </c>
      <c r="DH120" s="8" t="str">
        <f t="shared" si="125"/>
        <v>X</v>
      </c>
      <c r="DI120" s="8" t="str">
        <f t="shared" si="126"/>
        <v>X</v>
      </c>
      <c r="DJ120" s="8" t="str">
        <f t="shared" si="127"/>
        <v>X</v>
      </c>
      <c r="DK120" s="8" t="str">
        <f t="shared" si="128"/>
        <v>X</v>
      </c>
      <c r="DL120" s="8" t="str">
        <f t="shared" si="129"/>
        <v>X</v>
      </c>
      <c r="DM120" s="8" t="str">
        <f t="shared" si="130"/>
        <v>X</v>
      </c>
      <c r="DN120" s="8" t="str">
        <f t="shared" si="131"/>
        <v>X</v>
      </c>
      <c r="DO120" s="8" t="str">
        <f t="shared" si="132"/>
        <v>X</v>
      </c>
      <c r="DP120" s="8" t="str">
        <f t="shared" si="133"/>
        <v>X</v>
      </c>
      <c r="DQ120" s="8" t="str">
        <f t="shared" si="134"/>
        <v>X</v>
      </c>
      <c r="DR120" s="8" t="str">
        <f t="shared" si="135"/>
        <v>X</v>
      </c>
      <c r="DS120" s="8" t="str">
        <f t="shared" si="136"/>
        <v>X</v>
      </c>
      <c r="DT120" s="8" t="str">
        <f t="shared" si="137"/>
        <v>X</v>
      </c>
      <c r="DU120" s="8" t="str">
        <f t="shared" si="138"/>
        <v>X</v>
      </c>
      <c r="DV120" s="8" t="str">
        <f t="shared" si="139"/>
        <v>X</v>
      </c>
      <c r="DW120" s="8" t="str">
        <f t="shared" si="140"/>
        <v>X</v>
      </c>
      <c r="DX120" s="8" t="str">
        <f t="shared" si="141"/>
        <v>X</v>
      </c>
      <c r="DZ120" s="8" t="str">
        <f t="shared" si="142"/>
        <v>X</v>
      </c>
      <c r="EB120" s="8">
        <f>IF($DZ120="", "", COUNTIF($DZ$11:$DZ120, "X"))</f>
        <v>110</v>
      </c>
      <c r="ED120" s="10" t="str">
        <f t="shared" si="143"/>
        <v>110. Althoff Seehotel Überfahrt</v>
      </c>
      <c r="EF120" s="8">
        <v>110</v>
      </c>
      <c r="EH120" s="10" t="str">
        <f>IF($B120="", "", IF(COUNTIF($B$11:$B120, $B120)&gt;1, "", $B120))</f>
        <v/>
      </c>
      <c r="EI120" s="8" t="str">
        <f t="shared" si="144"/>
        <v/>
      </c>
      <c r="EJ120" s="10" t="str">
        <f t="shared" si="145"/>
        <v/>
      </c>
      <c r="EL120" s="10" t="str">
        <f>IF($C120="", "", IF(COUNTIF($C$11:$C120, $C120)&gt;1, "", $C120))</f>
        <v>Rottach-Egern</v>
      </c>
      <c r="EM120" s="8">
        <f t="shared" si="146"/>
        <v>253</v>
      </c>
      <c r="EN120" s="10" t="str">
        <f t="shared" si="147"/>
        <v>Giza</v>
      </c>
    </row>
    <row r="121" spans="1:144" hidden="1" x14ac:dyDescent="0.35">
      <c r="A121" s="2"/>
      <c r="B121" s="41" t="s">
        <v>281</v>
      </c>
      <c r="C121" s="42" t="s">
        <v>282</v>
      </c>
      <c r="D121" s="42" t="s">
        <v>283</v>
      </c>
      <c r="E121" s="49">
        <v>130</v>
      </c>
      <c r="F121" s="49">
        <v>113</v>
      </c>
      <c r="G121" s="49">
        <v>17</v>
      </c>
      <c r="H121" s="49">
        <v>4</v>
      </c>
      <c r="I121" s="42" t="s">
        <v>137</v>
      </c>
      <c r="J121" s="50" t="s">
        <v>137</v>
      </c>
      <c r="K121" s="49">
        <v>230</v>
      </c>
      <c r="L121" s="49">
        <v>536</v>
      </c>
      <c r="M121" s="49">
        <v>120</v>
      </c>
      <c r="N121" s="49">
        <v>60</v>
      </c>
      <c r="O121" s="49">
        <v>0</v>
      </c>
      <c r="P121" s="49" t="s">
        <v>137</v>
      </c>
      <c r="Q121" s="49">
        <v>100</v>
      </c>
      <c r="R121" s="49">
        <v>230</v>
      </c>
      <c r="S121" s="50" t="s">
        <v>7</v>
      </c>
      <c r="T121" s="49" t="s">
        <v>137</v>
      </c>
      <c r="U121" s="49" t="s">
        <v>137</v>
      </c>
      <c r="V121" s="49" t="s">
        <v>137</v>
      </c>
      <c r="W121" s="50" t="s">
        <v>7</v>
      </c>
      <c r="X121" s="49" t="s">
        <v>137</v>
      </c>
      <c r="Y121" s="50" t="s">
        <v>137</v>
      </c>
      <c r="Z121" s="49" t="s">
        <v>137</v>
      </c>
      <c r="AA121" s="49">
        <v>6</v>
      </c>
      <c r="AB121" s="67" t="s">
        <v>137</v>
      </c>
      <c r="AC121" s="63" t="s">
        <v>790</v>
      </c>
      <c r="AD121" s="63" t="s">
        <v>892</v>
      </c>
      <c r="AE121" s="43" t="s">
        <v>137</v>
      </c>
      <c r="AF121" s="2"/>
      <c r="BE121" s="8" t="str">
        <f t="shared" si="148"/>
        <v>X</v>
      </c>
      <c r="BG121" s="8" t="str">
        <f t="shared" si="85"/>
        <v/>
      </c>
      <c r="BH121" s="8" t="str">
        <f t="shared" si="86"/>
        <v/>
      </c>
      <c r="BI121" s="8" t="str">
        <f t="shared" si="87"/>
        <v/>
      </c>
      <c r="BJ121" s="8" t="str">
        <f t="shared" si="88"/>
        <v/>
      </c>
      <c r="BK121" s="8" t="str">
        <f t="shared" si="89"/>
        <v/>
      </c>
      <c r="BL121" s="8" t="str">
        <f t="shared" si="90"/>
        <v/>
      </c>
      <c r="BM121" s="8" t="str">
        <f t="shared" si="91"/>
        <v/>
      </c>
      <c r="BN121" s="8" t="str">
        <f t="shared" si="92"/>
        <v>Yellow</v>
      </c>
      <c r="BO121" s="8" t="str">
        <f t="shared" si="93"/>
        <v>Yellow</v>
      </c>
      <c r="BP121" s="8" t="str">
        <f t="shared" si="94"/>
        <v/>
      </c>
      <c r="BQ121" s="8" t="str">
        <f t="shared" si="95"/>
        <v/>
      </c>
      <c r="BR121" s="8" t="str">
        <f t="shared" si="96"/>
        <v/>
      </c>
      <c r="BS121" s="8" t="str">
        <f t="shared" si="97"/>
        <v/>
      </c>
      <c r="BT121" s="8" t="str">
        <f t="shared" si="98"/>
        <v/>
      </c>
      <c r="BU121" s="8" t="str">
        <f t="shared" si="99"/>
        <v>Yellow</v>
      </c>
      <c r="BV121" s="8" t="str">
        <f t="shared" si="100"/>
        <v/>
      </c>
      <c r="BW121" s="8" t="str">
        <f t="shared" si="101"/>
        <v/>
      </c>
      <c r="BX121" s="8" t="str">
        <f t="shared" si="102"/>
        <v/>
      </c>
      <c r="BY121" s="8" t="str">
        <f t="shared" si="103"/>
        <v>Yellow</v>
      </c>
      <c r="BZ121" s="8" t="str">
        <f t="shared" si="104"/>
        <v>Yellow</v>
      </c>
      <c r="CA121" s="8" t="str">
        <f t="shared" si="105"/>
        <v>Yellow</v>
      </c>
      <c r="CB121" s="8" t="str">
        <f t="shared" si="106"/>
        <v/>
      </c>
      <c r="CC121" s="8" t="str">
        <f t="shared" si="107"/>
        <v>Yellow</v>
      </c>
      <c r="CD121" s="8" t="str">
        <f t="shared" si="108"/>
        <v>Yellow</v>
      </c>
      <c r="CE121" s="8" t="str">
        <f t="shared" si="109"/>
        <v>Yellow</v>
      </c>
      <c r="CF121" s="8" t="str">
        <f t="shared" si="110"/>
        <v/>
      </c>
      <c r="CG121" s="8" t="str">
        <f t="shared" si="149"/>
        <v>Yellow</v>
      </c>
      <c r="CH121" s="8" t="str">
        <f t="shared" si="111"/>
        <v/>
      </c>
      <c r="CI121" s="8" t="str">
        <f t="shared" si="150"/>
        <v/>
      </c>
      <c r="CJ121" s="8" t="str">
        <f t="shared" si="112"/>
        <v>Yellow</v>
      </c>
      <c r="CL121" s="10" t="str">
        <f t="shared" si="151"/>
        <v>Germany - Hamburg - The Fontenay</v>
      </c>
      <c r="CN121" s="22">
        <f t="shared" si="113"/>
        <v>536</v>
      </c>
      <c r="CO121" s="22" t="str">
        <f t="shared" si="114"/>
        <v/>
      </c>
      <c r="CP121" s="22" t="str">
        <f t="shared" si="115"/>
        <v/>
      </c>
      <c r="CQ121" s="22" t="str">
        <f t="shared" si="116"/>
        <v/>
      </c>
      <c r="CR121" s="22" t="str">
        <f t="shared" si="152"/>
        <v/>
      </c>
      <c r="CS121" s="22">
        <f t="shared" si="153"/>
        <v>6</v>
      </c>
      <c r="CY121" s="8" t="str">
        <f t="shared" si="117"/>
        <v>X</v>
      </c>
      <c r="CZ121" s="29" t="str">
        <f t="shared" si="118"/>
        <v>X</v>
      </c>
      <c r="DB121" s="8" t="str">
        <f t="shared" si="119"/>
        <v>X</v>
      </c>
      <c r="DC121" s="8" t="str">
        <f t="shared" si="120"/>
        <v>X</v>
      </c>
      <c r="DD121" s="8" t="str">
        <f t="shared" si="121"/>
        <v>X</v>
      </c>
      <c r="DE121" s="8" t="str">
        <f t="shared" si="122"/>
        <v>X</v>
      </c>
      <c r="DF121" s="8" t="str">
        <f t="shared" si="123"/>
        <v>X</v>
      </c>
      <c r="DG121" s="8" t="str">
        <f t="shared" si="124"/>
        <v>X</v>
      </c>
      <c r="DH121" s="8" t="str">
        <f t="shared" si="125"/>
        <v>X</v>
      </c>
      <c r="DI121" s="8" t="str">
        <f t="shared" si="126"/>
        <v>X</v>
      </c>
      <c r="DJ121" s="8" t="str">
        <f t="shared" si="127"/>
        <v>X</v>
      </c>
      <c r="DK121" s="8" t="str">
        <f t="shared" si="128"/>
        <v>X</v>
      </c>
      <c r="DL121" s="8" t="str">
        <f t="shared" si="129"/>
        <v>X</v>
      </c>
      <c r="DM121" s="8" t="str">
        <f t="shared" si="130"/>
        <v>X</v>
      </c>
      <c r="DN121" s="8" t="str">
        <f t="shared" si="131"/>
        <v>X</v>
      </c>
      <c r="DO121" s="8" t="str">
        <f t="shared" si="132"/>
        <v>X</v>
      </c>
      <c r="DP121" s="8" t="str">
        <f t="shared" si="133"/>
        <v>X</v>
      </c>
      <c r="DQ121" s="8" t="str">
        <f t="shared" si="134"/>
        <v>X</v>
      </c>
      <c r="DR121" s="8" t="str">
        <f t="shared" si="135"/>
        <v>X</v>
      </c>
      <c r="DS121" s="8" t="str">
        <f t="shared" si="136"/>
        <v>X</v>
      </c>
      <c r="DT121" s="8" t="str">
        <f t="shared" si="137"/>
        <v>X</v>
      </c>
      <c r="DU121" s="8" t="str">
        <f t="shared" si="138"/>
        <v>X</v>
      </c>
      <c r="DV121" s="8" t="str">
        <f t="shared" si="139"/>
        <v>X</v>
      </c>
      <c r="DW121" s="8" t="str">
        <f t="shared" si="140"/>
        <v>X</v>
      </c>
      <c r="DX121" s="8" t="str">
        <f t="shared" si="141"/>
        <v>X</v>
      </c>
      <c r="DZ121" s="8" t="str">
        <f t="shared" si="142"/>
        <v>X</v>
      </c>
      <c r="EB121" s="8">
        <f>IF($DZ121="", "", COUNTIF($DZ$11:$DZ121, "X"))</f>
        <v>111</v>
      </c>
      <c r="ED121" s="10" t="str">
        <f t="shared" si="143"/>
        <v>111. The Fontenay</v>
      </c>
      <c r="EF121" s="8">
        <v>111</v>
      </c>
      <c r="EH121" s="10" t="str">
        <f>IF($B121="", "", IF(COUNTIF($B$11:$B121, $B121)&gt;1, "", $B121))</f>
        <v/>
      </c>
      <c r="EI121" s="8" t="str">
        <f t="shared" si="144"/>
        <v/>
      </c>
      <c r="EJ121" s="10" t="str">
        <f t="shared" si="145"/>
        <v/>
      </c>
      <c r="EL121" s="10" t="str">
        <f>IF($C121="", "", IF(COUNTIF($C$11:$C121, $C121)&gt;1, "", $C121))</f>
        <v>Hamburg</v>
      </c>
      <c r="EM121" s="8">
        <f t="shared" si="146"/>
        <v>117</v>
      </c>
      <c r="EN121" s="10" t="str">
        <f t="shared" si="147"/>
        <v>Gran Canaria</v>
      </c>
    </row>
    <row r="122" spans="1:144" hidden="1" x14ac:dyDescent="0.35">
      <c r="A122" s="2"/>
      <c r="B122" s="41" t="s">
        <v>281</v>
      </c>
      <c r="C122" s="42" t="s">
        <v>284</v>
      </c>
      <c r="D122" s="42" t="s">
        <v>1381</v>
      </c>
      <c r="E122" s="49">
        <v>130</v>
      </c>
      <c r="F122" s="49">
        <v>118</v>
      </c>
      <c r="G122" s="49">
        <v>12</v>
      </c>
      <c r="H122" s="49">
        <v>0</v>
      </c>
      <c r="I122" s="42" t="s">
        <v>137</v>
      </c>
      <c r="J122" s="50" t="s">
        <v>137</v>
      </c>
      <c r="K122" s="49" t="s">
        <v>137</v>
      </c>
      <c r="L122" s="49" t="s">
        <v>137</v>
      </c>
      <c r="M122" s="49" t="s">
        <v>137</v>
      </c>
      <c r="N122" s="49" t="s">
        <v>137</v>
      </c>
      <c r="O122" s="49" t="s">
        <v>137</v>
      </c>
      <c r="P122" s="49" t="s">
        <v>137</v>
      </c>
      <c r="Q122" s="49" t="s">
        <v>137</v>
      </c>
      <c r="R122" s="49" t="s">
        <v>137</v>
      </c>
      <c r="S122" s="50" t="s">
        <v>137</v>
      </c>
      <c r="T122" s="49" t="s">
        <v>137</v>
      </c>
      <c r="U122" s="49" t="s">
        <v>137</v>
      </c>
      <c r="V122" s="49" t="s">
        <v>137</v>
      </c>
      <c r="W122" s="50" t="s">
        <v>137</v>
      </c>
      <c r="X122" s="49" t="s">
        <v>137</v>
      </c>
      <c r="Y122" s="50" t="s">
        <v>137</v>
      </c>
      <c r="Z122" s="49" t="s">
        <v>137</v>
      </c>
      <c r="AA122" s="49" t="s">
        <v>137</v>
      </c>
      <c r="AB122" s="67" t="s">
        <v>137</v>
      </c>
      <c r="AC122" s="63" t="s">
        <v>790</v>
      </c>
      <c r="AD122" s="63" t="s">
        <v>137</v>
      </c>
      <c r="AE122" s="43" t="s">
        <v>137</v>
      </c>
      <c r="AF122" s="2"/>
      <c r="BE122" s="8" t="str">
        <f t="shared" si="148"/>
        <v>X</v>
      </c>
      <c r="BG122" s="8" t="str">
        <f t="shared" si="85"/>
        <v/>
      </c>
      <c r="BH122" s="8" t="str">
        <f t="shared" si="86"/>
        <v/>
      </c>
      <c r="BI122" s="8" t="str">
        <f t="shared" si="87"/>
        <v/>
      </c>
      <c r="BJ122" s="8" t="str">
        <f t="shared" si="88"/>
        <v/>
      </c>
      <c r="BK122" s="8" t="str">
        <f t="shared" si="89"/>
        <v/>
      </c>
      <c r="BL122" s="8" t="str">
        <f t="shared" si="90"/>
        <v/>
      </c>
      <c r="BM122" s="8" t="str">
        <f t="shared" si="91"/>
        <v/>
      </c>
      <c r="BN122" s="8" t="str">
        <f t="shared" si="92"/>
        <v>Yellow</v>
      </c>
      <c r="BO122" s="8" t="str">
        <f t="shared" si="93"/>
        <v>Yellow</v>
      </c>
      <c r="BP122" s="8" t="str">
        <f t="shared" si="94"/>
        <v>Yellow</v>
      </c>
      <c r="BQ122" s="8" t="str">
        <f t="shared" si="95"/>
        <v>Yellow</v>
      </c>
      <c r="BR122" s="8" t="str">
        <f t="shared" si="96"/>
        <v>Yellow</v>
      </c>
      <c r="BS122" s="8" t="str">
        <f t="shared" si="97"/>
        <v>Yellow</v>
      </c>
      <c r="BT122" s="8" t="str">
        <f t="shared" si="98"/>
        <v>Yellow</v>
      </c>
      <c r="BU122" s="8" t="str">
        <f t="shared" si="99"/>
        <v>Yellow</v>
      </c>
      <c r="BV122" s="8" t="str">
        <f t="shared" si="100"/>
        <v>Yellow</v>
      </c>
      <c r="BW122" s="8" t="str">
        <f t="shared" si="101"/>
        <v>Yellow</v>
      </c>
      <c r="BX122" s="8" t="str">
        <f t="shared" si="102"/>
        <v>Yellow</v>
      </c>
      <c r="BY122" s="8" t="str">
        <f t="shared" si="103"/>
        <v>Yellow</v>
      </c>
      <c r="BZ122" s="8" t="str">
        <f t="shared" si="104"/>
        <v>Yellow</v>
      </c>
      <c r="CA122" s="8" t="str">
        <f t="shared" si="105"/>
        <v>Yellow</v>
      </c>
      <c r="CB122" s="8" t="str">
        <f t="shared" si="106"/>
        <v>Yellow</v>
      </c>
      <c r="CC122" s="8" t="str">
        <f t="shared" si="107"/>
        <v>Yellow</v>
      </c>
      <c r="CD122" s="8" t="str">
        <f t="shared" si="108"/>
        <v>Yellow</v>
      </c>
      <c r="CE122" s="8" t="str">
        <f t="shared" si="109"/>
        <v>Yellow</v>
      </c>
      <c r="CF122" s="8" t="str">
        <f t="shared" si="110"/>
        <v>Yellow</v>
      </c>
      <c r="CG122" s="8" t="str">
        <f t="shared" si="149"/>
        <v>Yellow</v>
      </c>
      <c r="CH122" s="8" t="str">
        <f t="shared" si="111"/>
        <v/>
      </c>
      <c r="CI122" s="8" t="str">
        <f t="shared" si="150"/>
        <v>Yellow</v>
      </c>
      <c r="CJ122" s="8" t="str">
        <f t="shared" si="112"/>
        <v>Yellow</v>
      </c>
      <c r="CL122" s="10" t="str">
        <f t="shared" si="151"/>
        <v>Germany - Cologne - Althoff Dom Hotel Cologne</v>
      </c>
      <c r="CN122" s="22" t="str">
        <f t="shared" si="113"/>
        <v/>
      </c>
      <c r="CO122" s="22" t="str">
        <f t="shared" si="114"/>
        <v/>
      </c>
      <c r="CP122" s="22" t="str">
        <f t="shared" si="115"/>
        <v/>
      </c>
      <c r="CQ122" s="22" t="str">
        <f t="shared" si="116"/>
        <v/>
      </c>
      <c r="CR122" s="22" t="str">
        <f t="shared" si="152"/>
        <v/>
      </c>
      <c r="CS122" s="22" t="str">
        <f t="shared" si="153"/>
        <v/>
      </c>
      <c r="CY122" s="8" t="str">
        <f t="shared" si="117"/>
        <v>X</v>
      </c>
      <c r="CZ122" s="29" t="str">
        <f t="shared" si="118"/>
        <v>X</v>
      </c>
      <c r="DB122" s="8" t="str">
        <f t="shared" si="119"/>
        <v>X</v>
      </c>
      <c r="DC122" s="8" t="str">
        <f t="shared" si="120"/>
        <v>X</v>
      </c>
      <c r="DD122" s="8" t="str">
        <f t="shared" si="121"/>
        <v>X</v>
      </c>
      <c r="DE122" s="8" t="str">
        <f t="shared" si="122"/>
        <v>X</v>
      </c>
      <c r="DF122" s="8" t="str">
        <f t="shared" si="123"/>
        <v>X</v>
      </c>
      <c r="DG122" s="8" t="str">
        <f t="shared" si="124"/>
        <v>X</v>
      </c>
      <c r="DH122" s="8" t="str">
        <f t="shared" si="125"/>
        <v>X</v>
      </c>
      <c r="DI122" s="8" t="str">
        <f t="shared" si="126"/>
        <v>X</v>
      </c>
      <c r="DJ122" s="8" t="str">
        <f t="shared" si="127"/>
        <v>X</v>
      </c>
      <c r="DK122" s="8" t="str">
        <f t="shared" si="128"/>
        <v>X</v>
      </c>
      <c r="DL122" s="8" t="str">
        <f t="shared" si="129"/>
        <v>X</v>
      </c>
      <c r="DM122" s="8" t="str">
        <f t="shared" si="130"/>
        <v>X</v>
      </c>
      <c r="DN122" s="8" t="str">
        <f t="shared" si="131"/>
        <v>X</v>
      </c>
      <c r="DO122" s="8" t="str">
        <f t="shared" si="132"/>
        <v>X</v>
      </c>
      <c r="DP122" s="8" t="str">
        <f t="shared" si="133"/>
        <v>X</v>
      </c>
      <c r="DQ122" s="8" t="str">
        <f t="shared" si="134"/>
        <v>X</v>
      </c>
      <c r="DR122" s="8" t="str">
        <f t="shared" si="135"/>
        <v>X</v>
      </c>
      <c r="DS122" s="8" t="str">
        <f t="shared" si="136"/>
        <v>X</v>
      </c>
      <c r="DT122" s="8" t="str">
        <f t="shared" si="137"/>
        <v>X</v>
      </c>
      <c r="DU122" s="8" t="str">
        <f t="shared" si="138"/>
        <v>X</v>
      </c>
      <c r="DV122" s="8" t="str">
        <f t="shared" si="139"/>
        <v>X</v>
      </c>
      <c r="DW122" s="8" t="str">
        <f t="shared" si="140"/>
        <v>X</v>
      </c>
      <c r="DX122" s="8" t="str">
        <f t="shared" si="141"/>
        <v>X</v>
      </c>
      <c r="DZ122" s="8" t="str">
        <f t="shared" si="142"/>
        <v>X</v>
      </c>
      <c r="EB122" s="8">
        <f>IF($DZ122="", "", COUNTIF($DZ$11:$DZ122, "X"))</f>
        <v>112</v>
      </c>
      <c r="ED122" s="10" t="str">
        <f t="shared" si="143"/>
        <v>112. Althoff Dom Hotel Cologne</v>
      </c>
      <c r="EF122" s="8">
        <v>112</v>
      </c>
      <c r="EH122" s="10" t="str">
        <f>IF($B122="", "", IF(COUNTIF($B$11:$B122, $B122)&gt;1, "", $B122))</f>
        <v/>
      </c>
      <c r="EI122" s="8" t="str">
        <f t="shared" si="144"/>
        <v/>
      </c>
      <c r="EJ122" s="10" t="str">
        <f t="shared" si="145"/>
        <v/>
      </c>
      <c r="EL122" s="10" t="str">
        <f>IF($C122="", "", IF(COUNTIF($C$11:$C122, $C122)&gt;1, "", $C122))</f>
        <v/>
      </c>
      <c r="EM122" s="8" t="str">
        <f t="shared" si="146"/>
        <v/>
      </c>
      <c r="EN122" s="10" t="str">
        <f t="shared" si="147"/>
        <v>Grand Baie</v>
      </c>
    </row>
    <row r="123" spans="1:144" hidden="1" x14ac:dyDescent="0.35">
      <c r="A123" s="2"/>
      <c r="B123" s="41" t="s">
        <v>281</v>
      </c>
      <c r="C123" s="42" t="s">
        <v>1277</v>
      </c>
      <c r="D123" s="42" t="s">
        <v>1278</v>
      </c>
      <c r="E123" s="49">
        <v>28</v>
      </c>
      <c r="F123" s="49">
        <v>0</v>
      </c>
      <c r="G123" s="49">
        <v>28</v>
      </c>
      <c r="H123" s="49">
        <v>0</v>
      </c>
      <c r="I123" s="42" t="s">
        <v>137</v>
      </c>
      <c r="J123" s="50" t="s">
        <v>137</v>
      </c>
      <c r="K123" s="49" t="s">
        <v>137</v>
      </c>
      <c r="L123" s="49" t="s">
        <v>137</v>
      </c>
      <c r="M123" s="49" t="s">
        <v>137</v>
      </c>
      <c r="N123" s="49" t="s">
        <v>137</v>
      </c>
      <c r="O123" s="49" t="s">
        <v>137</v>
      </c>
      <c r="P123" s="49" t="s">
        <v>137</v>
      </c>
      <c r="Q123" s="49" t="s">
        <v>137</v>
      </c>
      <c r="R123" s="49" t="s">
        <v>137</v>
      </c>
      <c r="S123" s="50" t="s">
        <v>7</v>
      </c>
      <c r="T123" s="49" t="s">
        <v>137</v>
      </c>
      <c r="U123" s="49" t="s">
        <v>137</v>
      </c>
      <c r="V123" s="49" t="s">
        <v>137</v>
      </c>
      <c r="W123" s="50" t="s">
        <v>137</v>
      </c>
      <c r="X123" s="49" t="s">
        <v>137</v>
      </c>
      <c r="Y123" s="50" t="s">
        <v>137</v>
      </c>
      <c r="Z123" s="49" t="s">
        <v>137</v>
      </c>
      <c r="AA123" s="49">
        <v>80.78</v>
      </c>
      <c r="AB123" s="67" t="s">
        <v>137</v>
      </c>
      <c r="AC123" s="63" t="s">
        <v>790</v>
      </c>
      <c r="AD123" s="63" t="s">
        <v>1279</v>
      </c>
      <c r="AE123" s="43" t="s">
        <v>137</v>
      </c>
      <c r="AF123" s="2"/>
      <c r="BE123" s="8" t="str">
        <f t="shared" si="148"/>
        <v>X</v>
      </c>
      <c r="BG123" s="8" t="str">
        <f t="shared" si="85"/>
        <v/>
      </c>
      <c r="BH123" s="8" t="str">
        <f t="shared" si="86"/>
        <v/>
      </c>
      <c r="BI123" s="8" t="str">
        <f t="shared" si="87"/>
        <v/>
      </c>
      <c r="BJ123" s="8" t="str">
        <f t="shared" si="88"/>
        <v/>
      </c>
      <c r="BK123" s="8" t="str">
        <f t="shared" si="89"/>
        <v/>
      </c>
      <c r="BL123" s="8" t="str">
        <f t="shared" si="90"/>
        <v/>
      </c>
      <c r="BM123" s="8" t="str">
        <f t="shared" si="91"/>
        <v/>
      </c>
      <c r="BN123" s="8" t="str">
        <f t="shared" si="92"/>
        <v>Yellow</v>
      </c>
      <c r="BO123" s="8" t="str">
        <f t="shared" si="93"/>
        <v>Yellow</v>
      </c>
      <c r="BP123" s="8" t="str">
        <f t="shared" si="94"/>
        <v>Yellow</v>
      </c>
      <c r="BQ123" s="8" t="str">
        <f t="shared" si="95"/>
        <v>Yellow</v>
      </c>
      <c r="BR123" s="8" t="str">
        <f t="shared" si="96"/>
        <v>Yellow</v>
      </c>
      <c r="BS123" s="8" t="str">
        <f t="shared" si="97"/>
        <v>Yellow</v>
      </c>
      <c r="BT123" s="8" t="str">
        <f t="shared" si="98"/>
        <v>Yellow</v>
      </c>
      <c r="BU123" s="8" t="str">
        <f t="shared" si="99"/>
        <v>Yellow</v>
      </c>
      <c r="BV123" s="8" t="str">
        <f t="shared" si="100"/>
        <v>Yellow</v>
      </c>
      <c r="BW123" s="8" t="str">
        <f t="shared" si="101"/>
        <v>Yellow</v>
      </c>
      <c r="BX123" s="8" t="str">
        <f t="shared" si="102"/>
        <v/>
      </c>
      <c r="BY123" s="8" t="str">
        <f t="shared" si="103"/>
        <v>Yellow</v>
      </c>
      <c r="BZ123" s="8" t="str">
        <f t="shared" si="104"/>
        <v>Yellow</v>
      </c>
      <c r="CA123" s="8" t="str">
        <f t="shared" si="105"/>
        <v>Yellow</v>
      </c>
      <c r="CB123" s="8" t="str">
        <f t="shared" si="106"/>
        <v>Yellow</v>
      </c>
      <c r="CC123" s="8" t="str">
        <f t="shared" si="107"/>
        <v>Yellow</v>
      </c>
      <c r="CD123" s="8" t="str">
        <f t="shared" si="108"/>
        <v>Yellow</v>
      </c>
      <c r="CE123" s="8" t="str">
        <f t="shared" si="109"/>
        <v>Yellow</v>
      </c>
      <c r="CF123" s="8" t="str">
        <f t="shared" si="110"/>
        <v/>
      </c>
      <c r="CG123" s="8" t="str">
        <f t="shared" si="149"/>
        <v>Yellow</v>
      </c>
      <c r="CH123" s="8" t="str">
        <f t="shared" si="111"/>
        <v/>
      </c>
      <c r="CI123" s="8" t="str">
        <f t="shared" si="150"/>
        <v/>
      </c>
      <c r="CJ123" s="8" t="str">
        <f t="shared" si="112"/>
        <v>Yellow</v>
      </c>
      <c r="CL123" s="10" t="str">
        <f t="shared" si="151"/>
        <v>Germany - Übersee - Chiemgauhof Lakeside Retreat</v>
      </c>
      <c r="CN123" s="22" t="str">
        <f t="shared" si="113"/>
        <v/>
      </c>
      <c r="CO123" s="22" t="str">
        <f t="shared" si="114"/>
        <v/>
      </c>
      <c r="CP123" s="22" t="str">
        <f t="shared" si="115"/>
        <v/>
      </c>
      <c r="CQ123" s="22" t="str">
        <f t="shared" si="116"/>
        <v/>
      </c>
      <c r="CR123" s="22" t="str">
        <f t="shared" si="152"/>
        <v/>
      </c>
      <c r="CS123" s="22">
        <f t="shared" si="153"/>
        <v>80.78</v>
      </c>
      <c r="CY123" s="8" t="str">
        <f t="shared" si="117"/>
        <v>X</v>
      </c>
      <c r="CZ123" s="29" t="str">
        <f t="shared" si="118"/>
        <v>X</v>
      </c>
      <c r="DB123" s="8" t="str">
        <f t="shared" si="119"/>
        <v>X</v>
      </c>
      <c r="DC123" s="8" t="str">
        <f t="shared" si="120"/>
        <v>X</v>
      </c>
      <c r="DD123" s="8" t="str">
        <f t="shared" si="121"/>
        <v>X</v>
      </c>
      <c r="DE123" s="8" t="str">
        <f t="shared" si="122"/>
        <v>X</v>
      </c>
      <c r="DF123" s="8" t="str">
        <f t="shared" si="123"/>
        <v>X</v>
      </c>
      <c r="DG123" s="8" t="str">
        <f t="shared" si="124"/>
        <v>X</v>
      </c>
      <c r="DH123" s="8" t="str">
        <f t="shared" si="125"/>
        <v>X</v>
      </c>
      <c r="DI123" s="8" t="str">
        <f t="shared" si="126"/>
        <v>X</v>
      </c>
      <c r="DJ123" s="8" t="str">
        <f t="shared" si="127"/>
        <v>X</v>
      </c>
      <c r="DK123" s="8" t="str">
        <f t="shared" si="128"/>
        <v>X</v>
      </c>
      <c r="DL123" s="8" t="str">
        <f t="shared" si="129"/>
        <v>X</v>
      </c>
      <c r="DM123" s="8" t="str">
        <f t="shared" si="130"/>
        <v>X</v>
      </c>
      <c r="DN123" s="8" t="str">
        <f t="shared" si="131"/>
        <v>X</v>
      </c>
      <c r="DO123" s="8" t="str">
        <f t="shared" si="132"/>
        <v>X</v>
      </c>
      <c r="DP123" s="8" t="str">
        <f t="shared" si="133"/>
        <v>X</v>
      </c>
      <c r="DQ123" s="8" t="str">
        <f t="shared" si="134"/>
        <v>X</v>
      </c>
      <c r="DR123" s="8" t="str">
        <f t="shared" si="135"/>
        <v>X</v>
      </c>
      <c r="DS123" s="8" t="str">
        <f t="shared" si="136"/>
        <v>X</v>
      </c>
      <c r="DT123" s="8" t="str">
        <f t="shared" si="137"/>
        <v>X</v>
      </c>
      <c r="DU123" s="8" t="str">
        <f t="shared" si="138"/>
        <v>X</v>
      </c>
      <c r="DV123" s="8" t="str">
        <f t="shared" si="139"/>
        <v>X</v>
      </c>
      <c r="DW123" s="8" t="str">
        <f t="shared" si="140"/>
        <v>X</v>
      </c>
      <c r="DX123" s="8" t="str">
        <f t="shared" si="141"/>
        <v>X</v>
      </c>
      <c r="DZ123" s="8" t="str">
        <f t="shared" si="142"/>
        <v>X</v>
      </c>
      <c r="EB123" s="8">
        <f>IF($DZ123="", "", COUNTIF($DZ$11:$DZ123, "X"))</f>
        <v>113</v>
      </c>
      <c r="ED123" s="10" t="str">
        <f t="shared" si="143"/>
        <v>113. Chiemgauhof Lakeside Retreat</v>
      </c>
      <c r="EF123" s="8">
        <v>113</v>
      </c>
      <c r="EH123" s="10" t="str">
        <f>IF($B123="", "", IF(COUNTIF($B$11:$B123, $B123)&gt;1, "", $B123))</f>
        <v/>
      </c>
      <c r="EI123" s="8" t="str">
        <f t="shared" si="144"/>
        <v/>
      </c>
      <c r="EJ123" s="10" t="str">
        <f t="shared" si="145"/>
        <v/>
      </c>
      <c r="EL123" s="10" t="str">
        <f>IF($C123="", "", IF(COUNTIF($C$11:$C123, $C123)&gt;1, "", $C123))</f>
        <v>Übersee</v>
      </c>
      <c r="EM123" s="8">
        <f t="shared" si="146"/>
        <v>333</v>
      </c>
      <c r="EN123" s="10" t="str">
        <f t="shared" si="147"/>
        <v>Grande Anse</v>
      </c>
    </row>
    <row r="124" spans="1:144" hidden="1" x14ac:dyDescent="0.35">
      <c r="A124" s="2"/>
      <c r="B124" s="41" t="s">
        <v>281</v>
      </c>
      <c r="C124" s="42" t="s">
        <v>1382</v>
      </c>
      <c r="D124" s="42" t="s">
        <v>1493</v>
      </c>
      <c r="E124" s="49">
        <v>147</v>
      </c>
      <c r="F124" s="49">
        <v>147</v>
      </c>
      <c r="G124" s="49" t="s">
        <v>137</v>
      </c>
      <c r="H124" s="49">
        <v>0</v>
      </c>
      <c r="I124" s="42" t="s">
        <v>137</v>
      </c>
      <c r="J124" s="50" t="s">
        <v>137</v>
      </c>
      <c r="K124" s="49" t="s">
        <v>137</v>
      </c>
      <c r="L124" s="49" t="s">
        <v>137</v>
      </c>
      <c r="M124" s="49" t="s">
        <v>137</v>
      </c>
      <c r="N124" s="49" t="s">
        <v>137</v>
      </c>
      <c r="O124" s="49" t="s">
        <v>137</v>
      </c>
      <c r="P124" s="49" t="s">
        <v>137</v>
      </c>
      <c r="Q124" s="49" t="s">
        <v>137</v>
      </c>
      <c r="R124" s="49" t="s">
        <v>137</v>
      </c>
      <c r="S124" s="50" t="s">
        <v>137</v>
      </c>
      <c r="T124" s="49" t="s">
        <v>137</v>
      </c>
      <c r="U124" s="49" t="s">
        <v>137</v>
      </c>
      <c r="V124" s="49" t="s">
        <v>137</v>
      </c>
      <c r="W124" s="50" t="s">
        <v>137</v>
      </c>
      <c r="X124" s="49" t="s">
        <v>137</v>
      </c>
      <c r="Y124" s="50" t="s">
        <v>137</v>
      </c>
      <c r="Z124" s="49" t="s">
        <v>137</v>
      </c>
      <c r="AA124" s="49" t="s">
        <v>137</v>
      </c>
      <c r="AB124" s="67" t="s">
        <v>137</v>
      </c>
      <c r="AC124" s="63" t="s">
        <v>790</v>
      </c>
      <c r="AD124" s="63" t="s">
        <v>1467</v>
      </c>
      <c r="AE124" s="43" t="s">
        <v>137</v>
      </c>
      <c r="AF124" s="2"/>
      <c r="BE124" s="8" t="str">
        <f t="shared" si="148"/>
        <v>X</v>
      </c>
      <c r="BG124" s="8" t="str">
        <f t="shared" si="85"/>
        <v/>
      </c>
      <c r="BH124" s="8" t="str">
        <f t="shared" si="86"/>
        <v/>
      </c>
      <c r="BI124" s="8" t="str">
        <f t="shared" si="87"/>
        <v/>
      </c>
      <c r="BJ124" s="8" t="str">
        <f t="shared" si="88"/>
        <v/>
      </c>
      <c r="BK124" s="8" t="str">
        <f t="shared" si="89"/>
        <v/>
      </c>
      <c r="BL124" s="8" t="str">
        <f t="shared" si="90"/>
        <v>Yellow</v>
      </c>
      <c r="BM124" s="8" t="str">
        <f t="shared" si="91"/>
        <v/>
      </c>
      <c r="BN124" s="8" t="str">
        <f t="shared" si="92"/>
        <v>Yellow</v>
      </c>
      <c r="BO124" s="8" t="str">
        <f t="shared" si="93"/>
        <v>Yellow</v>
      </c>
      <c r="BP124" s="8" t="str">
        <f t="shared" si="94"/>
        <v>Yellow</v>
      </c>
      <c r="BQ124" s="8" t="str">
        <f t="shared" si="95"/>
        <v>Yellow</v>
      </c>
      <c r="BR124" s="8" t="str">
        <f t="shared" si="96"/>
        <v>Yellow</v>
      </c>
      <c r="BS124" s="8" t="str">
        <f t="shared" si="97"/>
        <v>Yellow</v>
      </c>
      <c r="BT124" s="8" t="str">
        <f t="shared" si="98"/>
        <v>Yellow</v>
      </c>
      <c r="BU124" s="8" t="str">
        <f t="shared" si="99"/>
        <v>Yellow</v>
      </c>
      <c r="BV124" s="8" t="str">
        <f t="shared" si="100"/>
        <v>Yellow</v>
      </c>
      <c r="BW124" s="8" t="str">
        <f t="shared" si="101"/>
        <v>Yellow</v>
      </c>
      <c r="BX124" s="8" t="str">
        <f t="shared" si="102"/>
        <v>Yellow</v>
      </c>
      <c r="BY124" s="8" t="str">
        <f t="shared" si="103"/>
        <v>Yellow</v>
      </c>
      <c r="BZ124" s="8" t="str">
        <f t="shared" si="104"/>
        <v>Yellow</v>
      </c>
      <c r="CA124" s="8" t="str">
        <f t="shared" si="105"/>
        <v>Yellow</v>
      </c>
      <c r="CB124" s="8" t="str">
        <f t="shared" si="106"/>
        <v>Yellow</v>
      </c>
      <c r="CC124" s="8" t="str">
        <f t="shared" si="107"/>
        <v>Yellow</v>
      </c>
      <c r="CD124" s="8" t="str">
        <f t="shared" si="108"/>
        <v>Yellow</v>
      </c>
      <c r="CE124" s="8" t="str">
        <f t="shared" si="109"/>
        <v>Yellow</v>
      </c>
      <c r="CF124" s="8" t="str">
        <f t="shared" si="110"/>
        <v>Yellow</v>
      </c>
      <c r="CG124" s="8" t="str">
        <f t="shared" si="149"/>
        <v>Yellow</v>
      </c>
      <c r="CH124" s="8" t="str">
        <f t="shared" si="111"/>
        <v/>
      </c>
      <c r="CI124" s="8" t="str">
        <f t="shared" si="150"/>
        <v/>
      </c>
      <c r="CJ124" s="8" t="str">
        <f t="shared" si="112"/>
        <v>Yellow</v>
      </c>
      <c r="CL124" s="10" t="str">
        <f t="shared" si="151"/>
        <v>Germany - Frankfurt am Main - The Florentin by Althoff Collection</v>
      </c>
      <c r="CN124" s="22" t="str">
        <f t="shared" si="113"/>
        <v/>
      </c>
      <c r="CO124" s="22" t="str">
        <f t="shared" si="114"/>
        <v/>
      </c>
      <c r="CP124" s="22" t="str">
        <f t="shared" si="115"/>
        <v/>
      </c>
      <c r="CQ124" s="22" t="str">
        <f t="shared" si="116"/>
        <v/>
      </c>
      <c r="CR124" s="22" t="str">
        <f t="shared" si="152"/>
        <v/>
      </c>
      <c r="CS124" s="22" t="str">
        <f t="shared" si="153"/>
        <v/>
      </c>
      <c r="CY124" s="8" t="str">
        <f t="shared" si="117"/>
        <v>X</v>
      </c>
      <c r="CZ124" s="29" t="str">
        <f t="shared" si="118"/>
        <v>X</v>
      </c>
      <c r="DB124" s="8" t="str">
        <f t="shared" si="119"/>
        <v>X</v>
      </c>
      <c r="DC124" s="8" t="str">
        <f t="shared" si="120"/>
        <v>X</v>
      </c>
      <c r="DD124" s="8" t="str">
        <f t="shared" si="121"/>
        <v>X</v>
      </c>
      <c r="DE124" s="8" t="str">
        <f t="shared" si="122"/>
        <v>X</v>
      </c>
      <c r="DF124" s="8" t="str">
        <f t="shared" si="123"/>
        <v>X</v>
      </c>
      <c r="DG124" s="8" t="str">
        <f t="shared" si="124"/>
        <v>X</v>
      </c>
      <c r="DH124" s="8" t="str">
        <f t="shared" si="125"/>
        <v>X</v>
      </c>
      <c r="DI124" s="8" t="str">
        <f t="shared" si="126"/>
        <v>X</v>
      </c>
      <c r="DJ124" s="8" t="str">
        <f t="shared" si="127"/>
        <v>X</v>
      </c>
      <c r="DK124" s="8" t="str">
        <f t="shared" si="128"/>
        <v>X</v>
      </c>
      <c r="DL124" s="8" t="str">
        <f t="shared" si="129"/>
        <v>X</v>
      </c>
      <c r="DM124" s="8" t="str">
        <f t="shared" si="130"/>
        <v>X</v>
      </c>
      <c r="DN124" s="8" t="str">
        <f t="shared" si="131"/>
        <v>X</v>
      </c>
      <c r="DO124" s="8" t="str">
        <f t="shared" si="132"/>
        <v>X</v>
      </c>
      <c r="DP124" s="8" t="str">
        <f t="shared" si="133"/>
        <v>X</v>
      </c>
      <c r="DQ124" s="8" t="str">
        <f t="shared" si="134"/>
        <v>X</v>
      </c>
      <c r="DR124" s="8" t="str">
        <f t="shared" si="135"/>
        <v>X</v>
      </c>
      <c r="DS124" s="8" t="str">
        <f t="shared" si="136"/>
        <v>X</v>
      </c>
      <c r="DT124" s="8" t="str">
        <f t="shared" si="137"/>
        <v>X</v>
      </c>
      <c r="DU124" s="8" t="str">
        <f t="shared" si="138"/>
        <v>X</v>
      </c>
      <c r="DV124" s="8" t="str">
        <f t="shared" si="139"/>
        <v>X</v>
      </c>
      <c r="DW124" s="8" t="str">
        <f t="shared" si="140"/>
        <v>X</v>
      </c>
      <c r="DX124" s="8" t="str">
        <f t="shared" si="141"/>
        <v>X</v>
      </c>
      <c r="DZ124" s="8" t="str">
        <f t="shared" si="142"/>
        <v>X</v>
      </c>
      <c r="EB124" s="8">
        <f>IF($DZ124="", "", COUNTIF($DZ$11:$DZ124, "X"))</f>
        <v>114</v>
      </c>
      <c r="ED124" s="10" t="str">
        <f t="shared" si="143"/>
        <v>114. The Florentin by Althoff Collection</v>
      </c>
      <c r="EF124" s="8">
        <v>114</v>
      </c>
      <c r="EH124" s="10" t="str">
        <f>IF($B124="", "", IF(COUNTIF($B$11:$B124, $B124)&gt;1, "", $B124))</f>
        <v/>
      </c>
      <c r="EI124" s="8" t="str">
        <f t="shared" si="144"/>
        <v/>
      </c>
      <c r="EJ124" s="10" t="str">
        <f t="shared" si="145"/>
        <v/>
      </c>
      <c r="EL124" s="10" t="str">
        <f>IF($C124="", "", IF(COUNTIF($C$11:$C124, $C124)&gt;1, "", $C124))</f>
        <v>Frankfurt am Main</v>
      </c>
      <c r="EM124" s="8">
        <f t="shared" si="146"/>
        <v>100</v>
      </c>
      <c r="EN124" s="10" t="str">
        <f t="shared" si="147"/>
        <v>Gstaad</v>
      </c>
    </row>
    <row r="125" spans="1:144" hidden="1" x14ac:dyDescent="0.35">
      <c r="A125" s="2"/>
      <c r="B125" s="41" t="s">
        <v>300</v>
      </c>
      <c r="C125" s="42" t="s">
        <v>1280</v>
      </c>
      <c r="D125" s="42" t="s">
        <v>1281</v>
      </c>
      <c r="E125" s="49">
        <v>40</v>
      </c>
      <c r="F125" s="49">
        <v>0</v>
      </c>
      <c r="G125" s="49">
        <v>40</v>
      </c>
      <c r="H125" s="49">
        <v>2</v>
      </c>
      <c r="I125" s="42" t="s">
        <v>137</v>
      </c>
      <c r="J125" s="50" t="s">
        <v>137</v>
      </c>
      <c r="K125" s="49" t="s">
        <v>137</v>
      </c>
      <c r="L125" s="49" t="s">
        <v>137</v>
      </c>
      <c r="M125" s="49" t="s">
        <v>137</v>
      </c>
      <c r="N125" s="49" t="s">
        <v>137</v>
      </c>
      <c r="O125" s="49" t="s">
        <v>137</v>
      </c>
      <c r="P125" s="49" t="s">
        <v>137</v>
      </c>
      <c r="Q125" s="49" t="s">
        <v>137</v>
      </c>
      <c r="R125" s="49" t="s">
        <v>137</v>
      </c>
      <c r="S125" s="50" t="s">
        <v>137</v>
      </c>
      <c r="T125" s="49" t="s">
        <v>137</v>
      </c>
      <c r="U125" s="49" t="s">
        <v>137</v>
      </c>
      <c r="V125" s="49" t="s">
        <v>137</v>
      </c>
      <c r="W125" s="50" t="s">
        <v>137</v>
      </c>
      <c r="X125" s="49" t="s">
        <v>137</v>
      </c>
      <c r="Y125" s="50" t="s">
        <v>137</v>
      </c>
      <c r="Z125" s="49" t="s">
        <v>137</v>
      </c>
      <c r="AA125" s="49">
        <v>4</v>
      </c>
      <c r="AB125" s="67" t="s">
        <v>137</v>
      </c>
      <c r="AC125" s="63" t="s">
        <v>790</v>
      </c>
      <c r="AD125" s="63" t="s">
        <v>905</v>
      </c>
      <c r="AE125" s="43" t="s">
        <v>137</v>
      </c>
      <c r="AF125" s="2"/>
      <c r="BE125" s="8" t="str">
        <f t="shared" si="148"/>
        <v>X</v>
      </c>
      <c r="BG125" s="8" t="str">
        <f t="shared" si="85"/>
        <v/>
      </c>
      <c r="BH125" s="8" t="str">
        <f t="shared" si="86"/>
        <v/>
      </c>
      <c r="BI125" s="8" t="str">
        <f t="shared" si="87"/>
        <v/>
      </c>
      <c r="BJ125" s="8" t="str">
        <f t="shared" si="88"/>
        <v/>
      </c>
      <c r="BK125" s="8" t="str">
        <f t="shared" si="89"/>
        <v/>
      </c>
      <c r="BL125" s="8" t="str">
        <f t="shared" si="90"/>
        <v/>
      </c>
      <c r="BM125" s="8" t="str">
        <f t="shared" si="91"/>
        <v/>
      </c>
      <c r="BN125" s="8" t="str">
        <f t="shared" si="92"/>
        <v>Yellow</v>
      </c>
      <c r="BO125" s="8" t="str">
        <f t="shared" si="93"/>
        <v>Yellow</v>
      </c>
      <c r="BP125" s="8" t="str">
        <f t="shared" si="94"/>
        <v>Yellow</v>
      </c>
      <c r="BQ125" s="8" t="str">
        <f t="shared" si="95"/>
        <v>Yellow</v>
      </c>
      <c r="BR125" s="8" t="str">
        <f t="shared" si="96"/>
        <v>Yellow</v>
      </c>
      <c r="BS125" s="8" t="str">
        <f t="shared" si="97"/>
        <v>Yellow</v>
      </c>
      <c r="BT125" s="8" t="str">
        <f t="shared" si="98"/>
        <v>Yellow</v>
      </c>
      <c r="BU125" s="8" t="str">
        <f t="shared" si="99"/>
        <v>Yellow</v>
      </c>
      <c r="BV125" s="8" t="str">
        <f t="shared" si="100"/>
        <v>Yellow</v>
      </c>
      <c r="BW125" s="8" t="str">
        <f t="shared" si="101"/>
        <v>Yellow</v>
      </c>
      <c r="BX125" s="8" t="str">
        <f t="shared" si="102"/>
        <v>Yellow</v>
      </c>
      <c r="BY125" s="8" t="str">
        <f t="shared" si="103"/>
        <v>Yellow</v>
      </c>
      <c r="BZ125" s="8" t="str">
        <f t="shared" si="104"/>
        <v>Yellow</v>
      </c>
      <c r="CA125" s="8" t="str">
        <f t="shared" si="105"/>
        <v>Yellow</v>
      </c>
      <c r="CB125" s="8" t="str">
        <f t="shared" si="106"/>
        <v>Yellow</v>
      </c>
      <c r="CC125" s="8" t="str">
        <f t="shared" si="107"/>
        <v>Yellow</v>
      </c>
      <c r="CD125" s="8" t="str">
        <f t="shared" si="108"/>
        <v>Yellow</v>
      </c>
      <c r="CE125" s="8" t="str">
        <f t="shared" si="109"/>
        <v>Yellow</v>
      </c>
      <c r="CF125" s="8" t="str">
        <f t="shared" si="110"/>
        <v/>
      </c>
      <c r="CG125" s="8" t="str">
        <f t="shared" si="149"/>
        <v>Yellow</v>
      </c>
      <c r="CH125" s="8" t="str">
        <f t="shared" si="111"/>
        <v/>
      </c>
      <c r="CI125" s="8" t="str">
        <f t="shared" si="150"/>
        <v/>
      </c>
      <c r="CJ125" s="8" t="str">
        <f t="shared" si="112"/>
        <v>Yellow</v>
      </c>
      <c r="CL125" s="10" t="str">
        <f t="shared" si="151"/>
        <v>Greece - Santorini, Cyclades Islands - Katikies Garden</v>
      </c>
      <c r="CN125" s="22" t="str">
        <f t="shared" si="113"/>
        <v/>
      </c>
      <c r="CO125" s="22" t="str">
        <f t="shared" si="114"/>
        <v/>
      </c>
      <c r="CP125" s="22" t="str">
        <f t="shared" si="115"/>
        <v/>
      </c>
      <c r="CQ125" s="22" t="str">
        <f t="shared" si="116"/>
        <v/>
      </c>
      <c r="CR125" s="22" t="str">
        <f t="shared" si="152"/>
        <v/>
      </c>
      <c r="CS125" s="22">
        <f t="shared" si="153"/>
        <v>4</v>
      </c>
      <c r="CY125" s="8" t="str">
        <f t="shared" si="117"/>
        <v>X</v>
      </c>
      <c r="CZ125" s="29" t="str">
        <f t="shared" si="118"/>
        <v>X</v>
      </c>
      <c r="DB125" s="8" t="str">
        <f t="shared" si="119"/>
        <v>X</v>
      </c>
      <c r="DC125" s="8" t="str">
        <f t="shared" si="120"/>
        <v>X</v>
      </c>
      <c r="DD125" s="8" t="str">
        <f t="shared" si="121"/>
        <v>X</v>
      </c>
      <c r="DE125" s="8" t="str">
        <f t="shared" si="122"/>
        <v>X</v>
      </c>
      <c r="DF125" s="8" t="str">
        <f t="shared" si="123"/>
        <v>X</v>
      </c>
      <c r="DG125" s="8" t="str">
        <f t="shared" si="124"/>
        <v>X</v>
      </c>
      <c r="DH125" s="8" t="str">
        <f t="shared" si="125"/>
        <v>X</v>
      </c>
      <c r="DI125" s="8" t="str">
        <f t="shared" si="126"/>
        <v>X</v>
      </c>
      <c r="DJ125" s="8" t="str">
        <f t="shared" si="127"/>
        <v>X</v>
      </c>
      <c r="DK125" s="8" t="str">
        <f t="shared" si="128"/>
        <v>X</v>
      </c>
      <c r="DL125" s="8" t="str">
        <f t="shared" si="129"/>
        <v>X</v>
      </c>
      <c r="DM125" s="8" t="str">
        <f t="shared" si="130"/>
        <v>X</v>
      </c>
      <c r="DN125" s="8" t="str">
        <f t="shared" si="131"/>
        <v>X</v>
      </c>
      <c r="DO125" s="8" t="str">
        <f t="shared" si="132"/>
        <v>X</v>
      </c>
      <c r="DP125" s="8" t="str">
        <f t="shared" si="133"/>
        <v>X</v>
      </c>
      <c r="DQ125" s="8" t="str">
        <f t="shared" si="134"/>
        <v>X</v>
      </c>
      <c r="DR125" s="8" t="str">
        <f t="shared" si="135"/>
        <v>X</v>
      </c>
      <c r="DS125" s="8" t="str">
        <f t="shared" si="136"/>
        <v>X</v>
      </c>
      <c r="DT125" s="8" t="str">
        <f t="shared" si="137"/>
        <v>X</v>
      </c>
      <c r="DU125" s="8" t="str">
        <f t="shared" si="138"/>
        <v>X</v>
      </c>
      <c r="DV125" s="8" t="str">
        <f t="shared" si="139"/>
        <v>X</v>
      </c>
      <c r="DW125" s="8" t="str">
        <f t="shared" si="140"/>
        <v>X</v>
      </c>
      <c r="DX125" s="8" t="str">
        <f t="shared" si="141"/>
        <v>X</v>
      </c>
      <c r="DZ125" s="8" t="str">
        <f t="shared" si="142"/>
        <v>X</v>
      </c>
      <c r="EB125" s="8">
        <f>IF($DZ125="", "", COUNTIF($DZ$11:$DZ125, "X"))</f>
        <v>115</v>
      </c>
      <c r="ED125" s="10" t="str">
        <f t="shared" si="143"/>
        <v>115. Katikies Garden</v>
      </c>
      <c r="EF125" s="8">
        <v>115</v>
      </c>
      <c r="EH125" s="10" t="str">
        <f>IF($B125="", "", IF(COUNTIF($B$11:$B125, $B125)&gt;1, "", $B125))</f>
        <v>Greece</v>
      </c>
      <c r="EI125" s="8">
        <f t="shared" si="144"/>
        <v>24</v>
      </c>
      <c r="EJ125" s="10" t="str">
        <f t="shared" si="145"/>
        <v/>
      </c>
      <c r="EL125" s="10" t="str">
        <f>IF($C125="", "", IF(COUNTIF($C$11:$C125, $C125)&gt;1, "", $C125))</f>
        <v>Santorini, Cyclades Islands</v>
      </c>
      <c r="EM125" s="8">
        <f t="shared" si="146"/>
        <v>280</v>
      </c>
      <c r="EN125" s="10" t="str">
        <f t="shared" si="147"/>
        <v>Guiyang</v>
      </c>
    </row>
    <row r="126" spans="1:144" hidden="1" x14ac:dyDescent="0.35">
      <c r="A126" s="2"/>
      <c r="B126" s="41" t="s">
        <v>300</v>
      </c>
      <c r="C126" s="42" t="s">
        <v>305</v>
      </c>
      <c r="D126" s="42" t="s">
        <v>306</v>
      </c>
      <c r="E126" s="49">
        <v>60</v>
      </c>
      <c r="F126" s="49">
        <v>0</v>
      </c>
      <c r="G126" s="49">
        <v>60</v>
      </c>
      <c r="H126" s="49" t="s">
        <v>137</v>
      </c>
      <c r="I126" s="42" t="s">
        <v>137</v>
      </c>
      <c r="J126" s="50" t="s">
        <v>137</v>
      </c>
      <c r="K126" s="49" t="s">
        <v>137</v>
      </c>
      <c r="L126" s="49" t="s">
        <v>137</v>
      </c>
      <c r="M126" s="49" t="s">
        <v>137</v>
      </c>
      <c r="N126" s="49" t="s">
        <v>137</v>
      </c>
      <c r="O126" s="49" t="s">
        <v>137</v>
      </c>
      <c r="P126" s="49" t="s">
        <v>137</v>
      </c>
      <c r="Q126" s="49" t="s">
        <v>137</v>
      </c>
      <c r="R126" s="49" t="s">
        <v>137</v>
      </c>
      <c r="S126" s="50" t="s">
        <v>137</v>
      </c>
      <c r="T126" s="49" t="s">
        <v>137</v>
      </c>
      <c r="U126" s="49" t="s">
        <v>137</v>
      </c>
      <c r="V126" s="49" t="s">
        <v>137</v>
      </c>
      <c r="W126" s="50" t="s">
        <v>7</v>
      </c>
      <c r="X126" s="49" t="s">
        <v>137</v>
      </c>
      <c r="Y126" s="50" t="s">
        <v>137</v>
      </c>
      <c r="Z126" s="49" t="s">
        <v>137</v>
      </c>
      <c r="AA126" s="49" t="s">
        <v>137</v>
      </c>
      <c r="AB126" s="67" t="s">
        <v>137</v>
      </c>
      <c r="AC126" s="63" t="s">
        <v>790</v>
      </c>
      <c r="AD126" s="63" t="s">
        <v>906</v>
      </c>
      <c r="AE126" s="43" t="s">
        <v>137</v>
      </c>
      <c r="AF126" s="2"/>
      <c r="BE126" s="8" t="str">
        <f t="shared" si="148"/>
        <v>X</v>
      </c>
      <c r="BG126" s="8" t="str">
        <f t="shared" si="85"/>
        <v/>
      </c>
      <c r="BH126" s="8" t="str">
        <f t="shared" si="86"/>
        <v/>
      </c>
      <c r="BI126" s="8" t="str">
        <f t="shared" si="87"/>
        <v/>
      </c>
      <c r="BJ126" s="8" t="str">
        <f t="shared" si="88"/>
        <v/>
      </c>
      <c r="BK126" s="8" t="str">
        <f t="shared" si="89"/>
        <v/>
      </c>
      <c r="BL126" s="8" t="str">
        <f t="shared" si="90"/>
        <v/>
      </c>
      <c r="BM126" s="8" t="str">
        <f t="shared" si="91"/>
        <v>Yellow</v>
      </c>
      <c r="BN126" s="8" t="str">
        <f t="shared" si="92"/>
        <v>Yellow</v>
      </c>
      <c r="BO126" s="8" t="str">
        <f t="shared" si="93"/>
        <v>Yellow</v>
      </c>
      <c r="BP126" s="8" t="str">
        <f t="shared" si="94"/>
        <v>Yellow</v>
      </c>
      <c r="BQ126" s="8" t="str">
        <f t="shared" si="95"/>
        <v>Yellow</v>
      </c>
      <c r="BR126" s="8" t="str">
        <f t="shared" si="96"/>
        <v>Yellow</v>
      </c>
      <c r="BS126" s="8" t="str">
        <f t="shared" si="97"/>
        <v>Yellow</v>
      </c>
      <c r="BT126" s="8" t="str">
        <f t="shared" si="98"/>
        <v>Yellow</v>
      </c>
      <c r="BU126" s="8" t="str">
        <f t="shared" si="99"/>
        <v>Yellow</v>
      </c>
      <c r="BV126" s="8" t="str">
        <f t="shared" si="100"/>
        <v>Yellow</v>
      </c>
      <c r="BW126" s="8" t="str">
        <f t="shared" si="101"/>
        <v>Yellow</v>
      </c>
      <c r="BX126" s="8" t="str">
        <f t="shared" si="102"/>
        <v>Yellow</v>
      </c>
      <c r="BY126" s="8" t="str">
        <f t="shared" si="103"/>
        <v>Yellow</v>
      </c>
      <c r="BZ126" s="8" t="str">
        <f t="shared" si="104"/>
        <v>Yellow</v>
      </c>
      <c r="CA126" s="8" t="str">
        <f t="shared" si="105"/>
        <v>Yellow</v>
      </c>
      <c r="CB126" s="8" t="str">
        <f t="shared" si="106"/>
        <v/>
      </c>
      <c r="CC126" s="8" t="str">
        <f t="shared" si="107"/>
        <v>Yellow</v>
      </c>
      <c r="CD126" s="8" t="str">
        <f t="shared" si="108"/>
        <v>Yellow</v>
      </c>
      <c r="CE126" s="8" t="str">
        <f t="shared" si="109"/>
        <v>Yellow</v>
      </c>
      <c r="CF126" s="8" t="str">
        <f t="shared" si="110"/>
        <v>Yellow</v>
      </c>
      <c r="CG126" s="8" t="str">
        <f t="shared" si="149"/>
        <v>Yellow</v>
      </c>
      <c r="CH126" s="8" t="str">
        <f t="shared" si="111"/>
        <v/>
      </c>
      <c r="CI126" s="8" t="str">
        <f t="shared" si="150"/>
        <v/>
      </c>
      <c r="CJ126" s="8" t="str">
        <f t="shared" si="112"/>
        <v>Yellow</v>
      </c>
      <c r="CL126" s="10" t="str">
        <f t="shared" si="151"/>
        <v>Greece - Zakynthos - Lesante Cape Resort &amp; Villas</v>
      </c>
      <c r="CN126" s="22" t="str">
        <f t="shared" si="113"/>
        <v/>
      </c>
      <c r="CO126" s="22" t="str">
        <f t="shared" si="114"/>
        <v/>
      </c>
      <c r="CP126" s="22" t="str">
        <f t="shared" si="115"/>
        <v/>
      </c>
      <c r="CQ126" s="22" t="str">
        <f t="shared" si="116"/>
        <v/>
      </c>
      <c r="CR126" s="22" t="str">
        <f t="shared" si="152"/>
        <v/>
      </c>
      <c r="CS126" s="22" t="str">
        <f t="shared" si="153"/>
        <v/>
      </c>
      <c r="CY126" s="8" t="str">
        <f t="shared" si="117"/>
        <v>X</v>
      </c>
      <c r="CZ126" s="29" t="str">
        <f t="shared" si="118"/>
        <v>X</v>
      </c>
      <c r="DB126" s="8" t="str">
        <f t="shared" si="119"/>
        <v>X</v>
      </c>
      <c r="DC126" s="8" t="str">
        <f t="shared" si="120"/>
        <v>X</v>
      </c>
      <c r="DD126" s="8" t="str">
        <f t="shared" si="121"/>
        <v>X</v>
      </c>
      <c r="DE126" s="8" t="str">
        <f t="shared" si="122"/>
        <v>X</v>
      </c>
      <c r="DF126" s="8" t="str">
        <f t="shared" si="123"/>
        <v>X</v>
      </c>
      <c r="DG126" s="8" t="str">
        <f t="shared" si="124"/>
        <v>X</v>
      </c>
      <c r="DH126" s="8" t="str">
        <f t="shared" si="125"/>
        <v>X</v>
      </c>
      <c r="DI126" s="8" t="str">
        <f t="shared" si="126"/>
        <v>X</v>
      </c>
      <c r="DJ126" s="8" t="str">
        <f t="shared" si="127"/>
        <v>X</v>
      </c>
      <c r="DK126" s="8" t="str">
        <f t="shared" si="128"/>
        <v>X</v>
      </c>
      <c r="DL126" s="8" t="str">
        <f t="shared" si="129"/>
        <v>X</v>
      </c>
      <c r="DM126" s="8" t="str">
        <f t="shared" si="130"/>
        <v>X</v>
      </c>
      <c r="DN126" s="8" t="str">
        <f t="shared" si="131"/>
        <v>X</v>
      </c>
      <c r="DO126" s="8" t="str">
        <f t="shared" si="132"/>
        <v>X</v>
      </c>
      <c r="DP126" s="8" t="str">
        <f t="shared" si="133"/>
        <v>X</v>
      </c>
      <c r="DQ126" s="8" t="str">
        <f t="shared" si="134"/>
        <v>X</v>
      </c>
      <c r="DR126" s="8" t="str">
        <f t="shared" si="135"/>
        <v>X</v>
      </c>
      <c r="DS126" s="8" t="str">
        <f t="shared" si="136"/>
        <v>X</v>
      </c>
      <c r="DT126" s="8" t="str">
        <f t="shared" si="137"/>
        <v>X</v>
      </c>
      <c r="DU126" s="8" t="str">
        <f t="shared" si="138"/>
        <v>X</v>
      </c>
      <c r="DV126" s="8" t="str">
        <f t="shared" si="139"/>
        <v>X</v>
      </c>
      <c r="DW126" s="8" t="str">
        <f t="shared" si="140"/>
        <v>X</v>
      </c>
      <c r="DX126" s="8" t="str">
        <f t="shared" si="141"/>
        <v>X</v>
      </c>
      <c r="DZ126" s="8" t="str">
        <f t="shared" si="142"/>
        <v>X</v>
      </c>
      <c r="EB126" s="8">
        <f>IF($DZ126="", "", COUNTIF($DZ$11:$DZ126, "X"))</f>
        <v>116</v>
      </c>
      <c r="ED126" s="10" t="str">
        <f t="shared" si="143"/>
        <v>116. Lesante Cape Resort &amp; Villas</v>
      </c>
      <c r="EF126" s="8">
        <v>116</v>
      </c>
      <c r="EH126" s="10" t="str">
        <f>IF($B126="", "", IF(COUNTIF($B$11:$B126, $B126)&gt;1, "", $B126))</f>
        <v/>
      </c>
      <c r="EI126" s="8" t="str">
        <f t="shared" si="144"/>
        <v/>
      </c>
      <c r="EJ126" s="10" t="str">
        <f t="shared" si="145"/>
        <v/>
      </c>
      <c r="EL126" s="10" t="str">
        <f>IF($C126="", "", IF(COUNTIF($C$11:$C126, $C126)&gt;1, "", $C126))</f>
        <v>Zakynthos</v>
      </c>
      <c r="EM126" s="8">
        <f t="shared" si="146"/>
        <v>358</v>
      </c>
      <c r="EN126" s="10" t="str">
        <f t="shared" si="147"/>
        <v>Halaveli</v>
      </c>
    </row>
    <row r="127" spans="1:144" hidden="1" x14ac:dyDescent="0.35">
      <c r="A127" s="2"/>
      <c r="B127" s="41" t="s">
        <v>300</v>
      </c>
      <c r="C127" s="42" t="s">
        <v>301</v>
      </c>
      <c r="D127" s="42" t="s">
        <v>1326</v>
      </c>
      <c r="E127" s="49">
        <v>19</v>
      </c>
      <c r="F127" s="49">
        <v>19</v>
      </c>
      <c r="G127" s="49" t="s">
        <v>137</v>
      </c>
      <c r="H127" s="49">
        <v>1</v>
      </c>
      <c r="I127" s="42" t="s">
        <v>137</v>
      </c>
      <c r="J127" s="50" t="s">
        <v>137</v>
      </c>
      <c r="K127" s="49">
        <v>18</v>
      </c>
      <c r="L127" s="49">
        <v>36</v>
      </c>
      <c r="M127" s="49" t="s">
        <v>137</v>
      </c>
      <c r="N127" s="49" t="s">
        <v>137</v>
      </c>
      <c r="O127" s="49" t="s">
        <v>137</v>
      </c>
      <c r="P127" s="49">
        <v>12</v>
      </c>
      <c r="Q127" s="49" t="s">
        <v>137</v>
      </c>
      <c r="R127" s="49" t="s">
        <v>137</v>
      </c>
      <c r="S127" s="50" t="s">
        <v>7</v>
      </c>
      <c r="T127" s="49" t="s">
        <v>137</v>
      </c>
      <c r="U127" s="49" t="s">
        <v>137</v>
      </c>
      <c r="V127" s="49" t="s">
        <v>137</v>
      </c>
      <c r="W127" s="50" t="s">
        <v>137</v>
      </c>
      <c r="X127" s="49" t="s">
        <v>137</v>
      </c>
      <c r="Y127" s="50" t="s">
        <v>137</v>
      </c>
      <c r="Z127" s="49" t="s">
        <v>137</v>
      </c>
      <c r="AA127" s="49">
        <v>19.88</v>
      </c>
      <c r="AB127" s="67" t="s">
        <v>137</v>
      </c>
      <c r="AC127" s="63" t="s">
        <v>790</v>
      </c>
      <c r="AD127" s="63" t="s">
        <v>1327</v>
      </c>
      <c r="AE127" s="43" t="s">
        <v>137</v>
      </c>
      <c r="AF127" s="2"/>
      <c r="BE127" s="8" t="str">
        <f t="shared" si="148"/>
        <v>X</v>
      </c>
      <c r="BG127" s="8" t="str">
        <f t="shared" si="85"/>
        <v/>
      </c>
      <c r="BH127" s="8" t="str">
        <f t="shared" si="86"/>
        <v/>
      </c>
      <c r="BI127" s="8" t="str">
        <f t="shared" si="87"/>
        <v/>
      </c>
      <c r="BJ127" s="8" t="str">
        <f t="shared" si="88"/>
        <v/>
      </c>
      <c r="BK127" s="8" t="str">
        <f t="shared" si="89"/>
        <v/>
      </c>
      <c r="BL127" s="8" t="str">
        <f t="shared" si="90"/>
        <v>Yellow</v>
      </c>
      <c r="BM127" s="8" t="str">
        <f t="shared" si="91"/>
        <v/>
      </c>
      <c r="BN127" s="8" t="str">
        <f t="shared" si="92"/>
        <v>Yellow</v>
      </c>
      <c r="BO127" s="8" t="str">
        <f t="shared" si="93"/>
        <v>Yellow</v>
      </c>
      <c r="BP127" s="8" t="str">
        <f t="shared" si="94"/>
        <v/>
      </c>
      <c r="BQ127" s="8" t="str">
        <f t="shared" si="95"/>
        <v/>
      </c>
      <c r="BR127" s="8" t="str">
        <f t="shared" si="96"/>
        <v>Yellow</v>
      </c>
      <c r="BS127" s="8" t="str">
        <f t="shared" si="97"/>
        <v>Yellow</v>
      </c>
      <c r="BT127" s="8" t="str">
        <f t="shared" si="98"/>
        <v>Yellow</v>
      </c>
      <c r="BU127" s="8" t="str">
        <f t="shared" si="99"/>
        <v/>
      </c>
      <c r="BV127" s="8" t="str">
        <f t="shared" si="100"/>
        <v>Yellow</v>
      </c>
      <c r="BW127" s="8" t="str">
        <f t="shared" si="101"/>
        <v>Yellow</v>
      </c>
      <c r="BX127" s="8" t="str">
        <f t="shared" si="102"/>
        <v/>
      </c>
      <c r="BY127" s="8" t="str">
        <f t="shared" si="103"/>
        <v>Yellow</v>
      </c>
      <c r="BZ127" s="8" t="str">
        <f t="shared" si="104"/>
        <v>Yellow</v>
      </c>
      <c r="CA127" s="8" t="str">
        <f t="shared" si="105"/>
        <v>Yellow</v>
      </c>
      <c r="CB127" s="8" t="str">
        <f t="shared" si="106"/>
        <v>Yellow</v>
      </c>
      <c r="CC127" s="8" t="str">
        <f t="shared" si="107"/>
        <v>Yellow</v>
      </c>
      <c r="CD127" s="8" t="str">
        <f t="shared" si="108"/>
        <v>Yellow</v>
      </c>
      <c r="CE127" s="8" t="str">
        <f t="shared" si="109"/>
        <v>Yellow</v>
      </c>
      <c r="CF127" s="8" t="str">
        <f t="shared" si="110"/>
        <v/>
      </c>
      <c r="CG127" s="8" t="str">
        <f t="shared" si="149"/>
        <v>Yellow</v>
      </c>
      <c r="CH127" s="8" t="str">
        <f t="shared" si="111"/>
        <v/>
      </c>
      <c r="CI127" s="8" t="str">
        <f t="shared" si="150"/>
        <v/>
      </c>
      <c r="CJ127" s="8" t="str">
        <f t="shared" si="112"/>
        <v>Yellow</v>
      </c>
      <c r="CL127" s="10" t="str">
        <f t="shared" si="151"/>
        <v>Greece - Athens - Anthology of Athens</v>
      </c>
      <c r="CN127" s="22">
        <f t="shared" si="113"/>
        <v>36</v>
      </c>
      <c r="CO127" s="22" t="str">
        <f t="shared" si="114"/>
        <v/>
      </c>
      <c r="CP127" s="22" t="str">
        <f t="shared" si="115"/>
        <v/>
      </c>
      <c r="CQ127" s="22" t="str">
        <f t="shared" si="116"/>
        <v/>
      </c>
      <c r="CR127" s="22" t="str">
        <f t="shared" si="152"/>
        <v/>
      </c>
      <c r="CS127" s="22">
        <f t="shared" si="153"/>
        <v>19.88</v>
      </c>
      <c r="CY127" s="8" t="str">
        <f t="shared" si="117"/>
        <v>X</v>
      </c>
      <c r="CZ127" s="29" t="str">
        <f t="shared" si="118"/>
        <v>X</v>
      </c>
      <c r="DB127" s="8" t="str">
        <f t="shared" si="119"/>
        <v>X</v>
      </c>
      <c r="DC127" s="8" t="str">
        <f t="shared" si="120"/>
        <v>X</v>
      </c>
      <c r="DD127" s="8" t="str">
        <f t="shared" si="121"/>
        <v>X</v>
      </c>
      <c r="DE127" s="8" t="str">
        <f t="shared" si="122"/>
        <v>X</v>
      </c>
      <c r="DF127" s="8" t="str">
        <f t="shared" si="123"/>
        <v>X</v>
      </c>
      <c r="DG127" s="8" t="str">
        <f t="shared" si="124"/>
        <v>X</v>
      </c>
      <c r="DH127" s="8" t="str">
        <f t="shared" si="125"/>
        <v>X</v>
      </c>
      <c r="DI127" s="8" t="str">
        <f t="shared" si="126"/>
        <v>X</v>
      </c>
      <c r="DJ127" s="8" t="str">
        <f t="shared" si="127"/>
        <v>X</v>
      </c>
      <c r="DK127" s="8" t="str">
        <f t="shared" si="128"/>
        <v>X</v>
      </c>
      <c r="DL127" s="8" t="str">
        <f t="shared" si="129"/>
        <v>X</v>
      </c>
      <c r="DM127" s="8" t="str">
        <f t="shared" si="130"/>
        <v>X</v>
      </c>
      <c r="DN127" s="8" t="str">
        <f t="shared" si="131"/>
        <v>X</v>
      </c>
      <c r="DO127" s="8" t="str">
        <f t="shared" si="132"/>
        <v>X</v>
      </c>
      <c r="DP127" s="8" t="str">
        <f t="shared" si="133"/>
        <v>X</v>
      </c>
      <c r="DQ127" s="8" t="str">
        <f t="shared" si="134"/>
        <v>X</v>
      </c>
      <c r="DR127" s="8" t="str">
        <f t="shared" si="135"/>
        <v>X</v>
      </c>
      <c r="DS127" s="8" t="str">
        <f t="shared" si="136"/>
        <v>X</v>
      </c>
      <c r="DT127" s="8" t="str">
        <f t="shared" si="137"/>
        <v>X</v>
      </c>
      <c r="DU127" s="8" t="str">
        <f t="shared" si="138"/>
        <v>X</v>
      </c>
      <c r="DV127" s="8" t="str">
        <f t="shared" si="139"/>
        <v>X</v>
      </c>
      <c r="DW127" s="8" t="str">
        <f t="shared" si="140"/>
        <v>X</v>
      </c>
      <c r="DX127" s="8" t="str">
        <f t="shared" si="141"/>
        <v>X</v>
      </c>
      <c r="DZ127" s="8" t="str">
        <f t="shared" si="142"/>
        <v>X</v>
      </c>
      <c r="EB127" s="8">
        <f>IF($DZ127="", "", COUNTIF($DZ$11:$DZ127, "X"))</f>
        <v>117</v>
      </c>
      <c r="ED127" s="10" t="str">
        <f t="shared" si="143"/>
        <v>117. Anthology of Athens</v>
      </c>
      <c r="EF127" s="8">
        <v>117</v>
      </c>
      <c r="EH127" s="10" t="str">
        <f>IF($B127="", "", IF(COUNTIF($B$11:$B127, $B127)&gt;1, "", $B127))</f>
        <v/>
      </c>
      <c r="EI127" s="8" t="str">
        <f t="shared" si="144"/>
        <v/>
      </c>
      <c r="EJ127" s="10" t="str">
        <f t="shared" si="145"/>
        <v/>
      </c>
      <c r="EL127" s="10" t="str">
        <f>IF($C127="", "", IF(COUNTIF($C$11:$C127, $C127)&gt;1, "", $C127))</f>
        <v>Athens</v>
      </c>
      <c r="EM127" s="8">
        <f t="shared" si="146"/>
        <v>14</v>
      </c>
      <c r="EN127" s="10" t="str">
        <f t="shared" si="147"/>
        <v>Hamburg</v>
      </c>
    </row>
    <row r="128" spans="1:144" hidden="1" x14ac:dyDescent="0.35">
      <c r="A128" s="2"/>
      <c r="B128" s="41" t="s">
        <v>300</v>
      </c>
      <c r="C128" s="42" t="s">
        <v>316</v>
      </c>
      <c r="D128" s="42" t="s">
        <v>1190</v>
      </c>
      <c r="E128" s="49">
        <v>60</v>
      </c>
      <c r="F128" s="49">
        <v>55</v>
      </c>
      <c r="G128" s="49">
        <v>5</v>
      </c>
      <c r="H128" s="49">
        <v>2</v>
      </c>
      <c r="I128" s="42" t="s">
        <v>137</v>
      </c>
      <c r="J128" s="50" t="s">
        <v>137</v>
      </c>
      <c r="K128" s="49">
        <v>60</v>
      </c>
      <c r="L128" s="49">
        <v>300</v>
      </c>
      <c r="M128" s="49">
        <v>180</v>
      </c>
      <c r="N128" s="49" t="s">
        <v>137</v>
      </c>
      <c r="O128" s="49" t="s">
        <v>137</v>
      </c>
      <c r="P128" s="49" t="s">
        <v>137</v>
      </c>
      <c r="Q128" s="49">
        <v>250</v>
      </c>
      <c r="R128" s="49">
        <v>280</v>
      </c>
      <c r="S128" s="50" t="s">
        <v>7</v>
      </c>
      <c r="T128" s="49" t="s">
        <v>137</v>
      </c>
      <c r="U128" s="49" t="s">
        <v>137</v>
      </c>
      <c r="V128" s="49" t="s">
        <v>137</v>
      </c>
      <c r="W128" s="50" t="s">
        <v>137</v>
      </c>
      <c r="X128" s="49" t="s">
        <v>137</v>
      </c>
      <c r="Y128" s="50" t="s">
        <v>137</v>
      </c>
      <c r="Z128" s="49" t="s">
        <v>137</v>
      </c>
      <c r="AA128" s="49">
        <v>59</v>
      </c>
      <c r="AB128" s="67" t="s">
        <v>137</v>
      </c>
      <c r="AC128" s="63" t="s">
        <v>790</v>
      </c>
      <c r="AD128" s="63" t="s">
        <v>914</v>
      </c>
      <c r="AE128" s="43" t="s">
        <v>137</v>
      </c>
      <c r="AF128" s="2"/>
      <c r="BE128" s="8" t="str">
        <f t="shared" si="148"/>
        <v>X</v>
      </c>
      <c r="BG128" s="8" t="str">
        <f t="shared" si="85"/>
        <v/>
      </c>
      <c r="BH128" s="8" t="str">
        <f t="shared" si="86"/>
        <v/>
      </c>
      <c r="BI128" s="8" t="str">
        <f t="shared" si="87"/>
        <v/>
      </c>
      <c r="BJ128" s="8" t="str">
        <f t="shared" si="88"/>
        <v/>
      </c>
      <c r="BK128" s="8" t="str">
        <f t="shared" si="89"/>
        <v/>
      </c>
      <c r="BL128" s="8" t="str">
        <f t="shared" si="90"/>
        <v/>
      </c>
      <c r="BM128" s="8" t="str">
        <f t="shared" si="91"/>
        <v/>
      </c>
      <c r="BN128" s="8" t="str">
        <f t="shared" si="92"/>
        <v>Yellow</v>
      </c>
      <c r="BO128" s="8" t="str">
        <f t="shared" si="93"/>
        <v>Yellow</v>
      </c>
      <c r="BP128" s="8" t="str">
        <f t="shared" si="94"/>
        <v/>
      </c>
      <c r="BQ128" s="8" t="str">
        <f t="shared" si="95"/>
        <v/>
      </c>
      <c r="BR128" s="8" t="str">
        <f t="shared" si="96"/>
        <v/>
      </c>
      <c r="BS128" s="8" t="str">
        <f t="shared" si="97"/>
        <v>Yellow</v>
      </c>
      <c r="BT128" s="8" t="str">
        <f t="shared" si="98"/>
        <v>Yellow</v>
      </c>
      <c r="BU128" s="8" t="str">
        <f t="shared" si="99"/>
        <v>Yellow</v>
      </c>
      <c r="BV128" s="8" t="str">
        <f t="shared" si="100"/>
        <v/>
      </c>
      <c r="BW128" s="8" t="str">
        <f t="shared" si="101"/>
        <v/>
      </c>
      <c r="BX128" s="8" t="str">
        <f t="shared" si="102"/>
        <v/>
      </c>
      <c r="BY128" s="8" t="str">
        <f t="shared" si="103"/>
        <v>Yellow</v>
      </c>
      <c r="BZ128" s="8" t="str">
        <f t="shared" si="104"/>
        <v>Yellow</v>
      </c>
      <c r="CA128" s="8" t="str">
        <f t="shared" si="105"/>
        <v>Yellow</v>
      </c>
      <c r="CB128" s="8" t="str">
        <f t="shared" si="106"/>
        <v>Yellow</v>
      </c>
      <c r="CC128" s="8" t="str">
        <f t="shared" si="107"/>
        <v>Yellow</v>
      </c>
      <c r="CD128" s="8" t="str">
        <f t="shared" si="108"/>
        <v>Yellow</v>
      </c>
      <c r="CE128" s="8" t="str">
        <f t="shared" si="109"/>
        <v>Yellow</v>
      </c>
      <c r="CF128" s="8" t="str">
        <f t="shared" si="110"/>
        <v/>
      </c>
      <c r="CG128" s="8" t="str">
        <f t="shared" si="149"/>
        <v>Yellow</v>
      </c>
      <c r="CH128" s="8" t="str">
        <f t="shared" si="111"/>
        <v/>
      </c>
      <c r="CI128" s="8" t="str">
        <f t="shared" si="150"/>
        <v/>
      </c>
      <c r="CJ128" s="8" t="str">
        <f t="shared" si="112"/>
        <v>Yellow</v>
      </c>
      <c r="CL128" s="10" t="str">
        <f t="shared" si="151"/>
        <v>Greece - Nikiti - The Danai</v>
      </c>
      <c r="CN128" s="22">
        <f t="shared" si="113"/>
        <v>300</v>
      </c>
      <c r="CO128" s="22" t="str">
        <f t="shared" si="114"/>
        <v/>
      </c>
      <c r="CP128" s="22" t="str">
        <f t="shared" si="115"/>
        <v/>
      </c>
      <c r="CQ128" s="22" t="str">
        <f t="shared" si="116"/>
        <v/>
      </c>
      <c r="CR128" s="22" t="str">
        <f t="shared" si="152"/>
        <v/>
      </c>
      <c r="CS128" s="22">
        <f t="shared" si="153"/>
        <v>59</v>
      </c>
      <c r="CY128" s="8" t="str">
        <f t="shared" si="117"/>
        <v>X</v>
      </c>
      <c r="CZ128" s="29" t="str">
        <f t="shared" si="118"/>
        <v>X</v>
      </c>
      <c r="DB128" s="8" t="str">
        <f t="shared" si="119"/>
        <v>X</v>
      </c>
      <c r="DC128" s="8" t="str">
        <f t="shared" si="120"/>
        <v>X</v>
      </c>
      <c r="DD128" s="8" t="str">
        <f t="shared" si="121"/>
        <v>X</v>
      </c>
      <c r="DE128" s="8" t="str">
        <f t="shared" si="122"/>
        <v>X</v>
      </c>
      <c r="DF128" s="8" t="str">
        <f t="shared" si="123"/>
        <v>X</v>
      </c>
      <c r="DG128" s="8" t="str">
        <f t="shared" si="124"/>
        <v>X</v>
      </c>
      <c r="DH128" s="8" t="str">
        <f t="shared" si="125"/>
        <v>X</v>
      </c>
      <c r="DI128" s="8" t="str">
        <f t="shared" si="126"/>
        <v>X</v>
      </c>
      <c r="DJ128" s="8" t="str">
        <f t="shared" si="127"/>
        <v>X</v>
      </c>
      <c r="DK128" s="8" t="str">
        <f t="shared" si="128"/>
        <v>X</v>
      </c>
      <c r="DL128" s="8" t="str">
        <f t="shared" si="129"/>
        <v>X</v>
      </c>
      <c r="DM128" s="8" t="str">
        <f t="shared" si="130"/>
        <v>X</v>
      </c>
      <c r="DN128" s="8" t="str">
        <f t="shared" si="131"/>
        <v>X</v>
      </c>
      <c r="DO128" s="8" t="str">
        <f t="shared" si="132"/>
        <v>X</v>
      </c>
      <c r="DP128" s="8" t="str">
        <f t="shared" si="133"/>
        <v>X</v>
      </c>
      <c r="DQ128" s="8" t="str">
        <f t="shared" si="134"/>
        <v>X</v>
      </c>
      <c r="DR128" s="8" t="str">
        <f t="shared" si="135"/>
        <v>X</v>
      </c>
      <c r="DS128" s="8" t="str">
        <f t="shared" si="136"/>
        <v>X</v>
      </c>
      <c r="DT128" s="8" t="str">
        <f t="shared" si="137"/>
        <v>X</v>
      </c>
      <c r="DU128" s="8" t="str">
        <f t="shared" si="138"/>
        <v>X</v>
      </c>
      <c r="DV128" s="8" t="str">
        <f t="shared" si="139"/>
        <v>X</v>
      </c>
      <c r="DW128" s="8" t="str">
        <f t="shared" si="140"/>
        <v>X</v>
      </c>
      <c r="DX128" s="8" t="str">
        <f t="shared" si="141"/>
        <v>X</v>
      </c>
      <c r="DZ128" s="8" t="str">
        <f t="shared" si="142"/>
        <v>X</v>
      </c>
      <c r="EB128" s="8">
        <f>IF($DZ128="", "", COUNTIF($DZ$11:$DZ128, "X"))</f>
        <v>118</v>
      </c>
      <c r="ED128" s="10" t="str">
        <f t="shared" si="143"/>
        <v>118. The Danai</v>
      </c>
      <c r="EF128" s="8">
        <v>118</v>
      </c>
      <c r="EH128" s="10" t="str">
        <f>IF($B128="", "", IF(COUNTIF($B$11:$B128, $B128)&gt;1, "", $B128))</f>
        <v/>
      </c>
      <c r="EI128" s="8" t="str">
        <f t="shared" si="144"/>
        <v/>
      </c>
      <c r="EJ128" s="10" t="str">
        <f t="shared" si="145"/>
        <v/>
      </c>
      <c r="EL128" s="10" t="str">
        <f>IF($C128="", "", IF(COUNTIF($C$11:$C128, $C128)&gt;1, "", $C128))</f>
        <v>Nikiti</v>
      </c>
      <c r="EM128" s="8">
        <f t="shared" si="146"/>
        <v>206</v>
      </c>
      <c r="EN128" s="10" t="str">
        <f t="shared" si="147"/>
        <v>Hammamet</v>
      </c>
    </row>
    <row r="129" spans="1:144" hidden="1" x14ac:dyDescent="0.35">
      <c r="A129" s="2"/>
      <c r="B129" s="41" t="s">
        <v>300</v>
      </c>
      <c r="C129" s="42" t="s">
        <v>318</v>
      </c>
      <c r="D129" s="42" t="s">
        <v>319</v>
      </c>
      <c r="E129" s="49">
        <v>152</v>
      </c>
      <c r="F129" s="49">
        <v>115</v>
      </c>
      <c r="G129" s="49">
        <v>37</v>
      </c>
      <c r="H129" s="49">
        <v>7</v>
      </c>
      <c r="I129" s="42" t="s">
        <v>137</v>
      </c>
      <c r="J129" s="50" t="s">
        <v>137</v>
      </c>
      <c r="K129" s="49">
        <v>152</v>
      </c>
      <c r="L129" s="49">
        <v>1440</v>
      </c>
      <c r="M129" s="49">
        <v>500</v>
      </c>
      <c r="N129" s="49">
        <v>180</v>
      </c>
      <c r="O129" s="49">
        <v>300</v>
      </c>
      <c r="P129" s="49">
        <v>100</v>
      </c>
      <c r="Q129" s="49">
        <v>300</v>
      </c>
      <c r="R129" s="49">
        <v>500</v>
      </c>
      <c r="S129" s="50" t="s">
        <v>7</v>
      </c>
      <c r="T129" s="49" t="s">
        <v>137</v>
      </c>
      <c r="U129" s="49" t="s">
        <v>137</v>
      </c>
      <c r="V129" s="49" t="s">
        <v>137</v>
      </c>
      <c r="W129" s="50" t="s">
        <v>7</v>
      </c>
      <c r="X129" s="49" t="s">
        <v>137</v>
      </c>
      <c r="Y129" s="50" t="s">
        <v>137</v>
      </c>
      <c r="Z129" s="49" t="s">
        <v>137</v>
      </c>
      <c r="AA129" s="49" t="s">
        <v>137</v>
      </c>
      <c r="AB129" s="67" t="s">
        <v>137</v>
      </c>
      <c r="AC129" s="63" t="s">
        <v>790</v>
      </c>
      <c r="AD129" s="63" t="s">
        <v>916</v>
      </c>
      <c r="AE129" s="43" t="s">
        <v>137</v>
      </c>
      <c r="AF129" s="2"/>
      <c r="BE129" s="8" t="str">
        <f t="shared" si="148"/>
        <v>X</v>
      </c>
      <c r="BG129" s="8" t="str">
        <f t="shared" si="85"/>
        <v/>
      </c>
      <c r="BH129" s="8" t="str">
        <f t="shared" si="86"/>
        <v/>
      </c>
      <c r="BI129" s="8" t="str">
        <f t="shared" si="87"/>
        <v/>
      </c>
      <c r="BJ129" s="8" t="str">
        <f t="shared" si="88"/>
        <v/>
      </c>
      <c r="BK129" s="8" t="str">
        <f t="shared" si="89"/>
        <v/>
      </c>
      <c r="BL129" s="8" t="str">
        <f t="shared" si="90"/>
        <v/>
      </c>
      <c r="BM129" s="8" t="str">
        <f t="shared" si="91"/>
        <v/>
      </c>
      <c r="BN129" s="8" t="str">
        <f t="shared" si="92"/>
        <v>Yellow</v>
      </c>
      <c r="BO129" s="8" t="str">
        <f t="shared" si="93"/>
        <v>Yellow</v>
      </c>
      <c r="BP129" s="8" t="str">
        <f t="shared" si="94"/>
        <v/>
      </c>
      <c r="BQ129" s="8" t="str">
        <f t="shared" si="95"/>
        <v/>
      </c>
      <c r="BR129" s="8" t="str">
        <f t="shared" si="96"/>
        <v/>
      </c>
      <c r="BS129" s="8" t="str">
        <f t="shared" si="97"/>
        <v/>
      </c>
      <c r="BT129" s="8" t="str">
        <f t="shared" si="98"/>
        <v/>
      </c>
      <c r="BU129" s="8" t="str">
        <f t="shared" si="99"/>
        <v/>
      </c>
      <c r="BV129" s="8" t="str">
        <f t="shared" si="100"/>
        <v/>
      </c>
      <c r="BW129" s="8" t="str">
        <f t="shared" si="101"/>
        <v/>
      </c>
      <c r="BX129" s="8" t="str">
        <f t="shared" si="102"/>
        <v/>
      </c>
      <c r="BY129" s="8" t="str">
        <f t="shared" si="103"/>
        <v>Yellow</v>
      </c>
      <c r="BZ129" s="8" t="str">
        <f t="shared" si="104"/>
        <v>Yellow</v>
      </c>
      <c r="CA129" s="8" t="str">
        <f t="shared" si="105"/>
        <v>Yellow</v>
      </c>
      <c r="CB129" s="8" t="str">
        <f t="shared" si="106"/>
        <v/>
      </c>
      <c r="CC129" s="8" t="str">
        <f t="shared" si="107"/>
        <v>Yellow</v>
      </c>
      <c r="CD129" s="8" t="str">
        <f t="shared" si="108"/>
        <v>Yellow</v>
      </c>
      <c r="CE129" s="8" t="str">
        <f t="shared" si="109"/>
        <v>Yellow</v>
      </c>
      <c r="CF129" s="8" t="str">
        <f t="shared" si="110"/>
        <v>Yellow</v>
      </c>
      <c r="CG129" s="8" t="str">
        <f t="shared" si="149"/>
        <v>Yellow</v>
      </c>
      <c r="CH129" s="8" t="str">
        <f t="shared" si="111"/>
        <v/>
      </c>
      <c r="CI129" s="8" t="str">
        <f t="shared" si="150"/>
        <v/>
      </c>
      <c r="CJ129" s="8" t="str">
        <f t="shared" si="112"/>
        <v>Yellow</v>
      </c>
      <c r="CL129" s="10" t="str">
        <f t="shared" si="151"/>
        <v>Greece - Crete - Elounda Bay Palace</v>
      </c>
      <c r="CN129" s="22">
        <f t="shared" si="113"/>
        <v>1440</v>
      </c>
      <c r="CO129" s="22" t="str">
        <f t="shared" si="114"/>
        <v/>
      </c>
      <c r="CP129" s="22" t="str">
        <f t="shared" si="115"/>
        <v/>
      </c>
      <c r="CQ129" s="22" t="str">
        <f t="shared" si="116"/>
        <v/>
      </c>
      <c r="CR129" s="22" t="str">
        <f t="shared" si="152"/>
        <v/>
      </c>
      <c r="CS129" s="22" t="str">
        <f t="shared" si="153"/>
        <v/>
      </c>
      <c r="CY129" s="8" t="str">
        <f t="shared" si="117"/>
        <v>X</v>
      </c>
      <c r="CZ129" s="29" t="str">
        <f t="shared" si="118"/>
        <v>X</v>
      </c>
      <c r="DB129" s="8" t="str">
        <f t="shared" si="119"/>
        <v>X</v>
      </c>
      <c r="DC129" s="8" t="str">
        <f t="shared" si="120"/>
        <v>X</v>
      </c>
      <c r="DD129" s="8" t="str">
        <f t="shared" si="121"/>
        <v>X</v>
      </c>
      <c r="DE129" s="8" t="str">
        <f t="shared" si="122"/>
        <v>X</v>
      </c>
      <c r="DF129" s="8" t="str">
        <f t="shared" si="123"/>
        <v>X</v>
      </c>
      <c r="DG129" s="8" t="str">
        <f t="shared" si="124"/>
        <v>X</v>
      </c>
      <c r="DH129" s="8" t="str">
        <f t="shared" si="125"/>
        <v>X</v>
      </c>
      <c r="DI129" s="8" t="str">
        <f t="shared" si="126"/>
        <v>X</v>
      </c>
      <c r="DJ129" s="8" t="str">
        <f t="shared" si="127"/>
        <v>X</v>
      </c>
      <c r="DK129" s="8" t="str">
        <f t="shared" si="128"/>
        <v>X</v>
      </c>
      <c r="DL129" s="8" t="str">
        <f t="shared" si="129"/>
        <v>X</v>
      </c>
      <c r="DM129" s="8" t="str">
        <f t="shared" si="130"/>
        <v>X</v>
      </c>
      <c r="DN129" s="8" t="str">
        <f t="shared" si="131"/>
        <v>X</v>
      </c>
      <c r="DO129" s="8" t="str">
        <f t="shared" si="132"/>
        <v>X</v>
      </c>
      <c r="DP129" s="8" t="str">
        <f t="shared" si="133"/>
        <v>X</v>
      </c>
      <c r="DQ129" s="8" t="str">
        <f t="shared" si="134"/>
        <v>X</v>
      </c>
      <c r="DR129" s="8" t="str">
        <f t="shared" si="135"/>
        <v>X</v>
      </c>
      <c r="DS129" s="8" t="str">
        <f t="shared" si="136"/>
        <v>X</v>
      </c>
      <c r="DT129" s="8" t="str">
        <f t="shared" si="137"/>
        <v>X</v>
      </c>
      <c r="DU129" s="8" t="str">
        <f t="shared" si="138"/>
        <v>X</v>
      </c>
      <c r="DV129" s="8" t="str">
        <f t="shared" si="139"/>
        <v>X</v>
      </c>
      <c r="DW129" s="8" t="str">
        <f t="shared" si="140"/>
        <v>X</v>
      </c>
      <c r="DX129" s="8" t="str">
        <f t="shared" si="141"/>
        <v>X</v>
      </c>
      <c r="DZ129" s="8" t="str">
        <f t="shared" si="142"/>
        <v>X</v>
      </c>
      <c r="EB129" s="8">
        <f>IF($DZ129="", "", COUNTIF($DZ$11:$DZ129, "X"))</f>
        <v>119</v>
      </c>
      <c r="ED129" s="10" t="str">
        <f t="shared" si="143"/>
        <v>119. Elounda Bay Palace</v>
      </c>
      <c r="EF129" s="8">
        <v>119</v>
      </c>
      <c r="EH129" s="10" t="str">
        <f>IF($B129="", "", IF(COUNTIF($B$11:$B129, $B129)&gt;1, "", $B129))</f>
        <v/>
      </c>
      <c r="EI129" s="8" t="str">
        <f t="shared" si="144"/>
        <v/>
      </c>
      <c r="EJ129" s="10" t="str">
        <f t="shared" si="145"/>
        <v/>
      </c>
      <c r="EL129" s="10" t="str">
        <f>IF($C129="", "", IF(COUNTIF($C$11:$C129, $C129)&gt;1, "", $C129))</f>
        <v>Crete</v>
      </c>
      <c r="EM129" s="8">
        <f t="shared" si="146"/>
        <v>77</v>
      </c>
      <c r="EN129" s="10" t="str">
        <f t="shared" si="147"/>
        <v>Haro</v>
      </c>
    </row>
    <row r="130" spans="1:144" hidden="1" x14ac:dyDescent="0.35">
      <c r="A130" s="2"/>
      <c r="B130" s="41" t="s">
        <v>300</v>
      </c>
      <c r="C130" s="42" t="s">
        <v>318</v>
      </c>
      <c r="D130" s="42" t="s">
        <v>320</v>
      </c>
      <c r="E130" s="49">
        <v>204</v>
      </c>
      <c r="F130" s="49">
        <v>108</v>
      </c>
      <c r="G130" s="49">
        <v>96</v>
      </c>
      <c r="H130" s="49">
        <v>11</v>
      </c>
      <c r="I130" s="42" t="s">
        <v>137</v>
      </c>
      <c r="J130" s="50" t="s">
        <v>137</v>
      </c>
      <c r="K130" s="49">
        <v>360</v>
      </c>
      <c r="L130" s="49">
        <v>1440</v>
      </c>
      <c r="M130" s="49">
        <v>600</v>
      </c>
      <c r="N130" s="49">
        <v>180</v>
      </c>
      <c r="O130" s="49" t="s">
        <v>137</v>
      </c>
      <c r="P130" s="49" t="s">
        <v>137</v>
      </c>
      <c r="Q130" s="49">
        <v>300</v>
      </c>
      <c r="R130" s="49">
        <v>500</v>
      </c>
      <c r="S130" s="50" t="s">
        <v>7</v>
      </c>
      <c r="T130" s="49" t="s">
        <v>137</v>
      </c>
      <c r="U130" s="49" t="s">
        <v>137</v>
      </c>
      <c r="V130" s="49" t="s">
        <v>137</v>
      </c>
      <c r="W130" s="50" t="s">
        <v>7</v>
      </c>
      <c r="X130" s="49" t="s">
        <v>137</v>
      </c>
      <c r="Y130" s="50" t="s">
        <v>137</v>
      </c>
      <c r="Z130" s="49" t="s">
        <v>137</v>
      </c>
      <c r="AA130" s="49" t="s">
        <v>137</v>
      </c>
      <c r="AB130" s="67" t="s">
        <v>137</v>
      </c>
      <c r="AC130" s="63" t="s">
        <v>790</v>
      </c>
      <c r="AD130" s="63" t="s">
        <v>917</v>
      </c>
      <c r="AE130" s="43" t="s">
        <v>137</v>
      </c>
      <c r="AF130" s="2"/>
      <c r="BE130" s="8" t="str">
        <f t="shared" si="148"/>
        <v>X</v>
      </c>
      <c r="BG130" s="8" t="str">
        <f t="shared" si="85"/>
        <v/>
      </c>
      <c r="BH130" s="8" t="str">
        <f t="shared" si="86"/>
        <v/>
      </c>
      <c r="BI130" s="8" t="str">
        <f t="shared" si="87"/>
        <v/>
      </c>
      <c r="BJ130" s="8" t="str">
        <f t="shared" si="88"/>
        <v/>
      </c>
      <c r="BK130" s="8" t="str">
        <f t="shared" si="89"/>
        <v/>
      </c>
      <c r="BL130" s="8" t="str">
        <f t="shared" si="90"/>
        <v/>
      </c>
      <c r="BM130" s="8" t="str">
        <f t="shared" si="91"/>
        <v/>
      </c>
      <c r="BN130" s="8" t="str">
        <f t="shared" si="92"/>
        <v>Yellow</v>
      </c>
      <c r="BO130" s="8" t="str">
        <f t="shared" si="93"/>
        <v>Yellow</v>
      </c>
      <c r="BP130" s="8" t="str">
        <f t="shared" si="94"/>
        <v/>
      </c>
      <c r="BQ130" s="8" t="str">
        <f t="shared" si="95"/>
        <v/>
      </c>
      <c r="BR130" s="8" t="str">
        <f t="shared" si="96"/>
        <v/>
      </c>
      <c r="BS130" s="8" t="str">
        <f t="shared" si="97"/>
        <v/>
      </c>
      <c r="BT130" s="8" t="str">
        <f t="shared" si="98"/>
        <v>Yellow</v>
      </c>
      <c r="BU130" s="8" t="str">
        <f t="shared" si="99"/>
        <v>Yellow</v>
      </c>
      <c r="BV130" s="8" t="str">
        <f t="shared" si="100"/>
        <v/>
      </c>
      <c r="BW130" s="8" t="str">
        <f t="shared" si="101"/>
        <v/>
      </c>
      <c r="BX130" s="8" t="str">
        <f t="shared" si="102"/>
        <v/>
      </c>
      <c r="BY130" s="8" t="str">
        <f t="shared" si="103"/>
        <v>Yellow</v>
      </c>
      <c r="BZ130" s="8" t="str">
        <f t="shared" si="104"/>
        <v>Yellow</v>
      </c>
      <c r="CA130" s="8" t="str">
        <f t="shared" si="105"/>
        <v>Yellow</v>
      </c>
      <c r="CB130" s="8" t="str">
        <f t="shared" si="106"/>
        <v/>
      </c>
      <c r="CC130" s="8" t="str">
        <f t="shared" si="107"/>
        <v>Yellow</v>
      </c>
      <c r="CD130" s="8" t="str">
        <f t="shared" si="108"/>
        <v>Yellow</v>
      </c>
      <c r="CE130" s="8" t="str">
        <f t="shared" si="109"/>
        <v>Yellow</v>
      </c>
      <c r="CF130" s="8" t="str">
        <f t="shared" si="110"/>
        <v>Yellow</v>
      </c>
      <c r="CG130" s="8" t="str">
        <f t="shared" si="149"/>
        <v>Yellow</v>
      </c>
      <c r="CH130" s="8" t="str">
        <f t="shared" si="111"/>
        <v/>
      </c>
      <c r="CI130" s="8" t="str">
        <f t="shared" si="150"/>
        <v/>
      </c>
      <c r="CJ130" s="8" t="str">
        <f t="shared" si="112"/>
        <v>Yellow</v>
      </c>
      <c r="CL130" s="10" t="str">
        <f t="shared" si="151"/>
        <v>Greece - Crete - Elounda Beach Hotel &amp; Villas</v>
      </c>
      <c r="CN130" s="22">
        <f t="shared" si="113"/>
        <v>1440</v>
      </c>
      <c r="CO130" s="22" t="str">
        <f t="shared" si="114"/>
        <v/>
      </c>
      <c r="CP130" s="22" t="str">
        <f t="shared" si="115"/>
        <v/>
      </c>
      <c r="CQ130" s="22" t="str">
        <f t="shared" si="116"/>
        <v/>
      </c>
      <c r="CR130" s="22" t="str">
        <f t="shared" si="152"/>
        <v/>
      </c>
      <c r="CS130" s="22" t="str">
        <f t="shared" si="153"/>
        <v/>
      </c>
      <c r="CY130" s="8" t="str">
        <f t="shared" si="117"/>
        <v>X</v>
      </c>
      <c r="CZ130" s="29" t="str">
        <f t="shared" si="118"/>
        <v>X</v>
      </c>
      <c r="DB130" s="8" t="str">
        <f t="shared" si="119"/>
        <v>X</v>
      </c>
      <c r="DC130" s="8" t="str">
        <f t="shared" si="120"/>
        <v>X</v>
      </c>
      <c r="DD130" s="8" t="str">
        <f t="shared" si="121"/>
        <v>X</v>
      </c>
      <c r="DE130" s="8" t="str">
        <f t="shared" si="122"/>
        <v>X</v>
      </c>
      <c r="DF130" s="8" t="str">
        <f t="shared" si="123"/>
        <v>X</v>
      </c>
      <c r="DG130" s="8" t="str">
        <f t="shared" si="124"/>
        <v>X</v>
      </c>
      <c r="DH130" s="8" t="str">
        <f t="shared" si="125"/>
        <v>X</v>
      </c>
      <c r="DI130" s="8" t="str">
        <f t="shared" si="126"/>
        <v>X</v>
      </c>
      <c r="DJ130" s="8" t="str">
        <f t="shared" si="127"/>
        <v>X</v>
      </c>
      <c r="DK130" s="8" t="str">
        <f t="shared" si="128"/>
        <v>X</v>
      </c>
      <c r="DL130" s="8" t="str">
        <f t="shared" si="129"/>
        <v>X</v>
      </c>
      <c r="DM130" s="8" t="str">
        <f t="shared" si="130"/>
        <v>X</v>
      </c>
      <c r="DN130" s="8" t="str">
        <f t="shared" si="131"/>
        <v>X</v>
      </c>
      <c r="DO130" s="8" t="str">
        <f t="shared" si="132"/>
        <v>X</v>
      </c>
      <c r="DP130" s="8" t="str">
        <f t="shared" si="133"/>
        <v>X</v>
      </c>
      <c r="DQ130" s="8" t="str">
        <f t="shared" si="134"/>
        <v>X</v>
      </c>
      <c r="DR130" s="8" t="str">
        <f t="shared" si="135"/>
        <v>X</v>
      </c>
      <c r="DS130" s="8" t="str">
        <f t="shared" si="136"/>
        <v>X</v>
      </c>
      <c r="DT130" s="8" t="str">
        <f t="shared" si="137"/>
        <v>X</v>
      </c>
      <c r="DU130" s="8" t="str">
        <f t="shared" si="138"/>
        <v>X</v>
      </c>
      <c r="DV130" s="8" t="str">
        <f t="shared" si="139"/>
        <v>X</v>
      </c>
      <c r="DW130" s="8" t="str">
        <f t="shared" si="140"/>
        <v>X</v>
      </c>
      <c r="DX130" s="8" t="str">
        <f t="shared" si="141"/>
        <v>X</v>
      </c>
      <c r="DZ130" s="8" t="str">
        <f t="shared" si="142"/>
        <v>X</v>
      </c>
      <c r="EB130" s="8">
        <f>IF($DZ130="", "", COUNTIF($DZ$11:$DZ130, "X"))</f>
        <v>120</v>
      </c>
      <c r="ED130" s="10" t="str">
        <f t="shared" si="143"/>
        <v>120. Elounda Beach Hotel &amp; Villas</v>
      </c>
      <c r="EF130" s="8">
        <v>120</v>
      </c>
      <c r="EH130" s="10" t="str">
        <f>IF($B130="", "", IF(COUNTIF($B$11:$B130, $B130)&gt;1, "", $B130))</f>
        <v/>
      </c>
      <c r="EI130" s="8" t="str">
        <f t="shared" si="144"/>
        <v/>
      </c>
      <c r="EJ130" s="10" t="str">
        <f t="shared" si="145"/>
        <v/>
      </c>
      <c r="EL130" s="10" t="str">
        <f>IF($C130="", "", IF(COUNTIF($C$11:$C130, $C130)&gt;1, "", $C130))</f>
        <v/>
      </c>
      <c r="EM130" s="8" t="str">
        <f t="shared" si="146"/>
        <v/>
      </c>
      <c r="EN130" s="10" t="str">
        <f t="shared" si="147"/>
        <v>Heiligendamm</v>
      </c>
    </row>
    <row r="131" spans="1:144" hidden="1" x14ac:dyDescent="0.35">
      <c r="A131" s="2"/>
      <c r="B131" s="41" t="s">
        <v>300</v>
      </c>
      <c r="C131" s="42" t="s">
        <v>1494</v>
      </c>
      <c r="D131" s="42" t="s">
        <v>311</v>
      </c>
      <c r="E131" s="49">
        <v>208</v>
      </c>
      <c r="F131" s="49">
        <v>208</v>
      </c>
      <c r="G131" s="49" t="s">
        <v>137</v>
      </c>
      <c r="H131" s="49">
        <v>14</v>
      </c>
      <c r="I131" s="42" t="s">
        <v>137</v>
      </c>
      <c r="J131" s="50" t="s">
        <v>137</v>
      </c>
      <c r="K131" s="49">
        <v>1350</v>
      </c>
      <c r="L131" s="49">
        <v>7000</v>
      </c>
      <c r="M131" s="49">
        <v>1350</v>
      </c>
      <c r="N131" s="49">
        <v>850</v>
      </c>
      <c r="O131" s="49">
        <v>450</v>
      </c>
      <c r="P131" s="49">
        <v>120</v>
      </c>
      <c r="Q131" s="49">
        <v>768</v>
      </c>
      <c r="R131" s="49">
        <v>1250</v>
      </c>
      <c r="S131" s="50" t="s">
        <v>7</v>
      </c>
      <c r="T131" s="49" t="s">
        <v>137</v>
      </c>
      <c r="U131" s="49" t="s">
        <v>137</v>
      </c>
      <c r="V131" s="49" t="s">
        <v>137</v>
      </c>
      <c r="W131" s="50" t="s">
        <v>137</v>
      </c>
      <c r="X131" s="49" t="s">
        <v>137</v>
      </c>
      <c r="Y131" s="50" t="s">
        <v>137</v>
      </c>
      <c r="Z131" s="49" t="s">
        <v>137</v>
      </c>
      <c r="AA131" s="49">
        <v>14</v>
      </c>
      <c r="AB131" s="67" t="s">
        <v>137</v>
      </c>
      <c r="AC131" s="63" t="s">
        <v>790</v>
      </c>
      <c r="AD131" s="63" t="s">
        <v>911</v>
      </c>
      <c r="AE131" s="43" t="s">
        <v>137</v>
      </c>
      <c r="AF131" s="2"/>
      <c r="BE131" s="8" t="str">
        <f t="shared" si="148"/>
        <v>X</v>
      </c>
      <c r="BG131" s="8" t="str">
        <f t="shared" si="85"/>
        <v/>
      </c>
      <c r="BH131" s="8" t="str">
        <f t="shared" si="86"/>
        <v/>
      </c>
      <c r="BI131" s="8" t="str">
        <f t="shared" si="87"/>
        <v/>
      </c>
      <c r="BJ131" s="8" t="str">
        <f t="shared" si="88"/>
        <v/>
      </c>
      <c r="BK131" s="8" t="str">
        <f t="shared" si="89"/>
        <v/>
      </c>
      <c r="BL131" s="8" t="str">
        <f t="shared" si="90"/>
        <v>Yellow</v>
      </c>
      <c r="BM131" s="8" t="str">
        <f t="shared" si="91"/>
        <v/>
      </c>
      <c r="BN131" s="8" t="str">
        <f t="shared" si="92"/>
        <v>Yellow</v>
      </c>
      <c r="BO131" s="8" t="str">
        <f t="shared" si="93"/>
        <v>Yellow</v>
      </c>
      <c r="BP131" s="8" t="str">
        <f t="shared" si="94"/>
        <v/>
      </c>
      <c r="BQ131" s="8" t="str">
        <f t="shared" si="95"/>
        <v/>
      </c>
      <c r="BR131" s="8" t="str">
        <f t="shared" si="96"/>
        <v/>
      </c>
      <c r="BS131" s="8" t="str">
        <f t="shared" si="97"/>
        <v/>
      </c>
      <c r="BT131" s="8" t="str">
        <f t="shared" si="98"/>
        <v/>
      </c>
      <c r="BU131" s="8" t="str">
        <f t="shared" si="99"/>
        <v/>
      </c>
      <c r="BV131" s="8" t="str">
        <f t="shared" si="100"/>
        <v/>
      </c>
      <c r="BW131" s="8" t="str">
        <f t="shared" si="101"/>
        <v/>
      </c>
      <c r="BX131" s="8" t="str">
        <f t="shared" si="102"/>
        <v/>
      </c>
      <c r="BY131" s="8" t="str">
        <f t="shared" si="103"/>
        <v>Yellow</v>
      </c>
      <c r="BZ131" s="8" t="str">
        <f t="shared" si="104"/>
        <v>Yellow</v>
      </c>
      <c r="CA131" s="8" t="str">
        <f t="shared" si="105"/>
        <v>Yellow</v>
      </c>
      <c r="CB131" s="8" t="str">
        <f t="shared" si="106"/>
        <v>Yellow</v>
      </c>
      <c r="CC131" s="8" t="str">
        <f t="shared" si="107"/>
        <v>Yellow</v>
      </c>
      <c r="CD131" s="8" t="str">
        <f t="shared" si="108"/>
        <v>Yellow</v>
      </c>
      <c r="CE131" s="8" t="str">
        <f t="shared" si="109"/>
        <v>Yellow</v>
      </c>
      <c r="CF131" s="8" t="str">
        <f t="shared" si="110"/>
        <v/>
      </c>
      <c r="CG131" s="8" t="str">
        <f t="shared" si="149"/>
        <v>Yellow</v>
      </c>
      <c r="CH131" s="8" t="str">
        <f t="shared" si="111"/>
        <v/>
      </c>
      <c r="CI131" s="8" t="str">
        <f t="shared" si="150"/>
        <v/>
      </c>
      <c r="CJ131" s="8" t="str">
        <f t="shared" si="112"/>
        <v>Yellow</v>
      </c>
      <c r="CL131" s="10" t="str">
        <f t="shared" si="151"/>
        <v>Greece - Lagonissi, Attica - Grand Resort Lagonissi</v>
      </c>
      <c r="CN131" s="22">
        <f t="shared" si="113"/>
        <v>7000</v>
      </c>
      <c r="CO131" s="22" t="str">
        <f t="shared" si="114"/>
        <v/>
      </c>
      <c r="CP131" s="22" t="str">
        <f t="shared" si="115"/>
        <v/>
      </c>
      <c r="CQ131" s="22" t="str">
        <f t="shared" si="116"/>
        <v/>
      </c>
      <c r="CR131" s="22" t="str">
        <f t="shared" si="152"/>
        <v/>
      </c>
      <c r="CS131" s="22">
        <f t="shared" si="153"/>
        <v>14</v>
      </c>
      <c r="CY131" s="8" t="str">
        <f t="shared" si="117"/>
        <v>X</v>
      </c>
      <c r="CZ131" s="29" t="str">
        <f t="shared" si="118"/>
        <v>X</v>
      </c>
      <c r="DB131" s="8" t="str">
        <f t="shared" si="119"/>
        <v>X</v>
      </c>
      <c r="DC131" s="8" t="str">
        <f t="shared" si="120"/>
        <v>X</v>
      </c>
      <c r="DD131" s="8" t="str">
        <f t="shared" si="121"/>
        <v>X</v>
      </c>
      <c r="DE131" s="8" t="str">
        <f t="shared" si="122"/>
        <v>X</v>
      </c>
      <c r="DF131" s="8" t="str">
        <f t="shared" si="123"/>
        <v>X</v>
      </c>
      <c r="DG131" s="8" t="str">
        <f t="shared" si="124"/>
        <v>X</v>
      </c>
      <c r="DH131" s="8" t="str">
        <f t="shared" si="125"/>
        <v>X</v>
      </c>
      <c r="DI131" s="8" t="str">
        <f t="shared" si="126"/>
        <v>X</v>
      </c>
      <c r="DJ131" s="8" t="str">
        <f t="shared" si="127"/>
        <v>X</v>
      </c>
      <c r="DK131" s="8" t="str">
        <f t="shared" si="128"/>
        <v>X</v>
      </c>
      <c r="DL131" s="8" t="str">
        <f t="shared" si="129"/>
        <v>X</v>
      </c>
      <c r="DM131" s="8" t="str">
        <f t="shared" si="130"/>
        <v>X</v>
      </c>
      <c r="DN131" s="8" t="str">
        <f t="shared" si="131"/>
        <v>X</v>
      </c>
      <c r="DO131" s="8" t="str">
        <f t="shared" si="132"/>
        <v>X</v>
      </c>
      <c r="DP131" s="8" t="str">
        <f t="shared" si="133"/>
        <v>X</v>
      </c>
      <c r="DQ131" s="8" t="str">
        <f t="shared" si="134"/>
        <v>X</v>
      </c>
      <c r="DR131" s="8" t="str">
        <f t="shared" si="135"/>
        <v>X</v>
      </c>
      <c r="DS131" s="8" t="str">
        <f t="shared" si="136"/>
        <v>X</v>
      </c>
      <c r="DT131" s="8" t="str">
        <f t="shared" si="137"/>
        <v>X</v>
      </c>
      <c r="DU131" s="8" t="str">
        <f t="shared" si="138"/>
        <v>X</v>
      </c>
      <c r="DV131" s="8" t="str">
        <f t="shared" si="139"/>
        <v>X</v>
      </c>
      <c r="DW131" s="8" t="str">
        <f t="shared" si="140"/>
        <v>X</v>
      </c>
      <c r="DX131" s="8" t="str">
        <f t="shared" si="141"/>
        <v>X</v>
      </c>
      <c r="DZ131" s="8" t="str">
        <f t="shared" si="142"/>
        <v>X</v>
      </c>
      <c r="EB131" s="8">
        <f>IF($DZ131="", "", COUNTIF($DZ$11:$DZ131, "X"))</f>
        <v>121</v>
      </c>
      <c r="ED131" s="10" t="str">
        <f t="shared" si="143"/>
        <v>121. Grand Resort Lagonissi</v>
      </c>
      <c r="EF131" s="8">
        <v>121</v>
      </c>
      <c r="EH131" s="10" t="str">
        <f>IF($B131="", "", IF(COUNTIF($B$11:$B131, $B131)&gt;1, "", $B131))</f>
        <v/>
      </c>
      <c r="EI131" s="8" t="str">
        <f t="shared" si="144"/>
        <v/>
      </c>
      <c r="EJ131" s="10" t="str">
        <f t="shared" si="145"/>
        <v/>
      </c>
      <c r="EL131" s="10" t="str">
        <f>IF($C131="", "", IF(COUNTIF($C$11:$C131, $C131)&gt;1, "", $C131))</f>
        <v>Lagonissi, Attica</v>
      </c>
      <c r="EM131" s="8">
        <f t="shared" si="146"/>
        <v>154</v>
      </c>
      <c r="EN131" s="10" t="str">
        <f t="shared" si="147"/>
        <v>Helsinki</v>
      </c>
    </row>
    <row r="132" spans="1:144" hidden="1" x14ac:dyDescent="0.35">
      <c r="A132" s="2"/>
      <c r="B132" s="41" t="s">
        <v>300</v>
      </c>
      <c r="C132" s="42" t="s">
        <v>314</v>
      </c>
      <c r="D132" s="42" t="s">
        <v>315</v>
      </c>
      <c r="E132" s="49">
        <v>41</v>
      </c>
      <c r="F132" s="49">
        <v>3</v>
      </c>
      <c r="G132" s="49">
        <v>38</v>
      </c>
      <c r="H132" s="49">
        <v>0</v>
      </c>
      <c r="I132" s="42" t="s">
        <v>137</v>
      </c>
      <c r="J132" s="50" t="s">
        <v>137</v>
      </c>
      <c r="K132" s="49" t="s">
        <v>137</v>
      </c>
      <c r="L132" s="49" t="s">
        <v>137</v>
      </c>
      <c r="M132" s="49" t="s">
        <v>137</v>
      </c>
      <c r="N132" s="49" t="s">
        <v>137</v>
      </c>
      <c r="O132" s="49" t="s">
        <v>137</v>
      </c>
      <c r="P132" s="49" t="s">
        <v>137</v>
      </c>
      <c r="Q132" s="49" t="s">
        <v>137</v>
      </c>
      <c r="R132" s="49" t="s">
        <v>137</v>
      </c>
      <c r="S132" s="50" t="s">
        <v>137</v>
      </c>
      <c r="T132" s="49" t="s">
        <v>137</v>
      </c>
      <c r="U132" s="49" t="s">
        <v>137</v>
      </c>
      <c r="V132" s="49" t="s">
        <v>137</v>
      </c>
      <c r="W132" s="50" t="s">
        <v>7</v>
      </c>
      <c r="X132" s="49" t="s">
        <v>137</v>
      </c>
      <c r="Y132" s="50" t="s">
        <v>137</v>
      </c>
      <c r="Z132" s="49" t="s">
        <v>137</v>
      </c>
      <c r="AA132" s="49" t="s">
        <v>137</v>
      </c>
      <c r="AB132" s="67" t="s">
        <v>137</v>
      </c>
      <c r="AC132" s="63" t="s">
        <v>790</v>
      </c>
      <c r="AD132" s="63" t="s">
        <v>913</v>
      </c>
      <c r="AE132" s="43" t="s">
        <v>137</v>
      </c>
      <c r="AF132" s="2"/>
      <c r="BE132" s="8" t="str">
        <f t="shared" si="148"/>
        <v>X</v>
      </c>
      <c r="BG132" s="8" t="str">
        <f t="shared" si="85"/>
        <v/>
      </c>
      <c r="BH132" s="8" t="str">
        <f t="shared" si="86"/>
        <v/>
      </c>
      <c r="BI132" s="8" t="str">
        <f t="shared" si="87"/>
        <v/>
      </c>
      <c r="BJ132" s="8" t="str">
        <f t="shared" si="88"/>
        <v/>
      </c>
      <c r="BK132" s="8" t="str">
        <f t="shared" si="89"/>
        <v/>
      </c>
      <c r="BL132" s="8" t="str">
        <f t="shared" si="90"/>
        <v/>
      </c>
      <c r="BM132" s="8" t="str">
        <f t="shared" si="91"/>
        <v/>
      </c>
      <c r="BN132" s="8" t="str">
        <f t="shared" si="92"/>
        <v>Yellow</v>
      </c>
      <c r="BO132" s="8" t="str">
        <f t="shared" si="93"/>
        <v>Yellow</v>
      </c>
      <c r="BP132" s="8" t="str">
        <f t="shared" si="94"/>
        <v>Yellow</v>
      </c>
      <c r="BQ132" s="8" t="str">
        <f t="shared" si="95"/>
        <v>Yellow</v>
      </c>
      <c r="BR132" s="8" t="str">
        <f t="shared" si="96"/>
        <v>Yellow</v>
      </c>
      <c r="BS132" s="8" t="str">
        <f t="shared" si="97"/>
        <v>Yellow</v>
      </c>
      <c r="BT132" s="8" t="str">
        <f t="shared" si="98"/>
        <v>Yellow</v>
      </c>
      <c r="BU132" s="8" t="str">
        <f t="shared" si="99"/>
        <v>Yellow</v>
      </c>
      <c r="BV132" s="8" t="str">
        <f t="shared" si="100"/>
        <v>Yellow</v>
      </c>
      <c r="BW132" s="8" t="str">
        <f t="shared" si="101"/>
        <v>Yellow</v>
      </c>
      <c r="BX132" s="8" t="str">
        <f t="shared" si="102"/>
        <v>Yellow</v>
      </c>
      <c r="BY132" s="8" t="str">
        <f t="shared" si="103"/>
        <v>Yellow</v>
      </c>
      <c r="BZ132" s="8" t="str">
        <f t="shared" si="104"/>
        <v>Yellow</v>
      </c>
      <c r="CA132" s="8" t="str">
        <f t="shared" si="105"/>
        <v>Yellow</v>
      </c>
      <c r="CB132" s="8" t="str">
        <f t="shared" si="106"/>
        <v/>
      </c>
      <c r="CC132" s="8" t="str">
        <f t="shared" si="107"/>
        <v>Yellow</v>
      </c>
      <c r="CD132" s="8" t="str">
        <f t="shared" si="108"/>
        <v>Yellow</v>
      </c>
      <c r="CE132" s="8" t="str">
        <f t="shared" si="109"/>
        <v>Yellow</v>
      </c>
      <c r="CF132" s="8" t="str">
        <f t="shared" si="110"/>
        <v>Yellow</v>
      </c>
      <c r="CG132" s="8" t="str">
        <f t="shared" si="149"/>
        <v>Yellow</v>
      </c>
      <c r="CH132" s="8" t="str">
        <f t="shared" si="111"/>
        <v/>
      </c>
      <c r="CI132" s="8" t="str">
        <f t="shared" si="150"/>
        <v/>
      </c>
      <c r="CJ132" s="8" t="str">
        <f t="shared" si="112"/>
        <v>Yellow</v>
      </c>
      <c r="CL132" s="10" t="str">
        <f t="shared" si="151"/>
        <v>Greece - Oia, Santorini - Katikies Santorini</v>
      </c>
      <c r="CN132" s="22" t="str">
        <f t="shared" si="113"/>
        <v/>
      </c>
      <c r="CO132" s="22" t="str">
        <f t="shared" si="114"/>
        <v/>
      </c>
      <c r="CP132" s="22" t="str">
        <f t="shared" si="115"/>
        <v/>
      </c>
      <c r="CQ132" s="22" t="str">
        <f t="shared" si="116"/>
        <v/>
      </c>
      <c r="CR132" s="22" t="str">
        <f t="shared" si="152"/>
        <v/>
      </c>
      <c r="CS132" s="22" t="str">
        <f t="shared" si="153"/>
        <v/>
      </c>
      <c r="CY132" s="8" t="str">
        <f t="shared" si="117"/>
        <v>X</v>
      </c>
      <c r="CZ132" s="29" t="str">
        <f t="shared" si="118"/>
        <v>X</v>
      </c>
      <c r="DB132" s="8" t="str">
        <f t="shared" si="119"/>
        <v>X</v>
      </c>
      <c r="DC132" s="8" t="str">
        <f t="shared" si="120"/>
        <v>X</v>
      </c>
      <c r="DD132" s="8" t="str">
        <f t="shared" si="121"/>
        <v>X</v>
      </c>
      <c r="DE132" s="8" t="str">
        <f t="shared" si="122"/>
        <v>X</v>
      </c>
      <c r="DF132" s="8" t="str">
        <f t="shared" si="123"/>
        <v>X</v>
      </c>
      <c r="DG132" s="8" t="str">
        <f t="shared" si="124"/>
        <v>X</v>
      </c>
      <c r="DH132" s="8" t="str">
        <f t="shared" si="125"/>
        <v>X</v>
      </c>
      <c r="DI132" s="8" t="str">
        <f t="shared" si="126"/>
        <v>X</v>
      </c>
      <c r="DJ132" s="8" t="str">
        <f t="shared" si="127"/>
        <v>X</v>
      </c>
      <c r="DK132" s="8" t="str">
        <f t="shared" si="128"/>
        <v>X</v>
      </c>
      <c r="DL132" s="8" t="str">
        <f t="shared" si="129"/>
        <v>X</v>
      </c>
      <c r="DM132" s="8" t="str">
        <f t="shared" si="130"/>
        <v>X</v>
      </c>
      <c r="DN132" s="8" t="str">
        <f t="shared" si="131"/>
        <v>X</v>
      </c>
      <c r="DO132" s="8" t="str">
        <f t="shared" si="132"/>
        <v>X</v>
      </c>
      <c r="DP132" s="8" t="str">
        <f t="shared" si="133"/>
        <v>X</v>
      </c>
      <c r="DQ132" s="8" t="str">
        <f t="shared" si="134"/>
        <v>X</v>
      </c>
      <c r="DR132" s="8" t="str">
        <f t="shared" si="135"/>
        <v>X</v>
      </c>
      <c r="DS132" s="8" t="str">
        <f t="shared" si="136"/>
        <v>X</v>
      </c>
      <c r="DT132" s="8" t="str">
        <f t="shared" si="137"/>
        <v>X</v>
      </c>
      <c r="DU132" s="8" t="str">
        <f t="shared" si="138"/>
        <v>X</v>
      </c>
      <c r="DV132" s="8" t="str">
        <f t="shared" si="139"/>
        <v>X</v>
      </c>
      <c r="DW132" s="8" t="str">
        <f t="shared" si="140"/>
        <v>X</v>
      </c>
      <c r="DX132" s="8" t="str">
        <f t="shared" si="141"/>
        <v>X</v>
      </c>
      <c r="DZ132" s="8" t="str">
        <f t="shared" si="142"/>
        <v>X</v>
      </c>
      <c r="EB132" s="8">
        <f>IF($DZ132="", "", COUNTIF($DZ$11:$DZ132, "X"))</f>
        <v>122</v>
      </c>
      <c r="ED132" s="10" t="str">
        <f t="shared" si="143"/>
        <v>122. Katikies Santorini</v>
      </c>
      <c r="EF132" s="8">
        <v>122</v>
      </c>
      <c r="EH132" s="10" t="str">
        <f>IF($B132="", "", IF(COUNTIF($B$11:$B132, $B132)&gt;1, "", $B132))</f>
        <v/>
      </c>
      <c r="EI132" s="8" t="str">
        <f t="shared" si="144"/>
        <v/>
      </c>
      <c r="EJ132" s="10" t="str">
        <f t="shared" si="145"/>
        <v/>
      </c>
      <c r="EL132" s="10" t="str">
        <f>IF($C132="", "", IF(COUNTIF($C$11:$C132, $C132)&gt;1, "", $C132))</f>
        <v>Oia, Santorini</v>
      </c>
      <c r="EM132" s="8">
        <f t="shared" si="146"/>
        <v>210</v>
      </c>
      <c r="EN132" s="10" t="str">
        <f t="shared" si="147"/>
        <v>Hermanus</v>
      </c>
    </row>
    <row r="133" spans="1:144" hidden="1" x14ac:dyDescent="0.35">
      <c r="A133" s="2"/>
      <c r="B133" s="41" t="s">
        <v>300</v>
      </c>
      <c r="C133" s="42" t="s">
        <v>312</v>
      </c>
      <c r="D133" s="42" t="s">
        <v>313</v>
      </c>
      <c r="E133" s="49">
        <v>111</v>
      </c>
      <c r="F133" s="49">
        <v>101</v>
      </c>
      <c r="G133" s="49">
        <v>10</v>
      </c>
      <c r="H133" s="49">
        <v>5</v>
      </c>
      <c r="I133" s="42" t="s">
        <v>137</v>
      </c>
      <c r="J133" s="50" t="s">
        <v>137</v>
      </c>
      <c r="K133" s="49">
        <v>1000</v>
      </c>
      <c r="L133" s="49">
        <v>600</v>
      </c>
      <c r="M133" s="49">
        <v>800</v>
      </c>
      <c r="N133" s="49">
        <v>450</v>
      </c>
      <c r="O133" s="49" t="s">
        <v>137</v>
      </c>
      <c r="P133" s="49" t="s">
        <v>137</v>
      </c>
      <c r="Q133" s="49">
        <v>380</v>
      </c>
      <c r="R133" s="49">
        <v>800</v>
      </c>
      <c r="S133" s="50" t="s">
        <v>8</v>
      </c>
      <c r="T133" s="49" t="s">
        <v>137</v>
      </c>
      <c r="U133" s="49" t="s">
        <v>137</v>
      </c>
      <c r="V133" s="49" t="s">
        <v>137</v>
      </c>
      <c r="W133" s="50" t="s">
        <v>7</v>
      </c>
      <c r="X133" s="49" t="s">
        <v>137</v>
      </c>
      <c r="Y133" s="50" t="s">
        <v>137</v>
      </c>
      <c r="Z133" s="49" t="s">
        <v>137</v>
      </c>
      <c r="AA133" s="49">
        <v>7</v>
      </c>
      <c r="AB133" s="67" t="s">
        <v>137</v>
      </c>
      <c r="AC133" s="63" t="s">
        <v>790</v>
      </c>
      <c r="AD133" s="63" t="s">
        <v>912</v>
      </c>
      <c r="AE133" s="43" t="s">
        <v>137</v>
      </c>
      <c r="AF133" s="2"/>
      <c r="BE133" s="8" t="str">
        <f t="shared" si="148"/>
        <v>X</v>
      </c>
      <c r="BG133" s="8" t="str">
        <f t="shared" si="85"/>
        <v/>
      </c>
      <c r="BH133" s="8" t="str">
        <f t="shared" si="86"/>
        <v/>
      </c>
      <c r="BI133" s="8" t="str">
        <f t="shared" si="87"/>
        <v/>
      </c>
      <c r="BJ133" s="8" t="str">
        <f t="shared" si="88"/>
        <v/>
      </c>
      <c r="BK133" s="8" t="str">
        <f t="shared" si="89"/>
        <v/>
      </c>
      <c r="BL133" s="8" t="str">
        <f t="shared" si="90"/>
        <v/>
      </c>
      <c r="BM133" s="8" t="str">
        <f t="shared" si="91"/>
        <v/>
      </c>
      <c r="BN133" s="8" t="str">
        <f t="shared" si="92"/>
        <v>Yellow</v>
      </c>
      <c r="BO133" s="8" t="str">
        <f t="shared" si="93"/>
        <v>Yellow</v>
      </c>
      <c r="BP133" s="8" t="str">
        <f t="shared" si="94"/>
        <v/>
      </c>
      <c r="BQ133" s="8" t="str">
        <f t="shared" si="95"/>
        <v/>
      </c>
      <c r="BR133" s="8" t="str">
        <f t="shared" si="96"/>
        <v/>
      </c>
      <c r="BS133" s="8" t="str">
        <f t="shared" si="97"/>
        <v/>
      </c>
      <c r="BT133" s="8" t="str">
        <f t="shared" si="98"/>
        <v>Yellow</v>
      </c>
      <c r="BU133" s="8" t="str">
        <f t="shared" si="99"/>
        <v>Yellow</v>
      </c>
      <c r="BV133" s="8" t="str">
        <f t="shared" si="100"/>
        <v/>
      </c>
      <c r="BW133" s="8" t="str">
        <f t="shared" si="101"/>
        <v/>
      </c>
      <c r="BX133" s="8" t="str">
        <f t="shared" si="102"/>
        <v/>
      </c>
      <c r="BY133" s="8" t="str">
        <f t="shared" si="103"/>
        <v>Yellow</v>
      </c>
      <c r="BZ133" s="8" t="str">
        <f t="shared" si="104"/>
        <v>Yellow</v>
      </c>
      <c r="CA133" s="8" t="str">
        <f t="shared" si="105"/>
        <v>Yellow</v>
      </c>
      <c r="CB133" s="8" t="str">
        <f t="shared" si="106"/>
        <v/>
      </c>
      <c r="CC133" s="8" t="str">
        <f t="shared" si="107"/>
        <v>Yellow</v>
      </c>
      <c r="CD133" s="8" t="str">
        <f t="shared" si="108"/>
        <v>Yellow</v>
      </c>
      <c r="CE133" s="8" t="str">
        <f t="shared" si="109"/>
        <v>Yellow</v>
      </c>
      <c r="CF133" s="8" t="str">
        <f t="shared" si="110"/>
        <v/>
      </c>
      <c r="CG133" s="8" t="str">
        <f t="shared" si="149"/>
        <v>Yellow</v>
      </c>
      <c r="CH133" s="8" t="str">
        <f t="shared" si="111"/>
        <v/>
      </c>
      <c r="CI133" s="8" t="str">
        <f t="shared" si="150"/>
        <v/>
      </c>
      <c r="CJ133" s="8" t="str">
        <f t="shared" si="112"/>
        <v>Yellow</v>
      </c>
      <c r="CL133" s="10" t="str">
        <f t="shared" si="151"/>
        <v>Greece - Mykonos Island - Myconian Imperial Resort</v>
      </c>
      <c r="CN133" s="22">
        <f t="shared" si="113"/>
        <v>600</v>
      </c>
      <c r="CO133" s="22" t="str">
        <f t="shared" si="114"/>
        <v/>
      </c>
      <c r="CP133" s="22" t="str">
        <f t="shared" si="115"/>
        <v/>
      </c>
      <c r="CQ133" s="22" t="str">
        <f t="shared" si="116"/>
        <v/>
      </c>
      <c r="CR133" s="22" t="str">
        <f t="shared" si="152"/>
        <v/>
      </c>
      <c r="CS133" s="22">
        <f t="shared" si="153"/>
        <v>7</v>
      </c>
      <c r="CY133" s="8" t="str">
        <f t="shared" si="117"/>
        <v>X</v>
      </c>
      <c r="CZ133" s="29" t="str">
        <f t="shared" si="118"/>
        <v>X</v>
      </c>
      <c r="DB133" s="8" t="str">
        <f t="shared" si="119"/>
        <v>X</v>
      </c>
      <c r="DC133" s="8" t="str">
        <f t="shared" si="120"/>
        <v>X</v>
      </c>
      <c r="DD133" s="8" t="str">
        <f t="shared" si="121"/>
        <v>X</v>
      </c>
      <c r="DE133" s="8" t="str">
        <f t="shared" si="122"/>
        <v>X</v>
      </c>
      <c r="DF133" s="8" t="str">
        <f t="shared" si="123"/>
        <v>X</v>
      </c>
      <c r="DG133" s="8" t="str">
        <f t="shared" si="124"/>
        <v>X</v>
      </c>
      <c r="DH133" s="8" t="str">
        <f t="shared" si="125"/>
        <v>X</v>
      </c>
      <c r="DI133" s="8" t="str">
        <f t="shared" si="126"/>
        <v>X</v>
      </c>
      <c r="DJ133" s="8" t="str">
        <f t="shared" si="127"/>
        <v>X</v>
      </c>
      <c r="DK133" s="8" t="str">
        <f t="shared" si="128"/>
        <v>X</v>
      </c>
      <c r="DL133" s="8" t="str">
        <f t="shared" si="129"/>
        <v>X</v>
      </c>
      <c r="DM133" s="8" t="str">
        <f t="shared" si="130"/>
        <v>X</v>
      </c>
      <c r="DN133" s="8" t="str">
        <f t="shared" si="131"/>
        <v>X</v>
      </c>
      <c r="DO133" s="8" t="str">
        <f t="shared" si="132"/>
        <v>X</v>
      </c>
      <c r="DP133" s="8" t="str">
        <f t="shared" si="133"/>
        <v>X</v>
      </c>
      <c r="DQ133" s="8" t="str">
        <f t="shared" si="134"/>
        <v>X</v>
      </c>
      <c r="DR133" s="8" t="str">
        <f t="shared" si="135"/>
        <v>X</v>
      </c>
      <c r="DS133" s="8" t="str">
        <f t="shared" si="136"/>
        <v>X</v>
      </c>
      <c r="DT133" s="8" t="str">
        <f t="shared" si="137"/>
        <v>X</v>
      </c>
      <c r="DU133" s="8" t="str">
        <f t="shared" si="138"/>
        <v>X</v>
      </c>
      <c r="DV133" s="8" t="str">
        <f t="shared" si="139"/>
        <v>X</v>
      </c>
      <c r="DW133" s="8" t="str">
        <f t="shared" si="140"/>
        <v>X</v>
      </c>
      <c r="DX133" s="8" t="str">
        <f t="shared" si="141"/>
        <v>X</v>
      </c>
      <c r="DZ133" s="8" t="str">
        <f t="shared" si="142"/>
        <v>X</v>
      </c>
      <c r="EB133" s="8">
        <f>IF($DZ133="", "", COUNTIF($DZ$11:$DZ133, "X"))</f>
        <v>123</v>
      </c>
      <c r="ED133" s="10" t="str">
        <f t="shared" si="143"/>
        <v>123. Myconian Imperial Resort</v>
      </c>
      <c r="EF133" s="8">
        <v>123</v>
      </c>
      <c r="EH133" s="10" t="str">
        <f>IF($B133="", "", IF(COUNTIF($B$11:$B133, $B133)&gt;1, "", $B133))</f>
        <v/>
      </c>
      <c r="EI133" s="8" t="str">
        <f t="shared" si="144"/>
        <v/>
      </c>
      <c r="EJ133" s="10" t="str">
        <f t="shared" si="145"/>
        <v/>
      </c>
      <c r="EL133" s="10" t="str">
        <f>IF($C133="", "", IF(COUNTIF($C$11:$C133, $C133)&gt;1, "", $C133))</f>
        <v>Mykonos Island</v>
      </c>
      <c r="EM133" s="8">
        <f t="shared" si="146"/>
        <v>195</v>
      </c>
      <c r="EN133" s="10" t="str">
        <f t="shared" si="147"/>
        <v>Hluhluwe</v>
      </c>
    </row>
    <row r="134" spans="1:144" hidden="1" x14ac:dyDescent="0.35">
      <c r="A134" s="2"/>
      <c r="B134" s="41" t="s">
        <v>300</v>
      </c>
      <c r="C134" s="42" t="s">
        <v>312</v>
      </c>
      <c r="D134" s="42" t="s">
        <v>317</v>
      </c>
      <c r="E134" s="49">
        <v>112</v>
      </c>
      <c r="F134" s="49">
        <v>102</v>
      </c>
      <c r="G134" s="49">
        <v>10</v>
      </c>
      <c r="H134" s="49">
        <v>8</v>
      </c>
      <c r="I134" s="42" t="s">
        <v>137</v>
      </c>
      <c r="J134" s="50" t="s">
        <v>137</v>
      </c>
      <c r="K134" s="49">
        <v>1000</v>
      </c>
      <c r="L134" s="49">
        <v>600</v>
      </c>
      <c r="M134" s="49">
        <v>800</v>
      </c>
      <c r="N134" s="49">
        <v>550</v>
      </c>
      <c r="O134" s="49" t="s">
        <v>137</v>
      </c>
      <c r="P134" s="49" t="s">
        <v>137</v>
      </c>
      <c r="Q134" s="49" t="s">
        <v>137</v>
      </c>
      <c r="R134" s="49">
        <v>700</v>
      </c>
      <c r="S134" s="50" t="s">
        <v>8</v>
      </c>
      <c r="T134" s="49" t="s">
        <v>137</v>
      </c>
      <c r="U134" s="49" t="s">
        <v>137</v>
      </c>
      <c r="V134" s="49" t="s">
        <v>137</v>
      </c>
      <c r="W134" s="50" t="s">
        <v>7</v>
      </c>
      <c r="X134" s="49" t="s">
        <v>137</v>
      </c>
      <c r="Y134" s="50" t="s">
        <v>137</v>
      </c>
      <c r="Z134" s="49" t="s">
        <v>137</v>
      </c>
      <c r="AA134" s="49">
        <v>7</v>
      </c>
      <c r="AB134" s="67" t="s">
        <v>137</v>
      </c>
      <c r="AC134" s="63" t="s">
        <v>790</v>
      </c>
      <c r="AD134" s="63" t="s">
        <v>915</v>
      </c>
      <c r="AE134" s="43" t="s">
        <v>137</v>
      </c>
      <c r="AF134" s="2"/>
      <c r="BE134" s="8" t="str">
        <f t="shared" si="148"/>
        <v>X</v>
      </c>
      <c r="BG134" s="8" t="str">
        <f t="shared" si="85"/>
        <v/>
      </c>
      <c r="BH134" s="8" t="str">
        <f t="shared" si="86"/>
        <v/>
      </c>
      <c r="BI134" s="8" t="str">
        <f t="shared" si="87"/>
        <v/>
      </c>
      <c r="BJ134" s="8" t="str">
        <f t="shared" si="88"/>
        <v/>
      </c>
      <c r="BK134" s="8" t="str">
        <f t="shared" si="89"/>
        <v/>
      </c>
      <c r="BL134" s="8" t="str">
        <f t="shared" si="90"/>
        <v/>
      </c>
      <c r="BM134" s="8" t="str">
        <f t="shared" si="91"/>
        <v/>
      </c>
      <c r="BN134" s="8" t="str">
        <f t="shared" si="92"/>
        <v>Yellow</v>
      </c>
      <c r="BO134" s="8" t="str">
        <f t="shared" si="93"/>
        <v>Yellow</v>
      </c>
      <c r="BP134" s="8" t="str">
        <f t="shared" si="94"/>
        <v/>
      </c>
      <c r="BQ134" s="8" t="str">
        <f t="shared" si="95"/>
        <v/>
      </c>
      <c r="BR134" s="8" t="str">
        <f t="shared" si="96"/>
        <v/>
      </c>
      <c r="BS134" s="8" t="str">
        <f t="shared" si="97"/>
        <v/>
      </c>
      <c r="BT134" s="8" t="str">
        <f t="shared" si="98"/>
        <v>Yellow</v>
      </c>
      <c r="BU134" s="8" t="str">
        <f t="shared" si="99"/>
        <v>Yellow</v>
      </c>
      <c r="BV134" s="8" t="str">
        <f t="shared" si="100"/>
        <v>Yellow</v>
      </c>
      <c r="BW134" s="8" t="str">
        <f t="shared" si="101"/>
        <v/>
      </c>
      <c r="BX134" s="8" t="str">
        <f t="shared" si="102"/>
        <v/>
      </c>
      <c r="BY134" s="8" t="str">
        <f t="shared" si="103"/>
        <v>Yellow</v>
      </c>
      <c r="BZ134" s="8" t="str">
        <f t="shared" si="104"/>
        <v>Yellow</v>
      </c>
      <c r="CA134" s="8" t="str">
        <f t="shared" si="105"/>
        <v>Yellow</v>
      </c>
      <c r="CB134" s="8" t="str">
        <f t="shared" si="106"/>
        <v/>
      </c>
      <c r="CC134" s="8" t="str">
        <f t="shared" si="107"/>
        <v>Yellow</v>
      </c>
      <c r="CD134" s="8" t="str">
        <f t="shared" si="108"/>
        <v>Yellow</v>
      </c>
      <c r="CE134" s="8" t="str">
        <f t="shared" si="109"/>
        <v>Yellow</v>
      </c>
      <c r="CF134" s="8" t="str">
        <f t="shared" si="110"/>
        <v/>
      </c>
      <c r="CG134" s="8" t="str">
        <f t="shared" si="149"/>
        <v>Yellow</v>
      </c>
      <c r="CH134" s="8" t="str">
        <f t="shared" si="111"/>
        <v/>
      </c>
      <c r="CI134" s="8" t="str">
        <f t="shared" si="150"/>
        <v/>
      </c>
      <c r="CJ134" s="8" t="str">
        <f t="shared" si="112"/>
        <v>Yellow</v>
      </c>
      <c r="CL134" s="10" t="str">
        <f t="shared" si="151"/>
        <v>Greece - Mykonos Island - Royal Myconian Resort</v>
      </c>
      <c r="CN134" s="22">
        <f t="shared" si="113"/>
        <v>600</v>
      </c>
      <c r="CO134" s="22" t="str">
        <f t="shared" si="114"/>
        <v/>
      </c>
      <c r="CP134" s="22" t="str">
        <f t="shared" si="115"/>
        <v/>
      </c>
      <c r="CQ134" s="22" t="str">
        <f t="shared" si="116"/>
        <v/>
      </c>
      <c r="CR134" s="22" t="str">
        <f t="shared" si="152"/>
        <v/>
      </c>
      <c r="CS134" s="22">
        <f t="shared" si="153"/>
        <v>7</v>
      </c>
      <c r="CY134" s="8" t="str">
        <f t="shared" si="117"/>
        <v>X</v>
      </c>
      <c r="CZ134" s="29" t="str">
        <f t="shared" si="118"/>
        <v>X</v>
      </c>
      <c r="DB134" s="8" t="str">
        <f t="shared" si="119"/>
        <v>X</v>
      </c>
      <c r="DC134" s="8" t="str">
        <f t="shared" si="120"/>
        <v>X</v>
      </c>
      <c r="DD134" s="8" t="str">
        <f t="shared" si="121"/>
        <v>X</v>
      </c>
      <c r="DE134" s="8" t="str">
        <f t="shared" si="122"/>
        <v>X</v>
      </c>
      <c r="DF134" s="8" t="str">
        <f t="shared" si="123"/>
        <v>X</v>
      </c>
      <c r="DG134" s="8" t="str">
        <f t="shared" si="124"/>
        <v>X</v>
      </c>
      <c r="DH134" s="8" t="str">
        <f t="shared" si="125"/>
        <v>X</v>
      </c>
      <c r="DI134" s="8" t="str">
        <f t="shared" si="126"/>
        <v>X</v>
      </c>
      <c r="DJ134" s="8" t="str">
        <f t="shared" si="127"/>
        <v>X</v>
      </c>
      <c r="DK134" s="8" t="str">
        <f t="shared" si="128"/>
        <v>X</v>
      </c>
      <c r="DL134" s="8" t="str">
        <f t="shared" si="129"/>
        <v>X</v>
      </c>
      <c r="DM134" s="8" t="str">
        <f t="shared" si="130"/>
        <v>X</v>
      </c>
      <c r="DN134" s="8" t="str">
        <f t="shared" si="131"/>
        <v>X</v>
      </c>
      <c r="DO134" s="8" t="str">
        <f t="shared" si="132"/>
        <v>X</v>
      </c>
      <c r="DP134" s="8" t="str">
        <f t="shared" si="133"/>
        <v>X</v>
      </c>
      <c r="DQ134" s="8" t="str">
        <f t="shared" si="134"/>
        <v>X</v>
      </c>
      <c r="DR134" s="8" t="str">
        <f t="shared" si="135"/>
        <v>X</v>
      </c>
      <c r="DS134" s="8" t="str">
        <f t="shared" si="136"/>
        <v>X</v>
      </c>
      <c r="DT134" s="8" t="str">
        <f t="shared" si="137"/>
        <v>X</v>
      </c>
      <c r="DU134" s="8" t="str">
        <f t="shared" si="138"/>
        <v>X</v>
      </c>
      <c r="DV134" s="8" t="str">
        <f t="shared" si="139"/>
        <v>X</v>
      </c>
      <c r="DW134" s="8" t="str">
        <f t="shared" si="140"/>
        <v>X</v>
      </c>
      <c r="DX134" s="8" t="str">
        <f t="shared" si="141"/>
        <v>X</v>
      </c>
      <c r="DZ134" s="8" t="str">
        <f t="shared" si="142"/>
        <v>X</v>
      </c>
      <c r="EB134" s="8">
        <f>IF($DZ134="", "", COUNTIF($DZ$11:$DZ134, "X"))</f>
        <v>124</v>
      </c>
      <c r="ED134" s="10" t="str">
        <f t="shared" si="143"/>
        <v>124. Royal Myconian Resort</v>
      </c>
      <c r="EF134" s="8">
        <v>124</v>
      </c>
      <c r="EH134" s="10" t="str">
        <f>IF($B134="", "", IF(COUNTIF($B$11:$B134, $B134)&gt;1, "", $B134))</f>
        <v/>
      </c>
      <c r="EI134" s="8" t="str">
        <f t="shared" si="144"/>
        <v/>
      </c>
      <c r="EJ134" s="10" t="str">
        <f t="shared" si="145"/>
        <v/>
      </c>
      <c r="EL134" s="10" t="str">
        <f>IF($C134="", "", IF(COUNTIF($C$11:$C134, $C134)&gt;1, "", $C134))</f>
        <v/>
      </c>
      <c r="EM134" s="8" t="str">
        <f t="shared" si="146"/>
        <v/>
      </c>
      <c r="EN134" s="10" t="str">
        <f t="shared" si="147"/>
        <v>Ho Chi Minh City</v>
      </c>
    </row>
    <row r="135" spans="1:144" hidden="1" x14ac:dyDescent="0.35">
      <c r="A135" s="2"/>
      <c r="B135" s="41" t="s">
        <v>300</v>
      </c>
      <c r="C135" s="42" t="s">
        <v>1191</v>
      </c>
      <c r="D135" s="42" t="s">
        <v>1192</v>
      </c>
      <c r="E135" s="49">
        <v>38</v>
      </c>
      <c r="F135" s="49">
        <v>28</v>
      </c>
      <c r="G135" s="49">
        <v>10</v>
      </c>
      <c r="H135" s="49">
        <v>0</v>
      </c>
      <c r="I135" s="42" t="s">
        <v>137</v>
      </c>
      <c r="J135" s="50" t="s">
        <v>137</v>
      </c>
      <c r="K135" s="49" t="s">
        <v>137</v>
      </c>
      <c r="L135" s="49" t="s">
        <v>137</v>
      </c>
      <c r="M135" s="49" t="s">
        <v>137</v>
      </c>
      <c r="N135" s="49" t="s">
        <v>137</v>
      </c>
      <c r="O135" s="49" t="s">
        <v>137</v>
      </c>
      <c r="P135" s="49" t="s">
        <v>137</v>
      </c>
      <c r="Q135" s="49" t="s">
        <v>137</v>
      </c>
      <c r="R135" s="49" t="s">
        <v>137</v>
      </c>
      <c r="S135" s="50" t="s">
        <v>137</v>
      </c>
      <c r="T135" s="49" t="s">
        <v>137</v>
      </c>
      <c r="U135" s="49" t="s">
        <v>137</v>
      </c>
      <c r="V135" s="49" t="s">
        <v>137</v>
      </c>
      <c r="W135" s="50" t="s">
        <v>137</v>
      </c>
      <c r="X135" s="49" t="s">
        <v>137</v>
      </c>
      <c r="Y135" s="50" t="s">
        <v>137</v>
      </c>
      <c r="Z135" s="49" t="s">
        <v>137</v>
      </c>
      <c r="AA135" s="49" t="s">
        <v>137</v>
      </c>
      <c r="AB135" s="67" t="s">
        <v>137</v>
      </c>
      <c r="AC135" s="63" t="s">
        <v>790</v>
      </c>
      <c r="AD135" s="63" t="s">
        <v>1193</v>
      </c>
      <c r="AE135" s="43" t="s">
        <v>137</v>
      </c>
      <c r="AF135" s="2"/>
      <c r="BE135" s="8" t="str">
        <f t="shared" si="148"/>
        <v>X</v>
      </c>
      <c r="BG135" s="8" t="str">
        <f t="shared" si="85"/>
        <v/>
      </c>
      <c r="BH135" s="8" t="str">
        <f t="shared" si="86"/>
        <v/>
      </c>
      <c r="BI135" s="8" t="str">
        <f t="shared" si="87"/>
        <v/>
      </c>
      <c r="BJ135" s="8" t="str">
        <f t="shared" si="88"/>
        <v/>
      </c>
      <c r="BK135" s="8" t="str">
        <f t="shared" si="89"/>
        <v/>
      </c>
      <c r="BL135" s="8" t="str">
        <f t="shared" si="90"/>
        <v/>
      </c>
      <c r="BM135" s="8" t="str">
        <f t="shared" si="91"/>
        <v/>
      </c>
      <c r="BN135" s="8" t="str">
        <f t="shared" si="92"/>
        <v>Yellow</v>
      </c>
      <c r="BO135" s="8" t="str">
        <f t="shared" si="93"/>
        <v>Yellow</v>
      </c>
      <c r="BP135" s="8" t="str">
        <f t="shared" si="94"/>
        <v>Yellow</v>
      </c>
      <c r="BQ135" s="8" t="str">
        <f t="shared" si="95"/>
        <v>Yellow</v>
      </c>
      <c r="BR135" s="8" t="str">
        <f t="shared" si="96"/>
        <v>Yellow</v>
      </c>
      <c r="BS135" s="8" t="str">
        <f t="shared" si="97"/>
        <v>Yellow</v>
      </c>
      <c r="BT135" s="8" t="str">
        <f t="shared" si="98"/>
        <v>Yellow</v>
      </c>
      <c r="BU135" s="8" t="str">
        <f t="shared" si="99"/>
        <v>Yellow</v>
      </c>
      <c r="BV135" s="8" t="str">
        <f t="shared" si="100"/>
        <v>Yellow</v>
      </c>
      <c r="BW135" s="8" t="str">
        <f t="shared" si="101"/>
        <v>Yellow</v>
      </c>
      <c r="BX135" s="8" t="str">
        <f t="shared" si="102"/>
        <v>Yellow</v>
      </c>
      <c r="BY135" s="8" t="str">
        <f t="shared" si="103"/>
        <v>Yellow</v>
      </c>
      <c r="BZ135" s="8" t="str">
        <f t="shared" si="104"/>
        <v>Yellow</v>
      </c>
      <c r="CA135" s="8" t="str">
        <f t="shared" si="105"/>
        <v>Yellow</v>
      </c>
      <c r="CB135" s="8" t="str">
        <f t="shared" si="106"/>
        <v>Yellow</v>
      </c>
      <c r="CC135" s="8" t="str">
        <f t="shared" si="107"/>
        <v>Yellow</v>
      </c>
      <c r="CD135" s="8" t="str">
        <f t="shared" si="108"/>
        <v>Yellow</v>
      </c>
      <c r="CE135" s="8" t="str">
        <f t="shared" si="109"/>
        <v>Yellow</v>
      </c>
      <c r="CF135" s="8" t="str">
        <f t="shared" si="110"/>
        <v>Yellow</v>
      </c>
      <c r="CG135" s="8" t="str">
        <f t="shared" si="149"/>
        <v>Yellow</v>
      </c>
      <c r="CH135" s="8" t="str">
        <f t="shared" si="111"/>
        <v/>
      </c>
      <c r="CI135" s="8" t="str">
        <f t="shared" si="150"/>
        <v/>
      </c>
      <c r="CJ135" s="8" t="str">
        <f t="shared" si="112"/>
        <v>Yellow</v>
      </c>
      <c r="CL135" s="10" t="str">
        <f t="shared" si="151"/>
        <v>Greece - Paros, Cyclades - Avant Mar</v>
      </c>
      <c r="CN135" s="22" t="str">
        <f t="shared" si="113"/>
        <v/>
      </c>
      <c r="CO135" s="22" t="str">
        <f t="shared" si="114"/>
        <v/>
      </c>
      <c r="CP135" s="22" t="str">
        <f t="shared" si="115"/>
        <v/>
      </c>
      <c r="CQ135" s="22" t="str">
        <f t="shared" si="116"/>
        <v/>
      </c>
      <c r="CR135" s="22" t="str">
        <f t="shared" si="152"/>
        <v/>
      </c>
      <c r="CS135" s="22" t="str">
        <f t="shared" si="153"/>
        <v/>
      </c>
      <c r="CY135" s="8" t="str">
        <f t="shared" si="117"/>
        <v>X</v>
      </c>
      <c r="CZ135" s="29" t="str">
        <f t="shared" si="118"/>
        <v>X</v>
      </c>
      <c r="DB135" s="8" t="str">
        <f t="shared" si="119"/>
        <v>X</v>
      </c>
      <c r="DC135" s="8" t="str">
        <f t="shared" si="120"/>
        <v>X</v>
      </c>
      <c r="DD135" s="8" t="str">
        <f t="shared" si="121"/>
        <v>X</v>
      </c>
      <c r="DE135" s="8" t="str">
        <f t="shared" si="122"/>
        <v>X</v>
      </c>
      <c r="DF135" s="8" t="str">
        <f t="shared" si="123"/>
        <v>X</v>
      </c>
      <c r="DG135" s="8" t="str">
        <f t="shared" si="124"/>
        <v>X</v>
      </c>
      <c r="DH135" s="8" t="str">
        <f t="shared" si="125"/>
        <v>X</v>
      </c>
      <c r="DI135" s="8" t="str">
        <f t="shared" si="126"/>
        <v>X</v>
      </c>
      <c r="DJ135" s="8" t="str">
        <f t="shared" si="127"/>
        <v>X</v>
      </c>
      <c r="DK135" s="8" t="str">
        <f t="shared" si="128"/>
        <v>X</v>
      </c>
      <c r="DL135" s="8" t="str">
        <f t="shared" si="129"/>
        <v>X</v>
      </c>
      <c r="DM135" s="8" t="str">
        <f t="shared" si="130"/>
        <v>X</v>
      </c>
      <c r="DN135" s="8" t="str">
        <f t="shared" si="131"/>
        <v>X</v>
      </c>
      <c r="DO135" s="8" t="str">
        <f t="shared" si="132"/>
        <v>X</v>
      </c>
      <c r="DP135" s="8" t="str">
        <f t="shared" si="133"/>
        <v>X</v>
      </c>
      <c r="DQ135" s="8" t="str">
        <f t="shared" si="134"/>
        <v>X</v>
      </c>
      <c r="DR135" s="8" t="str">
        <f t="shared" si="135"/>
        <v>X</v>
      </c>
      <c r="DS135" s="8" t="str">
        <f t="shared" si="136"/>
        <v>X</v>
      </c>
      <c r="DT135" s="8" t="str">
        <f t="shared" si="137"/>
        <v>X</v>
      </c>
      <c r="DU135" s="8" t="str">
        <f t="shared" si="138"/>
        <v>X</v>
      </c>
      <c r="DV135" s="8" t="str">
        <f t="shared" si="139"/>
        <v>X</v>
      </c>
      <c r="DW135" s="8" t="str">
        <f t="shared" si="140"/>
        <v>X</v>
      </c>
      <c r="DX135" s="8" t="str">
        <f t="shared" si="141"/>
        <v>X</v>
      </c>
      <c r="DZ135" s="8" t="str">
        <f t="shared" si="142"/>
        <v>X</v>
      </c>
      <c r="EB135" s="8">
        <f>IF($DZ135="", "", COUNTIF($DZ$11:$DZ135, "X"))</f>
        <v>125</v>
      </c>
      <c r="ED135" s="10" t="str">
        <f t="shared" si="143"/>
        <v>125. Avant Mar</v>
      </c>
      <c r="EF135" s="8">
        <v>125</v>
      </c>
      <c r="EH135" s="10" t="str">
        <f>IF($B135="", "", IF(COUNTIF($B$11:$B135, $B135)&gt;1, "", $B135))</f>
        <v/>
      </c>
      <c r="EI135" s="8" t="str">
        <f t="shared" si="144"/>
        <v/>
      </c>
      <c r="EJ135" s="10" t="str">
        <f t="shared" si="145"/>
        <v/>
      </c>
      <c r="EL135" s="10" t="str">
        <f>IF($C135="", "", IF(COUNTIF($C$11:$C135, $C135)&gt;1, "", $C135))</f>
        <v>Paros, Cyclades</v>
      </c>
      <c r="EM135" s="8">
        <f t="shared" si="146"/>
        <v>221</v>
      </c>
      <c r="EN135" s="10" t="str">
        <f t="shared" si="147"/>
        <v>Hoedspruit</v>
      </c>
    </row>
    <row r="136" spans="1:144" hidden="1" x14ac:dyDescent="0.35">
      <c r="A136" s="2"/>
      <c r="B136" s="41" t="s">
        <v>300</v>
      </c>
      <c r="C136" s="42" t="s">
        <v>1495</v>
      </c>
      <c r="D136" s="42" t="s">
        <v>307</v>
      </c>
      <c r="E136" s="49">
        <v>60</v>
      </c>
      <c r="F136" s="49">
        <v>0</v>
      </c>
      <c r="G136" s="49">
        <v>60</v>
      </c>
      <c r="H136" s="49">
        <v>0</v>
      </c>
      <c r="I136" s="42" t="s">
        <v>137</v>
      </c>
      <c r="J136" s="50" t="s">
        <v>137</v>
      </c>
      <c r="K136" s="49" t="s">
        <v>137</v>
      </c>
      <c r="L136" s="49" t="s">
        <v>137</v>
      </c>
      <c r="M136" s="49" t="s">
        <v>137</v>
      </c>
      <c r="N136" s="49" t="s">
        <v>137</v>
      </c>
      <c r="O136" s="49" t="s">
        <v>137</v>
      </c>
      <c r="P136" s="49" t="s">
        <v>137</v>
      </c>
      <c r="Q136" s="49" t="s">
        <v>137</v>
      </c>
      <c r="R136" s="49" t="s">
        <v>137</v>
      </c>
      <c r="S136" s="50" t="s">
        <v>137</v>
      </c>
      <c r="T136" s="49" t="s">
        <v>137</v>
      </c>
      <c r="U136" s="49" t="s">
        <v>137</v>
      </c>
      <c r="V136" s="49" t="s">
        <v>137</v>
      </c>
      <c r="W136" s="50" t="s">
        <v>137</v>
      </c>
      <c r="X136" s="49" t="s">
        <v>137</v>
      </c>
      <c r="Y136" s="50" t="s">
        <v>137</v>
      </c>
      <c r="Z136" s="49" t="s">
        <v>137</v>
      </c>
      <c r="AA136" s="49">
        <v>2</v>
      </c>
      <c r="AB136" s="67" t="s">
        <v>137</v>
      </c>
      <c r="AC136" s="63" t="s">
        <v>790</v>
      </c>
      <c r="AD136" s="63" t="s">
        <v>907</v>
      </c>
      <c r="AE136" s="43" t="s">
        <v>137</v>
      </c>
      <c r="AF136" s="2"/>
      <c r="BE136" s="8" t="str">
        <f t="shared" si="148"/>
        <v>X</v>
      </c>
      <c r="BG136" s="8" t="str">
        <f t="shared" si="85"/>
        <v/>
      </c>
      <c r="BH136" s="8" t="str">
        <f t="shared" si="86"/>
        <v/>
      </c>
      <c r="BI136" s="8" t="str">
        <f t="shared" si="87"/>
        <v/>
      </c>
      <c r="BJ136" s="8" t="str">
        <f t="shared" si="88"/>
        <v/>
      </c>
      <c r="BK136" s="8" t="str">
        <f t="shared" si="89"/>
        <v/>
      </c>
      <c r="BL136" s="8" t="str">
        <f t="shared" si="90"/>
        <v/>
      </c>
      <c r="BM136" s="8" t="str">
        <f t="shared" si="91"/>
        <v/>
      </c>
      <c r="BN136" s="8" t="str">
        <f t="shared" si="92"/>
        <v>Yellow</v>
      </c>
      <c r="BO136" s="8" t="str">
        <f t="shared" si="93"/>
        <v>Yellow</v>
      </c>
      <c r="BP136" s="8" t="str">
        <f t="shared" si="94"/>
        <v>Yellow</v>
      </c>
      <c r="BQ136" s="8" t="str">
        <f t="shared" si="95"/>
        <v>Yellow</v>
      </c>
      <c r="BR136" s="8" t="str">
        <f t="shared" si="96"/>
        <v>Yellow</v>
      </c>
      <c r="BS136" s="8" t="str">
        <f t="shared" si="97"/>
        <v>Yellow</v>
      </c>
      <c r="BT136" s="8" t="str">
        <f t="shared" si="98"/>
        <v>Yellow</v>
      </c>
      <c r="BU136" s="8" t="str">
        <f t="shared" si="99"/>
        <v>Yellow</v>
      </c>
      <c r="BV136" s="8" t="str">
        <f t="shared" si="100"/>
        <v>Yellow</v>
      </c>
      <c r="BW136" s="8" t="str">
        <f t="shared" si="101"/>
        <v>Yellow</v>
      </c>
      <c r="BX136" s="8" t="str">
        <f t="shared" si="102"/>
        <v>Yellow</v>
      </c>
      <c r="BY136" s="8" t="str">
        <f t="shared" si="103"/>
        <v>Yellow</v>
      </c>
      <c r="BZ136" s="8" t="str">
        <f t="shared" si="104"/>
        <v>Yellow</v>
      </c>
      <c r="CA136" s="8" t="str">
        <f t="shared" si="105"/>
        <v>Yellow</v>
      </c>
      <c r="CB136" s="8" t="str">
        <f t="shared" si="106"/>
        <v>Yellow</v>
      </c>
      <c r="CC136" s="8" t="str">
        <f t="shared" si="107"/>
        <v>Yellow</v>
      </c>
      <c r="CD136" s="8" t="str">
        <f t="shared" si="108"/>
        <v>Yellow</v>
      </c>
      <c r="CE136" s="8" t="str">
        <f t="shared" si="109"/>
        <v>Yellow</v>
      </c>
      <c r="CF136" s="8" t="str">
        <f t="shared" si="110"/>
        <v/>
      </c>
      <c r="CG136" s="8" t="str">
        <f t="shared" si="149"/>
        <v>Yellow</v>
      </c>
      <c r="CH136" s="8" t="str">
        <f t="shared" si="111"/>
        <v/>
      </c>
      <c r="CI136" s="8" t="str">
        <f t="shared" si="150"/>
        <v/>
      </c>
      <c r="CJ136" s="8" t="str">
        <f t="shared" si="112"/>
        <v>Yellow</v>
      </c>
      <c r="CL136" s="10" t="str">
        <f t="shared" si="151"/>
        <v>Greece - Mykonos, Kyklades - Bill &amp; Coo Mykonos</v>
      </c>
      <c r="CN136" s="22" t="str">
        <f t="shared" si="113"/>
        <v/>
      </c>
      <c r="CO136" s="22" t="str">
        <f t="shared" si="114"/>
        <v/>
      </c>
      <c r="CP136" s="22" t="str">
        <f t="shared" si="115"/>
        <v/>
      </c>
      <c r="CQ136" s="22" t="str">
        <f t="shared" si="116"/>
        <v/>
      </c>
      <c r="CR136" s="22" t="str">
        <f t="shared" si="152"/>
        <v/>
      </c>
      <c r="CS136" s="22">
        <f t="shared" si="153"/>
        <v>2</v>
      </c>
      <c r="CY136" s="8" t="str">
        <f t="shared" si="117"/>
        <v>X</v>
      </c>
      <c r="CZ136" s="29" t="str">
        <f t="shared" si="118"/>
        <v>X</v>
      </c>
      <c r="DB136" s="8" t="str">
        <f t="shared" si="119"/>
        <v>X</v>
      </c>
      <c r="DC136" s="8" t="str">
        <f t="shared" si="120"/>
        <v>X</v>
      </c>
      <c r="DD136" s="8" t="str">
        <f t="shared" si="121"/>
        <v>X</v>
      </c>
      <c r="DE136" s="8" t="str">
        <f t="shared" si="122"/>
        <v>X</v>
      </c>
      <c r="DF136" s="8" t="str">
        <f t="shared" si="123"/>
        <v>X</v>
      </c>
      <c r="DG136" s="8" t="str">
        <f t="shared" si="124"/>
        <v>X</v>
      </c>
      <c r="DH136" s="8" t="str">
        <f t="shared" si="125"/>
        <v>X</v>
      </c>
      <c r="DI136" s="8" t="str">
        <f t="shared" si="126"/>
        <v>X</v>
      </c>
      <c r="DJ136" s="8" t="str">
        <f t="shared" si="127"/>
        <v>X</v>
      </c>
      <c r="DK136" s="8" t="str">
        <f t="shared" si="128"/>
        <v>X</v>
      </c>
      <c r="DL136" s="8" t="str">
        <f t="shared" si="129"/>
        <v>X</v>
      </c>
      <c r="DM136" s="8" t="str">
        <f t="shared" si="130"/>
        <v>X</v>
      </c>
      <c r="DN136" s="8" t="str">
        <f t="shared" si="131"/>
        <v>X</v>
      </c>
      <c r="DO136" s="8" t="str">
        <f t="shared" si="132"/>
        <v>X</v>
      </c>
      <c r="DP136" s="8" t="str">
        <f t="shared" si="133"/>
        <v>X</v>
      </c>
      <c r="DQ136" s="8" t="str">
        <f t="shared" si="134"/>
        <v>X</v>
      </c>
      <c r="DR136" s="8" t="str">
        <f t="shared" si="135"/>
        <v>X</v>
      </c>
      <c r="DS136" s="8" t="str">
        <f t="shared" si="136"/>
        <v>X</v>
      </c>
      <c r="DT136" s="8" t="str">
        <f t="shared" si="137"/>
        <v>X</v>
      </c>
      <c r="DU136" s="8" t="str">
        <f t="shared" si="138"/>
        <v>X</v>
      </c>
      <c r="DV136" s="8" t="str">
        <f t="shared" si="139"/>
        <v>X</v>
      </c>
      <c r="DW136" s="8" t="str">
        <f t="shared" si="140"/>
        <v>X</v>
      </c>
      <c r="DX136" s="8" t="str">
        <f t="shared" si="141"/>
        <v>X</v>
      </c>
      <c r="DZ136" s="8" t="str">
        <f t="shared" si="142"/>
        <v>X</v>
      </c>
      <c r="EB136" s="8">
        <f>IF($DZ136="", "", COUNTIF($DZ$11:$DZ136, "X"))</f>
        <v>126</v>
      </c>
      <c r="ED136" s="10" t="str">
        <f t="shared" si="143"/>
        <v>126. Bill &amp; Coo Mykonos</v>
      </c>
      <c r="EF136" s="8">
        <v>126</v>
      </c>
      <c r="EH136" s="10" t="str">
        <f>IF($B136="", "", IF(COUNTIF($B$11:$B136, $B136)&gt;1, "", $B136))</f>
        <v/>
      </c>
      <c r="EI136" s="8" t="str">
        <f t="shared" si="144"/>
        <v/>
      </c>
      <c r="EJ136" s="10" t="str">
        <f t="shared" si="145"/>
        <v/>
      </c>
      <c r="EL136" s="10" t="str">
        <f>IF($C136="", "", IF(COUNTIF($C$11:$C136, $C136)&gt;1, "", $C136))</f>
        <v>Mykonos, Kyklades</v>
      </c>
      <c r="EM136" s="8">
        <f t="shared" si="146"/>
        <v>196</v>
      </c>
      <c r="EN136" s="10" t="str">
        <f t="shared" si="147"/>
        <v>Hong Kong</v>
      </c>
    </row>
    <row r="137" spans="1:144" hidden="1" x14ac:dyDescent="0.35">
      <c r="A137" s="2"/>
      <c r="B137" s="41" t="s">
        <v>300</v>
      </c>
      <c r="C137" s="42" t="s">
        <v>304</v>
      </c>
      <c r="D137" s="42" t="s">
        <v>1265</v>
      </c>
      <c r="E137" s="49">
        <v>26</v>
      </c>
      <c r="F137" s="49">
        <v>0</v>
      </c>
      <c r="G137" s="49">
        <v>26</v>
      </c>
      <c r="H137" s="49">
        <v>0</v>
      </c>
      <c r="I137" s="42" t="s">
        <v>137</v>
      </c>
      <c r="J137" s="50" t="s">
        <v>137</v>
      </c>
      <c r="K137" s="49" t="s">
        <v>137</v>
      </c>
      <c r="L137" s="49" t="s">
        <v>137</v>
      </c>
      <c r="M137" s="49" t="s">
        <v>137</v>
      </c>
      <c r="N137" s="49" t="s">
        <v>137</v>
      </c>
      <c r="O137" s="49" t="s">
        <v>137</v>
      </c>
      <c r="P137" s="49" t="s">
        <v>137</v>
      </c>
      <c r="Q137" s="49" t="s">
        <v>137</v>
      </c>
      <c r="R137" s="49" t="s">
        <v>137</v>
      </c>
      <c r="S137" s="50" t="s">
        <v>137</v>
      </c>
      <c r="T137" s="49" t="s">
        <v>137</v>
      </c>
      <c r="U137" s="49" t="s">
        <v>137</v>
      </c>
      <c r="V137" s="49" t="s">
        <v>137</v>
      </c>
      <c r="W137" s="50" t="s">
        <v>137</v>
      </c>
      <c r="X137" s="49" t="s">
        <v>137</v>
      </c>
      <c r="Y137" s="50" t="s">
        <v>137</v>
      </c>
      <c r="Z137" s="49" t="s">
        <v>137</v>
      </c>
      <c r="AA137" s="49">
        <v>6</v>
      </c>
      <c r="AB137" s="67" t="s">
        <v>137</v>
      </c>
      <c r="AC137" s="63" t="s">
        <v>790</v>
      </c>
      <c r="AD137" s="63" t="s">
        <v>910</v>
      </c>
      <c r="AE137" s="43" t="s">
        <v>137</v>
      </c>
      <c r="AF137" s="2"/>
      <c r="BE137" s="8" t="str">
        <f t="shared" si="148"/>
        <v>X</v>
      </c>
      <c r="BG137" s="8" t="str">
        <f t="shared" si="85"/>
        <v/>
      </c>
      <c r="BH137" s="8" t="str">
        <f t="shared" si="86"/>
        <v/>
      </c>
      <c r="BI137" s="8" t="str">
        <f t="shared" si="87"/>
        <v/>
      </c>
      <c r="BJ137" s="8" t="str">
        <f t="shared" si="88"/>
        <v/>
      </c>
      <c r="BK137" s="8" t="str">
        <f t="shared" si="89"/>
        <v/>
      </c>
      <c r="BL137" s="8" t="str">
        <f t="shared" si="90"/>
        <v/>
      </c>
      <c r="BM137" s="8" t="str">
        <f t="shared" si="91"/>
        <v/>
      </c>
      <c r="BN137" s="8" t="str">
        <f t="shared" si="92"/>
        <v>Yellow</v>
      </c>
      <c r="BO137" s="8" t="str">
        <f t="shared" si="93"/>
        <v>Yellow</v>
      </c>
      <c r="BP137" s="8" t="str">
        <f t="shared" si="94"/>
        <v>Yellow</v>
      </c>
      <c r="BQ137" s="8" t="str">
        <f t="shared" si="95"/>
        <v>Yellow</v>
      </c>
      <c r="BR137" s="8" t="str">
        <f t="shared" si="96"/>
        <v>Yellow</v>
      </c>
      <c r="BS137" s="8" t="str">
        <f t="shared" si="97"/>
        <v>Yellow</v>
      </c>
      <c r="BT137" s="8" t="str">
        <f t="shared" si="98"/>
        <v>Yellow</v>
      </c>
      <c r="BU137" s="8" t="str">
        <f t="shared" si="99"/>
        <v>Yellow</v>
      </c>
      <c r="BV137" s="8" t="str">
        <f t="shared" si="100"/>
        <v>Yellow</v>
      </c>
      <c r="BW137" s="8" t="str">
        <f t="shared" si="101"/>
        <v>Yellow</v>
      </c>
      <c r="BX137" s="8" t="str">
        <f t="shared" si="102"/>
        <v>Yellow</v>
      </c>
      <c r="BY137" s="8" t="str">
        <f t="shared" si="103"/>
        <v>Yellow</v>
      </c>
      <c r="BZ137" s="8" t="str">
        <f t="shared" si="104"/>
        <v>Yellow</v>
      </c>
      <c r="CA137" s="8" t="str">
        <f t="shared" si="105"/>
        <v>Yellow</v>
      </c>
      <c r="CB137" s="8" t="str">
        <f t="shared" si="106"/>
        <v>Yellow</v>
      </c>
      <c r="CC137" s="8" t="str">
        <f t="shared" si="107"/>
        <v>Yellow</v>
      </c>
      <c r="CD137" s="8" t="str">
        <f t="shared" si="108"/>
        <v>Yellow</v>
      </c>
      <c r="CE137" s="8" t="str">
        <f t="shared" si="109"/>
        <v>Yellow</v>
      </c>
      <c r="CF137" s="8" t="str">
        <f t="shared" si="110"/>
        <v/>
      </c>
      <c r="CG137" s="8" t="str">
        <f t="shared" si="149"/>
        <v>Yellow</v>
      </c>
      <c r="CH137" s="8" t="str">
        <f t="shared" si="111"/>
        <v/>
      </c>
      <c r="CI137" s="8" t="str">
        <f t="shared" si="150"/>
        <v/>
      </c>
      <c r="CJ137" s="8" t="str">
        <f t="shared" si="112"/>
        <v>Yellow</v>
      </c>
      <c r="CL137" s="10" t="str">
        <f t="shared" si="151"/>
        <v>Greece - Santorini - Katikies Chromata</v>
      </c>
      <c r="CN137" s="22" t="str">
        <f t="shared" si="113"/>
        <v/>
      </c>
      <c r="CO137" s="22" t="str">
        <f t="shared" si="114"/>
        <v/>
      </c>
      <c r="CP137" s="22" t="str">
        <f t="shared" si="115"/>
        <v/>
      </c>
      <c r="CQ137" s="22" t="str">
        <f t="shared" si="116"/>
        <v/>
      </c>
      <c r="CR137" s="22" t="str">
        <f t="shared" si="152"/>
        <v/>
      </c>
      <c r="CS137" s="22">
        <f t="shared" si="153"/>
        <v>6</v>
      </c>
      <c r="CY137" s="8" t="str">
        <f t="shared" si="117"/>
        <v>X</v>
      </c>
      <c r="CZ137" s="29" t="str">
        <f t="shared" si="118"/>
        <v>X</v>
      </c>
      <c r="DB137" s="8" t="str">
        <f t="shared" si="119"/>
        <v>X</v>
      </c>
      <c r="DC137" s="8" t="str">
        <f t="shared" si="120"/>
        <v>X</v>
      </c>
      <c r="DD137" s="8" t="str">
        <f t="shared" si="121"/>
        <v>X</v>
      </c>
      <c r="DE137" s="8" t="str">
        <f t="shared" si="122"/>
        <v>X</v>
      </c>
      <c r="DF137" s="8" t="str">
        <f t="shared" si="123"/>
        <v>X</v>
      </c>
      <c r="DG137" s="8" t="str">
        <f t="shared" si="124"/>
        <v>X</v>
      </c>
      <c r="DH137" s="8" t="str">
        <f t="shared" si="125"/>
        <v>X</v>
      </c>
      <c r="DI137" s="8" t="str">
        <f t="shared" si="126"/>
        <v>X</v>
      </c>
      <c r="DJ137" s="8" t="str">
        <f t="shared" si="127"/>
        <v>X</v>
      </c>
      <c r="DK137" s="8" t="str">
        <f t="shared" si="128"/>
        <v>X</v>
      </c>
      <c r="DL137" s="8" t="str">
        <f t="shared" si="129"/>
        <v>X</v>
      </c>
      <c r="DM137" s="8" t="str">
        <f t="shared" si="130"/>
        <v>X</v>
      </c>
      <c r="DN137" s="8" t="str">
        <f t="shared" si="131"/>
        <v>X</v>
      </c>
      <c r="DO137" s="8" t="str">
        <f t="shared" si="132"/>
        <v>X</v>
      </c>
      <c r="DP137" s="8" t="str">
        <f t="shared" si="133"/>
        <v>X</v>
      </c>
      <c r="DQ137" s="8" t="str">
        <f t="shared" si="134"/>
        <v>X</v>
      </c>
      <c r="DR137" s="8" t="str">
        <f t="shared" si="135"/>
        <v>X</v>
      </c>
      <c r="DS137" s="8" t="str">
        <f t="shared" si="136"/>
        <v>X</v>
      </c>
      <c r="DT137" s="8" t="str">
        <f t="shared" si="137"/>
        <v>X</v>
      </c>
      <c r="DU137" s="8" t="str">
        <f t="shared" si="138"/>
        <v>X</v>
      </c>
      <c r="DV137" s="8" t="str">
        <f t="shared" si="139"/>
        <v>X</v>
      </c>
      <c r="DW137" s="8" t="str">
        <f t="shared" si="140"/>
        <v>X</v>
      </c>
      <c r="DX137" s="8" t="str">
        <f t="shared" si="141"/>
        <v>X</v>
      </c>
      <c r="DZ137" s="8" t="str">
        <f t="shared" si="142"/>
        <v>X</v>
      </c>
      <c r="EB137" s="8">
        <f>IF($DZ137="", "", COUNTIF($DZ$11:$DZ137, "X"))</f>
        <v>127</v>
      </c>
      <c r="ED137" s="10" t="str">
        <f t="shared" si="143"/>
        <v>127. Katikies Chromata</v>
      </c>
      <c r="EF137" s="8">
        <v>127</v>
      </c>
      <c r="EH137" s="10" t="str">
        <f>IF($B137="", "", IF(COUNTIF($B$11:$B137, $B137)&gt;1, "", $B137))</f>
        <v/>
      </c>
      <c r="EI137" s="8" t="str">
        <f t="shared" si="144"/>
        <v/>
      </c>
      <c r="EJ137" s="10" t="str">
        <f t="shared" si="145"/>
        <v/>
      </c>
      <c r="EL137" s="10" t="str">
        <f>IF($C137="", "", IF(COUNTIF($C$11:$C137, $C137)&gt;1, "", $C137))</f>
        <v>Santorini</v>
      </c>
      <c r="EM137" s="8">
        <f t="shared" si="146"/>
        <v>279</v>
      </c>
      <c r="EN137" s="10" t="str">
        <f t="shared" si="147"/>
        <v>Honolulu</v>
      </c>
    </row>
    <row r="138" spans="1:144" hidden="1" x14ac:dyDescent="0.35">
      <c r="A138" s="2"/>
      <c r="B138" s="41" t="s">
        <v>300</v>
      </c>
      <c r="C138" s="42" t="s">
        <v>302</v>
      </c>
      <c r="D138" s="42" t="s">
        <v>308</v>
      </c>
      <c r="E138" s="49">
        <v>70</v>
      </c>
      <c r="F138" s="49">
        <v>61</v>
      </c>
      <c r="G138" s="49">
        <v>9</v>
      </c>
      <c r="H138" s="49">
        <v>0</v>
      </c>
      <c r="I138" s="42" t="s">
        <v>137</v>
      </c>
      <c r="J138" s="50" t="s">
        <v>137</v>
      </c>
      <c r="K138" s="49" t="s">
        <v>137</v>
      </c>
      <c r="L138" s="49" t="s">
        <v>137</v>
      </c>
      <c r="M138" s="49" t="s">
        <v>137</v>
      </c>
      <c r="N138" s="49" t="s">
        <v>137</v>
      </c>
      <c r="O138" s="49" t="s">
        <v>137</v>
      </c>
      <c r="P138" s="49" t="s">
        <v>137</v>
      </c>
      <c r="Q138" s="49" t="s">
        <v>137</v>
      </c>
      <c r="R138" s="49" t="s">
        <v>137</v>
      </c>
      <c r="S138" s="50" t="s">
        <v>137</v>
      </c>
      <c r="T138" s="49" t="s">
        <v>137</v>
      </c>
      <c r="U138" s="49" t="s">
        <v>137</v>
      </c>
      <c r="V138" s="49" t="s">
        <v>137</v>
      </c>
      <c r="W138" s="50" t="s">
        <v>7</v>
      </c>
      <c r="X138" s="49" t="s">
        <v>137</v>
      </c>
      <c r="Y138" s="50" t="s">
        <v>137</v>
      </c>
      <c r="Z138" s="49" t="s">
        <v>137</v>
      </c>
      <c r="AA138" s="49">
        <v>3</v>
      </c>
      <c r="AB138" s="67" t="s">
        <v>137</v>
      </c>
      <c r="AC138" s="63" t="s">
        <v>790</v>
      </c>
      <c r="AD138" s="63" t="s">
        <v>908</v>
      </c>
      <c r="AE138" s="43" t="s">
        <v>137</v>
      </c>
      <c r="AF138" s="2"/>
      <c r="BE138" s="8" t="str">
        <f t="shared" si="148"/>
        <v>X</v>
      </c>
      <c r="BG138" s="8" t="str">
        <f t="shared" si="85"/>
        <v/>
      </c>
      <c r="BH138" s="8" t="str">
        <f t="shared" si="86"/>
        <v/>
      </c>
      <c r="BI138" s="8" t="str">
        <f t="shared" si="87"/>
        <v/>
      </c>
      <c r="BJ138" s="8" t="str">
        <f t="shared" si="88"/>
        <v/>
      </c>
      <c r="BK138" s="8" t="str">
        <f t="shared" si="89"/>
        <v/>
      </c>
      <c r="BL138" s="8" t="str">
        <f t="shared" si="90"/>
        <v/>
      </c>
      <c r="BM138" s="8" t="str">
        <f t="shared" si="91"/>
        <v/>
      </c>
      <c r="BN138" s="8" t="str">
        <f t="shared" si="92"/>
        <v>Yellow</v>
      </c>
      <c r="BO138" s="8" t="str">
        <f t="shared" si="93"/>
        <v>Yellow</v>
      </c>
      <c r="BP138" s="8" t="str">
        <f t="shared" si="94"/>
        <v>Yellow</v>
      </c>
      <c r="BQ138" s="8" t="str">
        <f t="shared" si="95"/>
        <v>Yellow</v>
      </c>
      <c r="BR138" s="8" t="str">
        <f t="shared" si="96"/>
        <v>Yellow</v>
      </c>
      <c r="BS138" s="8" t="str">
        <f t="shared" si="97"/>
        <v>Yellow</v>
      </c>
      <c r="BT138" s="8" t="str">
        <f t="shared" si="98"/>
        <v>Yellow</v>
      </c>
      <c r="BU138" s="8" t="str">
        <f t="shared" si="99"/>
        <v>Yellow</v>
      </c>
      <c r="BV138" s="8" t="str">
        <f t="shared" si="100"/>
        <v>Yellow</v>
      </c>
      <c r="BW138" s="8" t="str">
        <f t="shared" si="101"/>
        <v>Yellow</v>
      </c>
      <c r="BX138" s="8" t="str">
        <f t="shared" si="102"/>
        <v>Yellow</v>
      </c>
      <c r="BY138" s="8" t="str">
        <f t="shared" si="103"/>
        <v>Yellow</v>
      </c>
      <c r="BZ138" s="8" t="str">
        <f t="shared" si="104"/>
        <v>Yellow</v>
      </c>
      <c r="CA138" s="8" t="str">
        <f t="shared" si="105"/>
        <v>Yellow</v>
      </c>
      <c r="CB138" s="8" t="str">
        <f t="shared" si="106"/>
        <v/>
      </c>
      <c r="CC138" s="8" t="str">
        <f t="shared" si="107"/>
        <v>Yellow</v>
      </c>
      <c r="CD138" s="8" t="str">
        <f t="shared" si="108"/>
        <v>Yellow</v>
      </c>
      <c r="CE138" s="8" t="str">
        <f t="shared" si="109"/>
        <v>Yellow</v>
      </c>
      <c r="CF138" s="8" t="str">
        <f t="shared" si="110"/>
        <v/>
      </c>
      <c r="CG138" s="8" t="str">
        <f t="shared" si="149"/>
        <v>Yellow</v>
      </c>
      <c r="CH138" s="8" t="str">
        <f t="shared" si="111"/>
        <v/>
      </c>
      <c r="CI138" s="8" t="str">
        <f t="shared" si="150"/>
        <v/>
      </c>
      <c r="CJ138" s="8" t="str">
        <f t="shared" si="112"/>
        <v>Yellow</v>
      </c>
      <c r="CL138" s="10" t="str">
        <f t="shared" si="151"/>
        <v>Greece - Mykonos - Belvedere Hotel</v>
      </c>
      <c r="CN138" s="22" t="str">
        <f t="shared" si="113"/>
        <v/>
      </c>
      <c r="CO138" s="22" t="str">
        <f t="shared" si="114"/>
        <v/>
      </c>
      <c r="CP138" s="22" t="str">
        <f t="shared" si="115"/>
        <v/>
      </c>
      <c r="CQ138" s="22" t="str">
        <f t="shared" si="116"/>
        <v/>
      </c>
      <c r="CR138" s="22" t="str">
        <f t="shared" si="152"/>
        <v/>
      </c>
      <c r="CS138" s="22">
        <f t="shared" si="153"/>
        <v>3</v>
      </c>
      <c r="CY138" s="8" t="str">
        <f t="shared" si="117"/>
        <v>X</v>
      </c>
      <c r="CZ138" s="29" t="str">
        <f t="shared" si="118"/>
        <v>X</v>
      </c>
      <c r="DB138" s="8" t="str">
        <f t="shared" si="119"/>
        <v>X</v>
      </c>
      <c r="DC138" s="8" t="str">
        <f t="shared" si="120"/>
        <v>X</v>
      </c>
      <c r="DD138" s="8" t="str">
        <f t="shared" si="121"/>
        <v>X</v>
      </c>
      <c r="DE138" s="8" t="str">
        <f t="shared" si="122"/>
        <v>X</v>
      </c>
      <c r="DF138" s="8" t="str">
        <f t="shared" si="123"/>
        <v>X</v>
      </c>
      <c r="DG138" s="8" t="str">
        <f t="shared" si="124"/>
        <v>X</v>
      </c>
      <c r="DH138" s="8" t="str">
        <f t="shared" si="125"/>
        <v>X</v>
      </c>
      <c r="DI138" s="8" t="str">
        <f t="shared" si="126"/>
        <v>X</v>
      </c>
      <c r="DJ138" s="8" t="str">
        <f t="shared" si="127"/>
        <v>X</v>
      </c>
      <c r="DK138" s="8" t="str">
        <f t="shared" si="128"/>
        <v>X</v>
      </c>
      <c r="DL138" s="8" t="str">
        <f t="shared" si="129"/>
        <v>X</v>
      </c>
      <c r="DM138" s="8" t="str">
        <f t="shared" si="130"/>
        <v>X</v>
      </c>
      <c r="DN138" s="8" t="str">
        <f t="shared" si="131"/>
        <v>X</v>
      </c>
      <c r="DO138" s="8" t="str">
        <f t="shared" si="132"/>
        <v>X</v>
      </c>
      <c r="DP138" s="8" t="str">
        <f t="shared" si="133"/>
        <v>X</v>
      </c>
      <c r="DQ138" s="8" t="str">
        <f t="shared" si="134"/>
        <v>X</v>
      </c>
      <c r="DR138" s="8" t="str">
        <f t="shared" si="135"/>
        <v>X</v>
      </c>
      <c r="DS138" s="8" t="str">
        <f t="shared" si="136"/>
        <v>X</v>
      </c>
      <c r="DT138" s="8" t="str">
        <f t="shared" si="137"/>
        <v>X</v>
      </c>
      <c r="DU138" s="8" t="str">
        <f t="shared" si="138"/>
        <v>X</v>
      </c>
      <c r="DV138" s="8" t="str">
        <f t="shared" si="139"/>
        <v>X</v>
      </c>
      <c r="DW138" s="8" t="str">
        <f t="shared" si="140"/>
        <v>X</v>
      </c>
      <c r="DX138" s="8" t="str">
        <f t="shared" si="141"/>
        <v>X</v>
      </c>
      <c r="DZ138" s="8" t="str">
        <f t="shared" si="142"/>
        <v>X</v>
      </c>
      <c r="EB138" s="8">
        <f>IF($DZ138="", "", COUNTIF($DZ$11:$DZ138, "X"))</f>
        <v>128</v>
      </c>
      <c r="ED138" s="10" t="str">
        <f t="shared" si="143"/>
        <v>128. Belvedere Hotel</v>
      </c>
      <c r="EF138" s="8">
        <v>128</v>
      </c>
      <c r="EH138" s="10" t="str">
        <f>IF($B138="", "", IF(COUNTIF($B$11:$B138, $B138)&gt;1, "", $B138))</f>
        <v/>
      </c>
      <c r="EI138" s="8" t="str">
        <f t="shared" si="144"/>
        <v/>
      </c>
      <c r="EJ138" s="10" t="str">
        <f t="shared" si="145"/>
        <v/>
      </c>
      <c r="EL138" s="10" t="str">
        <f>IF($C138="", "", IF(COUNTIF($C$11:$C138, $C138)&gt;1, "", $C138))</f>
        <v>Mykonos</v>
      </c>
      <c r="EM138" s="8">
        <f t="shared" si="146"/>
        <v>194</v>
      </c>
      <c r="EN138" s="10" t="str">
        <f t="shared" si="147"/>
        <v>Hornbaek</v>
      </c>
    </row>
    <row r="139" spans="1:144" hidden="1" x14ac:dyDescent="0.35">
      <c r="A139" s="2"/>
      <c r="B139" s="41" t="s">
        <v>300</v>
      </c>
      <c r="C139" s="42" t="s">
        <v>1280</v>
      </c>
      <c r="D139" s="42" t="s">
        <v>1282</v>
      </c>
      <c r="E139" s="49">
        <v>26</v>
      </c>
      <c r="F139" s="49">
        <v>0</v>
      </c>
      <c r="G139" s="49">
        <v>26</v>
      </c>
      <c r="H139" s="49">
        <v>1</v>
      </c>
      <c r="I139" s="42" t="s">
        <v>137</v>
      </c>
      <c r="J139" s="50" t="s">
        <v>137</v>
      </c>
      <c r="K139" s="49" t="s">
        <v>137</v>
      </c>
      <c r="L139" s="49" t="s">
        <v>137</v>
      </c>
      <c r="M139" s="49" t="s">
        <v>137</v>
      </c>
      <c r="N139" s="49" t="s">
        <v>137</v>
      </c>
      <c r="O139" s="49" t="s">
        <v>137</v>
      </c>
      <c r="P139" s="49" t="s">
        <v>137</v>
      </c>
      <c r="Q139" s="49" t="s">
        <v>137</v>
      </c>
      <c r="R139" s="49" t="s">
        <v>137</v>
      </c>
      <c r="S139" s="50" t="s">
        <v>137</v>
      </c>
      <c r="T139" s="49" t="s">
        <v>137</v>
      </c>
      <c r="U139" s="49" t="s">
        <v>137</v>
      </c>
      <c r="V139" s="49" t="s">
        <v>137</v>
      </c>
      <c r="W139" s="50" t="s">
        <v>137</v>
      </c>
      <c r="X139" s="49" t="s">
        <v>137</v>
      </c>
      <c r="Y139" s="50" t="s">
        <v>137</v>
      </c>
      <c r="Z139" s="49" t="s">
        <v>137</v>
      </c>
      <c r="AA139" s="49">
        <v>11</v>
      </c>
      <c r="AB139" s="67" t="s">
        <v>137</v>
      </c>
      <c r="AC139" s="63" t="s">
        <v>790</v>
      </c>
      <c r="AD139" s="63" t="s">
        <v>904</v>
      </c>
      <c r="AE139" s="43" t="s">
        <v>137</v>
      </c>
      <c r="AF139" s="2"/>
      <c r="BE139" s="8" t="str">
        <f t="shared" si="148"/>
        <v>X</v>
      </c>
      <c r="BG139" s="8" t="str">
        <f t="shared" ref="BG139:BG202" si="154">IF($BE139="", "", IF(AND(BG$5="X", B139=""), $BE$6, IF(AND(NOT($CL139=""), COUNTIF($CL$11:$CL$510, $CL139)&gt;1), $BE$7, "")))</f>
        <v/>
      </c>
      <c r="BH139" s="8" t="str">
        <f t="shared" ref="BH139:BH202" si="155">IF($BE139="", "", IF(AND(BH$5="X", C139=""), $BE$6, IF(AND(NOT($CL139=""), COUNTIF($CL$11:$CL$510, $CL139)&gt;1), $BE$7, "")))</f>
        <v/>
      </c>
      <c r="BI139" s="8" t="str">
        <f t="shared" ref="BI139:BI202" si="156">IF($BE139="", "", IF(AND(BI$5="X", D139=""), $BE$6, IF(AND(NOT($CL139=""), COUNTIF($CL$11:$CL$510, $CL139)&gt;1), $BE$7, "")))</f>
        <v/>
      </c>
      <c r="BJ139" s="8" t="str">
        <f t="shared" ref="BJ139:BJ202" si="157">IF($BE139="", "", IF(AND(BJ$5="X", E139=""), $BE$6, IF(AND(NOT(E139=""), ISNUMBER(E139)=FALSE), $BE$7, "")))</f>
        <v/>
      </c>
      <c r="BK139" s="8" t="str">
        <f t="shared" ref="BK139:BK202" si="158">IF($BE139="", "", IF(AND(BK$5="X", F139=""), $BE$6, IF(AND(NOT(F139=""), ISNUMBER(F139)=FALSE), $BE$7, "")))</f>
        <v/>
      </c>
      <c r="BL139" s="8" t="str">
        <f t="shared" ref="BL139:BL202" si="159">IF($BE139="", "", IF(AND(BL$5="X", G139=""), $BE$6, IF(AND(NOT(G139=""), ISNUMBER(G139)=FALSE), $BE$7, "")))</f>
        <v/>
      </c>
      <c r="BM139" s="8" t="str">
        <f t="shared" ref="BM139:BM202" si="160">IF($BE139="", "", IF(AND(BM$5="X", H139=""), $BE$6, IF(AND(NOT(H139=""), ISNUMBER(H139)=FALSE), $BE$7, "")))</f>
        <v/>
      </c>
      <c r="BN139" s="8" t="str">
        <f t="shared" ref="BN139:BN202" si="161">IF($BE139="", "", IF(AND(BN$5="X", I139=""), $BE$6, IF(AND(NOT(I139=""), COUNTIF(AI$11:AI$16, I139)=0), $BE$7, "")))</f>
        <v>Yellow</v>
      </c>
      <c r="BO139" s="8" t="str">
        <f t="shared" ref="BO139:BO202" si="162">IF($BE139="", "", IF(AND(BO$5="X", J139=""), $BE$6, IF(AND(NOT(J139=""), COUNTIF(AJ$11:AJ$12, J139)=0), $BE$7, "")))</f>
        <v>Yellow</v>
      </c>
      <c r="BP139" s="8" t="str">
        <f t="shared" ref="BP139:BP202" si="163">IF($BE139="", "", IF(AND(BP$5="X", K139=""), $BE$6, IF(AND(NOT(K139=""), COUNTIF(AK$11:AK$11, K139)=0, ISNUMBER(K139)=FALSE), $BE$7, "")))</f>
        <v>Yellow</v>
      </c>
      <c r="BQ139" s="8" t="str">
        <f t="shared" ref="BQ139:BQ202" si="164">IF($BE139="", "", IF(AND(BQ$5="X", L139=""), $BE$6, IF(AND(NOT(L139=""), COUNTIF(AL$11:AL$11, L139)=0, ISNUMBER(L139)=FALSE), $BE$7, "")))</f>
        <v>Yellow</v>
      </c>
      <c r="BR139" s="8" t="str">
        <f t="shared" ref="BR139:BR202" si="165">IF($BE139="", "", IF(AND(BR$5="X", M139=""), $BE$6, IF(AND(NOT(M139=""), COUNTIF(AM$11:AM$11, M139)=0, ISNUMBER(M139)=FALSE), $BE$7, "")))</f>
        <v>Yellow</v>
      </c>
      <c r="BS139" s="8" t="str">
        <f t="shared" ref="BS139:BS202" si="166">IF($BE139="", "", IF(AND(BS$5="X", N139=""), $BE$6, IF(AND(NOT(N139=""), COUNTIF(AN$11:AN$11, N139)=0, ISNUMBER(N139)=FALSE), $BE$7, "")))</f>
        <v>Yellow</v>
      </c>
      <c r="BT139" s="8" t="str">
        <f t="shared" ref="BT139:BT202" si="167">IF($BE139="", "", IF(AND(BT$5="X", O139=""), $BE$6, IF(AND(NOT(O139=""), COUNTIF(AO$11:AO$11, O139)=0, ISNUMBER(O139)=FALSE), $BE$7, "")))</f>
        <v>Yellow</v>
      </c>
      <c r="BU139" s="8" t="str">
        <f t="shared" ref="BU139:BU202" si="168">IF($BE139="", "", IF(AND(BU$5="X", P139=""), $BE$6, IF(AND(NOT(P139=""), COUNTIF(AP$11:AP$11, P139)=0, ISNUMBER(P139)=FALSE), $BE$7, "")))</f>
        <v>Yellow</v>
      </c>
      <c r="BV139" s="8" t="str">
        <f t="shared" ref="BV139:BV202" si="169">IF($BE139="", "", IF(AND(BV$5="X", Q139=""), $BE$6, IF(AND(NOT(Q139=""), COUNTIF(AQ$11:AQ$11, Q139)=0, ISNUMBER(Q139)=FALSE), $BE$7, "")))</f>
        <v>Yellow</v>
      </c>
      <c r="BW139" s="8" t="str">
        <f t="shared" ref="BW139:BW202" si="170">IF($BE139="", "", IF(AND(BW$5="X", R139=""), $BE$6, IF(AND(NOT(R139=""), COUNTIF(AR$11:AR$11, R139)=0, ISNUMBER(R139)=FALSE), $BE$7, "")))</f>
        <v>Yellow</v>
      </c>
      <c r="BX139" s="8" t="str">
        <f t="shared" ref="BX139:BX202" si="171">IF($BE139="", "", IF(AND(BX$5="X", S139=""), $BE$6, IF(AND(NOT(S139=""), COUNTIF(AS$11:AS$12, S139)=0), $BE$7, "")))</f>
        <v>Yellow</v>
      </c>
      <c r="BY139" s="8" t="str">
        <f t="shared" ref="BY139:BY202" si="172">IF($BE139="", "", IF(AND(BY$5="X", T139=""), $BE$6, IF(AND(NOT(T139=""), COUNTIF(AT$11:AT$11, T139)=0, ISNUMBER(T139)=FALSE), $BE$7, "")))</f>
        <v>Yellow</v>
      </c>
      <c r="BZ139" s="8" t="str">
        <f t="shared" ref="BZ139:BZ202" si="173">IF($BE139="", "", IF(AND(BZ$5="X", U139=""), $BE$6, IF(AND(NOT(U139=""), COUNTIF(AU$11:AU$11, U139)=0, ISNUMBER(U139)=FALSE), $BE$7, "")))</f>
        <v>Yellow</v>
      </c>
      <c r="CA139" s="8" t="str">
        <f t="shared" ref="CA139:CA202" si="174">IF($BE139="", "", IF(AND(CA$5="X", V139=""), $BE$6, IF(AND(NOT(V139=""), COUNTIF(AV$11:AV$11, V139)=0, ISNUMBER(V139)=FALSE), $BE$7, "")))</f>
        <v>Yellow</v>
      </c>
      <c r="CB139" s="8" t="str">
        <f t="shared" ref="CB139:CB202" si="175">IF($BE139="", "", IF(AND(CB$5="X", W139=""), $BE$6, IF(AND(NOT(W139=""), COUNTIF(AW$11:AW$12, W139)=0), $BE$7, "")))</f>
        <v>Yellow</v>
      </c>
      <c r="CC139" s="8" t="str">
        <f t="shared" ref="CC139:CC202" si="176">IF($BE139="", "", IF(AND(CC$5="X", X139=""), $BE$6, IF(AND(NOT(X139=""), COUNTIF(AX$11:AX$11, X139)=0, ISNUMBER(X139)=FALSE), $BE$7, "")))</f>
        <v>Yellow</v>
      </c>
      <c r="CD139" s="8" t="str">
        <f t="shared" ref="CD139:CD202" si="177">IF($BE139="", "", IF(AND(CD$5="X", Y139=""), $BE$6, IF(AND(NOT(Y139=""), COUNTIF(AY$11:AY$12, Y139)=0), $BE$7, "")))</f>
        <v>Yellow</v>
      </c>
      <c r="CE139" s="8" t="str">
        <f t="shared" ref="CE139:CE202" si="178">IF($BE139="", "", IF(AND(CE$5="X", Z139=""), $BE$6, IF(AND(NOT(Z139=""), COUNTIF(AZ$11:AZ$11, Z139)=0, ISNUMBER(Z139)=FALSE), $BE$7, "")))</f>
        <v>Yellow</v>
      </c>
      <c r="CF139" s="8" t="str">
        <f t="shared" ref="CF139:CF202" si="179">IF($BE139="", "", IF(AND(CF$5="X", AA139=""), $BE$6, IF(AND(NOT(AA139=""), COUNTIF(BA$11:BA$11, AA139)=0, ISNUMBER(AA139)=FALSE), $BE$7, "")))</f>
        <v/>
      </c>
      <c r="CG139" s="8" t="str">
        <f t="shared" si="149"/>
        <v>Yellow</v>
      </c>
      <c r="CH139" s="8" t="str">
        <f t="shared" ref="CH139:CH202" si="180">IF($BE139="", "", IF(AND(CH$5="X", AC139=""), $BE$6, IF(AND(NOT(AC139=""), COUNTIF(BE$11:BE$11, AC139)=0, COUNTIF(BC$11:BC$20, AC139)=0), $BE$7, "")))</f>
        <v/>
      </c>
      <c r="CI139" s="8" t="str">
        <f t="shared" si="150"/>
        <v/>
      </c>
      <c r="CJ139" s="8" t="str">
        <f t="shared" ref="CJ139:CJ202" si="181">IF($BE139="", "", IF(AND(CJ$5="X", AE139=""), $BE$6, ""))</f>
        <v>Yellow</v>
      </c>
      <c r="CL139" s="10" t="str">
        <f t="shared" si="151"/>
        <v>Greece - Santorini, Cyclades Islands - Katikies Kirini</v>
      </c>
      <c r="CN139" s="22" t="str">
        <f t="shared" ref="CN139:CN202" si="182">IF($L139="", "", IF($L139=$AL$11, $AL$11, IF($CN$8=$CN$5, $L139, IFERROR(ROUND($L139*$CN$3, 0), ""))))</f>
        <v/>
      </c>
      <c r="CO139" s="22" t="str">
        <f t="shared" ref="CO139:CO202" si="183">IF(T139="", "", IF(T139=$AL$11, $AL$11, IF($CN$8=$CN$5, T139, IFERROR(ROUND(T139*$CN$3, 0), ""))))</f>
        <v/>
      </c>
      <c r="CP139" s="22" t="str">
        <f t="shared" ref="CP139:CP202" si="184">IF(U139="", "", IF(U139=$AL$11, $AL$11, IF($CN$8=$CN$5, U139, IFERROR(ROUND(U139*$CN$3, 0), ""))))</f>
        <v/>
      </c>
      <c r="CQ139" s="22" t="str">
        <f t="shared" ref="CQ139:CQ202" si="185">IF(V139="", "", IF(V139=$AL$11, $AL$11, IF($CN$8=$CN$5, V139, IFERROR(ROUND(V139*$CN$3, 0), ""))))</f>
        <v/>
      </c>
      <c r="CR139" s="22" t="str">
        <f t="shared" si="152"/>
        <v/>
      </c>
      <c r="CS139" s="22">
        <f t="shared" si="153"/>
        <v>11</v>
      </c>
      <c r="CY139" s="8" t="str">
        <f t="shared" ref="CY139:CY202" si="186">IF($BE139="", "", IF($CU$8="X", "X", IF(COUNTIF($CU$11:$CU$20, $B139)&gt;0, "X","")))</f>
        <v>X</v>
      </c>
      <c r="CZ139" s="29" t="str">
        <f t="shared" ref="CZ139:CZ202" si="187">IF($BE139="", "", IF($CV$8="X", "X", IF(COUNTIF($CV$11:$CV$20, $C139)&gt;0, "X","")))</f>
        <v>X</v>
      </c>
      <c r="DB139" s="8" t="str">
        <f t="shared" ref="DB139:DB202" si="188">IF($BE139="", "", IF(AND(NOT(DB$7=""), OR(E139&lt;DB$7, E139=AK$11)), "", IF(AND(NOT(DB$8=""), E139&gt;DB$8), "", "X")))</f>
        <v>X</v>
      </c>
      <c r="DC139" s="8" t="str">
        <f t="shared" ref="DC139:DC202" si="189">IF($BE139="", "", IF(AND(NOT(DC$7=""), OR(F139&lt;DC$7, F139=AL$11)), "", IF(AND(NOT(DC$8=""), F139&gt;DC$8), "", "X")))</f>
        <v>X</v>
      </c>
      <c r="DD139" s="8" t="str">
        <f t="shared" ref="DD139:DD202" si="190">IF($BE139="", "", IF(AND(NOT(DD$7=""), OR(G139&lt;DD$7, G139=AM$11)), "", IF(AND(NOT(DD$8=""), G139&gt;DD$8), "", "X")))</f>
        <v>X</v>
      </c>
      <c r="DE139" s="8" t="str">
        <f t="shared" ref="DE139:DE202" si="191">IF($BE139="", "", IF(AND(NOT(DE$7=""), OR(H139&lt;DE$7, H139=AO$11)), "", IF(AND(NOT(DE$8=""), H139&gt;DE$8), "", "X")))</f>
        <v>X</v>
      </c>
      <c r="DF139" s="8" t="str">
        <f t="shared" ref="DF139:DF202" si="192">IF($BE139="", "", IF($CW$8="X", "X", IF(COUNTIF($CW$11:$CW$16, $I139)&gt;0, "X","")))</f>
        <v>X</v>
      </c>
      <c r="DG139" s="8" t="str">
        <f t="shared" ref="DG139:DG202" si="193">IF($BE139="", "", IF(DG$8="", "X", IF(J139=DG$8, "X", "")))</f>
        <v>X</v>
      </c>
      <c r="DH139" s="8" t="str">
        <f t="shared" ref="DH139:DH202" si="194">IF($BE139="", "", IF(AND(NOT(DH$7=""), OR(K139&lt;DH$7, K139=AR$11)), "", IF(AND(NOT(DH$8=""), K139&gt;DH$8), "", "X")))</f>
        <v>X</v>
      </c>
      <c r="DI139" s="8" t="str">
        <f t="shared" ref="DI139:DI202" si="195">IF($BE139="", "", IF(AND(NOT(DI$7=""), OR($CN139&lt;DI$7, $CN139=AS$11)), "", IF(AND(NOT(DI$8=""), $CN139&gt;DI$8), "", "X")))</f>
        <v>X</v>
      </c>
      <c r="DJ139" s="8" t="str">
        <f t="shared" ref="DJ139:DJ202" si="196">IF($BE139="", "", IF(AND(NOT(DJ$7=""), OR(M139&lt;DJ$7, M139=AT$11)), "", IF(AND(NOT(DJ$8=""), M139&gt;DJ$8), "", "X")))</f>
        <v>X</v>
      </c>
      <c r="DK139" s="8" t="str">
        <f t="shared" ref="DK139:DK202" si="197">IF($BE139="", "", IF(AND(NOT(DK$7=""), OR(N139&lt;DK$7, N139=AU$11)), "", IF(AND(NOT(DK$8=""), N139&gt;DK$8), "", "X")))</f>
        <v>X</v>
      </c>
      <c r="DL139" s="8" t="str">
        <f t="shared" ref="DL139:DL202" si="198">IF($BE139="", "", IF(AND(NOT(DL$7=""), OR(O139&lt;DL$7, O139=AV$11)), "", IF(AND(NOT(DL$8=""), O139&gt;DL$8), "", "X")))</f>
        <v>X</v>
      </c>
      <c r="DM139" s="8" t="str">
        <f t="shared" ref="DM139:DM202" si="199">IF($BE139="", "", IF(AND(NOT(DM$7=""), OR(P139&lt;DM$7, P139=AW$11)), "", IF(AND(NOT(DM$8=""), P139&gt;DM$8), "", "X")))</f>
        <v>X</v>
      </c>
      <c r="DN139" s="8" t="str">
        <f t="shared" ref="DN139:DN202" si="200">IF($BE139="", "", IF(AND(NOT(DN$7=""), OR(Q139&lt;DN$7, Q139=AX$11)), "", IF(AND(NOT(DN$8=""), Q139&gt;DN$8), "", "X")))</f>
        <v>X</v>
      </c>
      <c r="DO139" s="8" t="str">
        <f t="shared" ref="DO139:DO202" si="201">IF($BE139="", "", IF(AND(NOT(DO$7=""), OR(R139&lt;DO$7, R139=AY$11)), "", IF(AND(NOT(DO$8=""), R139&gt;DO$8), "", "X")))</f>
        <v>X</v>
      </c>
      <c r="DP139" s="8" t="str">
        <f t="shared" ref="DP139:DP202" si="202">IF($BE139="", "", IF(DP$8="", "X", IF(S139=DP$8, "X", "")))</f>
        <v>X</v>
      </c>
      <c r="DQ139" s="8" t="str">
        <f t="shared" ref="DQ139:DQ202" si="203">IF($BE139="", "", IF(AND(NOT(DQ$7=""), OR($CO139&lt;DQ$7, $CO139=BA$11)), "", IF(AND(NOT(DQ$8=""), $CO139&gt;DQ$8), "", "X")))</f>
        <v>X</v>
      </c>
      <c r="DR139" s="8" t="str">
        <f t="shared" ref="DR139:DR202" si="204">IF($BE139="", "", IF(AND(NOT(DR$7=""), OR($CP139&lt;DR$7, $CP139=BD$11)), "", IF(AND(NOT(DR$8=""), $CP139&gt;DR$8), "", "X")))</f>
        <v>X</v>
      </c>
      <c r="DS139" s="8" t="str">
        <f t="shared" ref="DS139:DS202" si="205">IF($BE139="", "", IF(AND(NOT(DS$7=""), OR($CQ139&lt;DS$7, $CQ139=BE$11)), "", IF(AND(NOT(DS$8=""), $CQ139&gt;DS$8), "", "X")))</f>
        <v>X</v>
      </c>
      <c r="DT139" s="8" t="str">
        <f t="shared" ref="DT139:DT202" si="206">IF($BE139="", "", IF(DT$8="", "X", IF(W139=DT$8, "X", "")))</f>
        <v>X</v>
      </c>
      <c r="DU139" s="8" t="str">
        <f t="shared" ref="DU139:DU202" si="207">IF($BE139="", "", IF(AND(NOT(DU$7=""), OR(X139&lt;DU$7, X139=BG$11)), "", IF(AND(NOT(DU$8=""), X139&gt;DU$8), "", "X")))</f>
        <v>X</v>
      </c>
      <c r="DV139" s="8" t="str">
        <f t="shared" ref="DV139:DV202" si="208">IF($BE139="", "", IF(DV$8="", "X", IF(Y139=DV$8, "X", "")))</f>
        <v>X</v>
      </c>
      <c r="DW139" s="8" t="str">
        <f t="shared" ref="DW139:DW202" si="209">IF($BE139="", "", IF(AND(NOT(DW$7=""), OR($CR139&lt;DW$7, $CR139=BI$11)), "", IF(AND(NOT(DW$8=""), $CR139&gt;DW$8), "", "X")))</f>
        <v>X</v>
      </c>
      <c r="DX139" s="8" t="str">
        <f t="shared" ref="DX139:DX202" si="210">IF($BE139="", "", IF(AND(NOT(DX$7=""), OR($CS139&lt;DX$7, $CS139=BJ$11)), "", IF(AND(NOT(DX$8=""), $CS139&gt;DX$8), "", "X")))</f>
        <v>X</v>
      </c>
      <c r="DZ139" s="8" t="str">
        <f t="shared" ref="DZ139:DZ202" si="211">IF($BE139="", "", IF(COUNTIF($CY139:$DX139, "X")=25, "X", ""))</f>
        <v>X</v>
      </c>
      <c r="EB139" s="8">
        <f>IF($DZ139="", "", COUNTIF($DZ$11:$DZ139, "X"))</f>
        <v>129</v>
      </c>
      <c r="ED139" s="10" t="str">
        <f t="shared" ref="ED139:ED202" si="212">IF($EB139="", "", CONCATENATE($EB139, ". ", $D139))</f>
        <v>129. Katikies Kirini</v>
      </c>
      <c r="EF139" s="8">
        <v>129</v>
      </c>
      <c r="EH139" s="10" t="str">
        <f>IF($B139="", "", IF(COUNTIF($B$11:$B139, $B139)&gt;1, "", $B139))</f>
        <v/>
      </c>
      <c r="EI139" s="8" t="str">
        <f t="shared" ref="EI139:EI202" si="213">IF(EH139="", "", COUNTIF(EH$11:EH$510, "&lt;"&amp;EH139)+1-EI$9)</f>
        <v/>
      </c>
      <c r="EJ139" s="10" t="str">
        <f t="shared" ref="EJ139:EJ202" si="214">IF($EF139&gt;EI$7, "", IFERROR(INDEX(EH$11:EH$510, MATCH($EF139, EI$11:EI$510, 0)), ""))</f>
        <v/>
      </c>
      <c r="EL139" s="10" t="str">
        <f>IF($C139="", "", IF(COUNTIF($C$11:$C139, $C139)&gt;1, "", $C139))</f>
        <v/>
      </c>
      <c r="EM139" s="8" t="str">
        <f t="shared" ref="EM139:EM202" si="215">IF(EL139="", "", COUNTIF(EL$11:EL$510, "&lt;"&amp;EL139)+1-EM$9)</f>
        <v/>
      </c>
      <c r="EN139" s="10" t="str">
        <f t="shared" ref="EN139:EN202" si="216">IF($EF139&gt;EM$7, "", IFERROR(INDEX(EL$11:EL$510, MATCH($EF139, EM$11:EM$510, 0)), ""))</f>
        <v>Houston</v>
      </c>
    </row>
    <row r="140" spans="1:144" hidden="1" x14ac:dyDescent="0.35">
      <c r="A140" s="2"/>
      <c r="B140" s="41" t="s">
        <v>300</v>
      </c>
      <c r="C140" s="42" t="s">
        <v>309</v>
      </c>
      <c r="D140" s="42" t="s">
        <v>310</v>
      </c>
      <c r="E140" s="49">
        <v>92</v>
      </c>
      <c r="F140" s="49">
        <v>0</v>
      </c>
      <c r="G140" s="49">
        <v>92</v>
      </c>
      <c r="H140" s="49">
        <v>0</v>
      </c>
      <c r="I140" s="42" t="s">
        <v>137</v>
      </c>
      <c r="J140" s="50" t="s">
        <v>137</v>
      </c>
      <c r="K140" s="49" t="s">
        <v>137</v>
      </c>
      <c r="L140" s="49" t="s">
        <v>137</v>
      </c>
      <c r="M140" s="49" t="s">
        <v>137</v>
      </c>
      <c r="N140" s="49" t="s">
        <v>137</v>
      </c>
      <c r="O140" s="49" t="s">
        <v>137</v>
      </c>
      <c r="P140" s="49" t="s">
        <v>137</v>
      </c>
      <c r="Q140" s="49" t="s">
        <v>137</v>
      </c>
      <c r="R140" s="49" t="s">
        <v>137</v>
      </c>
      <c r="S140" s="50" t="s">
        <v>137</v>
      </c>
      <c r="T140" s="49" t="s">
        <v>137</v>
      </c>
      <c r="U140" s="49" t="s">
        <v>137</v>
      </c>
      <c r="V140" s="49" t="s">
        <v>137</v>
      </c>
      <c r="W140" s="50" t="s">
        <v>7</v>
      </c>
      <c r="X140" s="49" t="s">
        <v>137</v>
      </c>
      <c r="Y140" s="50" t="s">
        <v>137</v>
      </c>
      <c r="Z140" s="49" t="s">
        <v>137</v>
      </c>
      <c r="AA140" s="49">
        <v>8</v>
      </c>
      <c r="AB140" s="67" t="s">
        <v>137</v>
      </c>
      <c r="AC140" s="63" t="s">
        <v>790</v>
      </c>
      <c r="AD140" s="63" t="s">
        <v>909</v>
      </c>
      <c r="AE140" s="43" t="s">
        <v>137</v>
      </c>
      <c r="AF140" s="2"/>
      <c r="BE140" s="8" t="str">
        <f t="shared" ref="BE140:BE203" si="217">IF(COUNTIF($B140:$AE140, "")=30, "", "X")</f>
        <v>X</v>
      </c>
      <c r="BG140" s="8" t="str">
        <f t="shared" si="154"/>
        <v/>
      </c>
      <c r="BH140" s="8" t="str">
        <f t="shared" si="155"/>
        <v/>
      </c>
      <c r="BI140" s="8" t="str">
        <f t="shared" si="156"/>
        <v/>
      </c>
      <c r="BJ140" s="8" t="str">
        <f t="shared" si="157"/>
        <v/>
      </c>
      <c r="BK140" s="8" t="str">
        <f t="shared" si="158"/>
        <v/>
      </c>
      <c r="BL140" s="8" t="str">
        <f t="shared" si="159"/>
        <v/>
      </c>
      <c r="BM140" s="8" t="str">
        <f t="shared" si="160"/>
        <v/>
      </c>
      <c r="BN140" s="8" t="str">
        <f t="shared" si="161"/>
        <v>Yellow</v>
      </c>
      <c r="BO140" s="8" t="str">
        <f t="shared" si="162"/>
        <v>Yellow</v>
      </c>
      <c r="BP140" s="8" t="str">
        <f t="shared" si="163"/>
        <v>Yellow</v>
      </c>
      <c r="BQ140" s="8" t="str">
        <f t="shared" si="164"/>
        <v>Yellow</v>
      </c>
      <c r="BR140" s="8" t="str">
        <f t="shared" si="165"/>
        <v>Yellow</v>
      </c>
      <c r="BS140" s="8" t="str">
        <f t="shared" si="166"/>
        <v>Yellow</v>
      </c>
      <c r="BT140" s="8" t="str">
        <f t="shared" si="167"/>
        <v>Yellow</v>
      </c>
      <c r="BU140" s="8" t="str">
        <f t="shared" si="168"/>
        <v>Yellow</v>
      </c>
      <c r="BV140" s="8" t="str">
        <f t="shared" si="169"/>
        <v>Yellow</v>
      </c>
      <c r="BW140" s="8" t="str">
        <f t="shared" si="170"/>
        <v>Yellow</v>
      </c>
      <c r="BX140" s="8" t="str">
        <f t="shared" si="171"/>
        <v>Yellow</v>
      </c>
      <c r="BY140" s="8" t="str">
        <f t="shared" si="172"/>
        <v>Yellow</v>
      </c>
      <c r="BZ140" s="8" t="str">
        <f t="shared" si="173"/>
        <v>Yellow</v>
      </c>
      <c r="CA140" s="8" t="str">
        <f t="shared" si="174"/>
        <v>Yellow</v>
      </c>
      <c r="CB140" s="8" t="str">
        <f t="shared" si="175"/>
        <v/>
      </c>
      <c r="CC140" s="8" t="str">
        <f t="shared" si="176"/>
        <v>Yellow</v>
      </c>
      <c r="CD140" s="8" t="str">
        <f t="shared" si="177"/>
        <v>Yellow</v>
      </c>
      <c r="CE140" s="8" t="str">
        <f t="shared" si="178"/>
        <v>Yellow</v>
      </c>
      <c r="CF140" s="8" t="str">
        <f t="shared" si="179"/>
        <v/>
      </c>
      <c r="CG140" s="8" t="str">
        <f t="shared" ref="CG140:CG203" si="218">IF($BE140="", "", IF(AND(CG$5="X", AB140=""), $BE$6, IF(AND(NOT(AB140=""), COUNTIF(BD$11:BD$11, AB140)=0, COUNTIF(BB$11:BB$12, AB140)=0), $BE$7, "")))</f>
        <v>Yellow</v>
      </c>
      <c r="CH140" s="8" t="str">
        <f t="shared" si="180"/>
        <v/>
      </c>
      <c r="CI140" s="8" t="str">
        <f t="shared" ref="CI140:CI203" si="219">IF($BE140="", "", IF(AND(CI$5="X", AD140=""), $BE$6, ""))</f>
        <v/>
      </c>
      <c r="CJ140" s="8" t="str">
        <f t="shared" si="181"/>
        <v>Yellow</v>
      </c>
      <c r="CL140" s="10" t="str">
        <f t="shared" ref="CL140:CL203" si="220">IF(OR($B140="", $C140="", $D140=""), "", CONCATENATE($B140, " - ", $C140, " - ", $D140))</f>
        <v>Greece - Zakynthos Island - Lesante Blu Exclusive Beach Resort</v>
      </c>
      <c r="CN140" s="22" t="str">
        <f t="shared" si="182"/>
        <v/>
      </c>
      <c r="CO140" s="22" t="str">
        <f t="shared" si="183"/>
        <v/>
      </c>
      <c r="CP140" s="22" t="str">
        <f t="shared" si="184"/>
        <v/>
      </c>
      <c r="CQ140" s="22" t="str">
        <f t="shared" si="185"/>
        <v/>
      </c>
      <c r="CR140" s="22" t="str">
        <f t="shared" ref="CR140:CR203" si="221">IF(Z140="", "", IF(Z140=$AL$11, $AL$11, IF($CR$8=$CR$6, Z140, IFERROR(ROUND(Z140*$CR$3, 0), ""))))</f>
        <v/>
      </c>
      <c r="CS140" s="22">
        <f t="shared" ref="CS140:CS203" si="222">IF(AA140="", "", IF(AA140=$AL$11, $AL$11, IF($CR$8=$CR$6, AA140, IFERROR(ROUND(AA140*$CR$3, 0), ""))))</f>
        <v>8</v>
      </c>
      <c r="CY140" s="8" t="str">
        <f t="shared" si="186"/>
        <v>X</v>
      </c>
      <c r="CZ140" s="29" t="str">
        <f t="shared" si="187"/>
        <v>X</v>
      </c>
      <c r="DB140" s="8" t="str">
        <f t="shared" si="188"/>
        <v>X</v>
      </c>
      <c r="DC140" s="8" t="str">
        <f t="shared" si="189"/>
        <v>X</v>
      </c>
      <c r="DD140" s="8" t="str">
        <f t="shared" si="190"/>
        <v>X</v>
      </c>
      <c r="DE140" s="8" t="str">
        <f t="shared" si="191"/>
        <v>X</v>
      </c>
      <c r="DF140" s="8" t="str">
        <f t="shared" si="192"/>
        <v>X</v>
      </c>
      <c r="DG140" s="8" t="str">
        <f t="shared" si="193"/>
        <v>X</v>
      </c>
      <c r="DH140" s="8" t="str">
        <f t="shared" si="194"/>
        <v>X</v>
      </c>
      <c r="DI140" s="8" t="str">
        <f t="shared" si="195"/>
        <v>X</v>
      </c>
      <c r="DJ140" s="8" t="str">
        <f t="shared" si="196"/>
        <v>X</v>
      </c>
      <c r="DK140" s="8" t="str">
        <f t="shared" si="197"/>
        <v>X</v>
      </c>
      <c r="DL140" s="8" t="str">
        <f t="shared" si="198"/>
        <v>X</v>
      </c>
      <c r="DM140" s="8" t="str">
        <f t="shared" si="199"/>
        <v>X</v>
      </c>
      <c r="DN140" s="8" t="str">
        <f t="shared" si="200"/>
        <v>X</v>
      </c>
      <c r="DO140" s="8" t="str">
        <f t="shared" si="201"/>
        <v>X</v>
      </c>
      <c r="DP140" s="8" t="str">
        <f t="shared" si="202"/>
        <v>X</v>
      </c>
      <c r="DQ140" s="8" t="str">
        <f t="shared" si="203"/>
        <v>X</v>
      </c>
      <c r="DR140" s="8" t="str">
        <f t="shared" si="204"/>
        <v>X</v>
      </c>
      <c r="DS140" s="8" t="str">
        <f t="shared" si="205"/>
        <v>X</v>
      </c>
      <c r="DT140" s="8" t="str">
        <f t="shared" si="206"/>
        <v>X</v>
      </c>
      <c r="DU140" s="8" t="str">
        <f t="shared" si="207"/>
        <v>X</v>
      </c>
      <c r="DV140" s="8" t="str">
        <f t="shared" si="208"/>
        <v>X</v>
      </c>
      <c r="DW140" s="8" t="str">
        <f t="shared" si="209"/>
        <v>X</v>
      </c>
      <c r="DX140" s="8" t="str">
        <f t="shared" si="210"/>
        <v>X</v>
      </c>
      <c r="DZ140" s="8" t="str">
        <f t="shared" si="211"/>
        <v>X</v>
      </c>
      <c r="EB140" s="8">
        <f>IF($DZ140="", "", COUNTIF($DZ$11:$DZ140, "X"))</f>
        <v>130</v>
      </c>
      <c r="ED140" s="10" t="str">
        <f t="shared" si="212"/>
        <v>130. Lesante Blu Exclusive Beach Resort</v>
      </c>
      <c r="EF140" s="8">
        <v>130</v>
      </c>
      <c r="EH140" s="10" t="str">
        <f>IF($B140="", "", IF(COUNTIF($B$11:$B140, $B140)&gt;1, "", $B140))</f>
        <v/>
      </c>
      <c r="EI140" s="8" t="str">
        <f t="shared" si="213"/>
        <v/>
      </c>
      <c r="EJ140" s="10" t="str">
        <f t="shared" si="214"/>
        <v/>
      </c>
      <c r="EL140" s="10" t="str">
        <f>IF($C140="", "", IF(COUNTIF($C$11:$C140, $C140)&gt;1, "", $C140))</f>
        <v>Zakynthos Island</v>
      </c>
      <c r="EM140" s="8">
        <f t="shared" si="215"/>
        <v>359</v>
      </c>
      <c r="EN140" s="10" t="str">
        <f t="shared" si="216"/>
        <v>Hurghada</v>
      </c>
    </row>
    <row r="141" spans="1:144" hidden="1" x14ac:dyDescent="0.35">
      <c r="A141" s="2"/>
      <c r="B141" s="41" t="s">
        <v>300</v>
      </c>
      <c r="C141" s="42" t="s">
        <v>302</v>
      </c>
      <c r="D141" s="42" t="s">
        <v>303</v>
      </c>
      <c r="E141" s="49">
        <v>35</v>
      </c>
      <c r="F141" s="49">
        <v>0</v>
      </c>
      <c r="G141" s="49">
        <v>35</v>
      </c>
      <c r="H141" s="49">
        <v>1</v>
      </c>
      <c r="I141" s="42" t="s">
        <v>137</v>
      </c>
      <c r="J141" s="50" t="s">
        <v>137</v>
      </c>
      <c r="K141" s="49" t="s">
        <v>137</v>
      </c>
      <c r="L141" s="49" t="s">
        <v>137</v>
      </c>
      <c r="M141" s="49" t="s">
        <v>137</v>
      </c>
      <c r="N141" s="49" t="s">
        <v>137</v>
      </c>
      <c r="O141" s="49" t="s">
        <v>137</v>
      </c>
      <c r="P141" s="49" t="s">
        <v>137</v>
      </c>
      <c r="Q141" s="49" t="s">
        <v>137</v>
      </c>
      <c r="R141" s="49" t="s">
        <v>137</v>
      </c>
      <c r="S141" s="50" t="s">
        <v>137</v>
      </c>
      <c r="T141" s="49" t="s">
        <v>137</v>
      </c>
      <c r="U141" s="49" t="s">
        <v>137</v>
      </c>
      <c r="V141" s="49" t="s">
        <v>137</v>
      </c>
      <c r="W141" s="50" t="s">
        <v>7</v>
      </c>
      <c r="X141" s="49" t="s">
        <v>137</v>
      </c>
      <c r="Y141" s="50" t="s">
        <v>137</v>
      </c>
      <c r="Z141" s="49" t="s">
        <v>137</v>
      </c>
      <c r="AA141" s="49">
        <v>3</v>
      </c>
      <c r="AB141" s="67" t="s">
        <v>137</v>
      </c>
      <c r="AC141" s="63" t="s">
        <v>790</v>
      </c>
      <c r="AD141" s="63" t="s">
        <v>903</v>
      </c>
      <c r="AE141" s="43" t="s">
        <v>137</v>
      </c>
      <c r="AF141" s="2"/>
      <c r="BE141" s="8" t="str">
        <f t="shared" si="217"/>
        <v>X</v>
      </c>
      <c r="BG141" s="8" t="str">
        <f t="shared" si="154"/>
        <v/>
      </c>
      <c r="BH141" s="8" t="str">
        <f t="shared" si="155"/>
        <v/>
      </c>
      <c r="BI141" s="8" t="str">
        <f t="shared" si="156"/>
        <v/>
      </c>
      <c r="BJ141" s="8" t="str">
        <f t="shared" si="157"/>
        <v/>
      </c>
      <c r="BK141" s="8" t="str">
        <f t="shared" si="158"/>
        <v/>
      </c>
      <c r="BL141" s="8" t="str">
        <f t="shared" si="159"/>
        <v/>
      </c>
      <c r="BM141" s="8" t="str">
        <f t="shared" si="160"/>
        <v/>
      </c>
      <c r="BN141" s="8" t="str">
        <f t="shared" si="161"/>
        <v>Yellow</v>
      </c>
      <c r="BO141" s="8" t="str">
        <f t="shared" si="162"/>
        <v>Yellow</v>
      </c>
      <c r="BP141" s="8" t="str">
        <f t="shared" si="163"/>
        <v>Yellow</v>
      </c>
      <c r="BQ141" s="8" t="str">
        <f t="shared" si="164"/>
        <v>Yellow</v>
      </c>
      <c r="BR141" s="8" t="str">
        <f t="shared" si="165"/>
        <v>Yellow</v>
      </c>
      <c r="BS141" s="8" t="str">
        <f t="shared" si="166"/>
        <v>Yellow</v>
      </c>
      <c r="BT141" s="8" t="str">
        <f t="shared" si="167"/>
        <v>Yellow</v>
      </c>
      <c r="BU141" s="8" t="str">
        <f t="shared" si="168"/>
        <v>Yellow</v>
      </c>
      <c r="BV141" s="8" t="str">
        <f t="shared" si="169"/>
        <v>Yellow</v>
      </c>
      <c r="BW141" s="8" t="str">
        <f t="shared" si="170"/>
        <v>Yellow</v>
      </c>
      <c r="BX141" s="8" t="str">
        <f t="shared" si="171"/>
        <v>Yellow</v>
      </c>
      <c r="BY141" s="8" t="str">
        <f t="shared" si="172"/>
        <v>Yellow</v>
      </c>
      <c r="BZ141" s="8" t="str">
        <f t="shared" si="173"/>
        <v>Yellow</v>
      </c>
      <c r="CA141" s="8" t="str">
        <f t="shared" si="174"/>
        <v>Yellow</v>
      </c>
      <c r="CB141" s="8" t="str">
        <f t="shared" si="175"/>
        <v/>
      </c>
      <c r="CC141" s="8" t="str">
        <f t="shared" si="176"/>
        <v>Yellow</v>
      </c>
      <c r="CD141" s="8" t="str">
        <f t="shared" si="177"/>
        <v>Yellow</v>
      </c>
      <c r="CE141" s="8" t="str">
        <f t="shared" si="178"/>
        <v>Yellow</v>
      </c>
      <c r="CF141" s="8" t="str">
        <f t="shared" si="179"/>
        <v/>
      </c>
      <c r="CG141" s="8" t="str">
        <f t="shared" si="218"/>
        <v>Yellow</v>
      </c>
      <c r="CH141" s="8" t="str">
        <f t="shared" si="180"/>
        <v/>
      </c>
      <c r="CI141" s="8" t="str">
        <f t="shared" si="219"/>
        <v/>
      </c>
      <c r="CJ141" s="8" t="str">
        <f t="shared" si="181"/>
        <v>Yellow</v>
      </c>
      <c r="CL141" s="10" t="str">
        <f t="shared" si="220"/>
        <v>Greece - Mykonos - Katikies Mykonos</v>
      </c>
      <c r="CN141" s="22" t="str">
        <f t="shared" si="182"/>
        <v/>
      </c>
      <c r="CO141" s="22" t="str">
        <f t="shared" si="183"/>
        <v/>
      </c>
      <c r="CP141" s="22" t="str">
        <f t="shared" si="184"/>
        <v/>
      </c>
      <c r="CQ141" s="22" t="str">
        <f t="shared" si="185"/>
        <v/>
      </c>
      <c r="CR141" s="22" t="str">
        <f t="shared" si="221"/>
        <v/>
      </c>
      <c r="CS141" s="22">
        <f t="shared" si="222"/>
        <v>3</v>
      </c>
      <c r="CY141" s="8" t="str">
        <f t="shared" si="186"/>
        <v>X</v>
      </c>
      <c r="CZ141" s="29" t="str">
        <f t="shared" si="187"/>
        <v>X</v>
      </c>
      <c r="DB141" s="8" t="str">
        <f t="shared" si="188"/>
        <v>X</v>
      </c>
      <c r="DC141" s="8" t="str">
        <f t="shared" si="189"/>
        <v>X</v>
      </c>
      <c r="DD141" s="8" t="str">
        <f t="shared" si="190"/>
        <v>X</v>
      </c>
      <c r="DE141" s="8" t="str">
        <f t="shared" si="191"/>
        <v>X</v>
      </c>
      <c r="DF141" s="8" t="str">
        <f t="shared" si="192"/>
        <v>X</v>
      </c>
      <c r="DG141" s="8" t="str">
        <f t="shared" si="193"/>
        <v>X</v>
      </c>
      <c r="DH141" s="8" t="str">
        <f t="shared" si="194"/>
        <v>X</v>
      </c>
      <c r="DI141" s="8" t="str">
        <f t="shared" si="195"/>
        <v>X</v>
      </c>
      <c r="DJ141" s="8" t="str">
        <f t="shared" si="196"/>
        <v>X</v>
      </c>
      <c r="DK141" s="8" t="str">
        <f t="shared" si="197"/>
        <v>X</v>
      </c>
      <c r="DL141" s="8" t="str">
        <f t="shared" si="198"/>
        <v>X</v>
      </c>
      <c r="DM141" s="8" t="str">
        <f t="shared" si="199"/>
        <v>X</v>
      </c>
      <c r="DN141" s="8" t="str">
        <f t="shared" si="200"/>
        <v>X</v>
      </c>
      <c r="DO141" s="8" t="str">
        <f t="shared" si="201"/>
        <v>X</v>
      </c>
      <c r="DP141" s="8" t="str">
        <f t="shared" si="202"/>
        <v>X</v>
      </c>
      <c r="DQ141" s="8" t="str">
        <f t="shared" si="203"/>
        <v>X</v>
      </c>
      <c r="DR141" s="8" t="str">
        <f t="shared" si="204"/>
        <v>X</v>
      </c>
      <c r="DS141" s="8" t="str">
        <f t="shared" si="205"/>
        <v>X</v>
      </c>
      <c r="DT141" s="8" t="str">
        <f t="shared" si="206"/>
        <v>X</v>
      </c>
      <c r="DU141" s="8" t="str">
        <f t="shared" si="207"/>
        <v>X</v>
      </c>
      <c r="DV141" s="8" t="str">
        <f t="shared" si="208"/>
        <v>X</v>
      </c>
      <c r="DW141" s="8" t="str">
        <f t="shared" si="209"/>
        <v>X</v>
      </c>
      <c r="DX141" s="8" t="str">
        <f t="shared" si="210"/>
        <v>X</v>
      </c>
      <c r="DZ141" s="8" t="str">
        <f t="shared" si="211"/>
        <v>X</v>
      </c>
      <c r="EB141" s="8">
        <f>IF($DZ141="", "", COUNTIF($DZ$11:$DZ141, "X"))</f>
        <v>131</v>
      </c>
      <c r="ED141" s="10" t="str">
        <f t="shared" si="212"/>
        <v>131. Katikies Mykonos</v>
      </c>
      <c r="EF141" s="8">
        <v>131</v>
      </c>
      <c r="EH141" s="10" t="str">
        <f>IF($B141="", "", IF(COUNTIF($B$11:$B141, $B141)&gt;1, "", $B141))</f>
        <v/>
      </c>
      <c r="EI141" s="8" t="str">
        <f t="shared" si="213"/>
        <v/>
      </c>
      <c r="EJ141" s="10" t="str">
        <f t="shared" si="214"/>
        <v/>
      </c>
      <c r="EL141" s="10" t="str">
        <f>IF($C141="", "", IF(COUNTIF($C$11:$C141, $C141)&gt;1, "", $C141))</f>
        <v/>
      </c>
      <c r="EM141" s="8" t="str">
        <f t="shared" si="215"/>
        <v/>
      </c>
      <c r="EN141" s="10" t="str">
        <f t="shared" si="216"/>
        <v>Hvar</v>
      </c>
    </row>
    <row r="142" spans="1:144" hidden="1" x14ac:dyDescent="0.35">
      <c r="A142" s="2"/>
      <c r="B142" s="41" t="s">
        <v>300</v>
      </c>
      <c r="C142" s="42" t="s">
        <v>1328</v>
      </c>
      <c r="D142" s="42" t="s">
        <v>1329</v>
      </c>
      <c r="E142" s="49">
        <v>62</v>
      </c>
      <c r="F142" s="49">
        <v>0</v>
      </c>
      <c r="G142" s="49">
        <v>62</v>
      </c>
      <c r="H142" s="49">
        <v>0</v>
      </c>
      <c r="I142" s="42" t="s">
        <v>137</v>
      </c>
      <c r="J142" s="50" t="s">
        <v>137</v>
      </c>
      <c r="K142" s="49" t="s">
        <v>137</v>
      </c>
      <c r="L142" s="49" t="s">
        <v>137</v>
      </c>
      <c r="M142" s="49" t="s">
        <v>137</v>
      </c>
      <c r="N142" s="49" t="s">
        <v>137</v>
      </c>
      <c r="O142" s="49" t="s">
        <v>137</v>
      </c>
      <c r="P142" s="49" t="s">
        <v>137</v>
      </c>
      <c r="Q142" s="49" t="s">
        <v>137</v>
      </c>
      <c r="R142" s="49" t="s">
        <v>137</v>
      </c>
      <c r="S142" s="50" t="s">
        <v>137</v>
      </c>
      <c r="T142" s="49" t="s">
        <v>137</v>
      </c>
      <c r="U142" s="49" t="s">
        <v>137</v>
      </c>
      <c r="V142" s="49" t="s">
        <v>137</v>
      </c>
      <c r="W142" s="50" t="s">
        <v>137</v>
      </c>
      <c r="X142" s="49" t="s">
        <v>137</v>
      </c>
      <c r="Y142" s="50" t="s">
        <v>137</v>
      </c>
      <c r="Z142" s="49" t="s">
        <v>137</v>
      </c>
      <c r="AA142" s="49" t="s">
        <v>137</v>
      </c>
      <c r="AB142" s="67" t="s">
        <v>137</v>
      </c>
      <c r="AC142" s="63" t="s">
        <v>1330</v>
      </c>
      <c r="AD142" s="63" t="s">
        <v>1331</v>
      </c>
      <c r="AE142" s="43" t="s">
        <v>137</v>
      </c>
      <c r="AF142" s="2"/>
      <c r="BE142" s="8" t="str">
        <f t="shared" si="217"/>
        <v>X</v>
      </c>
      <c r="BG142" s="8" t="str">
        <f t="shared" si="154"/>
        <v/>
      </c>
      <c r="BH142" s="8" t="str">
        <f t="shared" si="155"/>
        <v/>
      </c>
      <c r="BI142" s="8" t="str">
        <f t="shared" si="156"/>
        <v/>
      </c>
      <c r="BJ142" s="8" t="str">
        <f t="shared" si="157"/>
        <v/>
      </c>
      <c r="BK142" s="8" t="str">
        <f t="shared" si="158"/>
        <v/>
      </c>
      <c r="BL142" s="8" t="str">
        <f t="shared" si="159"/>
        <v/>
      </c>
      <c r="BM142" s="8" t="str">
        <f t="shared" si="160"/>
        <v/>
      </c>
      <c r="BN142" s="8" t="str">
        <f t="shared" si="161"/>
        <v>Yellow</v>
      </c>
      <c r="BO142" s="8" t="str">
        <f t="shared" si="162"/>
        <v>Yellow</v>
      </c>
      <c r="BP142" s="8" t="str">
        <f t="shared" si="163"/>
        <v>Yellow</v>
      </c>
      <c r="BQ142" s="8" t="str">
        <f t="shared" si="164"/>
        <v>Yellow</v>
      </c>
      <c r="BR142" s="8" t="str">
        <f t="shared" si="165"/>
        <v>Yellow</v>
      </c>
      <c r="BS142" s="8" t="str">
        <f t="shared" si="166"/>
        <v>Yellow</v>
      </c>
      <c r="BT142" s="8" t="str">
        <f t="shared" si="167"/>
        <v>Yellow</v>
      </c>
      <c r="BU142" s="8" t="str">
        <f t="shared" si="168"/>
        <v>Yellow</v>
      </c>
      <c r="BV142" s="8" t="str">
        <f t="shared" si="169"/>
        <v>Yellow</v>
      </c>
      <c r="BW142" s="8" t="str">
        <f t="shared" si="170"/>
        <v>Yellow</v>
      </c>
      <c r="BX142" s="8" t="str">
        <f t="shared" si="171"/>
        <v>Yellow</v>
      </c>
      <c r="BY142" s="8" t="str">
        <f t="shared" si="172"/>
        <v>Yellow</v>
      </c>
      <c r="BZ142" s="8" t="str">
        <f t="shared" si="173"/>
        <v>Yellow</v>
      </c>
      <c r="CA142" s="8" t="str">
        <f t="shared" si="174"/>
        <v>Yellow</v>
      </c>
      <c r="CB142" s="8" t="str">
        <f t="shared" si="175"/>
        <v>Yellow</v>
      </c>
      <c r="CC142" s="8" t="str">
        <f t="shared" si="176"/>
        <v>Yellow</v>
      </c>
      <c r="CD142" s="8" t="str">
        <f t="shared" si="177"/>
        <v>Yellow</v>
      </c>
      <c r="CE142" s="8" t="str">
        <f t="shared" si="178"/>
        <v>Yellow</v>
      </c>
      <c r="CF142" s="8" t="str">
        <f t="shared" si="179"/>
        <v>Yellow</v>
      </c>
      <c r="CG142" s="8" t="str">
        <f t="shared" si="218"/>
        <v>Yellow</v>
      </c>
      <c r="CH142" s="8" t="str">
        <f t="shared" si="180"/>
        <v>Red</v>
      </c>
      <c r="CI142" s="8" t="str">
        <f t="shared" si="219"/>
        <v/>
      </c>
      <c r="CJ142" s="8" t="str">
        <f t="shared" si="181"/>
        <v>Yellow</v>
      </c>
      <c r="CL142" s="10" t="str">
        <f t="shared" si="220"/>
        <v>Greece - Metsovo - Grand Forest Metsovo</v>
      </c>
      <c r="CN142" s="22" t="str">
        <f t="shared" si="182"/>
        <v/>
      </c>
      <c r="CO142" s="22" t="str">
        <f t="shared" si="183"/>
        <v/>
      </c>
      <c r="CP142" s="22" t="str">
        <f t="shared" si="184"/>
        <v/>
      </c>
      <c r="CQ142" s="22" t="str">
        <f t="shared" si="185"/>
        <v/>
      </c>
      <c r="CR142" s="22" t="str">
        <f t="shared" si="221"/>
        <v/>
      </c>
      <c r="CS142" s="22" t="str">
        <f t="shared" si="222"/>
        <v/>
      </c>
      <c r="CY142" s="8" t="str">
        <f t="shared" si="186"/>
        <v>X</v>
      </c>
      <c r="CZ142" s="29" t="str">
        <f t="shared" si="187"/>
        <v>X</v>
      </c>
      <c r="DB142" s="8" t="str">
        <f t="shared" si="188"/>
        <v>X</v>
      </c>
      <c r="DC142" s="8" t="str">
        <f t="shared" si="189"/>
        <v>X</v>
      </c>
      <c r="DD142" s="8" t="str">
        <f t="shared" si="190"/>
        <v>X</v>
      </c>
      <c r="DE142" s="8" t="str">
        <f t="shared" si="191"/>
        <v>X</v>
      </c>
      <c r="DF142" s="8" t="str">
        <f t="shared" si="192"/>
        <v>X</v>
      </c>
      <c r="DG142" s="8" t="str">
        <f t="shared" si="193"/>
        <v>X</v>
      </c>
      <c r="DH142" s="8" t="str">
        <f t="shared" si="194"/>
        <v>X</v>
      </c>
      <c r="DI142" s="8" t="str">
        <f t="shared" si="195"/>
        <v>X</v>
      </c>
      <c r="DJ142" s="8" t="str">
        <f t="shared" si="196"/>
        <v>X</v>
      </c>
      <c r="DK142" s="8" t="str">
        <f t="shared" si="197"/>
        <v>X</v>
      </c>
      <c r="DL142" s="8" t="str">
        <f t="shared" si="198"/>
        <v>X</v>
      </c>
      <c r="DM142" s="8" t="str">
        <f t="shared" si="199"/>
        <v>X</v>
      </c>
      <c r="DN142" s="8" t="str">
        <f t="shared" si="200"/>
        <v>X</v>
      </c>
      <c r="DO142" s="8" t="str">
        <f t="shared" si="201"/>
        <v>X</v>
      </c>
      <c r="DP142" s="8" t="str">
        <f t="shared" si="202"/>
        <v>X</v>
      </c>
      <c r="DQ142" s="8" t="str">
        <f t="shared" si="203"/>
        <v>X</v>
      </c>
      <c r="DR142" s="8" t="str">
        <f t="shared" si="204"/>
        <v>X</v>
      </c>
      <c r="DS142" s="8" t="str">
        <f t="shared" si="205"/>
        <v>X</v>
      </c>
      <c r="DT142" s="8" t="str">
        <f t="shared" si="206"/>
        <v>X</v>
      </c>
      <c r="DU142" s="8" t="str">
        <f t="shared" si="207"/>
        <v>X</v>
      </c>
      <c r="DV142" s="8" t="str">
        <f t="shared" si="208"/>
        <v>X</v>
      </c>
      <c r="DW142" s="8" t="str">
        <f t="shared" si="209"/>
        <v>X</v>
      </c>
      <c r="DX142" s="8" t="str">
        <f t="shared" si="210"/>
        <v>X</v>
      </c>
      <c r="DZ142" s="8" t="str">
        <f t="shared" si="211"/>
        <v>X</v>
      </c>
      <c r="EB142" s="8">
        <f>IF($DZ142="", "", COUNTIF($DZ$11:$DZ142, "X"))</f>
        <v>132</v>
      </c>
      <c r="ED142" s="10" t="str">
        <f t="shared" si="212"/>
        <v>132. Grand Forest Metsovo</v>
      </c>
      <c r="EF142" s="8">
        <v>132</v>
      </c>
      <c r="EH142" s="10" t="str">
        <f>IF($B142="", "", IF(COUNTIF($B$11:$B142, $B142)&gt;1, "", $B142))</f>
        <v/>
      </c>
      <c r="EI142" s="8" t="str">
        <f t="shared" si="213"/>
        <v/>
      </c>
      <c r="EJ142" s="10" t="str">
        <f t="shared" si="214"/>
        <v/>
      </c>
      <c r="EL142" s="10" t="str">
        <f>IF($C142="", "", IF(COUNTIF($C$11:$C142, $C142)&gt;1, "", $C142))</f>
        <v>Metsovo</v>
      </c>
      <c r="EM142" s="8">
        <f t="shared" si="215"/>
        <v>180</v>
      </c>
      <c r="EN142" s="10" t="str">
        <f t="shared" si="216"/>
        <v>Ibiza</v>
      </c>
    </row>
    <row r="143" spans="1:144" hidden="1" x14ac:dyDescent="0.35">
      <c r="A143" s="2"/>
      <c r="B143" s="41" t="s">
        <v>321</v>
      </c>
      <c r="C143" s="42" t="s">
        <v>322</v>
      </c>
      <c r="D143" s="42" t="s">
        <v>1194</v>
      </c>
      <c r="E143" s="49">
        <v>52</v>
      </c>
      <c r="F143" s="49">
        <v>39</v>
      </c>
      <c r="G143" s="49">
        <v>13</v>
      </c>
      <c r="H143" s="49">
        <v>1</v>
      </c>
      <c r="I143" s="42" t="s">
        <v>137</v>
      </c>
      <c r="J143" s="50" t="s">
        <v>137</v>
      </c>
      <c r="K143" s="49">
        <v>50</v>
      </c>
      <c r="L143" s="49" t="s">
        <v>137</v>
      </c>
      <c r="M143" s="49" t="s">
        <v>137</v>
      </c>
      <c r="N143" s="49" t="s">
        <v>137</v>
      </c>
      <c r="O143" s="49" t="s">
        <v>137</v>
      </c>
      <c r="P143" s="49" t="s">
        <v>137</v>
      </c>
      <c r="Q143" s="49" t="s">
        <v>137</v>
      </c>
      <c r="R143" s="49" t="s">
        <v>137</v>
      </c>
      <c r="S143" s="50" t="s">
        <v>7</v>
      </c>
      <c r="T143" s="49" t="s">
        <v>137</v>
      </c>
      <c r="U143" s="49" t="s">
        <v>137</v>
      </c>
      <c r="V143" s="49" t="s">
        <v>137</v>
      </c>
      <c r="W143" s="50" t="s">
        <v>137</v>
      </c>
      <c r="X143" s="49" t="s">
        <v>137</v>
      </c>
      <c r="Y143" s="50" t="s">
        <v>137</v>
      </c>
      <c r="Z143" s="49" t="s">
        <v>137</v>
      </c>
      <c r="AA143" s="49">
        <v>4</v>
      </c>
      <c r="AB143" s="67" t="s">
        <v>137</v>
      </c>
      <c r="AC143" s="63" t="s">
        <v>812</v>
      </c>
      <c r="AD143" s="63" t="s">
        <v>918</v>
      </c>
      <c r="AE143" s="43" t="s">
        <v>137</v>
      </c>
      <c r="AF143" s="2"/>
      <c r="BE143" s="8" t="str">
        <f t="shared" si="217"/>
        <v>X</v>
      </c>
      <c r="BG143" s="8" t="str">
        <f t="shared" si="154"/>
        <v/>
      </c>
      <c r="BH143" s="8" t="str">
        <f t="shared" si="155"/>
        <v/>
      </c>
      <c r="BI143" s="8" t="str">
        <f t="shared" si="156"/>
        <v/>
      </c>
      <c r="BJ143" s="8" t="str">
        <f t="shared" si="157"/>
        <v/>
      </c>
      <c r="BK143" s="8" t="str">
        <f t="shared" si="158"/>
        <v/>
      </c>
      <c r="BL143" s="8" t="str">
        <f t="shared" si="159"/>
        <v/>
      </c>
      <c r="BM143" s="8" t="str">
        <f t="shared" si="160"/>
        <v/>
      </c>
      <c r="BN143" s="8" t="str">
        <f t="shared" si="161"/>
        <v>Yellow</v>
      </c>
      <c r="BO143" s="8" t="str">
        <f t="shared" si="162"/>
        <v>Yellow</v>
      </c>
      <c r="BP143" s="8" t="str">
        <f t="shared" si="163"/>
        <v/>
      </c>
      <c r="BQ143" s="8" t="str">
        <f t="shared" si="164"/>
        <v>Yellow</v>
      </c>
      <c r="BR143" s="8" t="str">
        <f t="shared" si="165"/>
        <v>Yellow</v>
      </c>
      <c r="BS143" s="8" t="str">
        <f t="shared" si="166"/>
        <v>Yellow</v>
      </c>
      <c r="BT143" s="8" t="str">
        <f t="shared" si="167"/>
        <v>Yellow</v>
      </c>
      <c r="BU143" s="8" t="str">
        <f t="shared" si="168"/>
        <v>Yellow</v>
      </c>
      <c r="BV143" s="8" t="str">
        <f t="shared" si="169"/>
        <v>Yellow</v>
      </c>
      <c r="BW143" s="8" t="str">
        <f t="shared" si="170"/>
        <v>Yellow</v>
      </c>
      <c r="BX143" s="8" t="str">
        <f t="shared" si="171"/>
        <v/>
      </c>
      <c r="BY143" s="8" t="str">
        <f t="shared" si="172"/>
        <v>Yellow</v>
      </c>
      <c r="BZ143" s="8" t="str">
        <f t="shared" si="173"/>
        <v>Yellow</v>
      </c>
      <c r="CA143" s="8" t="str">
        <f t="shared" si="174"/>
        <v>Yellow</v>
      </c>
      <c r="CB143" s="8" t="str">
        <f t="shared" si="175"/>
        <v>Yellow</v>
      </c>
      <c r="CC143" s="8" t="str">
        <f t="shared" si="176"/>
        <v>Yellow</v>
      </c>
      <c r="CD143" s="8" t="str">
        <f t="shared" si="177"/>
        <v>Yellow</v>
      </c>
      <c r="CE143" s="8" t="str">
        <f t="shared" si="178"/>
        <v>Yellow</v>
      </c>
      <c r="CF143" s="8" t="str">
        <f t="shared" si="179"/>
        <v/>
      </c>
      <c r="CG143" s="8" t="str">
        <f t="shared" si="218"/>
        <v>Yellow</v>
      </c>
      <c r="CH143" s="8" t="str">
        <f t="shared" si="180"/>
        <v/>
      </c>
      <c r="CI143" s="8" t="str">
        <f t="shared" si="219"/>
        <v/>
      </c>
      <c r="CJ143" s="8" t="str">
        <f t="shared" si="181"/>
        <v>Yellow</v>
      </c>
      <c r="CL143" s="10" t="str">
        <f t="shared" si="220"/>
        <v>Grenada - Grande Anse - Silversands Grand Anse</v>
      </c>
      <c r="CN143" s="22" t="str">
        <f t="shared" si="182"/>
        <v/>
      </c>
      <c r="CO143" s="22" t="str">
        <f t="shared" si="183"/>
        <v/>
      </c>
      <c r="CP143" s="22" t="str">
        <f t="shared" si="184"/>
        <v/>
      </c>
      <c r="CQ143" s="22" t="str">
        <f t="shared" si="185"/>
        <v/>
      </c>
      <c r="CR143" s="22" t="str">
        <f t="shared" si="221"/>
        <v/>
      </c>
      <c r="CS143" s="22">
        <f t="shared" si="222"/>
        <v>4</v>
      </c>
      <c r="CY143" s="8" t="str">
        <f t="shared" si="186"/>
        <v>X</v>
      </c>
      <c r="CZ143" s="29" t="str">
        <f t="shared" si="187"/>
        <v>X</v>
      </c>
      <c r="DB143" s="8" t="str">
        <f t="shared" si="188"/>
        <v>X</v>
      </c>
      <c r="DC143" s="8" t="str">
        <f t="shared" si="189"/>
        <v>X</v>
      </c>
      <c r="DD143" s="8" t="str">
        <f t="shared" si="190"/>
        <v>X</v>
      </c>
      <c r="DE143" s="8" t="str">
        <f t="shared" si="191"/>
        <v>X</v>
      </c>
      <c r="DF143" s="8" t="str">
        <f t="shared" si="192"/>
        <v>X</v>
      </c>
      <c r="DG143" s="8" t="str">
        <f t="shared" si="193"/>
        <v>X</v>
      </c>
      <c r="DH143" s="8" t="str">
        <f t="shared" si="194"/>
        <v>X</v>
      </c>
      <c r="DI143" s="8" t="str">
        <f t="shared" si="195"/>
        <v>X</v>
      </c>
      <c r="DJ143" s="8" t="str">
        <f t="shared" si="196"/>
        <v>X</v>
      </c>
      <c r="DK143" s="8" t="str">
        <f t="shared" si="197"/>
        <v>X</v>
      </c>
      <c r="DL143" s="8" t="str">
        <f t="shared" si="198"/>
        <v>X</v>
      </c>
      <c r="DM143" s="8" t="str">
        <f t="shared" si="199"/>
        <v>X</v>
      </c>
      <c r="DN143" s="8" t="str">
        <f t="shared" si="200"/>
        <v>X</v>
      </c>
      <c r="DO143" s="8" t="str">
        <f t="shared" si="201"/>
        <v>X</v>
      </c>
      <c r="DP143" s="8" t="str">
        <f t="shared" si="202"/>
        <v>X</v>
      </c>
      <c r="DQ143" s="8" t="str">
        <f t="shared" si="203"/>
        <v>X</v>
      </c>
      <c r="DR143" s="8" t="str">
        <f t="shared" si="204"/>
        <v>X</v>
      </c>
      <c r="DS143" s="8" t="str">
        <f t="shared" si="205"/>
        <v>X</v>
      </c>
      <c r="DT143" s="8" t="str">
        <f t="shared" si="206"/>
        <v>X</v>
      </c>
      <c r="DU143" s="8" t="str">
        <f t="shared" si="207"/>
        <v>X</v>
      </c>
      <c r="DV143" s="8" t="str">
        <f t="shared" si="208"/>
        <v>X</v>
      </c>
      <c r="DW143" s="8" t="str">
        <f t="shared" si="209"/>
        <v>X</v>
      </c>
      <c r="DX143" s="8" t="str">
        <f t="shared" si="210"/>
        <v>X</v>
      </c>
      <c r="DZ143" s="8" t="str">
        <f t="shared" si="211"/>
        <v>X</v>
      </c>
      <c r="EB143" s="8">
        <f>IF($DZ143="", "", COUNTIF($DZ$11:$DZ143, "X"))</f>
        <v>133</v>
      </c>
      <c r="ED143" s="10" t="str">
        <f t="shared" si="212"/>
        <v>133. Silversands Grand Anse</v>
      </c>
      <c r="EF143" s="8">
        <v>133</v>
      </c>
      <c r="EH143" s="10" t="str">
        <f>IF($B143="", "", IF(COUNTIF($B$11:$B143, $B143)&gt;1, "", $B143))</f>
        <v>Grenada</v>
      </c>
      <c r="EI143" s="8">
        <f t="shared" si="213"/>
        <v>25</v>
      </c>
      <c r="EJ143" s="10" t="str">
        <f t="shared" si="214"/>
        <v/>
      </c>
      <c r="EL143" s="10" t="str">
        <f>IF($C143="", "", IF(COUNTIF($C$11:$C143, $C143)&gt;1, "", $C143))</f>
        <v>Grande Anse</v>
      </c>
      <c r="EM143" s="8">
        <f t="shared" si="215"/>
        <v>113</v>
      </c>
      <c r="EN143" s="10" t="str">
        <f t="shared" si="216"/>
        <v>Interlaken</v>
      </c>
    </row>
    <row r="144" spans="1:144" hidden="1" x14ac:dyDescent="0.35">
      <c r="A144" s="2"/>
      <c r="B144" s="41" t="s">
        <v>321</v>
      </c>
      <c r="C144" s="42" t="s">
        <v>1195</v>
      </c>
      <c r="D144" s="42" t="s">
        <v>1196</v>
      </c>
      <c r="E144" s="49">
        <v>28</v>
      </c>
      <c r="F144" s="49">
        <v>28</v>
      </c>
      <c r="G144" s="49" t="s">
        <v>137</v>
      </c>
      <c r="H144" s="49">
        <v>0</v>
      </c>
      <c r="I144" s="42" t="s">
        <v>137</v>
      </c>
      <c r="J144" s="50" t="s">
        <v>137</v>
      </c>
      <c r="K144" s="49" t="s">
        <v>137</v>
      </c>
      <c r="L144" s="49" t="s">
        <v>137</v>
      </c>
      <c r="M144" s="49" t="s">
        <v>137</v>
      </c>
      <c r="N144" s="49" t="s">
        <v>137</v>
      </c>
      <c r="O144" s="49" t="s">
        <v>137</v>
      </c>
      <c r="P144" s="49" t="s">
        <v>137</v>
      </c>
      <c r="Q144" s="49" t="s">
        <v>137</v>
      </c>
      <c r="R144" s="49" t="s">
        <v>137</v>
      </c>
      <c r="S144" s="50" t="s">
        <v>137</v>
      </c>
      <c r="T144" s="49" t="s">
        <v>137</v>
      </c>
      <c r="U144" s="49" t="s">
        <v>137</v>
      </c>
      <c r="V144" s="49" t="s">
        <v>137</v>
      </c>
      <c r="W144" s="50" t="s">
        <v>137</v>
      </c>
      <c r="X144" s="49" t="s">
        <v>137</v>
      </c>
      <c r="Y144" s="50" t="s">
        <v>137</v>
      </c>
      <c r="Z144" s="49" t="s">
        <v>137</v>
      </c>
      <c r="AA144" s="49" t="s">
        <v>137</v>
      </c>
      <c r="AB144" s="67" t="s">
        <v>137</v>
      </c>
      <c r="AC144" s="63" t="s">
        <v>812</v>
      </c>
      <c r="AD144" s="63" t="s">
        <v>1197</v>
      </c>
      <c r="AE144" s="43" t="s">
        <v>137</v>
      </c>
      <c r="AF144" s="2"/>
      <c r="BE144" s="8" t="str">
        <f t="shared" si="217"/>
        <v>X</v>
      </c>
      <c r="BG144" s="8" t="str">
        <f t="shared" si="154"/>
        <v/>
      </c>
      <c r="BH144" s="8" t="str">
        <f t="shared" si="155"/>
        <v/>
      </c>
      <c r="BI144" s="8" t="str">
        <f t="shared" si="156"/>
        <v/>
      </c>
      <c r="BJ144" s="8" t="str">
        <f t="shared" si="157"/>
        <v/>
      </c>
      <c r="BK144" s="8" t="str">
        <f t="shared" si="158"/>
        <v/>
      </c>
      <c r="BL144" s="8" t="str">
        <f t="shared" si="159"/>
        <v>Yellow</v>
      </c>
      <c r="BM144" s="8" t="str">
        <f t="shared" si="160"/>
        <v/>
      </c>
      <c r="BN144" s="8" t="str">
        <f t="shared" si="161"/>
        <v>Yellow</v>
      </c>
      <c r="BO144" s="8" t="str">
        <f t="shared" si="162"/>
        <v>Yellow</v>
      </c>
      <c r="BP144" s="8" t="str">
        <f t="shared" si="163"/>
        <v>Yellow</v>
      </c>
      <c r="BQ144" s="8" t="str">
        <f t="shared" si="164"/>
        <v>Yellow</v>
      </c>
      <c r="BR144" s="8" t="str">
        <f t="shared" si="165"/>
        <v>Yellow</v>
      </c>
      <c r="BS144" s="8" t="str">
        <f t="shared" si="166"/>
        <v>Yellow</v>
      </c>
      <c r="BT144" s="8" t="str">
        <f t="shared" si="167"/>
        <v>Yellow</v>
      </c>
      <c r="BU144" s="8" t="str">
        <f t="shared" si="168"/>
        <v>Yellow</v>
      </c>
      <c r="BV144" s="8" t="str">
        <f t="shared" si="169"/>
        <v>Yellow</v>
      </c>
      <c r="BW144" s="8" t="str">
        <f t="shared" si="170"/>
        <v>Yellow</v>
      </c>
      <c r="BX144" s="8" t="str">
        <f t="shared" si="171"/>
        <v>Yellow</v>
      </c>
      <c r="BY144" s="8" t="str">
        <f t="shared" si="172"/>
        <v>Yellow</v>
      </c>
      <c r="BZ144" s="8" t="str">
        <f t="shared" si="173"/>
        <v>Yellow</v>
      </c>
      <c r="CA144" s="8" t="str">
        <f t="shared" si="174"/>
        <v>Yellow</v>
      </c>
      <c r="CB144" s="8" t="str">
        <f t="shared" si="175"/>
        <v>Yellow</v>
      </c>
      <c r="CC144" s="8" t="str">
        <f t="shared" si="176"/>
        <v>Yellow</v>
      </c>
      <c r="CD144" s="8" t="str">
        <f t="shared" si="177"/>
        <v>Yellow</v>
      </c>
      <c r="CE144" s="8" t="str">
        <f t="shared" si="178"/>
        <v>Yellow</v>
      </c>
      <c r="CF144" s="8" t="str">
        <f t="shared" si="179"/>
        <v>Yellow</v>
      </c>
      <c r="CG144" s="8" t="str">
        <f t="shared" si="218"/>
        <v>Yellow</v>
      </c>
      <c r="CH144" s="8" t="str">
        <f t="shared" si="180"/>
        <v/>
      </c>
      <c r="CI144" s="8" t="str">
        <f t="shared" si="219"/>
        <v/>
      </c>
      <c r="CJ144" s="8" t="str">
        <f t="shared" si="181"/>
        <v>Yellow</v>
      </c>
      <c r="CL144" s="10" t="str">
        <f t="shared" si="220"/>
        <v>Grenada - Saint George - Silversands Beach House</v>
      </c>
      <c r="CN144" s="22" t="str">
        <f t="shared" si="182"/>
        <v/>
      </c>
      <c r="CO144" s="22" t="str">
        <f t="shared" si="183"/>
        <v/>
      </c>
      <c r="CP144" s="22" t="str">
        <f t="shared" si="184"/>
        <v/>
      </c>
      <c r="CQ144" s="22" t="str">
        <f t="shared" si="185"/>
        <v/>
      </c>
      <c r="CR144" s="22" t="str">
        <f t="shared" si="221"/>
        <v/>
      </c>
      <c r="CS144" s="22" t="str">
        <f t="shared" si="222"/>
        <v/>
      </c>
      <c r="CY144" s="8" t="str">
        <f t="shared" si="186"/>
        <v>X</v>
      </c>
      <c r="CZ144" s="29" t="str">
        <f t="shared" si="187"/>
        <v>X</v>
      </c>
      <c r="DB144" s="8" t="str">
        <f t="shared" si="188"/>
        <v>X</v>
      </c>
      <c r="DC144" s="8" t="str">
        <f t="shared" si="189"/>
        <v>X</v>
      </c>
      <c r="DD144" s="8" t="str">
        <f t="shared" si="190"/>
        <v>X</v>
      </c>
      <c r="DE144" s="8" t="str">
        <f t="shared" si="191"/>
        <v>X</v>
      </c>
      <c r="DF144" s="8" t="str">
        <f t="shared" si="192"/>
        <v>X</v>
      </c>
      <c r="DG144" s="8" t="str">
        <f t="shared" si="193"/>
        <v>X</v>
      </c>
      <c r="DH144" s="8" t="str">
        <f t="shared" si="194"/>
        <v>X</v>
      </c>
      <c r="DI144" s="8" t="str">
        <f t="shared" si="195"/>
        <v>X</v>
      </c>
      <c r="DJ144" s="8" t="str">
        <f t="shared" si="196"/>
        <v>X</v>
      </c>
      <c r="DK144" s="8" t="str">
        <f t="shared" si="197"/>
        <v>X</v>
      </c>
      <c r="DL144" s="8" t="str">
        <f t="shared" si="198"/>
        <v>X</v>
      </c>
      <c r="DM144" s="8" t="str">
        <f t="shared" si="199"/>
        <v>X</v>
      </c>
      <c r="DN144" s="8" t="str">
        <f t="shared" si="200"/>
        <v>X</v>
      </c>
      <c r="DO144" s="8" t="str">
        <f t="shared" si="201"/>
        <v>X</v>
      </c>
      <c r="DP144" s="8" t="str">
        <f t="shared" si="202"/>
        <v>X</v>
      </c>
      <c r="DQ144" s="8" t="str">
        <f t="shared" si="203"/>
        <v>X</v>
      </c>
      <c r="DR144" s="8" t="str">
        <f t="shared" si="204"/>
        <v>X</v>
      </c>
      <c r="DS144" s="8" t="str">
        <f t="shared" si="205"/>
        <v>X</v>
      </c>
      <c r="DT144" s="8" t="str">
        <f t="shared" si="206"/>
        <v>X</v>
      </c>
      <c r="DU144" s="8" t="str">
        <f t="shared" si="207"/>
        <v>X</v>
      </c>
      <c r="DV144" s="8" t="str">
        <f t="shared" si="208"/>
        <v>X</v>
      </c>
      <c r="DW144" s="8" t="str">
        <f t="shared" si="209"/>
        <v>X</v>
      </c>
      <c r="DX144" s="8" t="str">
        <f t="shared" si="210"/>
        <v>X</v>
      </c>
      <c r="DZ144" s="8" t="str">
        <f t="shared" si="211"/>
        <v>X</v>
      </c>
      <c r="EB144" s="8">
        <f>IF($DZ144="", "", COUNTIF($DZ$11:$DZ144, "X"))</f>
        <v>134</v>
      </c>
      <c r="ED144" s="10" t="str">
        <f t="shared" si="212"/>
        <v>134. Silversands Beach House</v>
      </c>
      <c r="EF144" s="8">
        <v>134</v>
      </c>
      <c r="EH144" s="10" t="str">
        <f>IF($B144="", "", IF(COUNTIF($B$11:$B144, $B144)&gt;1, "", $B144))</f>
        <v/>
      </c>
      <c r="EI144" s="8" t="str">
        <f t="shared" si="213"/>
        <v/>
      </c>
      <c r="EJ144" s="10" t="str">
        <f t="shared" si="214"/>
        <v/>
      </c>
      <c r="EL144" s="10" t="str">
        <f>IF($C144="", "", IF(COUNTIF($C$11:$C144, $C144)&gt;1, "", $C144))</f>
        <v>Saint George</v>
      </c>
      <c r="EM144" s="8">
        <f t="shared" si="215"/>
        <v>256</v>
      </c>
      <c r="EN144" s="10" t="str">
        <f t="shared" si="216"/>
        <v>Isla Baleares (Mallorca)</v>
      </c>
    </row>
    <row r="145" spans="1:144" hidden="1" x14ac:dyDescent="0.35">
      <c r="A145" s="2"/>
      <c r="B145" s="41" t="s">
        <v>1507</v>
      </c>
      <c r="C145" s="42" t="s">
        <v>135</v>
      </c>
      <c r="D145" s="42" t="s">
        <v>1508</v>
      </c>
      <c r="E145" s="49">
        <v>15</v>
      </c>
      <c r="F145" s="49">
        <v>2</v>
      </c>
      <c r="G145" s="49">
        <v>13</v>
      </c>
      <c r="H145" s="49">
        <v>0</v>
      </c>
      <c r="I145" s="42" t="s">
        <v>137</v>
      </c>
      <c r="J145" s="50" t="s">
        <v>137</v>
      </c>
      <c r="K145" s="49" t="s">
        <v>137</v>
      </c>
      <c r="L145" s="49" t="s">
        <v>137</v>
      </c>
      <c r="M145" s="49" t="s">
        <v>137</v>
      </c>
      <c r="N145" s="49" t="s">
        <v>137</v>
      </c>
      <c r="O145" s="49" t="s">
        <v>137</v>
      </c>
      <c r="P145" s="49" t="s">
        <v>137</v>
      </c>
      <c r="Q145" s="49" t="s">
        <v>137</v>
      </c>
      <c r="R145" s="49" t="s">
        <v>137</v>
      </c>
      <c r="S145" s="50" t="s">
        <v>137</v>
      </c>
      <c r="T145" s="49" t="s">
        <v>137</v>
      </c>
      <c r="U145" s="49" t="s">
        <v>137</v>
      </c>
      <c r="V145" s="49" t="s">
        <v>137</v>
      </c>
      <c r="W145" s="50" t="s">
        <v>137</v>
      </c>
      <c r="X145" s="49" t="s">
        <v>137</v>
      </c>
      <c r="Y145" s="50" t="s">
        <v>137</v>
      </c>
      <c r="Z145" s="49" t="s">
        <v>137</v>
      </c>
      <c r="AA145" s="49" t="s">
        <v>137</v>
      </c>
      <c r="AB145" s="67" t="s">
        <v>137</v>
      </c>
      <c r="AC145" s="63" t="s">
        <v>814</v>
      </c>
      <c r="AD145" s="63" t="s">
        <v>137</v>
      </c>
      <c r="AE145" s="43" t="s">
        <v>137</v>
      </c>
      <c r="AF145" s="2"/>
      <c r="BE145" s="8" t="str">
        <f t="shared" si="217"/>
        <v>X</v>
      </c>
      <c r="BG145" s="8" t="str">
        <f t="shared" si="154"/>
        <v/>
      </c>
      <c r="BH145" s="8" t="str">
        <f t="shared" si="155"/>
        <v/>
      </c>
      <c r="BI145" s="8" t="str">
        <f t="shared" si="156"/>
        <v/>
      </c>
      <c r="BJ145" s="8" t="str">
        <f t="shared" si="157"/>
        <v/>
      </c>
      <c r="BK145" s="8" t="str">
        <f t="shared" si="158"/>
        <v/>
      </c>
      <c r="BL145" s="8" t="str">
        <f t="shared" si="159"/>
        <v/>
      </c>
      <c r="BM145" s="8" t="str">
        <f t="shared" si="160"/>
        <v/>
      </c>
      <c r="BN145" s="8" t="str">
        <f t="shared" si="161"/>
        <v>Yellow</v>
      </c>
      <c r="BO145" s="8" t="str">
        <f t="shared" si="162"/>
        <v>Yellow</v>
      </c>
      <c r="BP145" s="8" t="str">
        <f t="shared" si="163"/>
        <v>Yellow</v>
      </c>
      <c r="BQ145" s="8" t="str">
        <f t="shared" si="164"/>
        <v>Yellow</v>
      </c>
      <c r="BR145" s="8" t="str">
        <f t="shared" si="165"/>
        <v>Yellow</v>
      </c>
      <c r="BS145" s="8" t="str">
        <f t="shared" si="166"/>
        <v>Yellow</v>
      </c>
      <c r="BT145" s="8" t="str">
        <f t="shared" si="167"/>
        <v>Yellow</v>
      </c>
      <c r="BU145" s="8" t="str">
        <f t="shared" si="168"/>
        <v>Yellow</v>
      </c>
      <c r="BV145" s="8" t="str">
        <f t="shared" si="169"/>
        <v>Yellow</v>
      </c>
      <c r="BW145" s="8" t="str">
        <f t="shared" si="170"/>
        <v>Yellow</v>
      </c>
      <c r="BX145" s="8" t="str">
        <f t="shared" si="171"/>
        <v>Yellow</v>
      </c>
      <c r="BY145" s="8" t="str">
        <f t="shared" si="172"/>
        <v>Yellow</v>
      </c>
      <c r="BZ145" s="8" t="str">
        <f t="shared" si="173"/>
        <v>Yellow</v>
      </c>
      <c r="CA145" s="8" t="str">
        <f t="shared" si="174"/>
        <v>Yellow</v>
      </c>
      <c r="CB145" s="8" t="str">
        <f t="shared" si="175"/>
        <v>Yellow</v>
      </c>
      <c r="CC145" s="8" t="str">
        <f t="shared" si="176"/>
        <v>Yellow</v>
      </c>
      <c r="CD145" s="8" t="str">
        <f t="shared" si="177"/>
        <v>Yellow</v>
      </c>
      <c r="CE145" s="8" t="str">
        <f t="shared" si="178"/>
        <v>Yellow</v>
      </c>
      <c r="CF145" s="8" t="str">
        <f t="shared" si="179"/>
        <v>Yellow</v>
      </c>
      <c r="CG145" s="8" t="str">
        <f t="shared" si="218"/>
        <v>Yellow</v>
      </c>
      <c r="CH145" s="8" t="str">
        <f t="shared" si="180"/>
        <v/>
      </c>
      <c r="CI145" s="8" t="str">
        <f t="shared" si="219"/>
        <v>Yellow</v>
      </c>
      <c r="CJ145" s="8" t="str">
        <f t="shared" si="181"/>
        <v>Yellow</v>
      </c>
      <c r="CL145" s="10" t="str">
        <f t="shared" si="220"/>
        <v>Guatemala - Antigua - Villa Bokéh</v>
      </c>
      <c r="CN145" s="22" t="str">
        <f t="shared" si="182"/>
        <v/>
      </c>
      <c r="CO145" s="22" t="str">
        <f t="shared" si="183"/>
        <v/>
      </c>
      <c r="CP145" s="22" t="str">
        <f t="shared" si="184"/>
        <v/>
      </c>
      <c r="CQ145" s="22" t="str">
        <f t="shared" si="185"/>
        <v/>
      </c>
      <c r="CR145" s="22" t="str">
        <f t="shared" si="221"/>
        <v/>
      </c>
      <c r="CS145" s="22" t="str">
        <f t="shared" si="222"/>
        <v/>
      </c>
      <c r="CY145" s="8" t="str">
        <f t="shared" si="186"/>
        <v>X</v>
      </c>
      <c r="CZ145" s="29" t="str">
        <f t="shared" si="187"/>
        <v>X</v>
      </c>
      <c r="DB145" s="8" t="str">
        <f t="shared" si="188"/>
        <v>X</v>
      </c>
      <c r="DC145" s="8" t="str">
        <f t="shared" si="189"/>
        <v>X</v>
      </c>
      <c r="DD145" s="8" t="str">
        <f t="shared" si="190"/>
        <v>X</v>
      </c>
      <c r="DE145" s="8" t="str">
        <f t="shared" si="191"/>
        <v>X</v>
      </c>
      <c r="DF145" s="8" t="str">
        <f t="shared" si="192"/>
        <v>X</v>
      </c>
      <c r="DG145" s="8" t="str">
        <f t="shared" si="193"/>
        <v>X</v>
      </c>
      <c r="DH145" s="8" t="str">
        <f t="shared" si="194"/>
        <v>X</v>
      </c>
      <c r="DI145" s="8" t="str">
        <f t="shared" si="195"/>
        <v>X</v>
      </c>
      <c r="DJ145" s="8" t="str">
        <f t="shared" si="196"/>
        <v>X</v>
      </c>
      <c r="DK145" s="8" t="str">
        <f t="shared" si="197"/>
        <v>X</v>
      </c>
      <c r="DL145" s="8" t="str">
        <f t="shared" si="198"/>
        <v>X</v>
      </c>
      <c r="DM145" s="8" t="str">
        <f t="shared" si="199"/>
        <v>X</v>
      </c>
      <c r="DN145" s="8" t="str">
        <f t="shared" si="200"/>
        <v>X</v>
      </c>
      <c r="DO145" s="8" t="str">
        <f t="shared" si="201"/>
        <v>X</v>
      </c>
      <c r="DP145" s="8" t="str">
        <f t="shared" si="202"/>
        <v>X</v>
      </c>
      <c r="DQ145" s="8" t="str">
        <f t="shared" si="203"/>
        <v>X</v>
      </c>
      <c r="DR145" s="8" t="str">
        <f t="shared" si="204"/>
        <v>X</v>
      </c>
      <c r="DS145" s="8" t="str">
        <f t="shared" si="205"/>
        <v>X</v>
      </c>
      <c r="DT145" s="8" t="str">
        <f t="shared" si="206"/>
        <v>X</v>
      </c>
      <c r="DU145" s="8" t="str">
        <f t="shared" si="207"/>
        <v>X</v>
      </c>
      <c r="DV145" s="8" t="str">
        <f t="shared" si="208"/>
        <v>X</v>
      </c>
      <c r="DW145" s="8" t="str">
        <f t="shared" si="209"/>
        <v>X</v>
      </c>
      <c r="DX145" s="8" t="str">
        <f t="shared" si="210"/>
        <v>X</v>
      </c>
      <c r="DZ145" s="8" t="str">
        <f t="shared" si="211"/>
        <v>X</v>
      </c>
      <c r="EB145" s="8">
        <f>IF($DZ145="", "", COUNTIF($DZ$11:$DZ145, "X"))</f>
        <v>135</v>
      </c>
      <c r="ED145" s="10" t="str">
        <f t="shared" si="212"/>
        <v>135. Villa Bokéh</v>
      </c>
      <c r="EF145" s="8">
        <v>135</v>
      </c>
      <c r="EH145" s="10" t="str">
        <f>IF($B145="", "", IF(COUNTIF($B$11:$B145, $B145)&gt;1, "", $B145))</f>
        <v>Guatemala</v>
      </c>
      <c r="EI145" s="8">
        <f t="shared" si="213"/>
        <v>26</v>
      </c>
      <c r="EJ145" s="10" t="str">
        <f t="shared" si="214"/>
        <v/>
      </c>
      <c r="EL145" s="10" t="str">
        <f>IF($C145="", "", IF(COUNTIF($C$11:$C145, $C145)&gt;1, "", $C145))</f>
        <v/>
      </c>
      <c r="EM145" s="8" t="str">
        <f t="shared" si="215"/>
        <v/>
      </c>
      <c r="EN145" s="10" t="str">
        <f t="shared" si="216"/>
        <v>Isla de Pacua</v>
      </c>
    </row>
    <row r="146" spans="1:144" hidden="1" x14ac:dyDescent="0.35">
      <c r="A146" s="2"/>
      <c r="B146" s="41" t="s">
        <v>323</v>
      </c>
      <c r="C146" s="42" t="s">
        <v>324</v>
      </c>
      <c r="D146" s="42" t="s">
        <v>325</v>
      </c>
      <c r="E146" s="49">
        <v>185</v>
      </c>
      <c r="F146" s="49">
        <v>155</v>
      </c>
      <c r="G146" s="49">
        <v>30</v>
      </c>
      <c r="H146" s="49">
        <v>0</v>
      </c>
      <c r="I146" s="42" t="s">
        <v>137</v>
      </c>
      <c r="J146" s="50" t="s">
        <v>137</v>
      </c>
      <c r="K146" s="49" t="s">
        <v>137</v>
      </c>
      <c r="L146" s="49" t="s">
        <v>137</v>
      </c>
      <c r="M146" s="49" t="s">
        <v>137</v>
      </c>
      <c r="N146" s="49" t="s">
        <v>137</v>
      </c>
      <c r="O146" s="49" t="s">
        <v>137</v>
      </c>
      <c r="P146" s="49" t="s">
        <v>137</v>
      </c>
      <c r="Q146" s="49" t="s">
        <v>137</v>
      </c>
      <c r="R146" s="49" t="s">
        <v>137</v>
      </c>
      <c r="S146" s="50" t="s">
        <v>137</v>
      </c>
      <c r="T146" s="49" t="s">
        <v>137</v>
      </c>
      <c r="U146" s="49" t="s">
        <v>137</v>
      </c>
      <c r="V146" s="49" t="s">
        <v>137</v>
      </c>
      <c r="W146" s="50" t="s">
        <v>7</v>
      </c>
      <c r="X146" s="49" t="s">
        <v>137</v>
      </c>
      <c r="Y146" s="50" t="s">
        <v>137</v>
      </c>
      <c r="Z146" s="49" t="s">
        <v>137</v>
      </c>
      <c r="AA146" s="49" t="s">
        <v>137</v>
      </c>
      <c r="AB146" s="67" t="s">
        <v>137</v>
      </c>
      <c r="AC146" s="63" t="s">
        <v>790</v>
      </c>
      <c r="AD146" s="63" t="s">
        <v>919</v>
      </c>
      <c r="AE146" s="43" t="s">
        <v>137</v>
      </c>
      <c r="AF146" s="2"/>
      <c r="BE146" s="8" t="str">
        <f t="shared" si="217"/>
        <v>X</v>
      </c>
      <c r="BG146" s="8" t="str">
        <f t="shared" si="154"/>
        <v/>
      </c>
      <c r="BH146" s="8" t="str">
        <f t="shared" si="155"/>
        <v/>
      </c>
      <c r="BI146" s="8" t="str">
        <f t="shared" si="156"/>
        <v/>
      </c>
      <c r="BJ146" s="8" t="str">
        <f t="shared" si="157"/>
        <v/>
      </c>
      <c r="BK146" s="8" t="str">
        <f t="shared" si="158"/>
        <v/>
      </c>
      <c r="BL146" s="8" t="str">
        <f t="shared" si="159"/>
        <v/>
      </c>
      <c r="BM146" s="8" t="str">
        <f t="shared" si="160"/>
        <v/>
      </c>
      <c r="BN146" s="8" t="str">
        <f t="shared" si="161"/>
        <v>Yellow</v>
      </c>
      <c r="BO146" s="8" t="str">
        <f t="shared" si="162"/>
        <v>Yellow</v>
      </c>
      <c r="BP146" s="8" t="str">
        <f t="shared" si="163"/>
        <v>Yellow</v>
      </c>
      <c r="BQ146" s="8" t="str">
        <f t="shared" si="164"/>
        <v>Yellow</v>
      </c>
      <c r="BR146" s="8" t="str">
        <f t="shared" si="165"/>
        <v>Yellow</v>
      </c>
      <c r="BS146" s="8" t="str">
        <f t="shared" si="166"/>
        <v>Yellow</v>
      </c>
      <c r="BT146" s="8" t="str">
        <f t="shared" si="167"/>
        <v>Yellow</v>
      </c>
      <c r="BU146" s="8" t="str">
        <f t="shared" si="168"/>
        <v>Yellow</v>
      </c>
      <c r="BV146" s="8" t="str">
        <f t="shared" si="169"/>
        <v>Yellow</v>
      </c>
      <c r="BW146" s="8" t="str">
        <f t="shared" si="170"/>
        <v>Yellow</v>
      </c>
      <c r="BX146" s="8" t="str">
        <f t="shared" si="171"/>
        <v>Yellow</v>
      </c>
      <c r="BY146" s="8" t="str">
        <f t="shared" si="172"/>
        <v>Yellow</v>
      </c>
      <c r="BZ146" s="8" t="str">
        <f t="shared" si="173"/>
        <v>Yellow</v>
      </c>
      <c r="CA146" s="8" t="str">
        <f t="shared" si="174"/>
        <v>Yellow</v>
      </c>
      <c r="CB146" s="8" t="str">
        <f t="shared" si="175"/>
        <v/>
      </c>
      <c r="CC146" s="8" t="str">
        <f t="shared" si="176"/>
        <v>Yellow</v>
      </c>
      <c r="CD146" s="8" t="str">
        <f t="shared" si="177"/>
        <v>Yellow</v>
      </c>
      <c r="CE146" s="8" t="str">
        <f t="shared" si="178"/>
        <v>Yellow</v>
      </c>
      <c r="CF146" s="8" t="str">
        <f t="shared" si="179"/>
        <v>Yellow</v>
      </c>
      <c r="CG146" s="8" t="str">
        <f t="shared" si="218"/>
        <v>Yellow</v>
      </c>
      <c r="CH146" s="8" t="str">
        <f t="shared" si="180"/>
        <v/>
      </c>
      <c r="CI146" s="8" t="str">
        <f t="shared" si="219"/>
        <v/>
      </c>
      <c r="CJ146" s="8" t="str">
        <f t="shared" si="181"/>
        <v>Yellow</v>
      </c>
      <c r="CL146" s="10" t="str">
        <f t="shared" si="220"/>
        <v>Hungary - Budapest - Anantara New York Palace Budapest</v>
      </c>
      <c r="CN146" s="22" t="str">
        <f t="shared" si="182"/>
        <v/>
      </c>
      <c r="CO146" s="22" t="str">
        <f t="shared" si="183"/>
        <v/>
      </c>
      <c r="CP146" s="22" t="str">
        <f t="shared" si="184"/>
        <v/>
      </c>
      <c r="CQ146" s="22" t="str">
        <f t="shared" si="185"/>
        <v/>
      </c>
      <c r="CR146" s="22" t="str">
        <f t="shared" si="221"/>
        <v/>
      </c>
      <c r="CS146" s="22" t="str">
        <f t="shared" si="222"/>
        <v/>
      </c>
      <c r="CY146" s="8" t="str">
        <f t="shared" si="186"/>
        <v>X</v>
      </c>
      <c r="CZ146" s="29" t="str">
        <f t="shared" si="187"/>
        <v>X</v>
      </c>
      <c r="DB146" s="8" t="str">
        <f t="shared" si="188"/>
        <v>X</v>
      </c>
      <c r="DC146" s="8" t="str">
        <f t="shared" si="189"/>
        <v>X</v>
      </c>
      <c r="DD146" s="8" t="str">
        <f t="shared" si="190"/>
        <v>X</v>
      </c>
      <c r="DE146" s="8" t="str">
        <f t="shared" si="191"/>
        <v>X</v>
      </c>
      <c r="DF146" s="8" t="str">
        <f t="shared" si="192"/>
        <v>X</v>
      </c>
      <c r="DG146" s="8" t="str">
        <f t="shared" si="193"/>
        <v>X</v>
      </c>
      <c r="DH146" s="8" t="str">
        <f t="shared" si="194"/>
        <v>X</v>
      </c>
      <c r="DI146" s="8" t="str">
        <f t="shared" si="195"/>
        <v>X</v>
      </c>
      <c r="DJ146" s="8" t="str">
        <f t="shared" si="196"/>
        <v>X</v>
      </c>
      <c r="DK146" s="8" t="str">
        <f t="shared" si="197"/>
        <v>X</v>
      </c>
      <c r="DL146" s="8" t="str">
        <f t="shared" si="198"/>
        <v>X</v>
      </c>
      <c r="DM146" s="8" t="str">
        <f t="shared" si="199"/>
        <v>X</v>
      </c>
      <c r="DN146" s="8" t="str">
        <f t="shared" si="200"/>
        <v>X</v>
      </c>
      <c r="DO146" s="8" t="str">
        <f t="shared" si="201"/>
        <v>X</v>
      </c>
      <c r="DP146" s="8" t="str">
        <f t="shared" si="202"/>
        <v>X</v>
      </c>
      <c r="DQ146" s="8" t="str">
        <f t="shared" si="203"/>
        <v>X</v>
      </c>
      <c r="DR146" s="8" t="str">
        <f t="shared" si="204"/>
        <v>X</v>
      </c>
      <c r="DS146" s="8" t="str">
        <f t="shared" si="205"/>
        <v>X</v>
      </c>
      <c r="DT146" s="8" t="str">
        <f t="shared" si="206"/>
        <v>X</v>
      </c>
      <c r="DU146" s="8" t="str">
        <f t="shared" si="207"/>
        <v>X</v>
      </c>
      <c r="DV146" s="8" t="str">
        <f t="shared" si="208"/>
        <v>X</v>
      </c>
      <c r="DW146" s="8" t="str">
        <f t="shared" si="209"/>
        <v>X</v>
      </c>
      <c r="DX146" s="8" t="str">
        <f t="shared" si="210"/>
        <v>X</v>
      </c>
      <c r="DZ146" s="8" t="str">
        <f t="shared" si="211"/>
        <v>X</v>
      </c>
      <c r="EB146" s="8">
        <f>IF($DZ146="", "", COUNTIF($DZ$11:$DZ146, "X"))</f>
        <v>136</v>
      </c>
      <c r="ED146" s="10" t="str">
        <f t="shared" si="212"/>
        <v>136. Anantara New York Palace Budapest</v>
      </c>
      <c r="EF146" s="8">
        <v>136</v>
      </c>
      <c r="EH146" s="10" t="str">
        <f>IF($B146="", "", IF(COUNTIF($B$11:$B146, $B146)&gt;1, "", $B146))</f>
        <v>Hungary</v>
      </c>
      <c r="EI146" s="8">
        <f t="shared" si="213"/>
        <v>27</v>
      </c>
      <c r="EJ146" s="10" t="str">
        <f t="shared" si="214"/>
        <v/>
      </c>
      <c r="EL146" s="10" t="str">
        <f>IF($C146="", "", IF(COUNTIF($C$11:$C146, $C146)&gt;1, "", $C146))</f>
        <v>Budapest</v>
      </c>
      <c r="EM146" s="8">
        <f t="shared" si="215"/>
        <v>35</v>
      </c>
      <c r="EN146" s="10" t="str">
        <f t="shared" si="216"/>
        <v>Islamabad</v>
      </c>
    </row>
    <row r="147" spans="1:144" x14ac:dyDescent="0.35">
      <c r="A147" s="2"/>
      <c r="B147" s="41" t="s">
        <v>326</v>
      </c>
      <c r="C147" s="42" t="s">
        <v>327</v>
      </c>
      <c r="D147" s="42" t="s">
        <v>328</v>
      </c>
      <c r="E147" s="49">
        <v>48</v>
      </c>
      <c r="F147" s="49">
        <v>40</v>
      </c>
      <c r="G147" s="49">
        <v>8</v>
      </c>
      <c r="H147" s="49">
        <v>0</v>
      </c>
      <c r="I147" s="42" t="s">
        <v>137</v>
      </c>
      <c r="J147" s="50" t="s">
        <v>137</v>
      </c>
      <c r="K147" s="49" t="s">
        <v>137</v>
      </c>
      <c r="L147" s="49" t="s">
        <v>137</v>
      </c>
      <c r="M147" s="49" t="s">
        <v>137</v>
      </c>
      <c r="N147" s="49" t="s">
        <v>137</v>
      </c>
      <c r="O147" s="49" t="s">
        <v>137</v>
      </c>
      <c r="P147" s="49" t="s">
        <v>137</v>
      </c>
      <c r="Q147" s="49" t="s">
        <v>137</v>
      </c>
      <c r="R147" s="49" t="s">
        <v>137</v>
      </c>
      <c r="S147" s="50" t="s">
        <v>137</v>
      </c>
      <c r="T147" s="49" t="s">
        <v>137</v>
      </c>
      <c r="U147" s="49" t="s">
        <v>137</v>
      </c>
      <c r="V147" s="49" t="s">
        <v>137</v>
      </c>
      <c r="W147" s="50" t="s">
        <v>7</v>
      </c>
      <c r="X147" s="49" t="s">
        <v>137</v>
      </c>
      <c r="Y147" s="50" t="s">
        <v>137</v>
      </c>
      <c r="Z147" s="49" t="s">
        <v>137</v>
      </c>
      <c r="AA147" s="49">
        <v>9</v>
      </c>
      <c r="AB147" s="67" t="s">
        <v>137</v>
      </c>
      <c r="AC147" s="63" t="s">
        <v>791</v>
      </c>
      <c r="AD147" s="63" t="s">
        <v>920</v>
      </c>
      <c r="AE147" s="43" t="s">
        <v>137</v>
      </c>
      <c r="AF147" s="2"/>
      <c r="BE147" s="8" t="str">
        <f t="shared" si="217"/>
        <v>X</v>
      </c>
      <c r="BG147" s="8" t="str">
        <f t="shared" si="154"/>
        <v/>
      </c>
      <c r="BH147" s="8" t="str">
        <f t="shared" si="155"/>
        <v/>
      </c>
      <c r="BI147" s="8" t="str">
        <f t="shared" si="156"/>
        <v/>
      </c>
      <c r="BJ147" s="8" t="str">
        <f t="shared" si="157"/>
        <v/>
      </c>
      <c r="BK147" s="8" t="str">
        <f t="shared" si="158"/>
        <v/>
      </c>
      <c r="BL147" s="8" t="str">
        <f t="shared" si="159"/>
        <v/>
      </c>
      <c r="BM147" s="8" t="str">
        <f t="shared" si="160"/>
        <v/>
      </c>
      <c r="BN147" s="8" t="str">
        <f t="shared" si="161"/>
        <v>Yellow</v>
      </c>
      <c r="BO147" s="8" t="str">
        <f t="shared" si="162"/>
        <v>Yellow</v>
      </c>
      <c r="BP147" s="8" t="str">
        <f t="shared" si="163"/>
        <v>Yellow</v>
      </c>
      <c r="BQ147" s="8" t="str">
        <f t="shared" si="164"/>
        <v>Yellow</v>
      </c>
      <c r="BR147" s="8" t="str">
        <f t="shared" si="165"/>
        <v>Yellow</v>
      </c>
      <c r="BS147" s="8" t="str">
        <f t="shared" si="166"/>
        <v>Yellow</v>
      </c>
      <c r="BT147" s="8" t="str">
        <f t="shared" si="167"/>
        <v>Yellow</v>
      </c>
      <c r="BU147" s="8" t="str">
        <f t="shared" si="168"/>
        <v>Yellow</v>
      </c>
      <c r="BV147" s="8" t="str">
        <f t="shared" si="169"/>
        <v>Yellow</v>
      </c>
      <c r="BW147" s="8" t="str">
        <f t="shared" si="170"/>
        <v>Yellow</v>
      </c>
      <c r="BX147" s="8" t="str">
        <f t="shared" si="171"/>
        <v>Yellow</v>
      </c>
      <c r="BY147" s="8" t="str">
        <f t="shared" si="172"/>
        <v>Yellow</v>
      </c>
      <c r="BZ147" s="8" t="str">
        <f t="shared" si="173"/>
        <v>Yellow</v>
      </c>
      <c r="CA147" s="8" t="str">
        <f t="shared" si="174"/>
        <v>Yellow</v>
      </c>
      <c r="CB147" s="8" t="str">
        <f t="shared" si="175"/>
        <v/>
      </c>
      <c r="CC147" s="8" t="str">
        <f t="shared" si="176"/>
        <v>Yellow</v>
      </c>
      <c r="CD147" s="8" t="str">
        <f t="shared" si="177"/>
        <v>Yellow</v>
      </c>
      <c r="CE147" s="8" t="str">
        <f t="shared" si="178"/>
        <v>Yellow</v>
      </c>
      <c r="CF147" s="8" t="str">
        <f t="shared" si="179"/>
        <v/>
      </c>
      <c r="CG147" s="8" t="str">
        <f t="shared" si="218"/>
        <v>Yellow</v>
      </c>
      <c r="CH147" s="8" t="str">
        <f t="shared" si="180"/>
        <v/>
      </c>
      <c r="CI147" s="8" t="str">
        <f t="shared" si="219"/>
        <v/>
      </c>
      <c r="CJ147" s="8" t="str">
        <f t="shared" si="181"/>
        <v>Yellow</v>
      </c>
      <c r="CL147" s="10" t="str">
        <f t="shared" si="220"/>
        <v>India - New Delhi - The Lodhi</v>
      </c>
      <c r="CN147" s="22" t="str">
        <f t="shared" si="182"/>
        <v/>
      </c>
      <c r="CO147" s="22" t="str">
        <f t="shared" si="183"/>
        <v/>
      </c>
      <c r="CP147" s="22" t="str">
        <f t="shared" si="184"/>
        <v/>
      </c>
      <c r="CQ147" s="22" t="str">
        <f t="shared" si="185"/>
        <v/>
      </c>
      <c r="CR147" s="22" t="str">
        <f t="shared" si="221"/>
        <v/>
      </c>
      <c r="CS147" s="22">
        <f t="shared" si="222"/>
        <v>9</v>
      </c>
      <c r="CY147" s="8" t="str">
        <f t="shared" si="186"/>
        <v>X</v>
      </c>
      <c r="CZ147" s="29" t="str">
        <f t="shared" si="187"/>
        <v>X</v>
      </c>
      <c r="DB147" s="8" t="str">
        <f t="shared" si="188"/>
        <v>X</v>
      </c>
      <c r="DC147" s="8" t="str">
        <f t="shared" si="189"/>
        <v>X</v>
      </c>
      <c r="DD147" s="8" t="str">
        <f t="shared" si="190"/>
        <v>X</v>
      </c>
      <c r="DE147" s="8" t="str">
        <f t="shared" si="191"/>
        <v>X</v>
      </c>
      <c r="DF147" s="8" t="str">
        <f t="shared" si="192"/>
        <v>X</v>
      </c>
      <c r="DG147" s="8" t="str">
        <f t="shared" si="193"/>
        <v>X</v>
      </c>
      <c r="DH147" s="8" t="str">
        <f t="shared" si="194"/>
        <v>X</v>
      </c>
      <c r="DI147" s="8" t="str">
        <f t="shared" si="195"/>
        <v>X</v>
      </c>
      <c r="DJ147" s="8" t="str">
        <f t="shared" si="196"/>
        <v>X</v>
      </c>
      <c r="DK147" s="8" t="str">
        <f t="shared" si="197"/>
        <v>X</v>
      </c>
      <c r="DL147" s="8" t="str">
        <f t="shared" si="198"/>
        <v>X</v>
      </c>
      <c r="DM147" s="8" t="str">
        <f t="shared" si="199"/>
        <v>X</v>
      </c>
      <c r="DN147" s="8" t="str">
        <f t="shared" si="200"/>
        <v>X</v>
      </c>
      <c r="DO147" s="8" t="str">
        <f t="shared" si="201"/>
        <v>X</v>
      </c>
      <c r="DP147" s="8" t="str">
        <f t="shared" si="202"/>
        <v>X</v>
      </c>
      <c r="DQ147" s="8" t="str">
        <f t="shared" si="203"/>
        <v>X</v>
      </c>
      <c r="DR147" s="8" t="str">
        <f t="shared" si="204"/>
        <v>X</v>
      </c>
      <c r="DS147" s="8" t="str">
        <f t="shared" si="205"/>
        <v>X</v>
      </c>
      <c r="DT147" s="8" t="str">
        <f t="shared" si="206"/>
        <v>X</v>
      </c>
      <c r="DU147" s="8" t="str">
        <f t="shared" si="207"/>
        <v>X</v>
      </c>
      <c r="DV147" s="8" t="str">
        <f t="shared" si="208"/>
        <v>X</v>
      </c>
      <c r="DW147" s="8" t="str">
        <f t="shared" si="209"/>
        <v>X</v>
      </c>
      <c r="DX147" s="8" t="str">
        <f t="shared" si="210"/>
        <v>X</v>
      </c>
      <c r="DZ147" s="8" t="str">
        <f t="shared" si="211"/>
        <v>X</v>
      </c>
      <c r="EB147" s="8">
        <f>IF($DZ147="", "", COUNTIF($DZ$11:$DZ147, "X"))</f>
        <v>137</v>
      </c>
      <c r="ED147" s="10" t="str">
        <f t="shared" si="212"/>
        <v>137. The Lodhi</v>
      </c>
      <c r="EF147" s="8">
        <v>137</v>
      </c>
      <c r="EH147" s="10" t="str">
        <f>IF($B147="", "", IF(COUNTIF($B$11:$B147, $B147)&gt;1, "", $B147))</f>
        <v>India</v>
      </c>
      <c r="EI147" s="8">
        <f t="shared" si="213"/>
        <v>28</v>
      </c>
      <c r="EJ147" s="10" t="str">
        <f t="shared" si="214"/>
        <v/>
      </c>
      <c r="EL147" s="10" t="str">
        <f>IF($C147="", "", IF(COUNTIF($C$11:$C147, $C147)&gt;1, "", $C147))</f>
        <v>New Delhi</v>
      </c>
      <c r="EM147" s="8">
        <f t="shared" si="215"/>
        <v>202</v>
      </c>
      <c r="EN147" s="10" t="str">
        <f t="shared" si="216"/>
        <v>Island of Capri</v>
      </c>
    </row>
    <row r="148" spans="1:144" x14ac:dyDescent="0.35">
      <c r="A148" s="2"/>
      <c r="B148" s="41" t="s">
        <v>326</v>
      </c>
      <c r="C148" s="42" t="s">
        <v>327</v>
      </c>
      <c r="D148" s="42" t="s">
        <v>1198</v>
      </c>
      <c r="E148" s="49">
        <v>235</v>
      </c>
      <c r="F148" s="49">
        <v>192</v>
      </c>
      <c r="G148" s="49">
        <v>43</v>
      </c>
      <c r="H148" s="49">
        <v>4</v>
      </c>
      <c r="I148" s="42" t="s">
        <v>137</v>
      </c>
      <c r="J148" s="50" t="s">
        <v>137</v>
      </c>
      <c r="K148" s="49">
        <v>220</v>
      </c>
      <c r="L148" s="49">
        <v>2189</v>
      </c>
      <c r="M148" s="49">
        <v>300</v>
      </c>
      <c r="N148" s="49">
        <v>200</v>
      </c>
      <c r="O148" s="49">
        <v>180</v>
      </c>
      <c r="P148" s="49">
        <v>90</v>
      </c>
      <c r="Q148" s="49">
        <v>400</v>
      </c>
      <c r="R148" s="49">
        <v>1000</v>
      </c>
      <c r="S148" s="50" t="s">
        <v>7</v>
      </c>
      <c r="T148" s="49" t="s">
        <v>137</v>
      </c>
      <c r="U148" s="49" t="s">
        <v>137</v>
      </c>
      <c r="V148" s="49" t="s">
        <v>137</v>
      </c>
      <c r="W148" s="50" t="s">
        <v>137</v>
      </c>
      <c r="X148" s="49" t="s">
        <v>137</v>
      </c>
      <c r="Y148" s="50" t="s">
        <v>137</v>
      </c>
      <c r="Z148" s="49" t="s">
        <v>137</v>
      </c>
      <c r="AA148" s="49">
        <v>11.81</v>
      </c>
      <c r="AB148" s="67" t="s">
        <v>137</v>
      </c>
      <c r="AC148" s="63" t="s">
        <v>1134</v>
      </c>
      <c r="AD148" s="63" t="s">
        <v>1199</v>
      </c>
      <c r="AE148" s="43" t="s">
        <v>137</v>
      </c>
      <c r="AF148" s="2"/>
      <c r="BE148" s="8" t="str">
        <f t="shared" si="217"/>
        <v>X</v>
      </c>
      <c r="BG148" s="8" t="str">
        <f t="shared" si="154"/>
        <v/>
      </c>
      <c r="BH148" s="8" t="str">
        <f t="shared" si="155"/>
        <v/>
      </c>
      <c r="BI148" s="8" t="str">
        <f t="shared" si="156"/>
        <v/>
      </c>
      <c r="BJ148" s="8" t="str">
        <f t="shared" si="157"/>
        <v/>
      </c>
      <c r="BK148" s="8" t="str">
        <f t="shared" si="158"/>
        <v/>
      </c>
      <c r="BL148" s="8" t="str">
        <f t="shared" si="159"/>
        <v/>
      </c>
      <c r="BM148" s="8" t="str">
        <f t="shared" si="160"/>
        <v/>
      </c>
      <c r="BN148" s="8" t="str">
        <f t="shared" si="161"/>
        <v>Yellow</v>
      </c>
      <c r="BO148" s="8" t="str">
        <f t="shared" si="162"/>
        <v>Yellow</v>
      </c>
      <c r="BP148" s="8" t="str">
        <f t="shared" si="163"/>
        <v/>
      </c>
      <c r="BQ148" s="8" t="str">
        <f t="shared" si="164"/>
        <v/>
      </c>
      <c r="BR148" s="8" t="str">
        <f t="shared" si="165"/>
        <v/>
      </c>
      <c r="BS148" s="8" t="str">
        <f t="shared" si="166"/>
        <v/>
      </c>
      <c r="BT148" s="8" t="str">
        <f t="shared" si="167"/>
        <v/>
      </c>
      <c r="BU148" s="8" t="str">
        <f t="shared" si="168"/>
        <v/>
      </c>
      <c r="BV148" s="8" t="str">
        <f t="shared" si="169"/>
        <v/>
      </c>
      <c r="BW148" s="8" t="str">
        <f t="shared" si="170"/>
        <v/>
      </c>
      <c r="BX148" s="8" t="str">
        <f t="shared" si="171"/>
        <v/>
      </c>
      <c r="BY148" s="8" t="str">
        <f t="shared" si="172"/>
        <v>Yellow</v>
      </c>
      <c r="BZ148" s="8" t="str">
        <f t="shared" si="173"/>
        <v>Yellow</v>
      </c>
      <c r="CA148" s="8" t="str">
        <f t="shared" si="174"/>
        <v>Yellow</v>
      </c>
      <c r="CB148" s="8" t="str">
        <f t="shared" si="175"/>
        <v>Yellow</v>
      </c>
      <c r="CC148" s="8" t="str">
        <f t="shared" si="176"/>
        <v>Yellow</v>
      </c>
      <c r="CD148" s="8" t="str">
        <f t="shared" si="177"/>
        <v>Yellow</v>
      </c>
      <c r="CE148" s="8" t="str">
        <f t="shared" si="178"/>
        <v>Yellow</v>
      </c>
      <c r="CF148" s="8" t="str">
        <f t="shared" si="179"/>
        <v/>
      </c>
      <c r="CG148" s="8" t="str">
        <f t="shared" si="218"/>
        <v>Yellow</v>
      </c>
      <c r="CH148" s="8" t="str">
        <f t="shared" si="180"/>
        <v/>
      </c>
      <c r="CI148" s="8" t="str">
        <f t="shared" si="219"/>
        <v/>
      </c>
      <c r="CJ148" s="8" t="str">
        <f t="shared" si="181"/>
        <v>Yellow</v>
      </c>
      <c r="CL148" s="10" t="str">
        <f t="shared" si="220"/>
        <v>India - New Delhi - The Imperial</v>
      </c>
      <c r="CN148" s="22">
        <f t="shared" si="182"/>
        <v>2189</v>
      </c>
      <c r="CO148" s="22" t="str">
        <f t="shared" si="183"/>
        <v/>
      </c>
      <c r="CP148" s="22" t="str">
        <f t="shared" si="184"/>
        <v/>
      </c>
      <c r="CQ148" s="22" t="str">
        <f t="shared" si="185"/>
        <v/>
      </c>
      <c r="CR148" s="22" t="str">
        <f t="shared" si="221"/>
        <v/>
      </c>
      <c r="CS148" s="22">
        <f t="shared" si="222"/>
        <v>11.81</v>
      </c>
      <c r="CY148" s="8" t="str">
        <f t="shared" si="186"/>
        <v>X</v>
      </c>
      <c r="CZ148" s="29" t="str">
        <f t="shared" si="187"/>
        <v>X</v>
      </c>
      <c r="DB148" s="8" t="str">
        <f t="shared" si="188"/>
        <v>X</v>
      </c>
      <c r="DC148" s="8" t="str">
        <f t="shared" si="189"/>
        <v>X</v>
      </c>
      <c r="DD148" s="8" t="str">
        <f t="shared" si="190"/>
        <v>X</v>
      </c>
      <c r="DE148" s="8" t="str">
        <f t="shared" si="191"/>
        <v>X</v>
      </c>
      <c r="DF148" s="8" t="str">
        <f t="shared" si="192"/>
        <v>X</v>
      </c>
      <c r="DG148" s="8" t="str">
        <f t="shared" si="193"/>
        <v>X</v>
      </c>
      <c r="DH148" s="8" t="str">
        <f t="shared" si="194"/>
        <v>X</v>
      </c>
      <c r="DI148" s="8" t="str">
        <f t="shared" si="195"/>
        <v>X</v>
      </c>
      <c r="DJ148" s="8" t="str">
        <f t="shared" si="196"/>
        <v>X</v>
      </c>
      <c r="DK148" s="8" t="str">
        <f t="shared" si="197"/>
        <v>X</v>
      </c>
      <c r="DL148" s="8" t="str">
        <f t="shared" si="198"/>
        <v>X</v>
      </c>
      <c r="DM148" s="8" t="str">
        <f t="shared" si="199"/>
        <v>X</v>
      </c>
      <c r="DN148" s="8" t="str">
        <f t="shared" si="200"/>
        <v>X</v>
      </c>
      <c r="DO148" s="8" t="str">
        <f t="shared" si="201"/>
        <v>X</v>
      </c>
      <c r="DP148" s="8" t="str">
        <f t="shared" si="202"/>
        <v>X</v>
      </c>
      <c r="DQ148" s="8" t="str">
        <f t="shared" si="203"/>
        <v>X</v>
      </c>
      <c r="DR148" s="8" t="str">
        <f t="shared" si="204"/>
        <v>X</v>
      </c>
      <c r="DS148" s="8" t="str">
        <f t="shared" si="205"/>
        <v>X</v>
      </c>
      <c r="DT148" s="8" t="str">
        <f t="shared" si="206"/>
        <v>X</v>
      </c>
      <c r="DU148" s="8" t="str">
        <f t="shared" si="207"/>
        <v>X</v>
      </c>
      <c r="DV148" s="8" t="str">
        <f t="shared" si="208"/>
        <v>X</v>
      </c>
      <c r="DW148" s="8" t="str">
        <f t="shared" si="209"/>
        <v>X</v>
      </c>
      <c r="DX148" s="8" t="str">
        <f t="shared" si="210"/>
        <v>X</v>
      </c>
      <c r="DZ148" s="8" t="str">
        <f t="shared" si="211"/>
        <v>X</v>
      </c>
      <c r="EB148" s="8">
        <f>IF($DZ148="", "", COUNTIF($DZ$11:$DZ148, "X"))</f>
        <v>138</v>
      </c>
      <c r="ED148" s="10" t="str">
        <f t="shared" si="212"/>
        <v>138. The Imperial</v>
      </c>
      <c r="EF148" s="8">
        <v>138</v>
      </c>
      <c r="EH148" s="10" t="str">
        <f>IF($B148="", "", IF(COUNTIF($B$11:$B148, $B148)&gt;1, "", $B148))</f>
        <v/>
      </c>
      <c r="EI148" s="8" t="str">
        <f t="shared" si="213"/>
        <v/>
      </c>
      <c r="EJ148" s="10" t="str">
        <f t="shared" si="214"/>
        <v/>
      </c>
      <c r="EL148" s="10" t="str">
        <f>IF($C148="", "", IF(COUNTIF($C$11:$C148, $C148)&gt;1, "", $C148))</f>
        <v/>
      </c>
      <c r="EM148" s="8" t="str">
        <f t="shared" si="215"/>
        <v/>
      </c>
      <c r="EN148" s="10" t="str">
        <f t="shared" si="216"/>
        <v>Island of Ischia</v>
      </c>
    </row>
    <row r="149" spans="1:144" hidden="1" x14ac:dyDescent="0.35">
      <c r="A149" s="2"/>
      <c r="B149" s="41" t="s">
        <v>329</v>
      </c>
      <c r="C149" s="42" t="s">
        <v>336</v>
      </c>
      <c r="D149" s="42" t="s">
        <v>337</v>
      </c>
      <c r="E149" s="49">
        <v>81</v>
      </c>
      <c r="F149" s="49">
        <v>66</v>
      </c>
      <c r="G149" s="49">
        <v>15</v>
      </c>
      <c r="H149" s="49">
        <v>1</v>
      </c>
      <c r="I149" s="42" t="s">
        <v>137</v>
      </c>
      <c r="J149" s="50" t="s">
        <v>137</v>
      </c>
      <c r="K149" s="49">
        <v>60</v>
      </c>
      <c r="L149" s="49">
        <v>50</v>
      </c>
      <c r="M149" s="49" t="s">
        <v>137</v>
      </c>
      <c r="N149" s="49" t="s">
        <v>137</v>
      </c>
      <c r="O149" s="49" t="s">
        <v>137</v>
      </c>
      <c r="P149" s="49" t="s">
        <v>137</v>
      </c>
      <c r="Q149" s="49">
        <v>50</v>
      </c>
      <c r="R149" s="49">
        <v>50</v>
      </c>
      <c r="S149" s="50" t="s">
        <v>7</v>
      </c>
      <c r="T149" s="49" t="s">
        <v>137</v>
      </c>
      <c r="U149" s="49" t="s">
        <v>137</v>
      </c>
      <c r="V149" s="49" t="s">
        <v>137</v>
      </c>
      <c r="W149" s="50" t="s">
        <v>7</v>
      </c>
      <c r="X149" s="49" t="s">
        <v>137</v>
      </c>
      <c r="Y149" s="50" t="s">
        <v>137</v>
      </c>
      <c r="Z149" s="49" t="s">
        <v>137</v>
      </c>
      <c r="AA149" s="49">
        <v>9</v>
      </c>
      <c r="AB149" s="67" t="s">
        <v>137</v>
      </c>
      <c r="AC149" s="63" t="s">
        <v>791</v>
      </c>
      <c r="AD149" s="63" t="s">
        <v>924</v>
      </c>
      <c r="AE149" s="43" t="s">
        <v>137</v>
      </c>
      <c r="AF149" s="2"/>
      <c r="BE149" s="8" t="str">
        <f t="shared" si="217"/>
        <v>X</v>
      </c>
      <c r="BG149" s="8" t="str">
        <f t="shared" si="154"/>
        <v/>
      </c>
      <c r="BH149" s="8" t="str">
        <f t="shared" si="155"/>
        <v/>
      </c>
      <c r="BI149" s="8" t="str">
        <f t="shared" si="156"/>
        <v/>
      </c>
      <c r="BJ149" s="8" t="str">
        <f t="shared" si="157"/>
        <v/>
      </c>
      <c r="BK149" s="8" t="str">
        <f t="shared" si="158"/>
        <v/>
      </c>
      <c r="BL149" s="8" t="str">
        <f t="shared" si="159"/>
        <v/>
      </c>
      <c r="BM149" s="8" t="str">
        <f t="shared" si="160"/>
        <v/>
      </c>
      <c r="BN149" s="8" t="str">
        <f t="shared" si="161"/>
        <v>Yellow</v>
      </c>
      <c r="BO149" s="8" t="str">
        <f t="shared" si="162"/>
        <v>Yellow</v>
      </c>
      <c r="BP149" s="8" t="str">
        <f t="shared" si="163"/>
        <v/>
      </c>
      <c r="BQ149" s="8" t="str">
        <f t="shared" si="164"/>
        <v/>
      </c>
      <c r="BR149" s="8" t="str">
        <f t="shared" si="165"/>
        <v>Yellow</v>
      </c>
      <c r="BS149" s="8" t="str">
        <f t="shared" si="166"/>
        <v>Yellow</v>
      </c>
      <c r="BT149" s="8" t="str">
        <f t="shared" si="167"/>
        <v>Yellow</v>
      </c>
      <c r="BU149" s="8" t="str">
        <f t="shared" si="168"/>
        <v>Yellow</v>
      </c>
      <c r="BV149" s="8" t="str">
        <f t="shared" si="169"/>
        <v/>
      </c>
      <c r="BW149" s="8" t="str">
        <f t="shared" si="170"/>
        <v/>
      </c>
      <c r="BX149" s="8" t="str">
        <f t="shared" si="171"/>
        <v/>
      </c>
      <c r="BY149" s="8" t="str">
        <f t="shared" si="172"/>
        <v>Yellow</v>
      </c>
      <c r="BZ149" s="8" t="str">
        <f t="shared" si="173"/>
        <v>Yellow</v>
      </c>
      <c r="CA149" s="8" t="str">
        <f t="shared" si="174"/>
        <v>Yellow</v>
      </c>
      <c r="CB149" s="8" t="str">
        <f t="shared" si="175"/>
        <v/>
      </c>
      <c r="CC149" s="8" t="str">
        <f t="shared" si="176"/>
        <v>Yellow</v>
      </c>
      <c r="CD149" s="8" t="str">
        <f t="shared" si="177"/>
        <v>Yellow</v>
      </c>
      <c r="CE149" s="8" t="str">
        <f t="shared" si="178"/>
        <v>Yellow</v>
      </c>
      <c r="CF149" s="8" t="str">
        <f t="shared" si="179"/>
        <v/>
      </c>
      <c r="CG149" s="8" t="str">
        <f t="shared" si="218"/>
        <v>Yellow</v>
      </c>
      <c r="CH149" s="8" t="str">
        <f t="shared" si="180"/>
        <v/>
      </c>
      <c r="CI149" s="8" t="str">
        <f t="shared" si="219"/>
        <v/>
      </c>
      <c r="CJ149" s="8" t="str">
        <f t="shared" si="181"/>
        <v>Yellow</v>
      </c>
      <c r="CL149" s="10" t="str">
        <f t="shared" si="220"/>
        <v>Indonesia - Bali - The Legian Seminyak, Bali</v>
      </c>
      <c r="CN149" s="22">
        <f t="shared" si="182"/>
        <v>50</v>
      </c>
      <c r="CO149" s="22" t="str">
        <f t="shared" si="183"/>
        <v/>
      </c>
      <c r="CP149" s="22" t="str">
        <f t="shared" si="184"/>
        <v/>
      </c>
      <c r="CQ149" s="22" t="str">
        <f t="shared" si="185"/>
        <v/>
      </c>
      <c r="CR149" s="22" t="str">
        <f t="shared" si="221"/>
        <v/>
      </c>
      <c r="CS149" s="22">
        <f t="shared" si="222"/>
        <v>9</v>
      </c>
      <c r="CY149" s="8" t="str">
        <f t="shared" si="186"/>
        <v>X</v>
      </c>
      <c r="CZ149" s="29" t="str">
        <f t="shared" si="187"/>
        <v>X</v>
      </c>
      <c r="DB149" s="8" t="str">
        <f t="shared" si="188"/>
        <v>X</v>
      </c>
      <c r="DC149" s="8" t="str">
        <f t="shared" si="189"/>
        <v>X</v>
      </c>
      <c r="DD149" s="8" t="str">
        <f t="shared" si="190"/>
        <v>X</v>
      </c>
      <c r="DE149" s="8" t="str">
        <f t="shared" si="191"/>
        <v>X</v>
      </c>
      <c r="DF149" s="8" t="str">
        <f t="shared" si="192"/>
        <v>X</v>
      </c>
      <c r="DG149" s="8" t="str">
        <f t="shared" si="193"/>
        <v>X</v>
      </c>
      <c r="DH149" s="8" t="str">
        <f t="shared" si="194"/>
        <v>X</v>
      </c>
      <c r="DI149" s="8" t="str">
        <f t="shared" si="195"/>
        <v>X</v>
      </c>
      <c r="DJ149" s="8" t="str">
        <f t="shared" si="196"/>
        <v>X</v>
      </c>
      <c r="DK149" s="8" t="str">
        <f t="shared" si="197"/>
        <v>X</v>
      </c>
      <c r="DL149" s="8" t="str">
        <f t="shared" si="198"/>
        <v>X</v>
      </c>
      <c r="DM149" s="8" t="str">
        <f t="shared" si="199"/>
        <v>X</v>
      </c>
      <c r="DN149" s="8" t="str">
        <f t="shared" si="200"/>
        <v>X</v>
      </c>
      <c r="DO149" s="8" t="str">
        <f t="shared" si="201"/>
        <v>X</v>
      </c>
      <c r="DP149" s="8" t="str">
        <f t="shared" si="202"/>
        <v>X</v>
      </c>
      <c r="DQ149" s="8" t="str">
        <f t="shared" si="203"/>
        <v>X</v>
      </c>
      <c r="DR149" s="8" t="str">
        <f t="shared" si="204"/>
        <v>X</v>
      </c>
      <c r="DS149" s="8" t="str">
        <f t="shared" si="205"/>
        <v>X</v>
      </c>
      <c r="DT149" s="8" t="str">
        <f t="shared" si="206"/>
        <v>X</v>
      </c>
      <c r="DU149" s="8" t="str">
        <f t="shared" si="207"/>
        <v>X</v>
      </c>
      <c r="DV149" s="8" t="str">
        <f t="shared" si="208"/>
        <v>X</v>
      </c>
      <c r="DW149" s="8" t="str">
        <f t="shared" si="209"/>
        <v>X</v>
      </c>
      <c r="DX149" s="8" t="str">
        <f t="shared" si="210"/>
        <v>X</v>
      </c>
      <c r="DZ149" s="8" t="str">
        <f t="shared" si="211"/>
        <v>X</v>
      </c>
      <c r="EB149" s="8">
        <f>IF($DZ149="", "", COUNTIF($DZ$11:$DZ149, "X"))</f>
        <v>139</v>
      </c>
      <c r="ED149" s="10" t="str">
        <f t="shared" si="212"/>
        <v>139. The Legian Seminyak, Bali</v>
      </c>
      <c r="EF149" s="8">
        <v>139</v>
      </c>
      <c r="EH149" s="10" t="str">
        <f>IF($B149="", "", IF(COUNTIF($B$11:$B149, $B149)&gt;1, "", $B149))</f>
        <v>Indonesia</v>
      </c>
      <c r="EI149" s="8">
        <f t="shared" si="213"/>
        <v>29</v>
      </c>
      <c r="EJ149" s="10" t="str">
        <f t="shared" si="214"/>
        <v/>
      </c>
      <c r="EL149" s="10" t="str">
        <f>IF($C149="", "", IF(COUNTIF($C$11:$C149, $C149)&gt;1, "", $C149))</f>
        <v>Bali</v>
      </c>
      <c r="EM149" s="8">
        <f t="shared" si="215"/>
        <v>16</v>
      </c>
      <c r="EN149" s="10" t="str">
        <f t="shared" si="216"/>
        <v>Isola di Vulcano, Lipari</v>
      </c>
    </row>
    <row r="150" spans="1:144" hidden="1" x14ac:dyDescent="0.35">
      <c r="A150" s="2"/>
      <c r="B150" s="41" t="s">
        <v>329</v>
      </c>
      <c r="C150" s="42" t="s">
        <v>334</v>
      </c>
      <c r="D150" s="42" t="s">
        <v>335</v>
      </c>
      <c r="E150" s="49">
        <v>27</v>
      </c>
      <c r="F150" s="49">
        <v>0</v>
      </c>
      <c r="G150" s="49">
        <v>27</v>
      </c>
      <c r="H150" s="49">
        <v>0</v>
      </c>
      <c r="I150" s="42" t="s">
        <v>137</v>
      </c>
      <c r="J150" s="50" t="s">
        <v>137</v>
      </c>
      <c r="K150" s="49">
        <v>40</v>
      </c>
      <c r="L150" s="49" t="s">
        <v>137</v>
      </c>
      <c r="M150" s="49">
        <v>20</v>
      </c>
      <c r="N150" s="49" t="s">
        <v>137</v>
      </c>
      <c r="O150" s="49" t="s">
        <v>137</v>
      </c>
      <c r="P150" s="49" t="s">
        <v>137</v>
      </c>
      <c r="Q150" s="49" t="s">
        <v>137</v>
      </c>
      <c r="R150" s="49">
        <v>100</v>
      </c>
      <c r="S150" s="50" t="s">
        <v>7</v>
      </c>
      <c r="T150" s="49" t="s">
        <v>137</v>
      </c>
      <c r="U150" s="49" t="s">
        <v>137</v>
      </c>
      <c r="V150" s="49" t="s">
        <v>137</v>
      </c>
      <c r="W150" s="50" t="s">
        <v>7</v>
      </c>
      <c r="X150" s="49" t="s">
        <v>137</v>
      </c>
      <c r="Y150" s="50" t="s">
        <v>137</v>
      </c>
      <c r="Z150" s="49" t="s">
        <v>137</v>
      </c>
      <c r="AA150" s="49">
        <v>40</v>
      </c>
      <c r="AB150" s="67" t="s">
        <v>137</v>
      </c>
      <c r="AC150" s="63" t="s">
        <v>791</v>
      </c>
      <c r="AD150" s="63" t="s">
        <v>923</v>
      </c>
      <c r="AE150" s="43" t="s">
        <v>137</v>
      </c>
      <c r="AF150" s="2"/>
      <c r="BE150" s="8" t="str">
        <f t="shared" si="217"/>
        <v>X</v>
      </c>
      <c r="BG150" s="8" t="str">
        <f t="shared" si="154"/>
        <v/>
      </c>
      <c r="BH150" s="8" t="str">
        <f t="shared" si="155"/>
        <v/>
      </c>
      <c r="BI150" s="8" t="str">
        <f t="shared" si="156"/>
        <v/>
      </c>
      <c r="BJ150" s="8" t="str">
        <f t="shared" si="157"/>
        <v/>
      </c>
      <c r="BK150" s="8" t="str">
        <f t="shared" si="158"/>
        <v/>
      </c>
      <c r="BL150" s="8" t="str">
        <f t="shared" si="159"/>
        <v/>
      </c>
      <c r="BM150" s="8" t="str">
        <f t="shared" si="160"/>
        <v/>
      </c>
      <c r="BN150" s="8" t="str">
        <f t="shared" si="161"/>
        <v>Yellow</v>
      </c>
      <c r="BO150" s="8" t="str">
        <f t="shared" si="162"/>
        <v>Yellow</v>
      </c>
      <c r="BP150" s="8" t="str">
        <f t="shared" si="163"/>
        <v/>
      </c>
      <c r="BQ150" s="8" t="str">
        <f t="shared" si="164"/>
        <v>Yellow</v>
      </c>
      <c r="BR150" s="8" t="str">
        <f t="shared" si="165"/>
        <v/>
      </c>
      <c r="BS150" s="8" t="str">
        <f t="shared" si="166"/>
        <v>Yellow</v>
      </c>
      <c r="BT150" s="8" t="str">
        <f t="shared" si="167"/>
        <v>Yellow</v>
      </c>
      <c r="BU150" s="8" t="str">
        <f t="shared" si="168"/>
        <v>Yellow</v>
      </c>
      <c r="BV150" s="8" t="str">
        <f t="shared" si="169"/>
        <v>Yellow</v>
      </c>
      <c r="BW150" s="8" t="str">
        <f t="shared" si="170"/>
        <v/>
      </c>
      <c r="BX150" s="8" t="str">
        <f t="shared" si="171"/>
        <v/>
      </c>
      <c r="BY150" s="8" t="str">
        <f t="shared" si="172"/>
        <v>Yellow</v>
      </c>
      <c r="BZ150" s="8" t="str">
        <f t="shared" si="173"/>
        <v>Yellow</v>
      </c>
      <c r="CA150" s="8" t="str">
        <f t="shared" si="174"/>
        <v>Yellow</v>
      </c>
      <c r="CB150" s="8" t="str">
        <f t="shared" si="175"/>
        <v/>
      </c>
      <c r="CC150" s="8" t="str">
        <f t="shared" si="176"/>
        <v>Yellow</v>
      </c>
      <c r="CD150" s="8" t="str">
        <f t="shared" si="177"/>
        <v>Yellow</v>
      </c>
      <c r="CE150" s="8" t="str">
        <f t="shared" si="178"/>
        <v>Yellow</v>
      </c>
      <c r="CF150" s="8" t="str">
        <f t="shared" si="179"/>
        <v/>
      </c>
      <c r="CG150" s="8" t="str">
        <f t="shared" si="218"/>
        <v>Yellow</v>
      </c>
      <c r="CH150" s="8" t="str">
        <f t="shared" si="180"/>
        <v/>
      </c>
      <c r="CI150" s="8" t="str">
        <f t="shared" si="219"/>
        <v/>
      </c>
      <c r="CJ150" s="8" t="str">
        <f t="shared" si="181"/>
        <v>Yellow</v>
      </c>
      <c r="CL150" s="10" t="str">
        <f t="shared" si="220"/>
        <v>Indonesia - Sumba Island - Nihi Sumba</v>
      </c>
      <c r="CN150" s="22" t="str">
        <f t="shared" si="182"/>
        <v/>
      </c>
      <c r="CO150" s="22" t="str">
        <f t="shared" si="183"/>
        <v/>
      </c>
      <c r="CP150" s="22" t="str">
        <f t="shared" si="184"/>
        <v/>
      </c>
      <c r="CQ150" s="22" t="str">
        <f t="shared" si="185"/>
        <v/>
      </c>
      <c r="CR150" s="22" t="str">
        <f t="shared" si="221"/>
        <v/>
      </c>
      <c r="CS150" s="22">
        <f t="shared" si="222"/>
        <v>40</v>
      </c>
      <c r="CY150" s="8" t="str">
        <f t="shared" si="186"/>
        <v>X</v>
      </c>
      <c r="CZ150" s="29" t="str">
        <f t="shared" si="187"/>
        <v>X</v>
      </c>
      <c r="DB150" s="8" t="str">
        <f t="shared" si="188"/>
        <v>X</v>
      </c>
      <c r="DC150" s="8" t="str">
        <f t="shared" si="189"/>
        <v>X</v>
      </c>
      <c r="DD150" s="8" t="str">
        <f t="shared" si="190"/>
        <v>X</v>
      </c>
      <c r="DE150" s="8" t="str">
        <f t="shared" si="191"/>
        <v>X</v>
      </c>
      <c r="DF150" s="8" t="str">
        <f t="shared" si="192"/>
        <v>X</v>
      </c>
      <c r="DG150" s="8" t="str">
        <f t="shared" si="193"/>
        <v>X</v>
      </c>
      <c r="DH150" s="8" t="str">
        <f t="shared" si="194"/>
        <v>X</v>
      </c>
      <c r="DI150" s="8" t="str">
        <f t="shared" si="195"/>
        <v>X</v>
      </c>
      <c r="DJ150" s="8" t="str">
        <f t="shared" si="196"/>
        <v>X</v>
      </c>
      <c r="DK150" s="8" t="str">
        <f t="shared" si="197"/>
        <v>X</v>
      </c>
      <c r="DL150" s="8" t="str">
        <f t="shared" si="198"/>
        <v>X</v>
      </c>
      <c r="DM150" s="8" t="str">
        <f t="shared" si="199"/>
        <v>X</v>
      </c>
      <c r="DN150" s="8" t="str">
        <f t="shared" si="200"/>
        <v>X</v>
      </c>
      <c r="DO150" s="8" t="str">
        <f t="shared" si="201"/>
        <v>X</v>
      </c>
      <c r="DP150" s="8" t="str">
        <f t="shared" si="202"/>
        <v>X</v>
      </c>
      <c r="DQ150" s="8" t="str">
        <f t="shared" si="203"/>
        <v>X</v>
      </c>
      <c r="DR150" s="8" t="str">
        <f t="shared" si="204"/>
        <v>X</v>
      </c>
      <c r="DS150" s="8" t="str">
        <f t="shared" si="205"/>
        <v>X</v>
      </c>
      <c r="DT150" s="8" t="str">
        <f t="shared" si="206"/>
        <v>X</v>
      </c>
      <c r="DU150" s="8" t="str">
        <f t="shared" si="207"/>
        <v>X</v>
      </c>
      <c r="DV150" s="8" t="str">
        <f t="shared" si="208"/>
        <v>X</v>
      </c>
      <c r="DW150" s="8" t="str">
        <f t="shared" si="209"/>
        <v>X</v>
      </c>
      <c r="DX150" s="8" t="str">
        <f t="shared" si="210"/>
        <v>X</v>
      </c>
      <c r="DZ150" s="8" t="str">
        <f t="shared" si="211"/>
        <v>X</v>
      </c>
      <c r="EB150" s="8">
        <f>IF($DZ150="", "", COUNTIF($DZ$11:$DZ150, "X"))</f>
        <v>140</v>
      </c>
      <c r="ED150" s="10" t="str">
        <f t="shared" si="212"/>
        <v>140. Nihi Sumba</v>
      </c>
      <c r="EF150" s="8">
        <v>140</v>
      </c>
      <c r="EH150" s="10" t="str">
        <f>IF($B150="", "", IF(COUNTIF($B$11:$B150, $B150)&gt;1, "", $B150))</f>
        <v/>
      </c>
      <c r="EI150" s="8" t="str">
        <f t="shared" si="213"/>
        <v/>
      </c>
      <c r="EJ150" s="10" t="str">
        <f t="shared" si="214"/>
        <v/>
      </c>
      <c r="EL150" s="10" t="str">
        <f>IF($C150="", "", IF(COUNTIF($C$11:$C150, $C150)&gt;1, "", $C150))</f>
        <v>Sumba Island</v>
      </c>
      <c r="EM150" s="8">
        <f t="shared" si="215"/>
        <v>311</v>
      </c>
      <c r="EN150" s="10" t="str">
        <f t="shared" si="216"/>
        <v>Istanbul</v>
      </c>
    </row>
    <row r="151" spans="1:144" hidden="1" x14ac:dyDescent="0.35">
      <c r="A151" s="2"/>
      <c r="B151" s="41" t="s">
        <v>329</v>
      </c>
      <c r="C151" s="42" t="s">
        <v>330</v>
      </c>
      <c r="D151" s="42" t="s">
        <v>331</v>
      </c>
      <c r="E151" s="49">
        <v>38</v>
      </c>
      <c r="F151" s="49">
        <v>0</v>
      </c>
      <c r="G151" s="49">
        <v>38</v>
      </c>
      <c r="H151" s="49">
        <v>1</v>
      </c>
      <c r="I151" s="42" t="s">
        <v>137</v>
      </c>
      <c r="J151" s="50" t="s">
        <v>137</v>
      </c>
      <c r="K151" s="49">
        <v>83</v>
      </c>
      <c r="L151" s="49">
        <v>100</v>
      </c>
      <c r="M151" s="49">
        <v>50</v>
      </c>
      <c r="N151" s="49">
        <v>40</v>
      </c>
      <c r="O151" s="49" t="s">
        <v>137</v>
      </c>
      <c r="P151" s="49">
        <v>38</v>
      </c>
      <c r="Q151" s="49">
        <v>40</v>
      </c>
      <c r="R151" s="49" t="s">
        <v>137</v>
      </c>
      <c r="S151" s="50" t="s">
        <v>7</v>
      </c>
      <c r="T151" s="49" t="s">
        <v>137</v>
      </c>
      <c r="U151" s="49" t="s">
        <v>137</v>
      </c>
      <c r="V151" s="49" t="s">
        <v>137</v>
      </c>
      <c r="W151" s="50" t="s">
        <v>7</v>
      </c>
      <c r="X151" s="49" t="s">
        <v>137</v>
      </c>
      <c r="Y151" s="50" t="s">
        <v>137</v>
      </c>
      <c r="Z151" s="49" t="s">
        <v>137</v>
      </c>
      <c r="AA151" s="49">
        <v>21</v>
      </c>
      <c r="AB151" s="67" t="s">
        <v>137</v>
      </c>
      <c r="AC151" s="63" t="s">
        <v>791</v>
      </c>
      <c r="AD151" s="63" t="s">
        <v>921</v>
      </c>
      <c r="AE151" s="43" t="s">
        <v>137</v>
      </c>
      <c r="AF151" s="2"/>
      <c r="BE151" s="8" t="str">
        <f t="shared" si="217"/>
        <v>X</v>
      </c>
      <c r="BG151" s="8" t="str">
        <f t="shared" si="154"/>
        <v/>
      </c>
      <c r="BH151" s="8" t="str">
        <f t="shared" si="155"/>
        <v/>
      </c>
      <c r="BI151" s="8" t="str">
        <f t="shared" si="156"/>
        <v/>
      </c>
      <c r="BJ151" s="8" t="str">
        <f t="shared" si="157"/>
        <v/>
      </c>
      <c r="BK151" s="8" t="str">
        <f t="shared" si="158"/>
        <v/>
      </c>
      <c r="BL151" s="8" t="str">
        <f t="shared" si="159"/>
        <v/>
      </c>
      <c r="BM151" s="8" t="str">
        <f t="shared" si="160"/>
        <v/>
      </c>
      <c r="BN151" s="8" t="str">
        <f t="shared" si="161"/>
        <v>Yellow</v>
      </c>
      <c r="BO151" s="8" t="str">
        <f t="shared" si="162"/>
        <v>Yellow</v>
      </c>
      <c r="BP151" s="8" t="str">
        <f t="shared" si="163"/>
        <v/>
      </c>
      <c r="BQ151" s="8" t="str">
        <f t="shared" si="164"/>
        <v/>
      </c>
      <c r="BR151" s="8" t="str">
        <f t="shared" si="165"/>
        <v/>
      </c>
      <c r="BS151" s="8" t="str">
        <f t="shared" si="166"/>
        <v/>
      </c>
      <c r="BT151" s="8" t="str">
        <f t="shared" si="167"/>
        <v>Yellow</v>
      </c>
      <c r="BU151" s="8" t="str">
        <f t="shared" si="168"/>
        <v/>
      </c>
      <c r="BV151" s="8" t="str">
        <f t="shared" si="169"/>
        <v/>
      </c>
      <c r="BW151" s="8" t="str">
        <f t="shared" si="170"/>
        <v>Yellow</v>
      </c>
      <c r="BX151" s="8" t="str">
        <f t="shared" si="171"/>
        <v/>
      </c>
      <c r="BY151" s="8" t="str">
        <f t="shared" si="172"/>
        <v>Yellow</v>
      </c>
      <c r="BZ151" s="8" t="str">
        <f t="shared" si="173"/>
        <v>Yellow</v>
      </c>
      <c r="CA151" s="8" t="str">
        <f t="shared" si="174"/>
        <v>Yellow</v>
      </c>
      <c r="CB151" s="8" t="str">
        <f t="shared" si="175"/>
        <v/>
      </c>
      <c r="CC151" s="8" t="str">
        <f t="shared" si="176"/>
        <v>Yellow</v>
      </c>
      <c r="CD151" s="8" t="str">
        <f t="shared" si="177"/>
        <v>Yellow</v>
      </c>
      <c r="CE151" s="8" t="str">
        <f t="shared" si="178"/>
        <v>Yellow</v>
      </c>
      <c r="CF151" s="8" t="str">
        <f t="shared" si="179"/>
        <v/>
      </c>
      <c r="CG151" s="8" t="str">
        <f t="shared" si="218"/>
        <v>Yellow</v>
      </c>
      <c r="CH151" s="8" t="str">
        <f t="shared" si="180"/>
        <v/>
      </c>
      <c r="CI151" s="8" t="str">
        <f t="shared" si="219"/>
        <v/>
      </c>
      <c r="CJ151" s="8" t="str">
        <f t="shared" si="181"/>
        <v>Yellow</v>
      </c>
      <c r="CL151" s="10" t="str">
        <f t="shared" si="220"/>
        <v>Indonesia - Bali - Kerambitan - Soori Bali</v>
      </c>
      <c r="CN151" s="22">
        <f t="shared" si="182"/>
        <v>100</v>
      </c>
      <c r="CO151" s="22" t="str">
        <f t="shared" si="183"/>
        <v/>
      </c>
      <c r="CP151" s="22" t="str">
        <f t="shared" si="184"/>
        <v/>
      </c>
      <c r="CQ151" s="22" t="str">
        <f t="shared" si="185"/>
        <v/>
      </c>
      <c r="CR151" s="22" t="str">
        <f t="shared" si="221"/>
        <v/>
      </c>
      <c r="CS151" s="22">
        <f t="shared" si="222"/>
        <v>21</v>
      </c>
      <c r="CY151" s="8" t="str">
        <f t="shared" si="186"/>
        <v>X</v>
      </c>
      <c r="CZ151" s="29" t="str">
        <f t="shared" si="187"/>
        <v>X</v>
      </c>
      <c r="DB151" s="8" t="str">
        <f t="shared" si="188"/>
        <v>X</v>
      </c>
      <c r="DC151" s="8" t="str">
        <f t="shared" si="189"/>
        <v>X</v>
      </c>
      <c r="DD151" s="8" t="str">
        <f t="shared" si="190"/>
        <v>X</v>
      </c>
      <c r="DE151" s="8" t="str">
        <f t="shared" si="191"/>
        <v>X</v>
      </c>
      <c r="DF151" s="8" t="str">
        <f t="shared" si="192"/>
        <v>X</v>
      </c>
      <c r="DG151" s="8" t="str">
        <f t="shared" si="193"/>
        <v>X</v>
      </c>
      <c r="DH151" s="8" t="str">
        <f t="shared" si="194"/>
        <v>X</v>
      </c>
      <c r="DI151" s="8" t="str">
        <f t="shared" si="195"/>
        <v>X</v>
      </c>
      <c r="DJ151" s="8" t="str">
        <f t="shared" si="196"/>
        <v>X</v>
      </c>
      <c r="DK151" s="8" t="str">
        <f t="shared" si="197"/>
        <v>X</v>
      </c>
      <c r="DL151" s="8" t="str">
        <f t="shared" si="198"/>
        <v>X</v>
      </c>
      <c r="DM151" s="8" t="str">
        <f t="shared" si="199"/>
        <v>X</v>
      </c>
      <c r="DN151" s="8" t="str">
        <f t="shared" si="200"/>
        <v>X</v>
      </c>
      <c r="DO151" s="8" t="str">
        <f t="shared" si="201"/>
        <v>X</v>
      </c>
      <c r="DP151" s="8" t="str">
        <f t="shared" si="202"/>
        <v>X</v>
      </c>
      <c r="DQ151" s="8" t="str">
        <f t="shared" si="203"/>
        <v>X</v>
      </c>
      <c r="DR151" s="8" t="str">
        <f t="shared" si="204"/>
        <v>X</v>
      </c>
      <c r="DS151" s="8" t="str">
        <f t="shared" si="205"/>
        <v>X</v>
      </c>
      <c r="DT151" s="8" t="str">
        <f t="shared" si="206"/>
        <v>X</v>
      </c>
      <c r="DU151" s="8" t="str">
        <f t="shared" si="207"/>
        <v>X</v>
      </c>
      <c r="DV151" s="8" t="str">
        <f t="shared" si="208"/>
        <v>X</v>
      </c>
      <c r="DW151" s="8" t="str">
        <f t="shared" si="209"/>
        <v>X</v>
      </c>
      <c r="DX151" s="8" t="str">
        <f t="shared" si="210"/>
        <v>X</v>
      </c>
      <c r="DZ151" s="8" t="str">
        <f t="shared" si="211"/>
        <v>X</v>
      </c>
      <c r="EB151" s="8">
        <f>IF($DZ151="", "", COUNTIF($DZ$11:$DZ151, "X"))</f>
        <v>141</v>
      </c>
      <c r="ED151" s="10" t="str">
        <f t="shared" si="212"/>
        <v>141. Soori Bali</v>
      </c>
      <c r="EF151" s="8">
        <v>141</v>
      </c>
      <c r="EH151" s="10" t="str">
        <f>IF($B151="", "", IF(COUNTIF($B$11:$B151, $B151)&gt;1, "", $B151))</f>
        <v/>
      </c>
      <c r="EI151" s="8" t="str">
        <f t="shared" si="213"/>
        <v/>
      </c>
      <c r="EJ151" s="10" t="str">
        <f t="shared" si="214"/>
        <v/>
      </c>
      <c r="EL151" s="10" t="str">
        <f>IF($C151="", "", IF(COUNTIF($C$11:$C151, $C151)&gt;1, "", $C151))</f>
        <v>Bali - Kerambitan</v>
      </c>
      <c r="EM151" s="8">
        <f t="shared" si="215"/>
        <v>17</v>
      </c>
      <c r="EN151" s="10" t="str">
        <f t="shared" si="216"/>
        <v>Jerusalem</v>
      </c>
    </row>
    <row r="152" spans="1:144" hidden="1" x14ac:dyDescent="0.35">
      <c r="A152" s="2"/>
      <c r="B152" s="41" t="s">
        <v>329</v>
      </c>
      <c r="C152" s="42" t="s">
        <v>332</v>
      </c>
      <c r="D152" s="42" t="s">
        <v>333</v>
      </c>
      <c r="E152" s="49">
        <v>23</v>
      </c>
      <c r="F152" s="49">
        <v>0</v>
      </c>
      <c r="G152" s="49">
        <v>23</v>
      </c>
      <c r="H152" s="49">
        <v>1</v>
      </c>
      <c r="I152" s="42" t="s">
        <v>137</v>
      </c>
      <c r="J152" s="50" t="s">
        <v>137</v>
      </c>
      <c r="K152" s="49">
        <v>23</v>
      </c>
      <c r="L152" s="49">
        <v>50</v>
      </c>
      <c r="M152" s="49">
        <v>0</v>
      </c>
      <c r="N152" s="49">
        <v>14</v>
      </c>
      <c r="O152" s="49">
        <v>10</v>
      </c>
      <c r="P152" s="49">
        <v>14</v>
      </c>
      <c r="Q152" s="49" t="s">
        <v>137</v>
      </c>
      <c r="R152" s="49" t="s">
        <v>137</v>
      </c>
      <c r="S152" s="50" t="s">
        <v>7</v>
      </c>
      <c r="T152" s="49" t="s">
        <v>137</v>
      </c>
      <c r="U152" s="49" t="s">
        <v>137</v>
      </c>
      <c r="V152" s="49" t="s">
        <v>137</v>
      </c>
      <c r="W152" s="50" t="s">
        <v>7</v>
      </c>
      <c r="X152" s="49" t="s">
        <v>137</v>
      </c>
      <c r="Y152" s="50" t="s">
        <v>137</v>
      </c>
      <c r="Z152" s="49" t="s">
        <v>137</v>
      </c>
      <c r="AA152" s="49">
        <v>30</v>
      </c>
      <c r="AB152" s="67" t="s">
        <v>137</v>
      </c>
      <c r="AC152" s="63" t="s">
        <v>791</v>
      </c>
      <c r="AD152" s="63" t="s">
        <v>922</v>
      </c>
      <c r="AE152" s="43" t="s">
        <v>137</v>
      </c>
      <c r="AF152" s="2"/>
      <c r="BE152" s="8" t="str">
        <f t="shared" si="217"/>
        <v>X</v>
      </c>
      <c r="BG152" s="8" t="str">
        <f t="shared" si="154"/>
        <v/>
      </c>
      <c r="BH152" s="8" t="str">
        <f t="shared" si="155"/>
        <v/>
      </c>
      <c r="BI152" s="8" t="str">
        <f t="shared" si="156"/>
        <v/>
      </c>
      <c r="BJ152" s="8" t="str">
        <f t="shared" si="157"/>
        <v/>
      </c>
      <c r="BK152" s="8" t="str">
        <f t="shared" si="158"/>
        <v/>
      </c>
      <c r="BL152" s="8" t="str">
        <f t="shared" si="159"/>
        <v/>
      </c>
      <c r="BM152" s="8" t="str">
        <f t="shared" si="160"/>
        <v/>
      </c>
      <c r="BN152" s="8" t="str">
        <f t="shared" si="161"/>
        <v>Yellow</v>
      </c>
      <c r="BO152" s="8" t="str">
        <f t="shared" si="162"/>
        <v>Yellow</v>
      </c>
      <c r="BP152" s="8" t="str">
        <f t="shared" si="163"/>
        <v/>
      </c>
      <c r="BQ152" s="8" t="str">
        <f t="shared" si="164"/>
        <v/>
      </c>
      <c r="BR152" s="8" t="str">
        <f t="shared" si="165"/>
        <v/>
      </c>
      <c r="BS152" s="8" t="str">
        <f t="shared" si="166"/>
        <v/>
      </c>
      <c r="BT152" s="8" t="str">
        <f t="shared" si="167"/>
        <v/>
      </c>
      <c r="BU152" s="8" t="str">
        <f t="shared" si="168"/>
        <v/>
      </c>
      <c r="BV152" s="8" t="str">
        <f t="shared" si="169"/>
        <v>Yellow</v>
      </c>
      <c r="BW152" s="8" t="str">
        <f t="shared" si="170"/>
        <v>Yellow</v>
      </c>
      <c r="BX152" s="8" t="str">
        <f t="shared" si="171"/>
        <v/>
      </c>
      <c r="BY152" s="8" t="str">
        <f t="shared" si="172"/>
        <v>Yellow</v>
      </c>
      <c r="BZ152" s="8" t="str">
        <f t="shared" si="173"/>
        <v>Yellow</v>
      </c>
      <c r="CA152" s="8" t="str">
        <f t="shared" si="174"/>
        <v>Yellow</v>
      </c>
      <c r="CB152" s="8" t="str">
        <f t="shared" si="175"/>
        <v/>
      </c>
      <c r="CC152" s="8" t="str">
        <f t="shared" si="176"/>
        <v>Yellow</v>
      </c>
      <c r="CD152" s="8" t="str">
        <f t="shared" si="177"/>
        <v>Yellow</v>
      </c>
      <c r="CE152" s="8" t="str">
        <f t="shared" si="178"/>
        <v>Yellow</v>
      </c>
      <c r="CF152" s="8" t="str">
        <f t="shared" si="179"/>
        <v/>
      </c>
      <c r="CG152" s="8" t="str">
        <f t="shared" si="218"/>
        <v>Yellow</v>
      </c>
      <c r="CH152" s="8" t="str">
        <f t="shared" si="180"/>
        <v/>
      </c>
      <c r="CI152" s="8" t="str">
        <f t="shared" si="219"/>
        <v/>
      </c>
      <c r="CJ152" s="8" t="str">
        <f t="shared" si="181"/>
        <v>Yellow</v>
      </c>
      <c r="CL152" s="10" t="str">
        <f t="shared" si="220"/>
        <v>Indonesia - Ubud - Capella Ubud, Bali</v>
      </c>
      <c r="CN152" s="22">
        <f t="shared" si="182"/>
        <v>50</v>
      </c>
      <c r="CO152" s="22" t="str">
        <f t="shared" si="183"/>
        <v/>
      </c>
      <c r="CP152" s="22" t="str">
        <f t="shared" si="184"/>
        <v/>
      </c>
      <c r="CQ152" s="22" t="str">
        <f t="shared" si="185"/>
        <v/>
      </c>
      <c r="CR152" s="22" t="str">
        <f t="shared" si="221"/>
        <v/>
      </c>
      <c r="CS152" s="22">
        <f t="shared" si="222"/>
        <v>30</v>
      </c>
      <c r="CY152" s="8" t="str">
        <f t="shared" si="186"/>
        <v>X</v>
      </c>
      <c r="CZ152" s="29" t="str">
        <f t="shared" si="187"/>
        <v>X</v>
      </c>
      <c r="DB152" s="8" t="str">
        <f t="shared" si="188"/>
        <v>X</v>
      </c>
      <c r="DC152" s="8" t="str">
        <f t="shared" si="189"/>
        <v>X</v>
      </c>
      <c r="DD152" s="8" t="str">
        <f t="shared" si="190"/>
        <v>X</v>
      </c>
      <c r="DE152" s="8" t="str">
        <f t="shared" si="191"/>
        <v>X</v>
      </c>
      <c r="DF152" s="8" t="str">
        <f t="shared" si="192"/>
        <v>X</v>
      </c>
      <c r="DG152" s="8" t="str">
        <f t="shared" si="193"/>
        <v>X</v>
      </c>
      <c r="DH152" s="8" t="str">
        <f t="shared" si="194"/>
        <v>X</v>
      </c>
      <c r="DI152" s="8" t="str">
        <f t="shared" si="195"/>
        <v>X</v>
      </c>
      <c r="DJ152" s="8" t="str">
        <f t="shared" si="196"/>
        <v>X</v>
      </c>
      <c r="DK152" s="8" t="str">
        <f t="shared" si="197"/>
        <v>X</v>
      </c>
      <c r="DL152" s="8" t="str">
        <f t="shared" si="198"/>
        <v>X</v>
      </c>
      <c r="DM152" s="8" t="str">
        <f t="shared" si="199"/>
        <v>X</v>
      </c>
      <c r="DN152" s="8" t="str">
        <f t="shared" si="200"/>
        <v>X</v>
      </c>
      <c r="DO152" s="8" t="str">
        <f t="shared" si="201"/>
        <v>X</v>
      </c>
      <c r="DP152" s="8" t="str">
        <f t="shared" si="202"/>
        <v>X</v>
      </c>
      <c r="DQ152" s="8" t="str">
        <f t="shared" si="203"/>
        <v>X</v>
      </c>
      <c r="DR152" s="8" t="str">
        <f t="shared" si="204"/>
        <v>X</v>
      </c>
      <c r="DS152" s="8" t="str">
        <f t="shared" si="205"/>
        <v>X</v>
      </c>
      <c r="DT152" s="8" t="str">
        <f t="shared" si="206"/>
        <v>X</v>
      </c>
      <c r="DU152" s="8" t="str">
        <f t="shared" si="207"/>
        <v>X</v>
      </c>
      <c r="DV152" s="8" t="str">
        <f t="shared" si="208"/>
        <v>X</v>
      </c>
      <c r="DW152" s="8" t="str">
        <f t="shared" si="209"/>
        <v>X</v>
      </c>
      <c r="DX152" s="8" t="str">
        <f t="shared" si="210"/>
        <v>X</v>
      </c>
      <c r="DZ152" s="8" t="str">
        <f t="shared" si="211"/>
        <v>X</v>
      </c>
      <c r="EB152" s="8">
        <f>IF($DZ152="", "", COUNTIF($DZ$11:$DZ152, "X"))</f>
        <v>142</v>
      </c>
      <c r="ED152" s="10" t="str">
        <f t="shared" si="212"/>
        <v>142. Capella Ubud, Bali</v>
      </c>
      <c r="EF152" s="8">
        <v>142</v>
      </c>
      <c r="EH152" s="10" t="str">
        <f>IF($B152="", "", IF(COUNTIF($B$11:$B152, $B152)&gt;1, "", $B152))</f>
        <v/>
      </c>
      <c r="EI152" s="8" t="str">
        <f t="shared" si="213"/>
        <v/>
      </c>
      <c r="EJ152" s="10" t="str">
        <f t="shared" si="214"/>
        <v/>
      </c>
      <c r="EL152" s="10" t="str">
        <f>IF($C152="", "", IF(COUNTIF($C$11:$C152, $C152)&gt;1, "", $C152))</f>
        <v>Ubud</v>
      </c>
      <c r="EM152" s="8">
        <f t="shared" si="215"/>
        <v>334</v>
      </c>
      <c r="EN152" s="10" t="str">
        <f t="shared" si="216"/>
        <v>Johannesburg</v>
      </c>
    </row>
    <row r="153" spans="1:144" hidden="1" x14ac:dyDescent="0.35">
      <c r="A153" s="2"/>
      <c r="B153" s="41" t="s">
        <v>329</v>
      </c>
      <c r="C153" s="42" t="s">
        <v>1383</v>
      </c>
      <c r="D153" s="42" t="s">
        <v>1384</v>
      </c>
      <c r="E153" s="49">
        <v>21</v>
      </c>
      <c r="F153" s="49">
        <v>0</v>
      </c>
      <c r="G153" s="49">
        <v>21</v>
      </c>
      <c r="H153" s="49">
        <v>0</v>
      </c>
      <c r="I153" s="42" t="s">
        <v>137</v>
      </c>
      <c r="J153" s="50" t="s">
        <v>137</v>
      </c>
      <c r="K153" s="49" t="s">
        <v>137</v>
      </c>
      <c r="L153" s="49" t="s">
        <v>137</v>
      </c>
      <c r="M153" s="49" t="s">
        <v>137</v>
      </c>
      <c r="N153" s="49" t="s">
        <v>137</v>
      </c>
      <c r="O153" s="49" t="s">
        <v>137</v>
      </c>
      <c r="P153" s="49" t="s">
        <v>137</v>
      </c>
      <c r="Q153" s="49" t="s">
        <v>137</v>
      </c>
      <c r="R153" s="49" t="s">
        <v>137</v>
      </c>
      <c r="S153" s="50" t="s">
        <v>137</v>
      </c>
      <c r="T153" s="49" t="s">
        <v>137</v>
      </c>
      <c r="U153" s="49" t="s">
        <v>137</v>
      </c>
      <c r="V153" s="49" t="s">
        <v>137</v>
      </c>
      <c r="W153" s="50" t="s">
        <v>137</v>
      </c>
      <c r="X153" s="49" t="s">
        <v>137</v>
      </c>
      <c r="Y153" s="50" t="s">
        <v>137</v>
      </c>
      <c r="Z153" s="49" t="s">
        <v>137</v>
      </c>
      <c r="AA153" s="49" t="s">
        <v>137</v>
      </c>
      <c r="AB153" s="67" t="s">
        <v>137</v>
      </c>
      <c r="AC153" s="63" t="s">
        <v>791</v>
      </c>
      <c r="AD153" s="63" t="s">
        <v>137</v>
      </c>
      <c r="AE153" s="43" t="s">
        <v>137</v>
      </c>
      <c r="AF153" s="2"/>
      <c r="BE153" s="8" t="str">
        <f t="shared" si="217"/>
        <v>X</v>
      </c>
      <c r="BG153" s="8" t="str">
        <f t="shared" si="154"/>
        <v/>
      </c>
      <c r="BH153" s="8" t="str">
        <f t="shared" si="155"/>
        <v/>
      </c>
      <c r="BI153" s="8" t="str">
        <f t="shared" si="156"/>
        <v/>
      </c>
      <c r="BJ153" s="8" t="str">
        <f t="shared" si="157"/>
        <v/>
      </c>
      <c r="BK153" s="8" t="str">
        <f t="shared" si="158"/>
        <v/>
      </c>
      <c r="BL153" s="8" t="str">
        <f t="shared" si="159"/>
        <v/>
      </c>
      <c r="BM153" s="8" t="str">
        <f t="shared" si="160"/>
        <v/>
      </c>
      <c r="BN153" s="8" t="str">
        <f t="shared" si="161"/>
        <v>Yellow</v>
      </c>
      <c r="BO153" s="8" t="str">
        <f t="shared" si="162"/>
        <v>Yellow</v>
      </c>
      <c r="BP153" s="8" t="str">
        <f t="shared" si="163"/>
        <v>Yellow</v>
      </c>
      <c r="BQ153" s="8" t="str">
        <f t="shared" si="164"/>
        <v>Yellow</v>
      </c>
      <c r="BR153" s="8" t="str">
        <f t="shared" si="165"/>
        <v>Yellow</v>
      </c>
      <c r="BS153" s="8" t="str">
        <f t="shared" si="166"/>
        <v>Yellow</v>
      </c>
      <c r="BT153" s="8" t="str">
        <f t="shared" si="167"/>
        <v>Yellow</v>
      </c>
      <c r="BU153" s="8" t="str">
        <f t="shared" si="168"/>
        <v>Yellow</v>
      </c>
      <c r="BV153" s="8" t="str">
        <f t="shared" si="169"/>
        <v>Yellow</v>
      </c>
      <c r="BW153" s="8" t="str">
        <f t="shared" si="170"/>
        <v>Yellow</v>
      </c>
      <c r="BX153" s="8" t="str">
        <f t="shared" si="171"/>
        <v>Yellow</v>
      </c>
      <c r="BY153" s="8" t="str">
        <f t="shared" si="172"/>
        <v>Yellow</v>
      </c>
      <c r="BZ153" s="8" t="str">
        <f t="shared" si="173"/>
        <v>Yellow</v>
      </c>
      <c r="CA153" s="8" t="str">
        <f t="shared" si="174"/>
        <v>Yellow</v>
      </c>
      <c r="CB153" s="8" t="str">
        <f t="shared" si="175"/>
        <v>Yellow</v>
      </c>
      <c r="CC153" s="8" t="str">
        <f t="shared" si="176"/>
        <v>Yellow</v>
      </c>
      <c r="CD153" s="8" t="str">
        <f t="shared" si="177"/>
        <v>Yellow</v>
      </c>
      <c r="CE153" s="8" t="str">
        <f t="shared" si="178"/>
        <v>Yellow</v>
      </c>
      <c r="CF153" s="8" t="str">
        <f t="shared" si="179"/>
        <v>Yellow</v>
      </c>
      <c r="CG153" s="8" t="str">
        <f t="shared" si="218"/>
        <v>Yellow</v>
      </c>
      <c r="CH153" s="8" t="str">
        <f t="shared" si="180"/>
        <v/>
      </c>
      <c r="CI153" s="8" t="str">
        <f t="shared" si="219"/>
        <v>Yellow</v>
      </c>
      <c r="CJ153" s="8" t="str">
        <f t="shared" si="181"/>
        <v>Yellow</v>
      </c>
      <c r="CL153" s="10" t="str">
        <f t="shared" si="220"/>
        <v>Indonesia - Rote, Kabupaten Rote Ndao - Nihi Rote</v>
      </c>
      <c r="CN153" s="22" t="str">
        <f t="shared" si="182"/>
        <v/>
      </c>
      <c r="CO153" s="22" t="str">
        <f t="shared" si="183"/>
        <v/>
      </c>
      <c r="CP153" s="22" t="str">
        <f t="shared" si="184"/>
        <v/>
      </c>
      <c r="CQ153" s="22" t="str">
        <f t="shared" si="185"/>
        <v/>
      </c>
      <c r="CR153" s="22" t="str">
        <f t="shared" si="221"/>
        <v/>
      </c>
      <c r="CS153" s="22" t="str">
        <f t="shared" si="222"/>
        <v/>
      </c>
      <c r="CY153" s="8" t="str">
        <f t="shared" si="186"/>
        <v>X</v>
      </c>
      <c r="CZ153" s="29" t="str">
        <f t="shared" si="187"/>
        <v>X</v>
      </c>
      <c r="DB153" s="8" t="str">
        <f t="shared" si="188"/>
        <v>X</v>
      </c>
      <c r="DC153" s="8" t="str">
        <f t="shared" si="189"/>
        <v>X</v>
      </c>
      <c r="DD153" s="8" t="str">
        <f t="shared" si="190"/>
        <v>X</v>
      </c>
      <c r="DE153" s="8" t="str">
        <f t="shared" si="191"/>
        <v>X</v>
      </c>
      <c r="DF153" s="8" t="str">
        <f t="shared" si="192"/>
        <v>X</v>
      </c>
      <c r="DG153" s="8" t="str">
        <f t="shared" si="193"/>
        <v>X</v>
      </c>
      <c r="DH153" s="8" t="str">
        <f t="shared" si="194"/>
        <v>X</v>
      </c>
      <c r="DI153" s="8" t="str">
        <f t="shared" si="195"/>
        <v>X</v>
      </c>
      <c r="DJ153" s="8" t="str">
        <f t="shared" si="196"/>
        <v>X</v>
      </c>
      <c r="DK153" s="8" t="str">
        <f t="shared" si="197"/>
        <v>X</v>
      </c>
      <c r="DL153" s="8" t="str">
        <f t="shared" si="198"/>
        <v>X</v>
      </c>
      <c r="DM153" s="8" t="str">
        <f t="shared" si="199"/>
        <v>X</v>
      </c>
      <c r="DN153" s="8" t="str">
        <f t="shared" si="200"/>
        <v>X</v>
      </c>
      <c r="DO153" s="8" t="str">
        <f t="shared" si="201"/>
        <v>X</v>
      </c>
      <c r="DP153" s="8" t="str">
        <f t="shared" si="202"/>
        <v>X</v>
      </c>
      <c r="DQ153" s="8" t="str">
        <f t="shared" si="203"/>
        <v>X</v>
      </c>
      <c r="DR153" s="8" t="str">
        <f t="shared" si="204"/>
        <v>X</v>
      </c>
      <c r="DS153" s="8" t="str">
        <f t="shared" si="205"/>
        <v>X</v>
      </c>
      <c r="DT153" s="8" t="str">
        <f t="shared" si="206"/>
        <v>X</v>
      </c>
      <c r="DU153" s="8" t="str">
        <f t="shared" si="207"/>
        <v>X</v>
      </c>
      <c r="DV153" s="8" t="str">
        <f t="shared" si="208"/>
        <v>X</v>
      </c>
      <c r="DW153" s="8" t="str">
        <f t="shared" si="209"/>
        <v>X</v>
      </c>
      <c r="DX153" s="8" t="str">
        <f t="shared" si="210"/>
        <v>X</v>
      </c>
      <c r="DZ153" s="8" t="str">
        <f t="shared" si="211"/>
        <v>X</v>
      </c>
      <c r="EB153" s="8">
        <f>IF($DZ153="", "", COUNTIF($DZ$11:$DZ153, "X"))</f>
        <v>143</v>
      </c>
      <c r="ED153" s="10" t="str">
        <f t="shared" si="212"/>
        <v>143. Nihi Rote</v>
      </c>
      <c r="EF153" s="8">
        <v>143</v>
      </c>
      <c r="EH153" s="10" t="str">
        <f>IF($B153="", "", IF(COUNTIF($B$11:$B153, $B153)&gt;1, "", $B153))</f>
        <v/>
      </c>
      <c r="EI153" s="8" t="str">
        <f t="shared" si="213"/>
        <v/>
      </c>
      <c r="EJ153" s="10" t="str">
        <f t="shared" si="214"/>
        <v/>
      </c>
      <c r="EL153" s="10" t="str">
        <f>IF($C153="", "", IF(COUNTIF($C$11:$C153, $C153)&gt;1, "", $C153))</f>
        <v>Rote, Kabupaten Rote Ndao</v>
      </c>
      <c r="EM153" s="8">
        <f t="shared" si="215"/>
        <v>252</v>
      </c>
      <c r="EN153" s="10" t="str">
        <f t="shared" si="216"/>
        <v>Kemer, Antalya</v>
      </c>
    </row>
    <row r="154" spans="1:144" hidden="1" x14ac:dyDescent="0.35">
      <c r="A154" s="2"/>
      <c r="B154" s="41" t="s">
        <v>338</v>
      </c>
      <c r="C154" s="42" t="s">
        <v>341</v>
      </c>
      <c r="D154" s="42" t="s">
        <v>342</v>
      </c>
      <c r="E154" s="49">
        <v>103</v>
      </c>
      <c r="F154" s="49">
        <v>92</v>
      </c>
      <c r="G154" s="49">
        <v>11</v>
      </c>
      <c r="H154" s="49">
        <v>2</v>
      </c>
      <c r="I154" s="42" t="s">
        <v>137</v>
      </c>
      <c r="J154" s="50" t="s">
        <v>137</v>
      </c>
      <c r="K154" s="49">
        <v>124</v>
      </c>
      <c r="L154" s="49">
        <v>625</v>
      </c>
      <c r="M154" s="49">
        <v>399</v>
      </c>
      <c r="N154" s="49">
        <v>216</v>
      </c>
      <c r="O154" s="49">
        <v>100</v>
      </c>
      <c r="P154" s="49">
        <v>125</v>
      </c>
      <c r="Q154" s="49">
        <v>350</v>
      </c>
      <c r="R154" s="49">
        <v>200</v>
      </c>
      <c r="S154" s="50" t="s">
        <v>7</v>
      </c>
      <c r="T154" s="49" t="s">
        <v>137</v>
      </c>
      <c r="U154" s="49" t="s">
        <v>137</v>
      </c>
      <c r="V154" s="49" t="s">
        <v>137</v>
      </c>
      <c r="W154" s="50" t="s">
        <v>7</v>
      </c>
      <c r="X154" s="49" t="s">
        <v>137</v>
      </c>
      <c r="Y154" s="50" t="s">
        <v>137</v>
      </c>
      <c r="Z154" s="49" t="s">
        <v>137</v>
      </c>
      <c r="AA154" s="49">
        <v>26</v>
      </c>
      <c r="AB154" s="67" t="s">
        <v>137</v>
      </c>
      <c r="AC154" s="63" t="s">
        <v>790</v>
      </c>
      <c r="AD154" s="63" t="s">
        <v>926</v>
      </c>
      <c r="AE154" s="43" t="s">
        <v>137</v>
      </c>
      <c r="AF154" s="2"/>
      <c r="BE154" s="8" t="str">
        <f t="shared" si="217"/>
        <v>X</v>
      </c>
      <c r="BG154" s="8" t="str">
        <f t="shared" si="154"/>
        <v/>
      </c>
      <c r="BH154" s="8" t="str">
        <f t="shared" si="155"/>
        <v/>
      </c>
      <c r="BI154" s="8" t="str">
        <f t="shared" si="156"/>
        <v/>
      </c>
      <c r="BJ154" s="8" t="str">
        <f t="shared" si="157"/>
        <v/>
      </c>
      <c r="BK154" s="8" t="str">
        <f t="shared" si="158"/>
        <v/>
      </c>
      <c r="BL154" s="8" t="str">
        <f t="shared" si="159"/>
        <v/>
      </c>
      <c r="BM154" s="8" t="str">
        <f t="shared" si="160"/>
        <v/>
      </c>
      <c r="BN154" s="8" t="str">
        <f t="shared" si="161"/>
        <v>Yellow</v>
      </c>
      <c r="BO154" s="8" t="str">
        <f t="shared" si="162"/>
        <v>Yellow</v>
      </c>
      <c r="BP154" s="8" t="str">
        <f t="shared" si="163"/>
        <v/>
      </c>
      <c r="BQ154" s="8" t="str">
        <f t="shared" si="164"/>
        <v/>
      </c>
      <c r="BR154" s="8" t="str">
        <f t="shared" si="165"/>
        <v/>
      </c>
      <c r="BS154" s="8" t="str">
        <f t="shared" si="166"/>
        <v/>
      </c>
      <c r="BT154" s="8" t="str">
        <f t="shared" si="167"/>
        <v/>
      </c>
      <c r="BU154" s="8" t="str">
        <f t="shared" si="168"/>
        <v/>
      </c>
      <c r="BV154" s="8" t="str">
        <f t="shared" si="169"/>
        <v/>
      </c>
      <c r="BW154" s="8" t="str">
        <f t="shared" si="170"/>
        <v/>
      </c>
      <c r="BX154" s="8" t="str">
        <f t="shared" si="171"/>
        <v/>
      </c>
      <c r="BY154" s="8" t="str">
        <f t="shared" si="172"/>
        <v>Yellow</v>
      </c>
      <c r="BZ154" s="8" t="str">
        <f t="shared" si="173"/>
        <v>Yellow</v>
      </c>
      <c r="CA154" s="8" t="str">
        <f t="shared" si="174"/>
        <v>Yellow</v>
      </c>
      <c r="CB154" s="8" t="str">
        <f t="shared" si="175"/>
        <v/>
      </c>
      <c r="CC154" s="8" t="str">
        <f t="shared" si="176"/>
        <v>Yellow</v>
      </c>
      <c r="CD154" s="8" t="str">
        <f t="shared" si="177"/>
        <v>Yellow</v>
      </c>
      <c r="CE154" s="8" t="str">
        <f t="shared" si="178"/>
        <v>Yellow</v>
      </c>
      <c r="CF154" s="8" t="str">
        <f t="shared" si="179"/>
        <v/>
      </c>
      <c r="CG154" s="8" t="str">
        <f t="shared" si="218"/>
        <v>Yellow</v>
      </c>
      <c r="CH154" s="8" t="str">
        <f t="shared" si="180"/>
        <v/>
      </c>
      <c r="CI154" s="8" t="str">
        <f t="shared" si="219"/>
        <v/>
      </c>
      <c r="CJ154" s="8" t="str">
        <f t="shared" si="181"/>
        <v>Yellow</v>
      </c>
      <c r="CL154" s="10" t="str">
        <f t="shared" si="220"/>
        <v>Ireland - County Limerick - Adare Manor</v>
      </c>
      <c r="CN154" s="22">
        <f t="shared" si="182"/>
        <v>625</v>
      </c>
      <c r="CO154" s="22" t="str">
        <f t="shared" si="183"/>
        <v/>
      </c>
      <c r="CP154" s="22" t="str">
        <f t="shared" si="184"/>
        <v/>
      </c>
      <c r="CQ154" s="22" t="str">
        <f t="shared" si="185"/>
        <v/>
      </c>
      <c r="CR154" s="22" t="str">
        <f t="shared" si="221"/>
        <v/>
      </c>
      <c r="CS154" s="22">
        <f t="shared" si="222"/>
        <v>26</v>
      </c>
      <c r="CY154" s="8" t="str">
        <f t="shared" si="186"/>
        <v>X</v>
      </c>
      <c r="CZ154" s="29" t="str">
        <f t="shared" si="187"/>
        <v>X</v>
      </c>
      <c r="DB154" s="8" t="str">
        <f t="shared" si="188"/>
        <v>X</v>
      </c>
      <c r="DC154" s="8" t="str">
        <f t="shared" si="189"/>
        <v>X</v>
      </c>
      <c r="DD154" s="8" t="str">
        <f t="shared" si="190"/>
        <v>X</v>
      </c>
      <c r="DE154" s="8" t="str">
        <f t="shared" si="191"/>
        <v>X</v>
      </c>
      <c r="DF154" s="8" t="str">
        <f t="shared" si="192"/>
        <v>X</v>
      </c>
      <c r="DG154" s="8" t="str">
        <f t="shared" si="193"/>
        <v>X</v>
      </c>
      <c r="DH154" s="8" t="str">
        <f t="shared" si="194"/>
        <v>X</v>
      </c>
      <c r="DI154" s="8" t="str">
        <f t="shared" si="195"/>
        <v>X</v>
      </c>
      <c r="DJ154" s="8" t="str">
        <f t="shared" si="196"/>
        <v>X</v>
      </c>
      <c r="DK154" s="8" t="str">
        <f t="shared" si="197"/>
        <v>X</v>
      </c>
      <c r="DL154" s="8" t="str">
        <f t="shared" si="198"/>
        <v>X</v>
      </c>
      <c r="DM154" s="8" t="str">
        <f t="shared" si="199"/>
        <v>X</v>
      </c>
      <c r="DN154" s="8" t="str">
        <f t="shared" si="200"/>
        <v>X</v>
      </c>
      <c r="DO154" s="8" t="str">
        <f t="shared" si="201"/>
        <v>X</v>
      </c>
      <c r="DP154" s="8" t="str">
        <f t="shared" si="202"/>
        <v>X</v>
      </c>
      <c r="DQ154" s="8" t="str">
        <f t="shared" si="203"/>
        <v>X</v>
      </c>
      <c r="DR154" s="8" t="str">
        <f t="shared" si="204"/>
        <v>X</v>
      </c>
      <c r="DS154" s="8" t="str">
        <f t="shared" si="205"/>
        <v>X</v>
      </c>
      <c r="DT154" s="8" t="str">
        <f t="shared" si="206"/>
        <v>X</v>
      </c>
      <c r="DU154" s="8" t="str">
        <f t="shared" si="207"/>
        <v>X</v>
      </c>
      <c r="DV154" s="8" t="str">
        <f t="shared" si="208"/>
        <v>X</v>
      </c>
      <c r="DW154" s="8" t="str">
        <f t="shared" si="209"/>
        <v>X</v>
      </c>
      <c r="DX154" s="8" t="str">
        <f t="shared" si="210"/>
        <v>X</v>
      </c>
      <c r="DZ154" s="8" t="str">
        <f t="shared" si="211"/>
        <v>X</v>
      </c>
      <c r="EB154" s="8">
        <f>IF($DZ154="", "", COUNTIF($DZ$11:$DZ154, "X"))</f>
        <v>144</v>
      </c>
      <c r="ED154" s="10" t="str">
        <f t="shared" si="212"/>
        <v>144. Adare Manor</v>
      </c>
      <c r="EF154" s="8">
        <v>144</v>
      </c>
      <c r="EH154" s="10" t="str">
        <f>IF($B154="", "", IF(COUNTIF($B$11:$B154, $B154)&gt;1, "", $B154))</f>
        <v>Ireland</v>
      </c>
      <c r="EI154" s="8">
        <f t="shared" si="213"/>
        <v>30</v>
      </c>
      <c r="EJ154" s="10" t="str">
        <f t="shared" si="214"/>
        <v/>
      </c>
      <c r="EL154" s="10" t="str">
        <f>IF($C154="", "", IF(COUNTIF($C$11:$C154, $C154)&gt;1, "", $C154))</f>
        <v>County Limerick</v>
      </c>
      <c r="EM154" s="8">
        <f t="shared" si="215"/>
        <v>73</v>
      </c>
      <c r="EN154" s="10" t="str">
        <f t="shared" si="216"/>
        <v>Killarney</v>
      </c>
    </row>
    <row r="155" spans="1:144" hidden="1" x14ac:dyDescent="0.35">
      <c r="A155" s="2"/>
      <c r="B155" s="41" t="s">
        <v>338</v>
      </c>
      <c r="C155" s="42" t="s">
        <v>343</v>
      </c>
      <c r="D155" s="42" t="s">
        <v>344</v>
      </c>
      <c r="E155" s="49">
        <v>69</v>
      </c>
      <c r="F155" s="49">
        <v>55</v>
      </c>
      <c r="G155" s="49">
        <v>14</v>
      </c>
      <c r="H155" s="49">
        <v>4</v>
      </c>
      <c r="I155" s="42" t="s">
        <v>137</v>
      </c>
      <c r="J155" s="50" t="s">
        <v>137</v>
      </c>
      <c r="K155" s="49">
        <v>67</v>
      </c>
      <c r="L155" s="49">
        <v>203</v>
      </c>
      <c r="M155" s="49">
        <v>150</v>
      </c>
      <c r="N155" s="49">
        <v>70</v>
      </c>
      <c r="O155" s="49">
        <v>50</v>
      </c>
      <c r="P155" s="49">
        <v>35</v>
      </c>
      <c r="Q155" s="49" t="s">
        <v>137</v>
      </c>
      <c r="R155" s="49">
        <v>150</v>
      </c>
      <c r="S155" s="50" t="s">
        <v>7</v>
      </c>
      <c r="T155" s="49" t="s">
        <v>137</v>
      </c>
      <c r="U155" s="49" t="s">
        <v>137</v>
      </c>
      <c r="V155" s="49" t="s">
        <v>137</v>
      </c>
      <c r="W155" s="50" t="s">
        <v>7</v>
      </c>
      <c r="X155" s="49" t="s">
        <v>137</v>
      </c>
      <c r="Y155" s="50" t="s">
        <v>137</v>
      </c>
      <c r="Z155" s="49" t="s">
        <v>137</v>
      </c>
      <c r="AA155" s="49">
        <v>11</v>
      </c>
      <c r="AB155" s="67" t="s">
        <v>137</v>
      </c>
      <c r="AC155" s="63" t="s">
        <v>790</v>
      </c>
      <c r="AD155" s="63" t="s">
        <v>927</v>
      </c>
      <c r="AE155" s="43" t="s">
        <v>137</v>
      </c>
      <c r="AF155" s="2"/>
      <c r="BE155" s="8" t="str">
        <f t="shared" si="217"/>
        <v>X</v>
      </c>
      <c r="BG155" s="8" t="str">
        <f t="shared" si="154"/>
        <v/>
      </c>
      <c r="BH155" s="8" t="str">
        <f t="shared" si="155"/>
        <v/>
      </c>
      <c r="BI155" s="8" t="str">
        <f t="shared" si="156"/>
        <v/>
      </c>
      <c r="BJ155" s="8" t="str">
        <f t="shared" si="157"/>
        <v/>
      </c>
      <c r="BK155" s="8" t="str">
        <f t="shared" si="158"/>
        <v/>
      </c>
      <c r="BL155" s="8" t="str">
        <f t="shared" si="159"/>
        <v/>
      </c>
      <c r="BM155" s="8" t="str">
        <f t="shared" si="160"/>
        <v/>
      </c>
      <c r="BN155" s="8" t="str">
        <f t="shared" si="161"/>
        <v>Yellow</v>
      </c>
      <c r="BO155" s="8" t="str">
        <f t="shared" si="162"/>
        <v>Yellow</v>
      </c>
      <c r="BP155" s="8" t="str">
        <f t="shared" si="163"/>
        <v/>
      </c>
      <c r="BQ155" s="8" t="str">
        <f t="shared" si="164"/>
        <v/>
      </c>
      <c r="BR155" s="8" t="str">
        <f t="shared" si="165"/>
        <v/>
      </c>
      <c r="BS155" s="8" t="str">
        <f t="shared" si="166"/>
        <v/>
      </c>
      <c r="BT155" s="8" t="str">
        <f t="shared" si="167"/>
        <v/>
      </c>
      <c r="BU155" s="8" t="str">
        <f t="shared" si="168"/>
        <v/>
      </c>
      <c r="BV155" s="8" t="str">
        <f t="shared" si="169"/>
        <v>Yellow</v>
      </c>
      <c r="BW155" s="8" t="str">
        <f t="shared" si="170"/>
        <v/>
      </c>
      <c r="BX155" s="8" t="str">
        <f t="shared" si="171"/>
        <v/>
      </c>
      <c r="BY155" s="8" t="str">
        <f t="shared" si="172"/>
        <v>Yellow</v>
      </c>
      <c r="BZ155" s="8" t="str">
        <f t="shared" si="173"/>
        <v>Yellow</v>
      </c>
      <c r="CA155" s="8" t="str">
        <f t="shared" si="174"/>
        <v>Yellow</v>
      </c>
      <c r="CB155" s="8" t="str">
        <f t="shared" si="175"/>
        <v/>
      </c>
      <c r="CC155" s="8" t="str">
        <f t="shared" si="176"/>
        <v>Yellow</v>
      </c>
      <c r="CD155" s="8" t="str">
        <f t="shared" si="177"/>
        <v>Yellow</v>
      </c>
      <c r="CE155" s="8" t="str">
        <f t="shared" si="178"/>
        <v>Yellow</v>
      </c>
      <c r="CF155" s="8" t="str">
        <f t="shared" si="179"/>
        <v/>
      </c>
      <c r="CG155" s="8" t="str">
        <f t="shared" si="218"/>
        <v>Yellow</v>
      </c>
      <c r="CH155" s="8" t="str">
        <f t="shared" si="180"/>
        <v/>
      </c>
      <c r="CI155" s="8" t="str">
        <f t="shared" si="219"/>
        <v/>
      </c>
      <c r="CJ155" s="8" t="str">
        <f t="shared" si="181"/>
        <v>Yellow</v>
      </c>
      <c r="CL155" s="10" t="str">
        <f t="shared" si="220"/>
        <v>Ireland - Killarney - The Killarney Park</v>
      </c>
      <c r="CN155" s="22">
        <f t="shared" si="182"/>
        <v>203</v>
      </c>
      <c r="CO155" s="22" t="str">
        <f t="shared" si="183"/>
        <v/>
      </c>
      <c r="CP155" s="22" t="str">
        <f t="shared" si="184"/>
        <v/>
      </c>
      <c r="CQ155" s="22" t="str">
        <f t="shared" si="185"/>
        <v/>
      </c>
      <c r="CR155" s="22" t="str">
        <f t="shared" si="221"/>
        <v/>
      </c>
      <c r="CS155" s="22">
        <f t="shared" si="222"/>
        <v>11</v>
      </c>
      <c r="CY155" s="8" t="str">
        <f t="shared" si="186"/>
        <v>X</v>
      </c>
      <c r="CZ155" s="29" t="str">
        <f t="shared" si="187"/>
        <v>X</v>
      </c>
      <c r="DB155" s="8" t="str">
        <f t="shared" si="188"/>
        <v>X</v>
      </c>
      <c r="DC155" s="8" t="str">
        <f t="shared" si="189"/>
        <v>X</v>
      </c>
      <c r="DD155" s="8" t="str">
        <f t="shared" si="190"/>
        <v>X</v>
      </c>
      <c r="DE155" s="8" t="str">
        <f t="shared" si="191"/>
        <v>X</v>
      </c>
      <c r="DF155" s="8" t="str">
        <f t="shared" si="192"/>
        <v>X</v>
      </c>
      <c r="DG155" s="8" t="str">
        <f t="shared" si="193"/>
        <v>X</v>
      </c>
      <c r="DH155" s="8" t="str">
        <f t="shared" si="194"/>
        <v>X</v>
      </c>
      <c r="DI155" s="8" t="str">
        <f t="shared" si="195"/>
        <v>X</v>
      </c>
      <c r="DJ155" s="8" t="str">
        <f t="shared" si="196"/>
        <v>X</v>
      </c>
      <c r="DK155" s="8" t="str">
        <f t="shared" si="197"/>
        <v>X</v>
      </c>
      <c r="DL155" s="8" t="str">
        <f t="shared" si="198"/>
        <v>X</v>
      </c>
      <c r="DM155" s="8" t="str">
        <f t="shared" si="199"/>
        <v>X</v>
      </c>
      <c r="DN155" s="8" t="str">
        <f t="shared" si="200"/>
        <v>X</v>
      </c>
      <c r="DO155" s="8" t="str">
        <f t="shared" si="201"/>
        <v>X</v>
      </c>
      <c r="DP155" s="8" t="str">
        <f t="shared" si="202"/>
        <v>X</v>
      </c>
      <c r="DQ155" s="8" t="str">
        <f t="shared" si="203"/>
        <v>X</v>
      </c>
      <c r="DR155" s="8" t="str">
        <f t="shared" si="204"/>
        <v>X</v>
      </c>
      <c r="DS155" s="8" t="str">
        <f t="shared" si="205"/>
        <v>X</v>
      </c>
      <c r="DT155" s="8" t="str">
        <f t="shared" si="206"/>
        <v>X</v>
      </c>
      <c r="DU155" s="8" t="str">
        <f t="shared" si="207"/>
        <v>X</v>
      </c>
      <c r="DV155" s="8" t="str">
        <f t="shared" si="208"/>
        <v>X</v>
      </c>
      <c r="DW155" s="8" t="str">
        <f t="shared" si="209"/>
        <v>X</v>
      </c>
      <c r="DX155" s="8" t="str">
        <f t="shared" si="210"/>
        <v>X</v>
      </c>
      <c r="DZ155" s="8" t="str">
        <f t="shared" si="211"/>
        <v>X</v>
      </c>
      <c r="EB155" s="8">
        <f>IF($DZ155="", "", COUNTIF($DZ$11:$DZ155, "X"))</f>
        <v>145</v>
      </c>
      <c r="ED155" s="10" t="str">
        <f t="shared" si="212"/>
        <v>145. The Killarney Park</v>
      </c>
      <c r="EF155" s="8">
        <v>145</v>
      </c>
      <c r="EH155" s="10" t="str">
        <f>IF($B155="", "", IF(COUNTIF($B$11:$B155, $B155)&gt;1, "", $B155))</f>
        <v/>
      </c>
      <c r="EI155" s="8" t="str">
        <f t="shared" si="213"/>
        <v/>
      </c>
      <c r="EJ155" s="10" t="str">
        <f t="shared" si="214"/>
        <v/>
      </c>
      <c r="EL155" s="10" t="str">
        <f>IF($C155="", "", IF(COUNTIF($C$11:$C155, $C155)&gt;1, "", $C155))</f>
        <v>Killarney</v>
      </c>
      <c r="EM155" s="8">
        <f t="shared" si="215"/>
        <v>144</v>
      </c>
      <c r="EN155" s="10" t="str">
        <f t="shared" si="216"/>
        <v>Kitzbühel</v>
      </c>
    </row>
    <row r="156" spans="1:144" hidden="1" x14ac:dyDescent="0.35">
      <c r="A156" s="2"/>
      <c r="B156" s="41" t="s">
        <v>338</v>
      </c>
      <c r="C156" s="42" t="s">
        <v>339</v>
      </c>
      <c r="D156" s="42" t="s">
        <v>345</v>
      </c>
      <c r="E156" s="49">
        <v>143</v>
      </c>
      <c r="F156" s="49">
        <v>123</v>
      </c>
      <c r="G156" s="49">
        <v>20</v>
      </c>
      <c r="H156" s="49">
        <v>6</v>
      </c>
      <c r="I156" s="42" t="s">
        <v>137</v>
      </c>
      <c r="J156" s="50" t="s">
        <v>137</v>
      </c>
      <c r="K156" s="49">
        <v>150</v>
      </c>
      <c r="L156" s="49">
        <v>544</v>
      </c>
      <c r="M156" s="49">
        <v>70</v>
      </c>
      <c r="N156" s="49">
        <v>40</v>
      </c>
      <c r="O156" s="49">
        <v>40</v>
      </c>
      <c r="P156" s="49">
        <v>28</v>
      </c>
      <c r="Q156" s="49">
        <v>60</v>
      </c>
      <c r="R156" s="49">
        <v>90</v>
      </c>
      <c r="S156" s="50" t="s">
        <v>7</v>
      </c>
      <c r="T156" s="49" t="s">
        <v>137</v>
      </c>
      <c r="U156" s="49" t="s">
        <v>137</v>
      </c>
      <c r="V156" s="49" t="s">
        <v>137</v>
      </c>
      <c r="W156" s="50" t="s">
        <v>7</v>
      </c>
      <c r="X156" s="49" t="s">
        <v>137</v>
      </c>
      <c r="Y156" s="50" t="s">
        <v>137</v>
      </c>
      <c r="Z156" s="49" t="s">
        <v>137</v>
      </c>
      <c r="AA156" s="49">
        <v>8</v>
      </c>
      <c r="AB156" s="67" t="s">
        <v>137</v>
      </c>
      <c r="AC156" s="63" t="s">
        <v>790</v>
      </c>
      <c r="AD156" s="63" t="s">
        <v>928</v>
      </c>
      <c r="AE156" s="43" t="s">
        <v>137</v>
      </c>
      <c r="AF156" s="2"/>
      <c r="BE156" s="8" t="str">
        <f t="shared" si="217"/>
        <v>X</v>
      </c>
      <c r="BG156" s="8" t="str">
        <f t="shared" si="154"/>
        <v/>
      </c>
      <c r="BH156" s="8" t="str">
        <f t="shared" si="155"/>
        <v/>
      </c>
      <c r="BI156" s="8" t="str">
        <f t="shared" si="156"/>
        <v/>
      </c>
      <c r="BJ156" s="8" t="str">
        <f t="shared" si="157"/>
        <v/>
      </c>
      <c r="BK156" s="8" t="str">
        <f t="shared" si="158"/>
        <v/>
      </c>
      <c r="BL156" s="8" t="str">
        <f t="shared" si="159"/>
        <v/>
      </c>
      <c r="BM156" s="8" t="str">
        <f t="shared" si="160"/>
        <v/>
      </c>
      <c r="BN156" s="8" t="str">
        <f t="shared" si="161"/>
        <v>Yellow</v>
      </c>
      <c r="BO156" s="8" t="str">
        <f t="shared" si="162"/>
        <v>Yellow</v>
      </c>
      <c r="BP156" s="8" t="str">
        <f t="shared" si="163"/>
        <v/>
      </c>
      <c r="BQ156" s="8" t="str">
        <f t="shared" si="164"/>
        <v/>
      </c>
      <c r="BR156" s="8" t="str">
        <f t="shared" si="165"/>
        <v/>
      </c>
      <c r="BS156" s="8" t="str">
        <f t="shared" si="166"/>
        <v/>
      </c>
      <c r="BT156" s="8" t="str">
        <f t="shared" si="167"/>
        <v/>
      </c>
      <c r="BU156" s="8" t="str">
        <f t="shared" si="168"/>
        <v/>
      </c>
      <c r="BV156" s="8" t="str">
        <f t="shared" si="169"/>
        <v/>
      </c>
      <c r="BW156" s="8" t="str">
        <f t="shared" si="170"/>
        <v/>
      </c>
      <c r="BX156" s="8" t="str">
        <f t="shared" si="171"/>
        <v/>
      </c>
      <c r="BY156" s="8" t="str">
        <f t="shared" si="172"/>
        <v>Yellow</v>
      </c>
      <c r="BZ156" s="8" t="str">
        <f t="shared" si="173"/>
        <v>Yellow</v>
      </c>
      <c r="CA156" s="8" t="str">
        <f t="shared" si="174"/>
        <v>Yellow</v>
      </c>
      <c r="CB156" s="8" t="str">
        <f t="shared" si="175"/>
        <v/>
      </c>
      <c r="CC156" s="8" t="str">
        <f t="shared" si="176"/>
        <v>Yellow</v>
      </c>
      <c r="CD156" s="8" t="str">
        <f t="shared" si="177"/>
        <v>Yellow</v>
      </c>
      <c r="CE156" s="8" t="str">
        <f t="shared" si="178"/>
        <v>Yellow</v>
      </c>
      <c r="CF156" s="8" t="str">
        <f t="shared" si="179"/>
        <v/>
      </c>
      <c r="CG156" s="8" t="str">
        <f t="shared" si="218"/>
        <v>Yellow</v>
      </c>
      <c r="CH156" s="8" t="str">
        <f t="shared" si="180"/>
        <v/>
      </c>
      <c r="CI156" s="8" t="str">
        <f t="shared" si="219"/>
        <v/>
      </c>
      <c r="CJ156" s="8" t="str">
        <f t="shared" si="181"/>
        <v>Yellow</v>
      </c>
      <c r="CL156" s="10" t="str">
        <f t="shared" si="220"/>
        <v>Ireland - Dublin 2 - The Merrion Hotel</v>
      </c>
      <c r="CN156" s="22">
        <f t="shared" si="182"/>
        <v>544</v>
      </c>
      <c r="CO156" s="22" t="str">
        <f t="shared" si="183"/>
        <v/>
      </c>
      <c r="CP156" s="22" t="str">
        <f t="shared" si="184"/>
        <v/>
      </c>
      <c r="CQ156" s="22" t="str">
        <f t="shared" si="185"/>
        <v/>
      </c>
      <c r="CR156" s="22" t="str">
        <f t="shared" si="221"/>
        <v/>
      </c>
      <c r="CS156" s="22">
        <f t="shared" si="222"/>
        <v>8</v>
      </c>
      <c r="CY156" s="8" t="str">
        <f t="shared" si="186"/>
        <v>X</v>
      </c>
      <c r="CZ156" s="29" t="str">
        <f t="shared" si="187"/>
        <v>X</v>
      </c>
      <c r="DB156" s="8" t="str">
        <f t="shared" si="188"/>
        <v>X</v>
      </c>
      <c r="DC156" s="8" t="str">
        <f t="shared" si="189"/>
        <v>X</v>
      </c>
      <c r="DD156" s="8" t="str">
        <f t="shared" si="190"/>
        <v>X</v>
      </c>
      <c r="DE156" s="8" t="str">
        <f t="shared" si="191"/>
        <v>X</v>
      </c>
      <c r="DF156" s="8" t="str">
        <f t="shared" si="192"/>
        <v>X</v>
      </c>
      <c r="DG156" s="8" t="str">
        <f t="shared" si="193"/>
        <v>X</v>
      </c>
      <c r="DH156" s="8" t="str">
        <f t="shared" si="194"/>
        <v>X</v>
      </c>
      <c r="DI156" s="8" t="str">
        <f t="shared" si="195"/>
        <v>X</v>
      </c>
      <c r="DJ156" s="8" t="str">
        <f t="shared" si="196"/>
        <v>X</v>
      </c>
      <c r="DK156" s="8" t="str">
        <f t="shared" si="197"/>
        <v>X</v>
      </c>
      <c r="DL156" s="8" t="str">
        <f t="shared" si="198"/>
        <v>X</v>
      </c>
      <c r="DM156" s="8" t="str">
        <f t="shared" si="199"/>
        <v>X</v>
      </c>
      <c r="DN156" s="8" t="str">
        <f t="shared" si="200"/>
        <v>X</v>
      </c>
      <c r="DO156" s="8" t="str">
        <f t="shared" si="201"/>
        <v>X</v>
      </c>
      <c r="DP156" s="8" t="str">
        <f t="shared" si="202"/>
        <v>X</v>
      </c>
      <c r="DQ156" s="8" t="str">
        <f t="shared" si="203"/>
        <v>X</v>
      </c>
      <c r="DR156" s="8" t="str">
        <f t="shared" si="204"/>
        <v>X</v>
      </c>
      <c r="DS156" s="8" t="str">
        <f t="shared" si="205"/>
        <v>X</v>
      </c>
      <c r="DT156" s="8" t="str">
        <f t="shared" si="206"/>
        <v>X</v>
      </c>
      <c r="DU156" s="8" t="str">
        <f t="shared" si="207"/>
        <v>X</v>
      </c>
      <c r="DV156" s="8" t="str">
        <f t="shared" si="208"/>
        <v>X</v>
      </c>
      <c r="DW156" s="8" t="str">
        <f t="shared" si="209"/>
        <v>X</v>
      </c>
      <c r="DX156" s="8" t="str">
        <f t="shared" si="210"/>
        <v>X</v>
      </c>
      <c r="DZ156" s="8" t="str">
        <f t="shared" si="211"/>
        <v>X</v>
      </c>
      <c r="EB156" s="8">
        <f>IF($DZ156="", "", COUNTIF($DZ$11:$DZ156, "X"))</f>
        <v>146</v>
      </c>
      <c r="ED156" s="10" t="str">
        <f t="shared" si="212"/>
        <v>146. The Merrion Hotel</v>
      </c>
      <c r="EF156" s="8">
        <v>146</v>
      </c>
      <c r="EH156" s="10" t="str">
        <f>IF($B156="", "", IF(COUNTIF($B$11:$B156, $B156)&gt;1, "", $B156))</f>
        <v/>
      </c>
      <c r="EI156" s="8" t="str">
        <f t="shared" si="213"/>
        <v/>
      </c>
      <c r="EJ156" s="10" t="str">
        <f t="shared" si="214"/>
        <v/>
      </c>
      <c r="EL156" s="10" t="str">
        <f>IF($C156="", "", IF(COUNTIF($C$11:$C156, $C156)&gt;1, "", $C156))</f>
        <v>Dublin 2</v>
      </c>
      <c r="EM156" s="8">
        <f t="shared" si="215"/>
        <v>85</v>
      </c>
      <c r="EN156" s="10" t="str">
        <f t="shared" si="216"/>
        <v>Krabi</v>
      </c>
    </row>
    <row r="157" spans="1:144" hidden="1" x14ac:dyDescent="0.35">
      <c r="A157" s="2"/>
      <c r="B157" s="41" t="s">
        <v>338</v>
      </c>
      <c r="C157" s="42" t="s">
        <v>339</v>
      </c>
      <c r="D157" s="42" t="s">
        <v>346</v>
      </c>
      <c r="E157" s="49">
        <v>205</v>
      </c>
      <c r="F157" s="49">
        <v>178</v>
      </c>
      <c r="G157" s="49">
        <v>27</v>
      </c>
      <c r="H157" s="49">
        <v>7</v>
      </c>
      <c r="I157" s="42" t="s">
        <v>137</v>
      </c>
      <c r="J157" s="50" t="s">
        <v>137</v>
      </c>
      <c r="K157" s="49">
        <v>150</v>
      </c>
      <c r="L157" s="49">
        <v>493</v>
      </c>
      <c r="M157" s="49">
        <v>200</v>
      </c>
      <c r="N157" s="49">
        <v>90</v>
      </c>
      <c r="O157" s="49">
        <v>120</v>
      </c>
      <c r="P157" s="49">
        <v>46</v>
      </c>
      <c r="Q157" s="49">
        <v>170</v>
      </c>
      <c r="R157" s="49">
        <v>200</v>
      </c>
      <c r="S157" s="50" t="s">
        <v>7</v>
      </c>
      <c r="T157" s="49" t="s">
        <v>137</v>
      </c>
      <c r="U157" s="49" t="s">
        <v>137</v>
      </c>
      <c r="V157" s="49" t="s">
        <v>137</v>
      </c>
      <c r="W157" s="50" t="s">
        <v>7</v>
      </c>
      <c r="X157" s="49" t="s">
        <v>137</v>
      </c>
      <c r="Y157" s="50" t="s">
        <v>137</v>
      </c>
      <c r="Z157" s="49" t="s">
        <v>137</v>
      </c>
      <c r="AA157" s="49">
        <v>9</v>
      </c>
      <c r="AB157" s="67" t="s">
        <v>137</v>
      </c>
      <c r="AC157" s="63" t="s">
        <v>790</v>
      </c>
      <c r="AD157" s="63" t="s">
        <v>929</v>
      </c>
      <c r="AE157" s="43" t="s">
        <v>137</v>
      </c>
      <c r="AF157" s="2"/>
      <c r="BE157" s="8" t="str">
        <f t="shared" si="217"/>
        <v>X</v>
      </c>
      <c r="BG157" s="8" t="str">
        <f t="shared" si="154"/>
        <v/>
      </c>
      <c r="BH157" s="8" t="str">
        <f t="shared" si="155"/>
        <v/>
      </c>
      <c r="BI157" s="8" t="str">
        <f t="shared" si="156"/>
        <v/>
      </c>
      <c r="BJ157" s="8" t="str">
        <f t="shared" si="157"/>
        <v/>
      </c>
      <c r="BK157" s="8" t="str">
        <f t="shared" si="158"/>
        <v/>
      </c>
      <c r="BL157" s="8" t="str">
        <f t="shared" si="159"/>
        <v/>
      </c>
      <c r="BM157" s="8" t="str">
        <f t="shared" si="160"/>
        <v/>
      </c>
      <c r="BN157" s="8" t="str">
        <f t="shared" si="161"/>
        <v>Yellow</v>
      </c>
      <c r="BO157" s="8" t="str">
        <f t="shared" si="162"/>
        <v>Yellow</v>
      </c>
      <c r="BP157" s="8" t="str">
        <f t="shared" si="163"/>
        <v/>
      </c>
      <c r="BQ157" s="8" t="str">
        <f t="shared" si="164"/>
        <v/>
      </c>
      <c r="BR157" s="8" t="str">
        <f t="shared" si="165"/>
        <v/>
      </c>
      <c r="BS157" s="8" t="str">
        <f t="shared" si="166"/>
        <v/>
      </c>
      <c r="BT157" s="8" t="str">
        <f t="shared" si="167"/>
        <v/>
      </c>
      <c r="BU157" s="8" t="str">
        <f t="shared" si="168"/>
        <v/>
      </c>
      <c r="BV157" s="8" t="str">
        <f t="shared" si="169"/>
        <v/>
      </c>
      <c r="BW157" s="8" t="str">
        <f t="shared" si="170"/>
        <v/>
      </c>
      <c r="BX157" s="8" t="str">
        <f t="shared" si="171"/>
        <v/>
      </c>
      <c r="BY157" s="8" t="str">
        <f t="shared" si="172"/>
        <v>Yellow</v>
      </c>
      <c r="BZ157" s="8" t="str">
        <f t="shared" si="173"/>
        <v>Yellow</v>
      </c>
      <c r="CA157" s="8" t="str">
        <f t="shared" si="174"/>
        <v>Yellow</v>
      </c>
      <c r="CB157" s="8" t="str">
        <f t="shared" si="175"/>
        <v/>
      </c>
      <c r="CC157" s="8" t="str">
        <f t="shared" si="176"/>
        <v>Yellow</v>
      </c>
      <c r="CD157" s="8" t="str">
        <f t="shared" si="177"/>
        <v>Yellow</v>
      </c>
      <c r="CE157" s="8" t="str">
        <f t="shared" si="178"/>
        <v>Yellow</v>
      </c>
      <c r="CF157" s="8" t="str">
        <f t="shared" si="179"/>
        <v/>
      </c>
      <c r="CG157" s="8" t="str">
        <f t="shared" si="218"/>
        <v>Yellow</v>
      </c>
      <c r="CH157" s="8" t="str">
        <f t="shared" si="180"/>
        <v/>
      </c>
      <c r="CI157" s="8" t="str">
        <f t="shared" si="219"/>
        <v/>
      </c>
      <c r="CJ157" s="8" t="str">
        <f t="shared" si="181"/>
        <v>Yellow</v>
      </c>
      <c r="CL157" s="10" t="str">
        <f t="shared" si="220"/>
        <v>Ireland - Dublin 2 - The Westbury</v>
      </c>
      <c r="CN157" s="22">
        <f t="shared" si="182"/>
        <v>493</v>
      </c>
      <c r="CO157" s="22" t="str">
        <f t="shared" si="183"/>
        <v/>
      </c>
      <c r="CP157" s="22" t="str">
        <f t="shared" si="184"/>
        <v/>
      </c>
      <c r="CQ157" s="22" t="str">
        <f t="shared" si="185"/>
        <v/>
      </c>
      <c r="CR157" s="22" t="str">
        <f t="shared" si="221"/>
        <v/>
      </c>
      <c r="CS157" s="22">
        <f t="shared" si="222"/>
        <v>9</v>
      </c>
      <c r="CY157" s="8" t="str">
        <f t="shared" si="186"/>
        <v>X</v>
      </c>
      <c r="CZ157" s="29" t="str">
        <f t="shared" si="187"/>
        <v>X</v>
      </c>
      <c r="DB157" s="8" t="str">
        <f t="shared" si="188"/>
        <v>X</v>
      </c>
      <c r="DC157" s="8" t="str">
        <f t="shared" si="189"/>
        <v>X</v>
      </c>
      <c r="DD157" s="8" t="str">
        <f t="shared" si="190"/>
        <v>X</v>
      </c>
      <c r="DE157" s="8" t="str">
        <f t="shared" si="191"/>
        <v>X</v>
      </c>
      <c r="DF157" s="8" t="str">
        <f t="shared" si="192"/>
        <v>X</v>
      </c>
      <c r="DG157" s="8" t="str">
        <f t="shared" si="193"/>
        <v>X</v>
      </c>
      <c r="DH157" s="8" t="str">
        <f t="shared" si="194"/>
        <v>X</v>
      </c>
      <c r="DI157" s="8" t="str">
        <f t="shared" si="195"/>
        <v>X</v>
      </c>
      <c r="DJ157" s="8" t="str">
        <f t="shared" si="196"/>
        <v>X</v>
      </c>
      <c r="DK157" s="8" t="str">
        <f t="shared" si="197"/>
        <v>X</v>
      </c>
      <c r="DL157" s="8" t="str">
        <f t="shared" si="198"/>
        <v>X</v>
      </c>
      <c r="DM157" s="8" t="str">
        <f t="shared" si="199"/>
        <v>X</v>
      </c>
      <c r="DN157" s="8" t="str">
        <f t="shared" si="200"/>
        <v>X</v>
      </c>
      <c r="DO157" s="8" t="str">
        <f t="shared" si="201"/>
        <v>X</v>
      </c>
      <c r="DP157" s="8" t="str">
        <f t="shared" si="202"/>
        <v>X</v>
      </c>
      <c r="DQ157" s="8" t="str">
        <f t="shared" si="203"/>
        <v>X</v>
      </c>
      <c r="DR157" s="8" t="str">
        <f t="shared" si="204"/>
        <v>X</v>
      </c>
      <c r="DS157" s="8" t="str">
        <f t="shared" si="205"/>
        <v>X</v>
      </c>
      <c r="DT157" s="8" t="str">
        <f t="shared" si="206"/>
        <v>X</v>
      </c>
      <c r="DU157" s="8" t="str">
        <f t="shared" si="207"/>
        <v>X</v>
      </c>
      <c r="DV157" s="8" t="str">
        <f t="shared" si="208"/>
        <v>X</v>
      </c>
      <c r="DW157" s="8" t="str">
        <f t="shared" si="209"/>
        <v>X</v>
      </c>
      <c r="DX157" s="8" t="str">
        <f t="shared" si="210"/>
        <v>X</v>
      </c>
      <c r="DZ157" s="8" t="str">
        <f t="shared" si="211"/>
        <v>X</v>
      </c>
      <c r="EB157" s="8">
        <f>IF($DZ157="", "", COUNTIF($DZ$11:$DZ157, "X"))</f>
        <v>147</v>
      </c>
      <c r="ED157" s="10" t="str">
        <f t="shared" si="212"/>
        <v>147. The Westbury</v>
      </c>
      <c r="EF157" s="8">
        <v>147</v>
      </c>
      <c r="EH157" s="10" t="str">
        <f>IF($B157="", "", IF(COUNTIF($B$11:$B157, $B157)&gt;1, "", $B157))</f>
        <v/>
      </c>
      <c r="EI157" s="8" t="str">
        <f t="shared" si="213"/>
        <v/>
      </c>
      <c r="EJ157" s="10" t="str">
        <f t="shared" si="214"/>
        <v/>
      </c>
      <c r="EL157" s="10" t="str">
        <f>IF($C157="", "", IF(COUNTIF($C$11:$C157, $C157)&gt;1, "", $C157))</f>
        <v/>
      </c>
      <c r="EM157" s="8" t="str">
        <f t="shared" si="215"/>
        <v/>
      </c>
      <c r="EN157" s="10" t="str">
        <f t="shared" si="216"/>
        <v>Kyiv</v>
      </c>
    </row>
    <row r="158" spans="1:144" hidden="1" x14ac:dyDescent="0.35">
      <c r="A158" s="2"/>
      <c r="B158" s="41" t="s">
        <v>338</v>
      </c>
      <c r="C158" s="42" t="s">
        <v>339</v>
      </c>
      <c r="D158" s="42" t="s">
        <v>340</v>
      </c>
      <c r="E158" s="49">
        <v>187</v>
      </c>
      <c r="F158" s="49">
        <v>166</v>
      </c>
      <c r="G158" s="49">
        <v>21</v>
      </c>
      <c r="H158" s="49">
        <v>9</v>
      </c>
      <c r="I158" s="42" t="s">
        <v>137</v>
      </c>
      <c r="J158" s="50" t="s">
        <v>137</v>
      </c>
      <c r="K158" s="49">
        <v>250</v>
      </c>
      <c r="L158" s="49">
        <v>354</v>
      </c>
      <c r="M158" s="49">
        <v>300</v>
      </c>
      <c r="N158" s="49">
        <v>180</v>
      </c>
      <c r="O158" s="49">
        <v>170</v>
      </c>
      <c r="P158" s="49">
        <v>68</v>
      </c>
      <c r="Q158" s="49">
        <v>240</v>
      </c>
      <c r="R158" s="49">
        <v>350</v>
      </c>
      <c r="S158" s="50" t="s">
        <v>8</v>
      </c>
      <c r="T158" s="49" t="s">
        <v>137</v>
      </c>
      <c r="U158" s="49" t="s">
        <v>137</v>
      </c>
      <c r="V158" s="49" t="s">
        <v>137</v>
      </c>
      <c r="W158" s="50" t="s">
        <v>7</v>
      </c>
      <c r="X158" s="49" t="s">
        <v>137</v>
      </c>
      <c r="Y158" s="50" t="s">
        <v>137</v>
      </c>
      <c r="Z158" s="49" t="s">
        <v>137</v>
      </c>
      <c r="AA158" s="49">
        <v>9</v>
      </c>
      <c r="AB158" s="67" t="s">
        <v>137</v>
      </c>
      <c r="AC158" s="63" t="s">
        <v>790</v>
      </c>
      <c r="AD158" s="63" t="s">
        <v>925</v>
      </c>
      <c r="AE158" s="43" t="s">
        <v>137</v>
      </c>
      <c r="AF158" s="2"/>
      <c r="BE158" s="8" t="str">
        <f t="shared" si="217"/>
        <v>X</v>
      </c>
      <c r="BG158" s="8" t="str">
        <f t="shared" si="154"/>
        <v/>
      </c>
      <c r="BH158" s="8" t="str">
        <f t="shared" si="155"/>
        <v/>
      </c>
      <c r="BI158" s="8" t="str">
        <f t="shared" si="156"/>
        <v/>
      </c>
      <c r="BJ158" s="8" t="str">
        <f t="shared" si="157"/>
        <v/>
      </c>
      <c r="BK158" s="8" t="str">
        <f t="shared" si="158"/>
        <v/>
      </c>
      <c r="BL158" s="8" t="str">
        <f t="shared" si="159"/>
        <v/>
      </c>
      <c r="BM158" s="8" t="str">
        <f t="shared" si="160"/>
        <v/>
      </c>
      <c r="BN158" s="8" t="str">
        <f t="shared" si="161"/>
        <v>Yellow</v>
      </c>
      <c r="BO158" s="8" t="str">
        <f t="shared" si="162"/>
        <v>Yellow</v>
      </c>
      <c r="BP158" s="8" t="str">
        <f t="shared" si="163"/>
        <v/>
      </c>
      <c r="BQ158" s="8" t="str">
        <f t="shared" si="164"/>
        <v/>
      </c>
      <c r="BR158" s="8" t="str">
        <f t="shared" si="165"/>
        <v/>
      </c>
      <c r="BS158" s="8" t="str">
        <f t="shared" si="166"/>
        <v/>
      </c>
      <c r="BT158" s="8" t="str">
        <f t="shared" si="167"/>
        <v/>
      </c>
      <c r="BU158" s="8" t="str">
        <f t="shared" si="168"/>
        <v/>
      </c>
      <c r="BV158" s="8" t="str">
        <f t="shared" si="169"/>
        <v/>
      </c>
      <c r="BW158" s="8" t="str">
        <f t="shared" si="170"/>
        <v/>
      </c>
      <c r="BX158" s="8" t="str">
        <f t="shared" si="171"/>
        <v/>
      </c>
      <c r="BY158" s="8" t="str">
        <f t="shared" si="172"/>
        <v>Yellow</v>
      </c>
      <c r="BZ158" s="8" t="str">
        <f t="shared" si="173"/>
        <v>Yellow</v>
      </c>
      <c r="CA158" s="8" t="str">
        <f t="shared" si="174"/>
        <v>Yellow</v>
      </c>
      <c r="CB158" s="8" t="str">
        <f t="shared" si="175"/>
        <v/>
      </c>
      <c r="CC158" s="8" t="str">
        <f t="shared" si="176"/>
        <v>Yellow</v>
      </c>
      <c r="CD158" s="8" t="str">
        <f t="shared" si="177"/>
        <v>Yellow</v>
      </c>
      <c r="CE158" s="8" t="str">
        <f t="shared" si="178"/>
        <v>Yellow</v>
      </c>
      <c r="CF158" s="8" t="str">
        <f t="shared" si="179"/>
        <v/>
      </c>
      <c r="CG158" s="8" t="str">
        <f t="shared" si="218"/>
        <v>Yellow</v>
      </c>
      <c r="CH158" s="8" t="str">
        <f t="shared" si="180"/>
        <v/>
      </c>
      <c r="CI158" s="8" t="str">
        <f t="shared" si="219"/>
        <v/>
      </c>
      <c r="CJ158" s="8" t="str">
        <f t="shared" si="181"/>
        <v>Yellow</v>
      </c>
      <c r="CL158" s="10" t="str">
        <f t="shared" si="220"/>
        <v>Ireland - Dublin 2 - Anantara The Marker Dublin Hotel</v>
      </c>
      <c r="CN158" s="22">
        <f t="shared" si="182"/>
        <v>354</v>
      </c>
      <c r="CO158" s="22" t="str">
        <f t="shared" si="183"/>
        <v/>
      </c>
      <c r="CP158" s="22" t="str">
        <f t="shared" si="184"/>
        <v/>
      </c>
      <c r="CQ158" s="22" t="str">
        <f t="shared" si="185"/>
        <v/>
      </c>
      <c r="CR158" s="22" t="str">
        <f t="shared" si="221"/>
        <v/>
      </c>
      <c r="CS158" s="22">
        <f t="shared" si="222"/>
        <v>9</v>
      </c>
      <c r="CY158" s="8" t="str">
        <f t="shared" si="186"/>
        <v>X</v>
      </c>
      <c r="CZ158" s="29" t="str">
        <f t="shared" si="187"/>
        <v>X</v>
      </c>
      <c r="DB158" s="8" t="str">
        <f t="shared" si="188"/>
        <v>X</v>
      </c>
      <c r="DC158" s="8" t="str">
        <f t="shared" si="189"/>
        <v>X</v>
      </c>
      <c r="DD158" s="8" t="str">
        <f t="shared" si="190"/>
        <v>X</v>
      </c>
      <c r="DE158" s="8" t="str">
        <f t="shared" si="191"/>
        <v>X</v>
      </c>
      <c r="DF158" s="8" t="str">
        <f t="shared" si="192"/>
        <v>X</v>
      </c>
      <c r="DG158" s="8" t="str">
        <f t="shared" si="193"/>
        <v>X</v>
      </c>
      <c r="DH158" s="8" t="str">
        <f t="shared" si="194"/>
        <v>X</v>
      </c>
      <c r="DI158" s="8" t="str">
        <f t="shared" si="195"/>
        <v>X</v>
      </c>
      <c r="DJ158" s="8" t="str">
        <f t="shared" si="196"/>
        <v>X</v>
      </c>
      <c r="DK158" s="8" t="str">
        <f t="shared" si="197"/>
        <v>X</v>
      </c>
      <c r="DL158" s="8" t="str">
        <f t="shared" si="198"/>
        <v>X</v>
      </c>
      <c r="DM158" s="8" t="str">
        <f t="shared" si="199"/>
        <v>X</v>
      </c>
      <c r="DN158" s="8" t="str">
        <f t="shared" si="200"/>
        <v>X</v>
      </c>
      <c r="DO158" s="8" t="str">
        <f t="shared" si="201"/>
        <v>X</v>
      </c>
      <c r="DP158" s="8" t="str">
        <f t="shared" si="202"/>
        <v>X</v>
      </c>
      <c r="DQ158" s="8" t="str">
        <f t="shared" si="203"/>
        <v>X</v>
      </c>
      <c r="DR158" s="8" t="str">
        <f t="shared" si="204"/>
        <v>X</v>
      </c>
      <c r="DS158" s="8" t="str">
        <f t="shared" si="205"/>
        <v>X</v>
      </c>
      <c r="DT158" s="8" t="str">
        <f t="shared" si="206"/>
        <v>X</v>
      </c>
      <c r="DU158" s="8" t="str">
        <f t="shared" si="207"/>
        <v>X</v>
      </c>
      <c r="DV158" s="8" t="str">
        <f t="shared" si="208"/>
        <v>X</v>
      </c>
      <c r="DW158" s="8" t="str">
        <f t="shared" si="209"/>
        <v>X</v>
      </c>
      <c r="DX158" s="8" t="str">
        <f t="shared" si="210"/>
        <v>X</v>
      </c>
      <c r="DZ158" s="8" t="str">
        <f t="shared" si="211"/>
        <v>X</v>
      </c>
      <c r="EB158" s="8">
        <f>IF($DZ158="", "", COUNTIF($DZ$11:$DZ158, "X"))</f>
        <v>148</v>
      </c>
      <c r="ED158" s="10" t="str">
        <f t="shared" si="212"/>
        <v>148. Anantara The Marker Dublin Hotel</v>
      </c>
      <c r="EF158" s="8">
        <v>148</v>
      </c>
      <c r="EH158" s="10" t="str">
        <f>IF($B158="", "", IF(COUNTIF($B$11:$B158, $B158)&gt;1, "", $B158))</f>
        <v/>
      </c>
      <c r="EI158" s="8" t="str">
        <f t="shared" si="213"/>
        <v/>
      </c>
      <c r="EJ158" s="10" t="str">
        <f t="shared" si="214"/>
        <v/>
      </c>
      <c r="EL158" s="10" t="str">
        <f>IF($C158="", "", IF(COUNTIF($C$11:$C158, $C158)&gt;1, "", $C158))</f>
        <v/>
      </c>
      <c r="EM158" s="8" t="str">
        <f t="shared" si="215"/>
        <v/>
      </c>
      <c r="EN158" s="10" t="str">
        <f t="shared" si="216"/>
        <v>Kyoto</v>
      </c>
    </row>
    <row r="159" spans="1:144" hidden="1" x14ac:dyDescent="0.35">
      <c r="A159" s="2"/>
      <c r="B159" s="41" t="s">
        <v>347</v>
      </c>
      <c r="C159" s="42" t="s">
        <v>348</v>
      </c>
      <c r="D159" s="42" t="s">
        <v>353</v>
      </c>
      <c r="E159" s="49">
        <v>293</v>
      </c>
      <c r="F159" s="49">
        <v>269</v>
      </c>
      <c r="G159" s="49">
        <v>24</v>
      </c>
      <c r="H159" s="49" t="s">
        <v>137</v>
      </c>
      <c r="I159" s="42" t="s">
        <v>137</v>
      </c>
      <c r="J159" s="50" t="s">
        <v>137</v>
      </c>
      <c r="K159" s="49" t="s">
        <v>137</v>
      </c>
      <c r="L159" s="49" t="s">
        <v>137</v>
      </c>
      <c r="M159" s="49" t="s">
        <v>137</v>
      </c>
      <c r="N159" s="49" t="s">
        <v>137</v>
      </c>
      <c r="O159" s="49" t="s">
        <v>137</v>
      </c>
      <c r="P159" s="49" t="s">
        <v>137</v>
      </c>
      <c r="Q159" s="49" t="s">
        <v>137</v>
      </c>
      <c r="R159" s="49" t="s">
        <v>137</v>
      </c>
      <c r="S159" s="50" t="s">
        <v>137</v>
      </c>
      <c r="T159" s="49" t="s">
        <v>137</v>
      </c>
      <c r="U159" s="49" t="s">
        <v>137</v>
      </c>
      <c r="V159" s="49" t="s">
        <v>137</v>
      </c>
      <c r="W159" s="50" t="s">
        <v>7</v>
      </c>
      <c r="X159" s="49" t="s">
        <v>137</v>
      </c>
      <c r="Y159" s="50" t="s">
        <v>137</v>
      </c>
      <c r="Z159" s="49" t="s">
        <v>137</v>
      </c>
      <c r="AA159" s="49" t="s">
        <v>137</v>
      </c>
      <c r="AB159" s="67" t="s">
        <v>137</v>
      </c>
      <c r="AC159" s="63" t="s">
        <v>930</v>
      </c>
      <c r="AD159" s="63" t="s">
        <v>933</v>
      </c>
      <c r="AE159" s="43" t="s">
        <v>137</v>
      </c>
      <c r="AF159" s="2"/>
      <c r="BE159" s="8" t="str">
        <f t="shared" si="217"/>
        <v>X</v>
      </c>
      <c r="BG159" s="8" t="str">
        <f t="shared" si="154"/>
        <v/>
      </c>
      <c r="BH159" s="8" t="str">
        <f t="shared" si="155"/>
        <v/>
      </c>
      <c r="BI159" s="8" t="str">
        <f t="shared" si="156"/>
        <v/>
      </c>
      <c r="BJ159" s="8" t="str">
        <f t="shared" si="157"/>
        <v/>
      </c>
      <c r="BK159" s="8" t="str">
        <f t="shared" si="158"/>
        <v/>
      </c>
      <c r="BL159" s="8" t="str">
        <f t="shared" si="159"/>
        <v/>
      </c>
      <c r="BM159" s="8" t="str">
        <f t="shared" si="160"/>
        <v>Yellow</v>
      </c>
      <c r="BN159" s="8" t="str">
        <f t="shared" si="161"/>
        <v>Yellow</v>
      </c>
      <c r="BO159" s="8" t="str">
        <f t="shared" si="162"/>
        <v>Yellow</v>
      </c>
      <c r="BP159" s="8" t="str">
        <f t="shared" si="163"/>
        <v>Yellow</v>
      </c>
      <c r="BQ159" s="8" t="str">
        <f t="shared" si="164"/>
        <v>Yellow</v>
      </c>
      <c r="BR159" s="8" t="str">
        <f t="shared" si="165"/>
        <v>Yellow</v>
      </c>
      <c r="BS159" s="8" t="str">
        <f t="shared" si="166"/>
        <v>Yellow</v>
      </c>
      <c r="BT159" s="8" t="str">
        <f t="shared" si="167"/>
        <v>Yellow</v>
      </c>
      <c r="BU159" s="8" t="str">
        <f t="shared" si="168"/>
        <v>Yellow</v>
      </c>
      <c r="BV159" s="8" t="str">
        <f t="shared" si="169"/>
        <v>Yellow</v>
      </c>
      <c r="BW159" s="8" t="str">
        <f t="shared" si="170"/>
        <v>Yellow</v>
      </c>
      <c r="BX159" s="8" t="str">
        <f t="shared" si="171"/>
        <v>Yellow</v>
      </c>
      <c r="BY159" s="8" t="str">
        <f t="shared" si="172"/>
        <v>Yellow</v>
      </c>
      <c r="BZ159" s="8" t="str">
        <f t="shared" si="173"/>
        <v>Yellow</v>
      </c>
      <c r="CA159" s="8" t="str">
        <f t="shared" si="174"/>
        <v>Yellow</v>
      </c>
      <c r="CB159" s="8" t="str">
        <f t="shared" si="175"/>
        <v/>
      </c>
      <c r="CC159" s="8" t="str">
        <f t="shared" si="176"/>
        <v>Yellow</v>
      </c>
      <c r="CD159" s="8" t="str">
        <f t="shared" si="177"/>
        <v>Yellow</v>
      </c>
      <c r="CE159" s="8" t="str">
        <f t="shared" si="178"/>
        <v>Yellow</v>
      </c>
      <c r="CF159" s="8" t="str">
        <f t="shared" si="179"/>
        <v>Yellow</v>
      </c>
      <c r="CG159" s="8" t="str">
        <f t="shared" si="218"/>
        <v>Yellow</v>
      </c>
      <c r="CH159" s="8" t="str">
        <f t="shared" si="180"/>
        <v/>
      </c>
      <c r="CI159" s="8" t="str">
        <f t="shared" si="219"/>
        <v/>
      </c>
      <c r="CJ159" s="8" t="str">
        <f t="shared" si="181"/>
        <v>Yellow</v>
      </c>
      <c r="CL159" s="10" t="str">
        <f t="shared" si="220"/>
        <v>Israel - Tel Aviv - Dan Tel Aviv</v>
      </c>
      <c r="CN159" s="22" t="str">
        <f t="shared" si="182"/>
        <v/>
      </c>
      <c r="CO159" s="22" t="str">
        <f t="shared" si="183"/>
        <v/>
      </c>
      <c r="CP159" s="22" t="str">
        <f t="shared" si="184"/>
        <v/>
      </c>
      <c r="CQ159" s="22" t="str">
        <f t="shared" si="185"/>
        <v/>
      </c>
      <c r="CR159" s="22" t="str">
        <f t="shared" si="221"/>
        <v/>
      </c>
      <c r="CS159" s="22" t="str">
        <f t="shared" si="222"/>
        <v/>
      </c>
      <c r="CY159" s="8" t="str">
        <f t="shared" si="186"/>
        <v>X</v>
      </c>
      <c r="CZ159" s="29" t="str">
        <f t="shared" si="187"/>
        <v>X</v>
      </c>
      <c r="DB159" s="8" t="str">
        <f t="shared" si="188"/>
        <v>X</v>
      </c>
      <c r="DC159" s="8" t="str">
        <f t="shared" si="189"/>
        <v>X</v>
      </c>
      <c r="DD159" s="8" t="str">
        <f t="shared" si="190"/>
        <v>X</v>
      </c>
      <c r="DE159" s="8" t="str">
        <f t="shared" si="191"/>
        <v>X</v>
      </c>
      <c r="DF159" s="8" t="str">
        <f t="shared" si="192"/>
        <v>X</v>
      </c>
      <c r="DG159" s="8" t="str">
        <f t="shared" si="193"/>
        <v>X</v>
      </c>
      <c r="DH159" s="8" t="str">
        <f t="shared" si="194"/>
        <v>X</v>
      </c>
      <c r="DI159" s="8" t="str">
        <f t="shared" si="195"/>
        <v>X</v>
      </c>
      <c r="DJ159" s="8" t="str">
        <f t="shared" si="196"/>
        <v>X</v>
      </c>
      <c r="DK159" s="8" t="str">
        <f t="shared" si="197"/>
        <v>X</v>
      </c>
      <c r="DL159" s="8" t="str">
        <f t="shared" si="198"/>
        <v>X</v>
      </c>
      <c r="DM159" s="8" t="str">
        <f t="shared" si="199"/>
        <v>X</v>
      </c>
      <c r="DN159" s="8" t="str">
        <f t="shared" si="200"/>
        <v>X</v>
      </c>
      <c r="DO159" s="8" t="str">
        <f t="shared" si="201"/>
        <v>X</v>
      </c>
      <c r="DP159" s="8" t="str">
        <f t="shared" si="202"/>
        <v>X</v>
      </c>
      <c r="DQ159" s="8" t="str">
        <f t="shared" si="203"/>
        <v>X</v>
      </c>
      <c r="DR159" s="8" t="str">
        <f t="shared" si="204"/>
        <v>X</v>
      </c>
      <c r="DS159" s="8" t="str">
        <f t="shared" si="205"/>
        <v>X</v>
      </c>
      <c r="DT159" s="8" t="str">
        <f t="shared" si="206"/>
        <v>X</v>
      </c>
      <c r="DU159" s="8" t="str">
        <f t="shared" si="207"/>
        <v>X</v>
      </c>
      <c r="DV159" s="8" t="str">
        <f t="shared" si="208"/>
        <v>X</v>
      </c>
      <c r="DW159" s="8" t="str">
        <f t="shared" si="209"/>
        <v>X</v>
      </c>
      <c r="DX159" s="8" t="str">
        <f t="shared" si="210"/>
        <v>X</v>
      </c>
      <c r="DZ159" s="8" t="str">
        <f t="shared" si="211"/>
        <v>X</v>
      </c>
      <c r="EB159" s="8">
        <f>IF($DZ159="", "", COUNTIF($DZ$11:$DZ159, "X"))</f>
        <v>149</v>
      </c>
      <c r="ED159" s="10" t="str">
        <f t="shared" si="212"/>
        <v>149. Dan Tel Aviv</v>
      </c>
      <c r="EF159" s="8">
        <v>149</v>
      </c>
      <c r="EH159" s="10" t="str">
        <f>IF($B159="", "", IF(COUNTIF($B$11:$B159, $B159)&gt;1, "", $B159))</f>
        <v>Israel</v>
      </c>
      <c r="EI159" s="8">
        <f t="shared" si="213"/>
        <v>31</v>
      </c>
      <c r="EJ159" s="10" t="str">
        <f t="shared" si="214"/>
        <v/>
      </c>
      <c r="EL159" s="10" t="str">
        <f>IF($C159="", "", IF(COUNTIF($C$11:$C159, $C159)&gt;1, "", $C159))</f>
        <v>Tel Aviv</v>
      </c>
      <c r="EM159" s="8">
        <f t="shared" si="215"/>
        <v>318</v>
      </c>
      <c r="EN159" s="10" t="str">
        <f t="shared" si="216"/>
        <v>LA BAULE</v>
      </c>
    </row>
    <row r="160" spans="1:144" hidden="1" x14ac:dyDescent="0.35">
      <c r="A160" s="2"/>
      <c r="B160" s="41" t="s">
        <v>347</v>
      </c>
      <c r="C160" s="42" t="s">
        <v>351</v>
      </c>
      <c r="D160" s="42" t="s">
        <v>352</v>
      </c>
      <c r="E160" s="49">
        <v>233</v>
      </c>
      <c r="F160" s="49">
        <v>206</v>
      </c>
      <c r="G160" s="49">
        <v>27</v>
      </c>
      <c r="H160" s="49">
        <v>9</v>
      </c>
      <c r="I160" s="42" t="s">
        <v>137</v>
      </c>
      <c r="J160" s="50" t="s">
        <v>137</v>
      </c>
      <c r="K160" s="49">
        <v>80</v>
      </c>
      <c r="L160" s="49">
        <v>789</v>
      </c>
      <c r="M160" s="49">
        <v>360</v>
      </c>
      <c r="N160" s="49">
        <v>250</v>
      </c>
      <c r="O160" s="49">
        <v>300</v>
      </c>
      <c r="P160" s="49">
        <v>60</v>
      </c>
      <c r="Q160" s="49">
        <v>220</v>
      </c>
      <c r="R160" s="49">
        <v>300</v>
      </c>
      <c r="S160" s="50" t="s">
        <v>7</v>
      </c>
      <c r="T160" s="49" t="s">
        <v>137</v>
      </c>
      <c r="U160" s="49" t="s">
        <v>137</v>
      </c>
      <c r="V160" s="49" t="s">
        <v>137</v>
      </c>
      <c r="W160" s="50" t="s">
        <v>7</v>
      </c>
      <c r="X160" s="49" t="s">
        <v>137</v>
      </c>
      <c r="Y160" s="50" t="s">
        <v>137</v>
      </c>
      <c r="Z160" s="49" t="s">
        <v>137</v>
      </c>
      <c r="AA160" s="49" t="s">
        <v>137</v>
      </c>
      <c r="AB160" s="67" t="s">
        <v>137</v>
      </c>
      <c r="AC160" s="63" t="s">
        <v>930</v>
      </c>
      <c r="AD160" s="63" t="s">
        <v>932</v>
      </c>
      <c r="AE160" s="43" t="s">
        <v>137</v>
      </c>
      <c r="AF160" s="2"/>
      <c r="BE160" s="8" t="str">
        <f t="shared" si="217"/>
        <v>X</v>
      </c>
      <c r="BG160" s="8" t="str">
        <f t="shared" si="154"/>
        <v/>
      </c>
      <c r="BH160" s="8" t="str">
        <f t="shared" si="155"/>
        <v/>
      </c>
      <c r="BI160" s="8" t="str">
        <f t="shared" si="156"/>
        <v/>
      </c>
      <c r="BJ160" s="8" t="str">
        <f t="shared" si="157"/>
        <v/>
      </c>
      <c r="BK160" s="8" t="str">
        <f t="shared" si="158"/>
        <v/>
      </c>
      <c r="BL160" s="8" t="str">
        <f t="shared" si="159"/>
        <v/>
      </c>
      <c r="BM160" s="8" t="str">
        <f t="shared" si="160"/>
        <v/>
      </c>
      <c r="BN160" s="8" t="str">
        <f t="shared" si="161"/>
        <v>Yellow</v>
      </c>
      <c r="BO160" s="8" t="str">
        <f t="shared" si="162"/>
        <v>Yellow</v>
      </c>
      <c r="BP160" s="8" t="str">
        <f t="shared" si="163"/>
        <v/>
      </c>
      <c r="BQ160" s="8" t="str">
        <f t="shared" si="164"/>
        <v/>
      </c>
      <c r="BR160" s="8" t="str">
        <f t="shared" si="165"/>
        <v/>
      </c>
      <c r="BS160" s="8" t="str">
        <f t="shared" si="166"/>
        <v/>
      </c>
      <c r="BT160" s="8" t="str">
        <f t="shared" si="167"/>
        <v/>
      </c>
      <c r="BU160" s="8" t="str">
        <f t="shared" si="168"/>
        <v/>
      </c>
      <c r="BV160" s="8" t="str">
        <f t="shared" si="169"/>
        <v/>
      </c>
      <c r="BW160" s="8" t="str">
        <f t="shared" si="170"/>
        <v/>
      </c>
      <c r="BX160" s="8" t="str">
        <f t="shared" si="171"/>
        <v/>
      </c>
      <c r="BY160" s="8" t="str">
        <f t="shared" si="172"/>
        <v>Yellow</v>
      </c>
      <c r="BZ160" s="8" t="str">
        <f t="shared" si="173"/>
        <v>Yellow</v>
      </c>
      <c r="CA160" s="8" t="str">
        <f t="shared" si="174"/>
        <v>Yellow</v>
      </c>
      <c r="CB160" s="8" t="str">
        <f t="shared" si="175"/>
        <v/>
      </c>
      <c r="CC160" s="8" t="str">
        <f t="shared" si="176"/>
        <v>Yellow</v>
      </c>
      <c r="CD160" s="8" t="str">
        <f t="shared" si="177"/>
        <v>Yellow</v>
      </c>
      <c r="CE160" s="8" t="str">
        <f t="shared" si="178"/>
        <v>Yellow</v>
      </c>
      <c r="CF160" s="8" t="str">
        <f t="shared" si="179"/>
        <v>Yellow</v>
      </c>
      <c r="CG160" s="8" t="str">
        <f t="shared" si="218"/>
        <v>Yellow</v>
      </c>
      <c r="CH160" s="8" t="str">
        <f t="shared" si="180"/>
        <v/>
      </c>
      <c r="CI160" s="8" t="str">
        <f t="shared" si="219"/>
        <v/>
      </c>
      <c r="CJ160" s="8" t="str">
        <f t="shared" si="181"/>
        <v>Yellow</v>
      </c>
      <c r="CL160" s="10" t="str">
        <f t="shared" si="220"/>
        <v>Israel - Jerusalem - King David Jerusalem</v>
      </c>
      <c r="CN160" s="22">
        <f t="shared" si="182"/>
        <v>789</v>
      </c>
      <c r="CO160" s="22" t="str">
        <f t="shared" si="183"/>
        <v/>
      </c>
      <c r="CP160" s="22" t="str">
        <f t="shared" si="184"/>
        <v/>
      </c>
      <c r="CQ160" s="22" t="str">
        <f t="shared" si="185"/>
        <v/>
      </c>
      <c r="CR160" s="22" t="str">
        <f t="shared" si="221"/>
        <v/>
      </c>
      <c r="CS160" s="22" t="str">
        <f t="shared" si="222"/>
        <v/>
      </c>
      <c r="CY160" s="8" t="str">
        <f t="shared" si="186"/>
        <v>X</v>
      </c>
      <c r="CZ160" s="29" t="str">
        <f t="shared" si="187"/>
        <v>X</v>
      </c>
      <c r="DB160" s="8" t="str">
        <f t="shared" si="188"/>
        <v>X</v>
      </c>
      <c r="DC160" s="8" t="str">
        <f t="shared" si="189"/>
        <v>X</v>
      </c>
      <c r="DD160" s="8" t="str">
        <f t="shared" si="190"/>
        <v>X</v>
      </c>
      <c r="DE160" s="8" t="str">
        <f t="shared" si="191"/>
        <v>X</v>
      </c>
      <c r="DF160" s="8" t="str">
        <f t="shared" si="192"/>
        <v>X</v>
      </c>
      <c r="DG160" s="8" t="str">
        <f t="shared" si="193"/>
        <v>X</v>
      </c>
      <c r="DH160" s="8" t="str">
        <f t="shared" si="194"/>
        <v>X</v>
      </c>
      <c r="DI160" s="8" t="str">
        <f t="shared" si="195"/>
        <v>X</v>
      </c>
      <c r="DJ160" s="8" t="str">
        <f t="shared" si="196"/>
        <v>X</v>
      </c>
      <c r="DK160" s="8" t="str">
        <f t="shared" si="197"/>
        <v>X</v>
      </c>
      <c r="DL160" s="8" t="str">
        <f t="shared" si="198"/>
        <v>X</v>
      </c>
      <c r="DM160" s="8" t="str">
        <f t="shared" si="199"/>
        <v>X</v>
      </c>
      <c r="DN160" s="8" t="str">
        <f t="shared" si="200"/>
        <v>X</v>
      </c>
      <c r="DO160" s="8" t="str">
        <f t="shared" si="201"/>
        <v>X</v>
      </c>
      <c r="DP160" s="8" t="str">
        <f t="shared" si="202"/>
        <v>X</v>
      </c>
      <c r="DQ160" s="8" t="str">
        <f t="shared" si="203"/>
        <v>X</v>
      </c>
      <c r="DR160" s="8" t="str">
        <f t="shared" si="204"/>
        <v>X</v>
      </c>
      <c r="DS160" s="8" t="str">
        <f t="shared" si="205"/>
        <v>X</v>
      </c>
      <c r="DT160" s="8" t="str">
        <f t="shared" si="206"/>
        <v>X</v>
      </c>
      <c r="DU160" s="8" t="str">
        <f t="shared" si="207"/>
        <v>X</v>
      </c>
      <c r="DV160" s="8" t="str">
        <f t="shared" si="208"/>
        <v>X</v>
      </c>
      <c r="DW160" s="8" t="str">
        <f t="shared" si="209"/>
        <v>X</v>
      </c>
      <c r="DX160" s="8" t="str">
        <f t="shared" si="210"/>
        <v>X</v>
      </c>
      <c r="DZ160" s="8" t="str">
        <f t="shared" si="211"/>
        <v>X</v>
      </c>
      <c r="EB160" s="8">
        <f>IF($DZ160="", "", COUNTIF($DZ$11:$DZ160, "X"))</f>
        <v>150</v>
      </c>
      <c r="ED160" s="10" t="str">
        <f t="shared" si="212"/>
        <v>150. King David Jerusalem</v>
      </c>
      <c r="EF160" s="8">
        <v>150</v>
      </c>
      <c r="EH160" s="10" t="str">
        <f>IF($B160="", "", IF(COUNTIF($B$11:$B160, $B160)&gt;1, "", $B160))</f>
        <v/>
      </c>
      <c r="EI160" s="8" t="str">
        <f t="shared" si="213"/>
        <v/>
      </c>
      <c r="EJ160" s="10" t="str">
        <f t="shared" si="214"/>
        <v/>
      </c>
      <c r="EL160" s="10" t="str">
        <f>IF($C160="", "", IF(COUNTIF($C$11:$C160, $C160)&gt;1, "", $C160))</f>
        <v>Jerusalem</v>
      </c>
      <c r="EM160" s="8">
        <f t="shared" si="215"/>
        <v>141</v>
      </c>
      <c r="EN160" s="10" t="str">
        <f t="shared" si="216"/>
        <v>La Croix Valmer</v>
      </c>
    </row>
    <row r="161" spans="1:144" hidden="1" x14ac:dyDescent="0.35">
      <c r="A161" s="2"/>
      <c r="B161" s="41" t="s">
        <v>347</v>
      </c>
      <c r="C161" s="42" t="s">
        <v>349</v>
      </c>
      <c r="D161" s="42" t="s">
        <v>350</v>
      </c>
      <c r="E161" s="49">
        <v>113</v>
      </c>
      <c r="F161" s="49">
        <v>103</v>
      </c>
      <c r="G161" s="49">
        <v>10</v>
      </c>
      <c r="H161" s="49">
        <v>4</v>
      </c>
      <c r="I161" s="42" t="s">
        <v>137</v>
      </c>
      <c r="J161" s="50" t="s">
        <v>137</v>
      </c>
      <c r="K161" s="49">
        <v>220</v>
      </c>
      <c r="L161" s="49">
        <v>312</v>
      </c>
      <c r="M161" s="49">
        <v>220</v>
      </c>
      <c r="N161" s="49">
        <v>0</v>
      </c>
      <c r="O161" s="49">
        <v>0</v>
      </c>
      <c r="P161" s="49" t="s">
        <v>137</v>
      </c>
      <c r="Q161" s="49">
        <v>150</v>
      </c>
      <c r="R161" s="49">
        <v>0</v>
      </c>
      <c r="S161" s="50" t="s">
        <v>8</v>
      </c>
      <c r="T161" s="49" t="s">
        <v>137</v>
      </c>
      <c r="U161" s="49" t="s">
        <v>137</v>
      </c>
      <c r="V161" s="49" t="s">
        <v>137</v>
      </c>
      <c r="W161" s="50" t="s">
        <v>7</v>
      </c>
      <c r="X161" s="49" t="s">
        <v>137</v>
      </c>
      <c r="Y161" s="50" t="s">
        <v>137</v>
      </c>
      <c r="Z161" s="49" t="s">
        <v>137</v>
      </c>
      <c r="AA161" s="49">
        <v>14</v>
      </c>
      <c r="AB161" s="67" t="s">
        <v>137</v>
      </c>
      <c r="AC161" s="63" t="s">
        <v>930</v>
      </c>
      <c r="AD161" s="63" t="s">
        <v>931</v>
      </c>
      <c r="AE161" s="43" t="s">
        <v>137</v>
      </c>
      <c r="AF161" s="2"/>
      <c r="BE161" s="8" t="str">
        <f t="shared" si="217"/>
        <v>X</v>
      </c>
      <c r="BG161" s="8" t="str">
        <f t="shared" si="154"/>
        <v/>
      </c>
      <c r="BH161" s="8" t="str">
        <f t="shared" si="155"/>
        <v/>
      </c>
      <c r="BI161" s="8" t="str">
        <f t="shared" si="156"/>
        <v/>
      </c>
      <c r="BJ161" s="8" t="str">
        <f t="shared" si="157"/>
        <v/>
      </c>
      <c r="BK161" s="8" t="str">
        <f t="shared" si="158"/>
        <v/>
      </c>
      <c r="BL161" s="8" t="str">
        <f t="shared" si="159"/>
        <v/>
      </c>
      <c r="BM161" s="8" t="str">
        <f t="shared" si="160"/>
        <v/>
      </c>
      <c r="BN161" s="8" t="str">
        <f t="shared" si="161"/>
        <v>Yellow</v>
      </c>
      <c r="BO161" s="8" t="str">
        <f t="shared" si="162"/>
        <v>Yellow</v>
      </c>
      <c r="BP161" s="8" t="str">
        <f t="shared" si="163"/>
        <v/>
      </c>
      <c r="BQ161" s="8" t="str">
        <f t="shared" si="164"/>
        <v/>
      </c>
      <c r="BR161" s="8" t="str">
        <f t="shared" si="165"/>
        <v/>
      </c>
      <c r="BS161" s="8" t="str">
        <f t="shared" si="166"/>
        <v/>
      </c>
      <c r="BT161" s="8" t="str">
        <f t="shared" si="167"/>
        <v/>
      </c>
      <c r="BU161" s="8" t="str">
        <f t="shared" si="168"/>
        <v>Yellow</v>
      </c>
      <c r="BV161" s="8" t="str">
        <f t="shared" si="169"/>
        <v/>
      </c>
      <c r="BW161" s="8" t="str">
        <f t="shared" si="170"/>
        <v/>
      </c>
      <c r="BX161" s="8" t="str">
        <f t="shared" si="171"/>
        <v/>
      </c>
      <c r="BY161" s="8" t="str">
        <f t="shared" si="172"/>
        <v>Yellow</v>
      </c>
      <c r="BZ161" s="8" t="str">
        <f t="shared" si="173"/>
        <v>Yellow</v>
      </c>
      <c r="CA161" s="8" t="str">
        <f t="shared" si="174"/>
        <v>Yellow</v>
      </c>
      <c r="CB161" s="8" t="str">
        <f t="shared" si="175"/>
        <v/>
      </c>
      <c r="CC161" s="8" t="str">
        <f t="shared" si="176"/>
        <v>Yellow</v>
      </c>
      <c r="CD161" s="8" t="str">
        <f t="shared" si="177"/>
        <v>Yellow</v>
      </c>
      <c r="CE161" s="8" t="str">
        <f t="shared" si="178"/>
        <v>Yellow</v>
      </c>
      <c r="CF161" s="8" t="str">
        <f t="shared" si="179"/>
        <v/>
      </c>
      <c r="CG161" s="8" t="str">
        <f t="shared" si="218"/>
        <v>Yellow</v>
      </c>
      <c r="CH161" s="8" t="str">
        <f t="shared" si="180"/>
        <v/>
      </c>
      <c r="CI161" s="8" t="str">
        <f t="shared" si="219"/>
        <v/>
      </c>
      <c r="CJ161" s="8" t="str">
        <f t="shared" si="181"/>
        <v>Yellow</v>
      </c>
      <c r="CL161" s="10" t="str">
        <f t="shared" si="220"/>
        <v>Israel - Tel Aviv - Yafo - The Setai Tel Aviv</v>
      </c>
      <c r="CN161" s="22">
        <f t="shared" si="182"/>
        <v>312</v>
      </c>
      <c r="CO161" s="22" t="str">
        <f t="shared" si="183"/>
        <v/>
      </c>
      <c r="CP161" s="22" t="str">
        <f t="shared" si="184"/>
        <v/>
      </c>
      <c r="CQ161" s="22" t="str">
        <f t="shared" si="185"/>
        <v/>
      </c>
      <c r="CR161" s="22" t="str">
        <f t="shared" si="221"/>
        <v/>
      </c>
      <c r="CS161" s="22">
        <f t="shared" si="222"/>
        <v>14</v>
      </c>
      <c r="CY161" s="8" t="str">
        <f t="shared" si="186"/>
        <v>X</v>
      </c>
      <c r="CZ161" s="29" t="str">
        <f t="shared" si="187"/>
        <v>X</v>
      </c>
      <c r="DB161" s="8" t="str">
        <f t="shared" si="188"/>
        <v>X</v>
      </c>
      <c r="DC161" s="8" t="str">
        <f t="shared" si="189"/>
        <v>X</v>
      </c>
      <c r="DD161" s="8" t="str">
        <f t="shared" si="190"/>
        <v>X</v>
      </c>
      <c r="DE161" s="8" t="str">
        <f t="shared" si="191"/>
        <v>X</v>
      </c>
      <c r="DF161" s="8" t="str">
        <f t="shared" si="192"/>
        <v>X</v>
      </c>
      <c r="DG161" s="8" t="str">
        <f t="shared" si="193"/>
        <v>X</v>
      </c>
      <c r="DH161" s="8" t="str">
        <f t="shared" si="194"/>
        <v>X</v>
      </c>
      <c r="DI161" s="8" t="str">
        <f t="shared" si="195"/>
        <v>X</v>
      </c>
      <c r="DJ161" s="8" t="str">
        <f t="shared" si="196"/>
        <v>X</v>
      </c>
      <c r="DK161" s="8" t="str">
        <f t="shared" si="197"/>
        <v>X</v>
      </c>
      <c r="DL161" s="8" t="str">
        <f t="shared" si="198"/>
        <v>X</v>
      </c>
      <c r="DM161" s="8" t="str">
        <f t="shared" si="199"/>
        <v>X</v>
      </c>
      <c r="DN161" s="8" t="str">
        <f t="shared" si="200"/>
        <v>X</v>
      </c>
      <c r="DO161" s="8" t="str">
        <f t="shared" si="201"/>
        <v>X</v>
      </c>
      <c r="DP161" s="8" t="str">
        <f t="shared" si="202"/>
        <v>X</v>
      </c>
      <c r="DQ161" s="8" t="str">
        <f t="shared" si="203"/>
        <v>X</v>
      </c>
      <c r="DR161" s="8" t="str">
        <f t="shared" si="204"/>
        <v>X</v>
      </c>
      <c r="DS161" s="8" t="str">
        <f t="shared" si="205"/>
        <v>X</v>
      </c>
      <c r="DT161" s="8" t="str">
        <f t="shared" si="206"/>
        <v>X</v>
      </c>
      <c r="DU161" s="8" t="str">
        <f t="shared" si="207"/>
        <v>X</v>
      </c>
      <c r="DV161" s="8" t="str">
        <f t="shared" si="208"/>
        <v>X</v>
      </c>
      <c r="DW161" s="8" t="str">
        <f t="shared" si="209"/>
        <v>X</v>
      </c>
      <c r="DX161" s="8" t="str">
        <f t="shared" si="210"/>
        <v>X</v>
      </c>
      <c r="DZ161" s="8" t="str">
        <f t="shared" si="211"/>
        <v>X</v>
      </c>
      <c r="EB161" s="8">
        <f>IF($DZ161="", "", COUNTIF($DZ$11:$DZ161, "X"))</f>
        <v>151</v>
      </c>
      <c r="ED161" s="10" t="str">
        <f t="shared" si="212"/>
        <v>151. The Setai Tel Aviv</v>
      </c>
      <c r="EF161" s="8">
        <v>151</v>
      </c>
      <c r="EH161" s="10" t="str">
        <f>IF($B161="", "", IF(COUNTIF($B$11:$B161, $B161)&gt;1, "", $B161))</f>
        <v/>
      </c>
      <c r="EI161" s="8" t="str">
        <f t="shared" si="213"/>
        <v/>
      </c>
      <c r="EJ161" s="10" t="str">
        <f t="shared" si="214"/>
        <v/>
      </c>
      <c r="EL161" s="10" t="str">
        <f>IF($C161="", "", IF(COUNTIF($C$11:$C161, $C161)&gt;1, "", $C161))</f>
        <v>Tel Aviv - Yafo</v>
      </c>
      <c r="EM161" s="8">
        <f t="shared" si="215"/>
        <v>319</v>
      </c>
      <c r="EN161" s="10" t="str">
        <f t="shared" si="216"/>
        <v>La Fortuna de San Carlos</v>
      </c>
    </row>
    <row r="162" spans="1:144" hidden="1" x14ac:dyDescent="0.35">
      <c r="A162" s="2"/>
      <c r="B162" s="41" t="s">
        <v>354</v>
      </c>
      <c r="C162" s="42" t="s">
        <v>412</v>
      </c>
      <c r="D162" s="42" t="s">
        <v>413</v>
      </c>
      <c r="E162" s="49">
        <v>80</v>
      </c>
      <c r="F162" s="49">
        <v>73</v>
      </c>
      <c r="G162" s="49">
        <v>7</v>
      </c>
      <c r="H162" s="49">
        <v>0</v>
      </c>
      <c r="I162" s="42" t="s">
        <v>137</v>
      </c>
      <c r="J162" s="50" t="s">
        <v>137</v>
      </c>
      <c r="K162" s="49" t="s">
        <v>137</v>
      </c>
      <c r="L162" s="49" t="s">
        <v>137</v>
      </c>
      <c r="M162" s="49" t="s">
        <v>137</v>
      </c>
      <c r="N162" s="49" t="s">
        <v>137</v>
      </c>
      <c r="O162" s="49" t="s">
        <v>137</v>
      </c>
      <c r="P162" s="49" t="s">
        <v>137</v>
      </c>
      <c r="Q162" s="49" t="s">
        <v>137</v>
      </c>
      <c r="R162" s="49" t="s">
        <v>137</v>
      </c>
      <c r="S162" s="50" t="s">
        <v>137</v>
      </c>
      <c r="T162" s="49" t="s">
        <v>137</v>
      </c>
      <c r="U162" s="49" t="s">
        <v>137</v>
      </c>
      <c r="V162" s="49" t="s">
        <v>137</v>
      </c>
      <c r="W162" s="50" t="s">
        <v>7</v>
      </c>
      <c r="X162" s="49" t="s">
        <v>137</v>
      </c>
      <c r="Y162" s="50" t="s">
        <v>137</v>
      </c>
      <c r="Z162" s="49" t="s">
        <v>137</v>
      </c>
      <c r="AA162" s="49">
        <v>93</v>
      </c>
      <c r="AB162" s="67" t="s">
        <v>137</v>
      </c>
      <c r="AC162" s="63" t="s">
        <v>790</v>
      </c>
      <c r="AD162" s="63" t="s">
        <v>972</v>
      </c>
      <c r="AE162" s="43" t="s">
        <v>137</v>
      </c>
      <c r="AF162" s="2"/>
      <c r="BE162" s="8" t="str">
        <f t="shared" si="217"/>
        <v>X</v>
      </c>
      <c r="BG162" s="8" t="str">
        <f t="shared" si="154"/>
        <v/>
      </c>
      <c r="BH162" s="8" t="str">
        <f t="shared" si="155"/>
        <v/>
      </c>
      <c r="BI162" s="8" t="str">
        <f t="shared" si="156"/>
        <v/>
      </c>
      <c r="BJ162" s="8" t="str">
        <f t="shared" si="157"/>
        <v/>
      </c>
      <c r="BK162" s="8" t="str">
        <f t="shared" si="158"/>
        <v/>
      </c>
      <c r="BL162" s="8" t="str">
        <f t="shared" si="159"/>
        <v/>
      </c>
      <c r="BM162" s="8" t="str">
        <f t="shared" si="160"/>
        <v/>
      </c>
      <c r="BN162" s="8" t="str">
        <f t="shared" si="161"/>
        <v>Yellow</v>
      </c>
      <c r="BO162" s="8" t="str">
        <f t="shared" si="162"/>
        <v>Yellow</v>
      </c>
      <c r="BP162" s="8" t="str">
        <f t="shared" si="163"/>
        <v>Yellow</v>
      </c>
      <c r="BQ162" s="8" t="str">
        <f t="shared" si="164"/>
        <v>Yellow</v>
      </c>
      <c r="BR162" s="8" t="str">
        <f t="shared" si="165"/>
        <v>Yellow</v>
      </c>
      <c r="BS162" s="8" t="str">
        <f t="shared" si="166"/>
        <v>Yellow</v>
      </c>
      <c r="BT162" s="8" t="str">
        <f t="shared" si="167"/>
        <v>Yellow</v>
      </c>
      <c r="BU162" s="8" t="str">
        <f t="shared" si="168"/>
        <v>Yellow</v>
      </c>
      <c r="BV162" s="8" t="str">
        <f t="shared" si="169"/>
        <v>Yellow</v>
      </c>
      <c r="BW162" s="8" t="str">
        <f t="shared" si="170"/>
        <v>Yellow</v>
      </c>
      <c r="BX162" s="8" t="str">
        <f t="shared" si="171"/>
        <v>Yellow</v>
      </c>
      <c r="BY162" s="8" t="str">
        <f t="shared" si="172"/>
        <v>Yellow</v>
      </c>
      <c r="BZ162" s="8" t="str">
        <f t="shared" si="173"/>
        <v>Yellow</v>
      </c>
      <c r="CA162" s="8" t="str">
        <f t="shared" si="174"/>
        <v>Yellow</v>
      </c>
      <c r="CB162" s="8" t="str">
        <f t="shared" si="175"/>
        <v/>
      </c>
      <c r="CC162" s="8" t="str">
        <f t="shared" si="176"/>
        <v>Yellow</v>
      </c>
      <c r="CD162" s="8" t="str">
        <f t="shared" si="177"/>
        <v>Yellow</v>
      </c>
      <c r="CE162" s="8" t="str">
        <f t="shared" si="178"/>
        <v>Yellow</v>
      </c>
      <c r="CF162" s="8" t="str">
        <f t="shared" si="179"/>
        <v/>
      </c>
      <c r="CG162" s="8" t="str">
        <f t="shared" si="218"/>
        <v>Yellow</v>
      </c>
      <c r="CH162" s="8" t="str">
        <f t="shared" si="180"/>
        <v/>
      </c>
      <c r="CI162" s="8" t="str">
        <f t="shared" si="219"/>
        <v/>
      </c>
      <c r="CJ162" s="8" t="str">
        <f t="shared" si="181"/>
        <v>Yellow</v>
      </c>
      <c r="CL162" s="10" t="str">
        <f t="shared" si="220"/>
        <v>Italy - Courmayeur - Le Massif Hotel &amp; Lodge, Courmayeur</v>
      </c>
      <c r="CN162" s="22" t="str">
        <f t="shared" si="182"/>
        <v/>
      </c>
      <c r="CO162" s="22" t="str">
        <f t="shared" si="183"/>
        <v/>
      </c>
      <c r="CP162" s="22" t="str">
        <f t="shared" si="184"/>
        <v/>
      </c>
      <c r="CQ162" s="22" t="str">
        <f t="shared" si="185"/>
        <v/>
      </c>
      <c r="CR162" s="22" t="str">
        <f t="shared" si="221"/>
        <v/>
      </c>
      <c r="CS162" s="22">
        <f t="shared" si="222"/>
        <v>93</v>
      </c>
      <c r="CY162" s="8" t="str">
        <f t="shared" si="186"/>
        <v>X</v>
      </c>
      <c r="CZ162" s="29" t="str">
        <f t="shared" si="187"/>
        <v>X</v>
      </c>
      <c r="DB162" s="8" t="str">
        <f t="shared" si="188"/>
        <v>X</v>
      </c>
      <c r="DC162" s="8" t="str">
        <f t="shared" si="189"/>
        <v>X</v>
      </c>
      <c r="DD162" s="8" t="str">
        <f t="shared" si="190"/>
        <v>X</v>
      </c>
      <c r="DE162" s="8" t="str">
        <f t="shared" si="191"/>
        <v>X</v>
      </c>
      <c r="DF162" s="8" t="str">
        <f t="shared" si="192"/>
        <v>X</v>
      </c>
      <c r="DG162" s="8" t="str">
        <f t="shared" si="193"/>
        <v>X</v>
      </c>
      <c r="DH162" s="8" t="str">
        <f t="shared" si="194"/>
        <v>X</v>
      </c>
      <c r="DI162" s="8" t="str">
        <f t="shared" si="195"/>
        <v>X</v>
      </c>
      <c r="DJ162" s="8" t="str">
        <f t="shared" si="196"/>
        <v>X</v>
      </c>
      <c r="DK162" s="8" t="str">
        <f t="shared" si="197"/>
        <v>X</v>
      </c>
      <c r="DL162" s="8" t="str">
        <f t="shared" si="198"/>
        <v>X</v>
      </c>
      <c r="DM162" s="8" t="str">
        <f t="shared" si="199"/>
        <v>X</v>
      </c>
      <c r="DN162" s="8" t="str">
        <f t="shared" si="200"/>
        <v>X</v>
      </c>
      <c r="DO162" s="8" t="str">
        <f t="shared" si="201"/>
        <v>X</v>
      </c>
      <c r="DP162" s="8" t="str">
        <f t="shared" si="202"/>
        <v>X</v>
      </c>
      <c r="DQ162" s="8" t="str">
        <f t="shared" si="203"/>
        <v>X</v>
      </c>
      <c r="DR162" s="8" t="str">
        <f t="shared" si="204"/>
        <v>X</v>
      </c>
      <c r="DS162" s="8" t="str">
        <f t="shared" si="205"/>
        <v>X</v>
      </c>
      <c r="DT162" s="8" t="str">
        <f t="shared" si="206"/>
        <v>X</v>
      </c>
      <c r="DU162" s="8" t="str">
        <f t="shared" si="207"/>
        <v>X</v>
      </c>
      <c r="DV162" s="8" t="str">
        <f t="shared" si="208"/>
        <v>X</v>
      </c>
      <c r="DW162" s="8" t="str">
        <f t="shared" si="209"/>
        <v>X</v>
      </c>
      <c r="DX162" s="8" t="str">
        <f t="shared" si="210"/>
        <v>X</v>
      </c>
      <c r="DZ162" s="8" t="str">
        <f t="shared" si="211"/>
        <v>X</v>
      </c>
      <c r="EB162" s="8">
        <f>IF($DZ162="", "", COUNTIF($DZ$11:$DZ162, "X"))</f>
        <v>152</v>
      </c>
      <c r="ED162" s="10" t="str">
        <f t="shared" si="212"/>
        <v>152. Le Massif Hotel &amp; Lodge, Courmayeur</v>
      </c>
      <c r="EF162" s="8">
        <v>152</v>
      </c>
      <c r="EH162" s="10" t="str">
        <f>IF($B162="", "", IF(COUNTIF($B$11:$B162, $B162)&gt;1, "", $B162))</f>
        <v>Italy</v>
      </c>
      <c r="EI162" s="8">
        <f t="shared" si="213"/>
        <v>32</v>
      </c>
      <c r="EJ162" s="10" t="str">
        <f t="shared" si="214"/>
        <v/>
      </c>
      <c r="EL162" s="10" t="str">
        <f>IF($C162="", "", IF(COUNTIF($C$11:$C162, $C162)&gt;1, "", $C162))</f>
        <v>Courmayeur</v>
      </c>
      <c r="EM162" s="8">
        <f t="shared" si="215"/>
        <v>75</v>
      </c>
      <c r="EN162" s="10" t="str">
        <f t="shared" si="216"/>
        <v>La Fortuna San Carlos</v>
      </c>
    </row>
    <row r="163" spans="1:144" hidden="1" x14ac:dyDescent="0.35">
      <c r="A163" s="2"/>
      <c r="B163" s="41" t="s">
        <v>354</v>
      </c>
      <c r="C163" s="42" t="s">
        <v>392</v>
      </c>
      <c r="D163" s="42" t="s">
        <v>393</v>
      </c>
      <c r="E163" s="49">
        <v>71</v>
      </c>
      <c r="F163" s="49">
        <v>71</v>
      </c>
      <c r="G163" s="49">
        <v>6</v>
      </c>
      <c r="H163" s="49">
        <v>4</v>
      </c>
      <c r="I163" s="42" t="s">
        <v>137</v>
      </c>
      <c r="J163" s="50" t="s">
        <v>137</v>
      </c>
      <c r="K163" s="49" t="s">
        <v>137</v>
      </c>
      <c r="L163" s="49" t="s">
        <v>137</v>
      </c>
      <c r="M163" s="49">
        <v>700</v>
      </c>
      <c r="N163" s="49">
        <v>45</v>
      </c>
      <c r="O163" s="49" t="s">
        <v>137</v>
      </c>
      <c r="P163" s="49" t="s">
        <v>137</v>
      </c>
      <c r="Q163" s="49" t="s">
        <v>137</v>
      </c>
      <c r="R163" s="49" t="s">
        <v>137</v>
      </c>
      <c r="S163" s="50" t="s">
        <v>7</v>
      </c>
      <c r="T163" s="49" t="s">
        <v>137</v>
      </c>
      <c r="U163" s="49" t="s">
        <v>137</v>
      </c>
      <c r="V163" s="49" t="s">
        <v>137</v>
      </c>
      <c r="W163" s="50" t="s">
        <v>7</v>
      </c>
      <c r="X163" s="49" t="s">
        <v>137</v>
      </c>
      <c r="Y163" s="50" t="s">
        <v>137</v>
      </c>
      <c r="Z163" s="49" t="s">
        <v>137</v>
      </c>
      <c r="AA163" s="49">
        <v>6</v>
      </c>
      <c r="AB163" s="67" t="s">
        <v>137</v>
      </c>
      <c r="AC163" s="63" t="s">
        <v>790</v>
      </c>
      <c r="AD163" s="63" t="s">
        <v>960</v>
      </c>
      <c r="AE163" s="43" t="s">
        <v>137</v>
      </c>
      <c r="AF163" s="2"/>
      <c r="BE163" s="8" t="str">
        <f t="shared" si="217"/>
        <v>X</v>
      </c>
      <c r="BG163" s="8" t="str">
        <f t="shared" si="154"/>
        <v/>
      </c>
      <c r="BH163" s="8" t="str">
        <f t="shared" si="155"/>
        <v/>
      </c>
      <c r="BI163" s="8" t="str">
        <f t="shared" si="156"/>
        <v/>
      </c>
      <c r="BJ163" s="8" t="str">
        <f t="shared" si="157"/>
        <v/>
      </c>
      <c r="BK163" s="8" t="str">
        <f t="shared" si="158"/>
        <v/>
      </c>
      <c r="BL163" s="8" t="str">
        <f t="shared" si="159"/>
        <v/>
      </c>
      <c r="BM163" s="8" t="str">
        <f t="shared" si="160"/>
        <v/>
      </c>
      <c r="BN163" s="8" t="str">
        <f t="shared" si="161"/>
        <v>Yellow</v>
      </c>
      <c r="BO163" s="8" t="str">
        <f t="shared" si="162"/>
        <v>Yellow</v>
      </c>
      <c r="BP163" s="8" t="str">
        <f t="shared" si="163"/>
        <v>Yellow</v>
      </c>
      <c r="BQ163" s="8" t="str">
        <f t="shared" si="164"/>
        <v>Yellow</v>
      </c>
      <c r="BR163" s="8" t="str">
        <f t="shared" si="165"/>
        <v/>
      </c>
      <c r="BS163" s="8" t="str">
        <f t="shared" si="166"/>
        <v/>
      </c>
      <c r="BT163" s="8" t="str">
        <f t="shared" si="167"/>
        <v>Yellow</v>
      </c>
      <c r="BU163" s="8" t="str">
        <f t="shared" si="168"/>
        <v>Yellow</v>
      </c>
      <c r="BV163" s="8" t="str">
        <f t="shared" si="169"/>
        <v>Yellow</v>
      </c>
      <c r="BW163" s="8" t="str">
        <f t="shared" si="170"/>
        <v>Yellow</v>
      </c>
      <c r="BX163" s="8" t="str">
        <f t="shared" si="171"/>
        <v/>
      </c>
      <c r="BY163" s="8" t="str">
        <f t="shared" si="172"/>
        <v>Yellow</v>
      </c>
      <c r="BZ163" s="8" t="str">
        <f t="shared" si="173"/>
        <v>Yellow</v>
      </c>
      <c r="CA163" s="8" t="str">
        <f t="shared" si="174"/>
        <v>Yellow</v>
      </c>
      <c r="CB163" s="8" t="str">
        <f t="shared" si="175"/>
        <v/>
      </c>
      <c r="CC163" s="8" t="str">
        <f t="shared" si="176"/>
        <v>Yellow</v>
      </c>
      <c r="CD163" s="8" t="str">
        <f t="shared" si="177"/>
        <v>Yellow</v>
      </c>
      <c r="CE163" s="8" t="str">
        <f t="shared" si="178"/>
        <v>Yellow</v>
      </c>
      <c r="CF163" s="8" t="str">
        <f t="shared" si="179"/>
        <v/>
      </c>
      <c r="CG163" s="8" t="str">
        <f t="shared" si="218"/>
        <v>Yellow</v>
      </c>
      <c r="CH163" s="8" t="str">
        <f t="shared" si="180"/>
        <v/>
      </c>
      <c r="CI163" s="8" t="str">
        <f t="shared" si="219"/>
        <v/>
      </c>
      <c r="CJ163" s="8" t="str">
        <f t="shared" si="181"/>
        <v>Yellow</v>
      </c>
      <c r="CL163" s="10" t="str">
        <f t="shared" si="220"/>
        <v>Italy - Cagliari - Palazzo Doglio</v>
      </c>
      <c r="CN163" s="22" t="str">
        <f t="shared" si="182"/>
        <v/>
      </c>
      <c r="CO163" s="22" t="str">
        <f t="shared" si="183"/>
        <v/>
      </c>
      <c r="CP163" s="22" t="str">
        <f t="shared" si="184"/>
        <v/>
      </c>
      <c r="CQ163" s="22" t="str">
        <f t="shared" si="185"/>
        <v/>
      </c>
      <c r="CR163" s="22" t="str">
        <f t="shared" si="221"/>
        <v/>
      </c>
      <c r="CS163" s="22">
        <f t="shared" si="222"/>
        <v>6</v>
      </c>
      <c r="CY163" s="8" t="str">
        <f t="shared" si="186"/>
        <v>X</v>
      </c>
      <c r="CZ163" s="29" t="str">
        <f t="shared" si="187"/>
        <v>X</v>
      </c>
      <c r="DB163" s="8" t="str">
        <f t="shared" si="188"/>
        <v>X</v>
      </c>
      <c r="DC163" s="8" t="str">
        <f t="shared" si="189"/>
        <v>X</v>
      </c>
      <c r="DD163" s="8" t="str">
        <f t="shared" si="190"/>
        <v>X</v>
      </c>
      <c r="DE163" s="8" t="str">
        <f t="shared" si="191"/>
        <v>X</v>
      </c>
      <c r="DF163" s="8" t="str">
        <f t="shared" si="192"/>
        <v>X</v>
      </c>
      <c r="DG163" s="8" t="str">
        <f t="shared" si="193"/>
        <v>X</v>
      </c>
      <c r="DH163" s="8" t="str">
        <f t="shared" si="194"/>
        <v>X</v>
      </c>
      <c r="DI163" s="8" t="str">
        <f t="shared" si="195"/>
        <v>X</v>
      </c>
      <c r="DJ163" s="8" t="str">
        <f t="shared" si="196"/>
        <v>X</v>
      </c>
      <c r="DK163" s="8" t="str">
        <f t="shared" si="197"/>
        <v>X</v>
      </c>
      <c r="DL163" s="8" t="str">
        <f t="shared" si="198"/>
        <v>X</v>
      </c>
      <c r="DM163" s="8" t="str">
        <f t="shared" si="199"/>
        <v>X</v>
      </c>
      <c r="DN163" s="8" t="str">
        <f t="shared" si="200"/>
        <v>X</v>
      </c>
      <c r="DO163" s="8" t="str">
        <f t="shared" si="201"/>
        <v>X</v>
      </c>
      <c r="DP163" s="8" t="str">
        <f t="shared" si="202"/>
        <v>X</v>
      </c>
      <c r="DQ163" s="8" t="str">
        <f t="shared" si="203"/>
        <v>X</v>
      </c>
      <c r="DR163" s="8" t="str">
        <f t="shared" si="204"/>
        <v>X</v>
      </c>
      <c r="DS163" s="8" t="str">
        <f t="shared" si="205"/>
        <v>X</v>
      </c>
      <c r="DT163" s="8" t="str">
        <f t="shared" si="206"/>
        <v>X</v>
      </c>
      <c r="DU163" s="8" t="str">
        <f t="shared" si="207"/>
        <v>X</v>
      </c>
      <c r="DV163" s="8" t="str">
        <f t="shared" si="208"/>
        <v>X</v>
      </c>
      <c r="DW163" s="8" t="str">
        <f t="shared" si="209"/>
        <v>X</v>
      </c>
      <c r="DX163" s="8" t="str">
        <f t="shared" si="210"/>
        <v>X</v>
      </c>
      <c r="DZ163" s="8" t="str">
        <f t="shared" si="211"/>
        <v>X</v>
      </c>
      <c r="EB163" s="8">
        <f>IF($DZ163="", "", COUNTIF($DZ$11:$DZ163, "X"))</f>
        <v>153</v>
      </c>
      <c r="ED163" s="10" t="str">
        <f t="shared" si="212"/>
        <v>153. Palazzo Doglio</v>
      </c>
      <c r="EF163" s="8">
        <v>153</v>
      </c>
      <c r="EH163" s="10" t="str">
        <f>IF($B163="", "", IF(COUNTIF($B$11:$B163, $B163)&gt;1, "", $B163))</f>
        <v/>
      </c>
      <c r="EI163" s="8" t="str">
        <f t="shared" si="213"/>
        <v/>
      </c>
      <c r="EJ163" s="10" t="str">
        <f t="shared" si="214"/>
        <v/>
      </c>
      <c r="EL163" s="10" t="str">
        <f>IF($C163="", "", IF(COUNTIF($C$11:$C163, $C163)&gt;1, "", $C163))</f>
        <v>Cagliari</v>
      </c>
      <c r="EM163" s="8">
        <f t="shared" si="215"/>
        <v>37</v>
      </c>
      <c r="EN163" s="10" t="str">
        <f t="shared" si="216"/>
        <v>Ladispoli</v>
      </c>
    </row>
    <row r="164" spans="1:144" hidden="1" x14ac:dyDescent="0.35">
      <c r="A164" s="2"/>
      <c r="B164" s="41" t="s">
        <v>354</v>
      </c>
      <c r="C164" s="42" t="s">
        <v>401</v>
      </c>
      <c r="D164" s="42" t="s">
        <v>402</v>
      </c>
      <c r="E164" s="49">
        <v>80</v>
      </c>
      <c r="F164" s="49">
        <v>77</v>
      </c>
      <c r="G164" s="49">
        <v>3</v>
      </c>
      <c r="H164" s="49">
        <v>0</v>
      </c>
      <c r="I164" s="42" t="s">
        <v>137</v>
      </c>
      <c r="J164" s="50" t="s">
        <v>137</v>
      </c>
      <c r="K164" s="49" t="s">
        <v>137</v>
      </c>
      <c r="L164" s="49" t="s">
        <v>137</v>
      </c>
      <c r="M164" s="49" t="s">
        <v>137</v>
      </c>
      <c r="N164" s="49" t="s">
        <v>137</v>
      </c>
      <c r="O164" s="49" t="s">
        <v>137</v>
      </c>
      <c r="P164" s="49" t="s">
        <v>137</v>
      </c>
      <c r="Q164" s="49" t="s">
        <v>137</v>
      </c>
      <c r="R164" s="49" t="s">
        <v>137</v>
      </c>
      <c r="S164" s="50" t="s">
        <v>137</v>
      </c>
      <c r="T164" s="49" t="s">
        <v>137</v>
      </c>
      <c r="U164" s="49" t="s">
        <v>137</v>
      </c>
      <c r="V164" s="49" t="s">
        <v>137</v>
      </c>
      <c r="W164" s="50" t="s">
        <v>7</v>
      </c>
      <c r="X164" s="49" t="s">
        <v>137</v>
      </c>
      <c r="Y164" s="50" t="s">
        <v>137</v>
      </c>
      <c r="Z164" s="49" t="s">
        <v>137</v>
      </c>
      <c r="AA164" s="49">
        <v>75</v>
      </c>
      <c r="AB164" s="67" t="s">
        <v>137</v>
      </c>
      <c r="AC164" s="63" t="s">
        <v>790</v>
      </c>
      <c r="AD164" s="63" t="s">
        <v>965</v>
      </c>
      <c r="AE164" s="43" t="s">
        <v>137</v>
      </c>
      <c r="AF164" s="2"/>
      <c r="BE164" s="8" t="str">
        <f t="shared" si="217"/>
        <v>X</v>
      </c>
      <c r="BG164" s="8" t="str">
        <f t="shared" si="154"/>
        <v/>
      </c>
      <c r="BH164" s="8" t="str">
        <f t="shared" si="155"/>
        <v/>
      </c>
      <c r="BI164" s="8" t="str">
        <f t="shared" si="156"/>
        <v/>
      </c>
      <c r="BJ164" s="8" t="str">
        <f t="shared" si="157"/>
        <v/>
      </c>
      <c r="BK164" s="8" t="str">
        <f t="shared" si="158"/>
        <v/>
      </c>
      <c r="BL164" s="8" t="str">
        <f t="shared" si="159"/>
        <v/>
      </c>
      <c r="BM164" s="8" t="str">
        <f t="shared" si="160"/>
        <v/>
      </c>
      <c r="BN164" s="8" t="str">
        <f t="shared" si="161"/>
        <v>Yellow</v>
      </c>
      <c r="BO164" s="8" t="str">
        <f t="shared" si="162"/>
        <v>Yellow</v>
      </c>
      <c r="BP164" s="8" t="str">
        <f t="shared" si="163"/>
        <v>Yellow</v>
      </c>
      <c r="BQ164" s="8" t="str">
        <f t="shared" si="164"/>
        <v>Yellow</v>
      </c>
      <c r="BR164" s="8" t="str">
        <f t="shared" si="165"/>
        <v>Yellow</v>
      </c>
      <c r="BS164" s="8" t="str">
        <f t="shared" si="166"/>
        <v>Yellow</v>
      </c>
      <c r="BT164" s="8" t="str">
        <f t="shared" si="167"/>
        <v>Yellow</v>
      </c>
      <c r="BU164" s="8" t="str">
        <f t="shared" si="168"/>
        <v>Yellow</v>
      </c>
      <c r="BV164" s="8" t="str">
        <f t="shared" si="169"/>
        <v>Yellow</v>
      </c>
      <c r="BW164" s="8" t="str">
        <f t="shared" si="170"/>
        <v>Yellow</v>
      </c>
      <c r="BX164" s="8" t="str">
        <f t="shared" si="171"/>
        <v>Yellow</v>
      </c>
      <c r="BY164" s="8" t="str">
        <f t="shared" si="172"/>
        <v>Yellow</v>
      </c>
      <c r="BZ164" s="8" t="str">
        <f t="shared" si="173"/>
        <v>Yellow</v>
      </c>
      <c r="CA164" s="8" t="str">
        <f t="shared" si="174"/>
        <v>Yellow</v>
      </c>
      <c r="CB164" s="8" t="str">
        <f t="shared" si="175"/>
        <v/>
      </c>
      <c r="CC164" s="8" t="str">
        <f t="shared" si="176"/>
        <v>Yellow</v>
      </c>
      <c r="CD164" s="8" t="str">
        <f t="shared" si="177"/>
        <v>Yellow</v>
      </c>
      <c r="CE164" s="8" t="str">
        <f t="shared" si="178"/>
        <v>Yellow</v>
      </c>
      <c r="CF164" s="8" t="str">
        <f t="shared" si="179"/>
        <v/>
      </c>
      <c r="CG164" s="8" t="str">
        <f t="shared" si="218"/>
        <v>Yellow</v>
      </c>
      <c r="CH164" s="8" t="str">
        <f t="shared" si="180"/>
        <v/>
      </c>
      <c r="CI164" s="8" t="str">
        <f t="shared" si="219"/>
        <v/>
      </c>
      <c r="CJ164" s="8" t="str">
        <f t="shared" si="181"/>
        <v>Yellow</v>
      </c>
      <c r="CL164" s="10" t="str">
        <f t="shared" si="220"/>
        <v>Italy - Gardone Riviera - Grand Hotel Fasano</v>
      </c>
      <c r="CN164" s="22" t="str">
        <f t="shared" si="182"/>
        <v/>
      </c>
      <c r="CO164" s="22" t="str">
        <f t="shared" si="183"/>
        <v/>
      </c>
      <c r="CP164" s="22" t="str">
        <f t="shared" si="184"/>
        <v/>
      </c>
      <c r="CQ164" s="22" t="str">
        <f t="shared" si="185"/>
        <v/>
      </c>
      <c r="CR164" s="22" t="str">
        <f t="shared" si="221"/>
        <v/>
      </c>
      <c r="CS164" s="22">
        <f t="shared" si="222"/>
        <v>75</v>
      </c>
      <c r="CY164" s="8" t="str">
        <f t="shared" si="186"/>
        <v>X</v>
      </c>
      <c r="CZ164" s="29" t="str">
        <f t="shared" si="187"/>
        <v>X</v>
      </c>
      <c r="DB164" s="8" t="str">
        <f t="shared" si="188"/>
        <v>X</v>
      </c>
      <c r="DC164" s="8" t="str">
        <f t="shared" si="189"/>
        <v>X</v>
      </c>
      <c r="DD164" s="8" t="str">
        <f t="shared" si="190"/>
        <v>X</v>
      </c>
      <c r="DE164" s="8" t="str">
        <f t="shared" si="191"/>
        <v>X</v>
      </c>
      <c r="DF164" s="8" t="str">
        <f t="shared" si="192"/>
        <v>X</v>
      </c>
      <c r="DG164" s="8" t="str">
        <f t="shared" si="193"/>
        <v>X</v>
      </c>
      <c r="DH164" s="8" t="str">
        <f t="shared" si="194"/>
        <v>X</v>
      </c>
      <c r="DI164" s="8" t="str">
        <f t="shared" si="195"/>
        <v>X</v>
      </c>
      <c r="DJ164" s="8" t="str">
        <f t="shared" si="196"/>
        <v>X</v>
      </c>
      <c r="DK164" s="8" t="str">
        <f t="shared" si="197"/>
        <v>X</v>
      </c>
      <c r="DL164" s="8" t="str">
        <f t="shared" si="198"/>
        <v>X</v>
      </c>
      <c r="DM164" s="8" t="str">
        <f t="shared" si="199"/>
        <v>X</v>
      </c>
      <c r="DN164" s="8" t="str">
        <f t="shared" si="200"/>
        <v>X</v>
      </c>
      <c r="DO164" s="8" t="str">
        <f t="shared" si="201"/>
        <v>X</v>
      </c>
      <c r="DP164" s="8" t="str">
        <f t="shared" si="202"/>
        <v>X</v>
      </c>
      <c r="DQ164" s="8" t="str">
        <f t="shared" si="203"/>
        <v>X</v>
      </c>
      <c r="DR164" s="8" t="str">
        <f t="shared" si="204"/>
        <v>X</v>
      </c>
      <c r="DS164" s="8" t="str">
        <f t="shared" si="205"/>
        <v>X</v>
      </c>
      <c r="DT164" s="8" t="str">
        <f t="shared" si="206"/>
        <v>X</v>
      </c>
      <c r="DU164" s="8" t="str">
        <f t="shared" si="207"/>
        <v>X</v>
      </c>
      <c r="DV164" s="8" t="str">
        <f t="shared" si="208"/>
        <v>X</v>
      </c>
      <c r="DW164" s="8" t="str">
        <f t="shared" si="209"/>
        <v>X</v>
      </c>
      <c r="DX164" s="8" t="str">
        <f t="shared" si="210"/>
        <v>X</v>
      </c>
      <c r="DZ164" s="8" t="str">
        <f t="shared" si="211"/>
        <v>X</v>
      </c>
      <c r="EB164" s="8">
        <f>IF($DZ164="", "", COUNTIF($DZ$11:$DZ164, "X"))</f>
        <v>154</v>
      </c>
      <c r="ED164" s="10" t="str">
        <f t="shared" si="212"/>
        <v>154. Grand Hotel Fasano</v>
      </c>
      <c r="EF164" s="8">
        <v>154</v>
      </c>
      <c r="EH164" s="10" t="str">
        <f>IF($B164="", "", IF(COUNTIF($B$11:$B164, $B164)&gt;1, "", $B164))</f>
        <v/>
      </c>
      <c r="EI164" s="8" t="str">
        <f t="shared" si="213"/>
        <v/>
      </c>
      <c r="EJ164" s="10" t="str">
        <f t="shared" si="214"/>
        <v/>
      </c>
      <c r="EL164" s="10" t="str">
        <f>IF($C164="", "", IF(COUNTIF($C$11:$C164, $C164)&gt;1, "", $C164))</f>
        <v>Gardone Riviera</v>
      </c>
      <c r="EM164" s="8">
        <f t="shared" si="215"/>
        <v>104</v>
      </c>
      <c r="EN164" s="10" t="str">
        <f t="shared" si="216"/>
        <v>Lagonissi, Attica</v>
      </c>
    </row>
    <row r="165" spans="1:144" hidden="1" x14ac:dyDescent="0.35">
      <c r="A165" s="2"/>
      <c r="B165" s="41" t="s">
        <v>354</v>
      </c>
      <c r="C165" s="42" t="s">
        <v>398</v>
      </c>
      <c r="D165" s="42" t="s">
        <v>399</v>
      </c>
      <c r="E165" s="49">
        <v>35</v>
      </c>
      <c r="F165" s="49">
        <v>20</v>
      </c>
      <c r="G165" s="49">
        <v>15</v>
      </c>
      <c r="H165" s="49">
        <v>2</v>
      </c>
      <c r="I165" s="42" t="s">
        <v>137</v>
      </c>
      <c r="J165" s="50" t="s">
        <v>137</v>
      </c>
      <c r="K165" s="49" t="s">
        <v>137</v>
      </c>
      <c r="L165" s="49">
        <v>155</v>
      </c>
      <c r="M165" s="49">
        <v>100</v>
      </c>
      <c r="N165" s="49">
        <v>50</v>
      </c>
      <c r="O165" s="49" t="s">
        <v>137</v>
      </c>
      <c r="P165" s="49" t="s">
        <v>137</v>
      </c>
      <c r="Q165" s="49">
        <v>30</v>
      </c>
      <c r="R165" s="49">
        <v>100</v>
      </c>
      <c r="S165" s="50" t="s">
        <v>7</v>
      </c>
      <c r="T165" s="49" t="s">
        <v>137</v>
      </c>
      <c r="U165" s="49" t="s">
        <v>137</v>
      </c>
      <c r="V165" s="49" t="s">
        <v>137</v>
      </c>
      <c r="W165" s="50" t="s">
        <v>7</v>
      </c>
      <c r="X165" s="49" t="s">
        <v>137</v>
      </c>
      <c r="Y165" s="50" t="s">
        <v>137</v>
      </c>
      <c r="Z165" s="49" t="s">
        <v>137</v>
      </c>
      <c r="AA165" s="49">
        <v>52</v>
      </c>
      <c r="AB165" s="67" t="s">
        <v>137</v>
      </c>
      <c r="AC165" s="63" t="s">
        <v>790</v>
      </c>
      <c r="AD165" s="63" t="s">
        <v>963</v>
      </c>
      <c r="AE165" s="43" t="s">
        <v>137</v>
      </c>
      <c r="AF165" s="2"/>
      <c r="BE165" s="8" t="str">
        <f t="shared" si="217"/>
        <v>X</v>
      </c>
      <c r="BG165" s="8" t="str">
        <f t="shared" si="154"/>
        <v/>
      </c>
      <c r="BH165" s="8" t="str">
        <f t="shared" si="155"/>
        <v/>
      </c>
      <c r="BI165" s="8" t="str">
        <f t="shared" si="156"/>
        <v/>
      </c>
      <c r="BJ165" s="8" t="str">
        <f t="shared" si="157"/>
        <v/>
      </c>
      <c r="BK165" s="8" t="str">
        <f t="shared" si="158"/>
        <v/>
      </c>
      <c r="BL165" s="8" t="str">
        <f t="shared" si="159"/>
        <v/>
      </c>
      <c r="BM165" s="8" t="str">
        <f t="shared" si="160"/>
        <v/>
      </c>
      <c r="BN165" s="8" t="str">
        <f t="shared" si="161"/>
        <v>Yellow</v>
      </c>
      <c r="BO165" s="8" t="str">
        <f t="shared" si="162"/>
        <v>Yellow</v>
      </c>
      <c r="BP165" s="8" t="str">
        <f t="shared" si="163"/>
        <v>Yellow</v>
      </c>
      <c r="BQ165" s="8" t="str">
        <f t="shared" si="164"/>
        <v/>
      </c>
      <c r="BR165" s="8" t="str">
        <f t="shared" si="165"/>
        <v/>
      </c>
      <c r="BS165" s="8" t="str">
        <f t="shared" si="166"/>
        <v/>
      </c>
      <c r="BT165" s="8" t="str">
        <f t="shared" si="167"/>
        <v>Yellow</v>
      </c>
      <c r="BU165" s="8" t="str">
        <f t="shared" si="168"/>
        <v>Yellow</v>
      </c>
      <c r="BV165" s="8" t="str">
        <f t="shared" si="169"/>
        <v/>
      </c>
      <c r="BW165" s="8" t="str">
        <f t="shared" si="170"/>
        <v/>
      </c>
      <c r="BX165" s="8" t="str">
        <f t="shared" si="171"/>
        <v/>
      </c>
      <c r="BY165" s="8" t="str">
        <f t="shared" si="172"/>
        <v>Yellow</v>
      </c>
      <c r="BZ165" s="8" t="str">
        <f t="shared" si="173"/>
        <v>Yellow</v>
      </c>
      <c r="CA165" s="8" t="str">
        <f t="shared" si="174"/>
        <v>Yellow</v>
      </c>
      <c r="CB165" s="8" t="str">
        <f t="shared" si="175"/>
        <v/>
      </c>
      <c r="CC165" s="8" t="str">
        <f t="shared" si="176"/>
        <v>Yellow</v>
      </c>
      <c r="CD165" s="8" t="str">
        <f t="shared" si="177"/>
        <v>Yellow</v>
      </c>
      <c r="CE165" s="8" t="str">
        <f t="shared" si="178"/>
        <v>Yellow</v>
      </c>
      <c r="CF165" s="8" t="str">
        <f t="shared" si="179"/>
        <v/>
      </c>
      <c r="CG165" s="8" t="str">
        <f t="shared" si="218"/>
        <v>Yellow</v>
      </c>
      <c r="CH165" s="8" t="str">
        <f t="shared" si="180"/>
        <v/>
      </c>
      <c r="CI165" s="8" t="str">
        <f t="shared" si="219"/>
        <v/>
      </c>
      <c r="CJ165" s="8" t="str">
        <f t="shared" si="181"/>
        <v>Yellow</v>
      </c>
      <c r="CL165" s="10" t="str">
        <f t="shared" si="220"/>
        <v>Italy - Santo Stefano Belbo - Relais San Maurizio</v>
      </c>
      <c r="CN165" s="22">
        <f t="shared" si="182"/>
        <v>155</v>
      </c>
      <c r="CO165" s="22" t="str">
        <f t="shared" si="183"/>
        <v/>
      </c>
      <c r="CP165" s="22" t="str">
        <f t="shared" si="184"/>
        <v/>
      </c>
      <c r="CQ165" s="22" t="str">
        <f t="shared" si="185"/>
        <v/>
      </c>
      <c r="CR165" s="22" t="str">
        <f t="shared" si="221"/>
        <v/>
      </c>
      <c r="CS165" s="22">
        <f t="shared" si="222"/>
        <v>52</v>
      </c>
      <c r="CY165" s="8" t="str">
        <f t="shared" si="186"/>
        <v>X</v>
      </c>
      <c r="CZ165" s="29" t="str">
        <f t="shared" si="187"/>
        <v>X</v>
      </c>
      <c r="DB165" s="8" t="str">
        <f t="shared" si="188"/>
        <v>X</v>
      </c>
      <c r="DC165" s="8" t="str">
        <f t="shared" si="189"/>
        <v>X</v>
      </c>
      <c r="DD165" s="8" t="str">
        <f t="shared" si="190"/>
        <v>X</v>
      </c>
      <c r="DE165" s="8" t="str">
        <f t="shared" si="191"/>
        <v>X</v>
      </c>
      <c r="DF165" s="8" t="str">
        <f t="shared" si="192"/>
        <v>X</v>
      </c>
      <c r="DG165" s="8" t="str">
        <f t="shared" si="193"/>
        <v>X</v>
      </c>
      <c r="DH165" s="8" t="str">
        <f t="shared" si="194"/>
        <v>X</v>
      </c>
      <c r="DI165" s="8" t="str">
        <f t="shared" si="195"/>
        <v>X</v>
      </c>
      <c r="DJ165" s="8" t="str">
        <f t="shared" si="196"/>
        <v>X</v>
      </c>
      <c r="DK165" s="8" t="str">
        <f t="shared" si="197"/>
        <v>X</v>
      </c>
      <c r="DL165" s="8" t="str">
        <f t="shared" si="198"/>
        <v>X</v>
      </c>
      <c r="DM165" s="8" t="str">
        <f t="shared" si="199"/>
        <v>X</v>
      </c>
      <c r="DN165" s="8" t="str">
        <f t="shared" si="200"/>
        <v>X</v>
      </c>
      <c r="DO165" s="8" t="str">
        <f t="shared" si="201"/>
        <v>X</v>
      </c>
      <c r="DP165" s="8" t="str">
        <f t="shared" si="202"/>
        <v>X</v>
      </c>
      <c r="DQ165" s="8" t="str">
        <f t="shared" si="203"/>
        <v>X</v>
      </c>
      <c r="DR165" s="8" t="str">
        <f t="shared" si="204"/>
        <v>X</v>
      </c>
      <c r="DS165" s="8" t="str">
        <f t="shared" si="205"/>
        <v>X</v>
      </c>
      <c r="DT165" s="8" t="str">
        <f t="shared" si="206"/>
        <v>X</v>
      </c>
      <c r="DU165" s="8" t="str">
        <f t="shared" si="207"/>
        <v>X</v>
      </c>
      <c r="DV165" s="8" t="str">
        <f t="shared" si="208"/>
        <v>X</v>
      </c>
      <c r="DW165" s="8" t="str">
        <f t="shared" si="209"/>
        <v>X</v>
      </c>
      <c r="DX165" s="8" t="str">
        <f t="shared" si="210"/>
        <v>X</v>
      </c>
      <c r="DZ165" s="8" t="str">
        <f t="shared" si="211"/>
        <v>X</v>
      </c>
      <c r="EB165" s="8">
        <f>IF($DZ165="", "", COUNTIF($DZ$11:$DZ165, "X"))</f>
        <v>155</v>
      </c>
      <c r="ED165" s="10" t="str">
        <f t="shared" si="212"/>
        <v>155. Relais San Maurizio</v>
      </c>
      <c r="EF165" s="8">
        <v>155</v>
      </c>
      <c r="EH165" s="10" t="str">
        <f>IF($B165="", "", IF(COUNTIF($B$11:$B165, $B165)&gt;1, "", $B165))</f>
        <v/>
      </c>
      <c r="EI165" s="8" t="str">
        <f t="shared" si="213"/>
        <v/>
      </c>
      <c r="EJ165" s="10" t="str">
        <f t="shared" si="214"/>
        <v/>
      </c>
      <c r="EL165" s="10" t="str">
        <f>IF($C165="", "", IF(COUNTIF($C$11:$C165, $C165)&gt;1, "", $C165))</f>
        <v>Santo Stefano Belbo</v>
      </c>
      <c r="EM165" s="8">
        <f t="shared" si="215"/>
        <v>278</v>
      </c>
      <c r="EN165" s="10" t="str">
        <f t="shared" si="216"/>
        <v>Langkawi</v>
      </c>
    </row>
    <row r="166" spans="1:144" hidden="1" x14ac:dyDescent="0.35">
      <c r="A166" s="2"/>
      <c r="B166" s="41" t="s">
        <v>354</v>
      </c>
      <c r="C166" s="42" t="s">
        <v>405</v>
      </c>
      <c r="D166" s="42" t="s">
        <v>406</v>
      </c>
      <c r="E166" s="49">
        <v>70</v>
      </c>
      <c r="F166" s="49">
        <v>7</v>
      </c>
      <c r="G166" s="49">
        <v>63</v>
      </c>
      <c r="H166" s="49">
        <v>1</v>
      </c>
      <c r="I166" s="42" t="s">
        <v>137</v>
      </c>
      <c r="J166" s="50" t="s">
        <v>137</v>
      </c>
      <c r="K166" s="49" t="s">
        <v>137</v>
      </c>
      <c r="L166" s="49">
        <v>2285</v>
      </c>
      <c r="M166" s="49">
        <v>150</v>
      </c>
      <c r="N166" s="49" t="s">
        <v>137</v>
      </c>
      <c r="O166" s="49" t="s">
        <v>137</v>
      </c>
      <c r="P166" s="49" t="s">
        <v>137</v>
      </c>
      <c r="Q166" s="49" t="s">
        <v>137</v>
      </c>
      <c r="R166" s="49">
        <v>120</v>
      </c>
      <c r="S166" s="50" t="s">
        <v>137</v>
      </c>
      <c r="T166" s="49" t="s">
        <v>137</v>
      </c>
      <c r="U166" s="49" t="s">
        <v>137</v>
      </c>
      <c r="V166" s="49" t="s">
        <v>137</v>
      </c>
      <c r="W166" s="50" t="s">
        <v>7</v>
      </c>
      <c r="X166" s="49" t="s">
        <v>137</v>
      </c>
      <c r="Y166" s="50" t="s">
        <v>137</v>
      </c>
      <c r="Z166" s="49" t="s">
        <v>137</v>
      </c>
      <c r="AA166" s="49">
        <v>112</v>
      </c>
      <c r="AB166" s="67" t="s">
        <v>137</v>
      </c>
      <c r="AC166" s="63" t="s">
        <v>790</v>
      </c>
      <c r="AD166" s="63" t="s">
        <v>967</v>
      </c>
      <c r="AE166" s="43" t="s">
        <v>137</v>
      </c>
      <c r="AF166" s="2"/>
      <c r="BE166" s="8" t="str">
        <f t="shared" si="217"/>
        <v>X</v>
      </c>
      <c r="BG166" s="8" t="str">
        <f t="shared" si="154"/>
        <v/>
      </c>
      <c r="BH166" s="8" t="str">
        <f t="shared" si="155"/>
        <v/>
      </c>
      <c r="BI166" s="8" t="str">
        <f t="shared" si="156"/>
        <v/>
      </c>
      <c r="BJ166" s="8" t="str">
        <f t="shared" si="157"/>
        <v/>
      </c>
      <c r="BK166" s="8" t="str">
        <f t="shared" si="158"/>
        <v/>
      </c>
      <c r="BL166" s="8" t="str">
        <f t="shared" si="159"/>
        <v/>
      </c>
      <c r="BM166" s="8" t="str">
        <f t="shared" si="160"/>
        <v/>
      </c>
      <c r="BN166" s="8" t="str">
        <f t="shared" si="161"/>
        <v>Yellow</v>
      </c>
      <c r="BO166" s="8" t="str">
        <f t="shared" si="162"/>
        <v>Yellow</v>
      </c>
      <c r="BP166" s="8" t="str">
        <f t="shared" si="163"/>
        <v>Yellow</v>
      </c>
      <c r="BQ166" s="8" t="str">
        <f t="shared" si="164"/>
        <v/>
      </c>
      <c r="BR166" s="8" t="str">
        <f t="shared" si="165"/>
        <v/>
      </c>
      <c r="BS166" s="8" t="str">
        <f t="shared" si="166"/>
        <v>Yellow</v>
      </c>
      <c r="BT166" s="8" t="str">
        <f t="shared" si="167"/>
        <v>Yellow</v>
      </c>
      <c r="BU166" s="8" t="str">
        <f t="shared" si="168"/>
        <v>Yellow</v>
      </c>
      <c r="BV166" s="8" t="str">
        <f t="shared" si="169"/>
        <v>Yellow</v>
      </c>
      <c r="BW166" s="8" t="str">
        <f t="shared" si="170"/>
        <v/>
      </c>
      <c r="BX166" s="8" t="str">
        <f t="shared" si="171"/>
        <v>Yellow</v>
      </c>
      <c r="BY166" s="8" t="str">
        <f t="shared" si="172"/>
        <v>Yellow</v>
      </c>
      <c r="BZ166" s="8" t="str">
        <f t="shared" si="173"/>
        <v>Yellow</v>
      </c>
      <c r="CA166" s="8" t="str">
        <f t="shared" si="174"/>
        <v>Yellow</v>
      </c>
      <c r="CB166" s="8" t="str">
        <f t="shared" si="175"/>
        <v/>
      </c>
      <c r="CC166" s="8" t="str">
        <f t="shared" si="176"/>
        <v>Yellow</v>
      </c>
      <c r="CD166" s="8" t="str">
        <f t="shared" si="177"/>
        <v>Yellow</v>
      </c>
      <c r="CE166" s="8" t="str">
        <f t="shared" si="178"/>
        <v>Yellow</v>
      </c>
      <c r="CF166" s="8" t="str">
        <f t="shared" si="179"/>
        <v/>
      </c>
      <c r="CG166" s="8" t="str">
        <f t="shared" si="218"/>
        <v>Yellow</v>
      </c>
      <c r="CH166" s="8" t="str">
        <f t="shared" si="180"/>
        <v/>
      </c>
      <c r="CI166" s="8" t="str">
        <f t="shared" si="219"/>
        <v/>
      </c>
      <c r="CJ166" s="8" t="str">
        <f t="shared" si="181"/>
        <v>Yellow</v>
      </c>
      <c r="CL166" s="10" t="str">
        <f t="shared" si="220"/>
        <v>Italy - Isola di Vulcano, Lipari - Therasia Resort Sea &amp; Spa</v>
      </c>
      <c r="CN166" s="22">
        <f t="shared" si="182"/>
        <v>2285</v>
      </c>
      <c r="CO166" s="22" t="str">
        <f t="shared" si="183"/>
        <v/>
      </c>
      <c r="CP166" s="22" t="str">
        <f t="shared" si="184"/>
        <v/>
      </c>
      <c r="CQ166" s="22" t="str">
        <f t="shared" si="185"/>
        <v/>
      </c>
      <c r="CR166" s="22" t="str">
        <f t="shared" si="221"/>
        <v/>
      </c>
      <c r="CS166" s="22">
        <f t="shared" si="222"/>
        <v>112</v>
      </c>
      <c r="CY166" s="8" t="str">
        <f t="shared" si="186"/>
        <v>X</v>
      </c>
      <c r="CZ166" s="29" t="str">
        <f t="shared" si="187"/>
        <v>X</v>
      </c>
      <c r="DB166" s="8" t="str">
        <f t="shared" si="188"/>
        <v>X</v>
      </c>
      <c r="DC166" s="8" t="str">
        <f t="shared" si="189"/>
        <v>X</v>
      </c>
      <c r="DD166" s="8" t="str">
        <f t="shared" si="190"/>
        <v>X</v>
      </c>
      <c r="DE166" s="8" t="str">
        <f t="shared" si="191"/>
        <v>X</v>
      </c>
      <c r="DF166" s="8" t="str">
        <f t="shared" si="192"/>
        <v>X</v>
      </c>
      <c r="DG166" s="8" t="str">
        <f t="shared" si="193"/>
        <v>X</v>
      </c>
      <c r="DH166" s="8" t="str">
        <f t="shared" si="194"/>
        <v>X</v>
      </c>
      <c r="DI166" s="8" t="str">
        <f t="shared" si="195"/>
        <v>X</v>
      </c>
      <c r="DJ166" s="8" t="str">
        <f t="shared" si="196"/>
        <v>X</v>
      </c>
      <c r="DK166" s="8" t="str">
        <f t="shared" si="197"/>
        <v>X</v>
      </c>
      <c r="DL166" s="8" t="str">
        <f t="shared" si="198"/>
        <v>X</v>
      </c>
      <c r="DM166" s="8" t="str">
        <f t="shared" si="199"/>
        <v>X</v>
      </c>
      <c r="DN166" s="8" t="str">
        <f t="shared" si="200"/>
        <v>X</v>
      </c>
      <c r="DO166" s="8" t="str">
        <f t="shared" si="201"/>
        <v>X</v>
      </c>
      <c r="DP166" s="8" t="str">
        <f t="shared" si="202"/>
        <v>X</v>
      </c>
      <c r="DQ166" s="8" t="str">
        <f t="shared" si="203"/>
        <v>X</v>
      </c>
      <c r="DR166" s="8" t="str">
        <f t="shared" si="204"/>
        <v>X</v>
      </c>
      <c r="DS166" s="8" t="str">
        <f t="shared" si="205"/>
        <v>X</v>
      </c>
      <c r="DT166" s="8" t="str">
        <f t="shared" si="206"/>
        <v>X</v>
      </c>
      <c r="DU166" s="8" t="str">
        <f t="shared" si="207"/>
        <v>X</v>
      </c>
      <c r="DV166" s="8" t="str">
        <f t="shared" si="208"/>
        <v>X</v>
      </c>
      <c r="DW166" s="8" t="str">
        <f t="shared" si="209"/>
        <v>X</v>
      </c>
      <c r="DX166" s="8" t="str">
        <f t="shared" si="210"/>
        <v>X</v>
      </c>
      <c r="DZ166" s="8" t="str">
        <f t="shared" si="211"/>
        <v>X</v>
      </c>
      <c r="EB166" s="8">
        <f>IF($DZ166="", "", COUNTIF($DZ$11:$DZ166, "X"))</f>
        <v>156</v>
      </c>
      <c r="ED166" s="10" t="str">
        <f t="shared" si="212"/>
        <v>156. Therasia Resort Sea &amp; Spa</v>
      </c>
      <c r="EF166" s="8">
        <v>156</v>
      </c>
      <c r="EH166" s="10" t="str">
        <f>IF($B166="", "", IF(COUNTIF($B$11:$B166, $B166)&gt;1, "", $B166))</f>
        <v/>
      </c>
      <c r="EI166" s="8" t="str">
        <f t="shared" si="213"/>
        <v/>
      </c>
      <c r="EJ166" s="10" t="str">
        <f t="shared" si="214"/>
        <v/>
      </c>
      <c r="EL166" s="10" t="str">
        <f>IF($C166="", "", IF(COUNTIF($C$11:$C166, $C166)&gt;1, "", $C166))</f>
        <v>Isola di Vulcano, Lipari</v>
      </c>
      <c r="EM166" s="8">
        <f t="shared" si="215"/>
        <v>139</v>
      </c>
      <c r="EN166" s="10" t="str">
        <f t="shared" si="216"/>
        <v>Lausanne</v>
      </c>
    </row>
    <row r="167" spans="1:144" hidden="1" x14ac:dyDescent="0.35">
      <c r="A167" s="2"/>
      <c r="B167" s="41" t="s">
        <v>354</v>
      </c>
      <c r="C167" s="42" t="s">
        <v>384</v>
      </c>
      <c r="D167" s="42" t="s">
        <v>385</v>
      </c>
      <c r="E167" s="49">
        <v>20</v>
      </c>
      <c r="F167" s="49">
        <v>2</v>
      </c>
      <c r="G167" s="49">
        <v>18</v>
      </c>
      <c r="H167" s="49" t="s">
        <v>137</v>
      </c>
      <c r="I167" s="42" t="s">
        <v>137</v>
      </c>
      <c r="J167" s="50" t="s">
        <v>137</v>
      </c>
      <c r="K167" s="49" t="s">
        <v>137</v>
      </c>
      <c r="L167" s="49" t="s">
        <v>137</v>
      </c>
      <c r="M167" s="49" t="s">
        <v>137</v>
      </c>
      <c r="N167" s="49" t="s">
        <v>137</v>
      </c>
      <c r="O167" s="49" t="s">
        <v>137</v>
      </c>
      <c r="P167" s="49" t="s">
        <v>137</v>
      </c>
      <c r="Q167" s="49" t="s">
        <v>137</v>
      </c>
      <c r="R167" s="49" t="s">
        <v>137</v>
      </c>
      <c r="S167" s="50" t="s">
        <v>137</v>
      </c>
      <c r="T167" s="49" t="s">
        <v>137</v>
      </c>
      <c r="U167" s="49" t="s">
        <v>137</v>
      </c>
      <c r="V167" s="49" t="s">
        <v>137</v>
      </c>
      <c r="W167" s="50" t="s">
        <v>7</v>
      </c>
      <c r="X167" s="49" t="s">
        <v>137</v>
      </c>
      <c r="Y167" s="50" t="s">
        <v>137</v>
      </c>
      <c r="Z167" s="49" t="s">
        <v>137</v>
      </c>
      <c r="AA167" s="49" t="s">
        <v>137</v>
      </c>
      <c r="AB167" s="67" t="s">
        <v>137</v>
      </c>
      <c r="AC167" s="63" t="s">
        <v>790</v>
      </c>
      <c r="AD167" s="63" t="s">
        <v>955</v>
      </c>
      <c r="AE167" s="43" t="s">
        <v>137</v>
      </c>
      <c r="AF167" s="2"/>
      <c r="BE167" s="8" t="str">
        <f t="shared" si="217"/>
        <v>X</v>
      </c>
      <c r="BG167" s="8" t="str">
        <f t="shared" si="154"/>
        <v/>
      </c>
      <c r="BH167" s="8" t="str">
        <f t="shared" si="155"/>
        <v/>
      </c>
      <c r="BI167" s="8" t="str">
        <f t="shared" si="156"/>
        <v/>
      </c>
      <c r="BJ167" s="8" t="str">
        <f t="shared" si="157"/>
        <v/>
      </c>
      <c r="BK167" s="8" t="str">
        <f t="shared" si="158"/>
        <v/>
      </c>
      <c r="BL167" s="8" t="str">
        <f t="shared" si="159"/>
        <v/>
      </c>
      <c r="BM167" s="8" t="str">
        <f t="shared" si="160"/>
        <v>Yellow</v>
      </c>
      <c r="BN167" s="8" t="str">
        <f t="shared" si="161"/>
        <v>Yellow</v>
      </c>
      <c r="BO167" s="8" t="str">
        <f t="shared" si="162"/>
        <v>Yellow</v>
      </c>
      <c r="BP167" s="8" t="str">
        <f t="shared" si="163"/>
        <v>Yellow</v>
      </c>
      <c r="BQ167" s="8" t="str">
        <f t="shared" si="164"/>
        <v>Yellow</v>
      </c>
      <c r="BR167" s="8" t="str">
        <f t="shared" si="165"/>
        <v>Yellow</v>
      </c>
      <c r="BS167" s="8" t="str">
        <f t="shared" si="166"/>
        <v>Yellow</v>
      </c>
      <c r="BT167" s="8" t="str">
        <f t="shared" si="167"/>
        <v>Yellow</v>
      </c>
      <c r="BU167" s="8" t="str">
        <f t="shared" si="168"/>
        <v>Yellow</v>
      </c>
      <c r="BV167" s="8" t="str">
        <f t="shared" si="169"/>
        <v>Yellow</v>
      </c>
      <c r="BW167" s="8" t="str">
        <f t="shared" si="170"/>
        <v>Yellow</v>
      </c>
      <c r="BX167" s="8" t="str">
        <f t="shared" si="171"/>
        <v>Yellow</v>
      </c>
      <c r="BY167" s="8" t="str">
        <f t="shared" si="172"/>
        <v>Yellow</v>
      </c>
      <c r="BZ167" s="8" t="str">
        <f t="shared" si="173"/>
        <v>Yellow</v>
      </c>
      <c r="CA167" s="8" t="str">
        <f t="shared" si="174"/>
        <v>Yellow</v>
      </c>
      <c r="CB167" s="8" t="str">
        <f t="shared" si="175"/>
        <v/>
      </c>
      <c r="CC167" s="8" t="str">
        <f t="shared" si="176"/>
        <v>Yellow</v>
      </c>
      <c r="CD167" s="8" t="str">
        <f t="shared" si="177"/>
        <v>Yellow</v>
      </c>
      <c r="CE167" s="8" t="str">
        <f t="shared" si="178"/>
        <v>Yellow</v>
      </c>
      <c r="CF167" s="8" t="str">
        <f t="shared" si="179"/>
        <v>Yellow</v>
      </c>
      <c r="CG167" s="8" t="str">
        <f t="shared" si="218"/>
        <v>Yellow</v>
      </c>
      <c r="CH167" s="8" t="str">
        <f t="shared" si="180"/>
        <v/>
      </c>
      <c r="CI167" s="8" t="str">
        <f t="shared" si="219"/>
        <v/>
      </c>
      <c r="CJ167" s="8" t="str">
        <f t="shared" si="181"/>
        <v>Yellow</v>
      </c>
      <c r="CL167" s="10" t="str">
        <f t="shared" si="220"/>
        <v>Italy - Chiusdino (SI) - Borgo Santo Pietro</v>
      </c>
      <c r="CN167" s="22" t="str">
        <f t="shared" si="182"/>
        <v/>
      </c>
      <c r="CO167" s="22" t="str">
        <f t="shared" si="183"/>
        <v/>
      </c>
      <c r="CP167" s="22" t="str">
        <f t="shared" si="184"/>
        <v/>
      </c>
      <c r="CQ167" s="22" t="str">
        <f t="shared" si="185"/>
        <v/>
      </c>
      <c r="CR167" s="22" t="str">
        <f t="shared" si="221"/>
        <v/>
      </c>
      <c r="CS167" s="22" t="str">
        <f t="shared" si="222"/>
        <v/>
      </c>
      <c r="CY167" s="8" t="str">
        <f t="shared" si="186"/>
        <v>X</v>
      </c>
      <c r="CZ167" s="29" t="str">
        <f t="shared" si="187"/>
        <v>X</v>
      </c>
      <c r="DB167" s="8" t="str">
        <f t="shared" si="188"/>
        <v>X</v>
      </c>
      <c r="DC167" s="8" t="str">
        <f t="shared" si="189"/>
        <v>X</v>
      </c>
      <c r="DD167" s="8" t="str">
        <f t="shared" si="190"/>
        <v>X</v>
      </c>
      <c r="DE167" s="8" t="str">
        <f t="shared" si="191"/>
        <v>X</v>
      </c>
      <c r="DF167" s="8" t="str">
        <f t="shared" si="192"/>
        <v>X</v>
      </c>
      <c r="DG167" s="8" t="str">
        <f t="shared" si="193"/>
        <v>X</v>
      </c>
      <c r="DH167" s="8" t="str">
        <f t="shared" si="194"/>
        <v>X</v>
      </c>
      <c r="DI167" s="8" t="str">
        <f t="shared" si="195"/>
        <v>X</v>
      </c>
      <c r="DJ167" s="8" t="str">
        <f t="shared" si="196"/>
        <v>X</v>
      </c>
      <c r="DK167" s="8" t="str">
        <f t="shared" si="197"/>
        <v>X</v>
      </c>
      <c r="DL167" s="8" t="str">
        <f t="shared" si="198"/>
        <v>X</v>
      </c>
      <c r="DM167" s="8" t="str">
        <f t="shared" si="199"/>
        <v>X</v>
      </c>
      <c r="DN167" s="8" t="str">
        <f t="shared" si="200"/>
        <v>X</v>
      </c>
      <c r="DO167" s="8" t="str">
        <f t="shared" si="201"/>
        <v>X</v>
      </c>
      <c r="DP167" s="8" t="str">
        <f t="shared" si="202"/>
        <v>X</v>
      </c>
      <c r="DQ167" s="8" t="str">
        <f t="shared" si="203"/>
        <v>X</v>
      </c>
      <c r="DR167" s="8" t="str">
        <f t="shared" si="204"/>
        <v>X</v>
      </c>
      <c r="DS167" s="8" t="str">
        <f t="shared" si="205"/>
        <v>X</v>
      </c>
      <c r="DT167" s="8" t="str">
        <f t="shared" si="206"/>
        <v>X</v>
      </c>
      <c r="DU167" s="8" t="str">
        <f t="shared" si="207"/>
        <v>X</v>
      </c>
      <c r="DV167" s="8" t="str">
        <f t="shared" si="208"/>
        <v>X</v>
      </c>
      <c r="DW167" s="8" t="str">
        <f t="shared" si="209"/>
        <v>X</v>
      </c>
      <c r="DX167" s="8" t="str">
        <f t="shared" si="210"/>
        <v>X</v>
      </c>
      <c r="DZ167" s="8" t="str">
        <f t="shared" si="211"/>
        <v>X</v>
      </c>
      <c r="EB167" s="8">
        <f>IF($DZ167="", "", COUNTIF($DZ$11:$DZ167, "X"))</f>
        <v>157</v>
      </c>
      <c r="ED167" s="10" t="str">
        <f t="shared" si="212"/>
        <v>157. Borgo Santo Pietro</v>
      </c>
      <c r="EF167" s="8">
        <v>157</v>
      </c>
      <c r="EH167" s="10" t="str">
        <f>IF($B167="", "", IF(COUNTIF($B$11:$B167, $B167)&gt;1, "", $B167))</f>
        <v/>
      </c>
      <c r="EI167" s="8" t="str">
        <f t="shared" si="213"/>
        <v/>
      </c>
      <c r="EJ167" s="10" t="str">
        <f t="shared" si="214"/>
        <v/>
      </c>
      <c r="EL167" s="10" t="str">
        <f>IF($C167="", "", IF(COUNTIF($C$11:$C167, $C167)&gt;1, "", $C167))</f>
        <v>Chiusdino (SI)</v>
      </c>
      <c r="EM167" s="8">
        <f t="shared" si="215"/>
        <v>62</v>
      </c>
      <c r="EN167" s="10" t="str">
        <f t="shared" si="216"/>
        <v>Le Grand-Luce</v>
      </c>
    </row>
    <row r="168" spans="1:144" hidden="1" x14ac:dyDescent="0.35">
      <c r="A168" s="2"/>
      <c r="B168" s="41" t="s">
        <v>354</v>
      </c>
      <c r="C168" s="42" t="s">
        <v>355</v>
      </c>
      <c r="D168" s="42" t="s">
        <v>356</v>
      </c>
      <c r="E168" s="49">
        <v>15</v>
      </c>
      <c r="F168" s="49">
        <v>0</v>
      </c>
      <c r="G168" s="49">
        <v>15</v>
      </c>
      <c r="H168" s="49" t="s">
        <v>137</v>
      </c>
      <c r="I168" s="42" t="s">
        <v>137</v>
      </c>
      <c r="J168" s="50" t="s">
        <v>137</v>
      </c>
      <c r="K168" s="49" t="s">
        <v>137</v>
      </c>
      <c r="L168" s="49" t="s">
        <v>137</v>
      </c>
      <c r="M168" s="49" t="s">
        <v>137</v>
      </c>
      <c r="N168" s="49" t="s">
        <v>137</v>
      </c>
      <c r="O168" s="49" t="s">
        <v>137</v>
      </c>
      <c r="P168" s="49" t="s">
        <v>137</v>
      </c>
      <c r="Q168" s="49" t="s">
        <v>137</v>
      </c>
      <c r="R168" s="49" t="s">
        <v>137</v>
      </c>
      <c r="S168" s="50" t="s">
        <v>137</v>
      </c>
      <c r="T168" s="49" t="s">
        <v>137</v>
      </c>
      <c r="U168" s="49" t="s">
        <v>137</v>
      </c>
      <c r="V168" s="49" t="s">
        <v>137</v>
      </c>
      <c r="W168" s="50" t="s">
        <v>7</v>
      </c>
      <c r="X168" s="49" t="s">
        <v>137</v>
      </c>
      <c r="Y168" s="50" t="s">
        <v>137</v>
      </c>
      <c r="Z168" s="49" t="s">
        <v>137</v>
      </c>
      <c r="AA168" s="49" t="s">
        <v>137</v>
      </c>
      <c r="AB168" s="67" t="s">
        <v>137</v>
      </c>
      <c r="AC168" s="63" t="s">
        <v>790</v>
      </c>
      <c r="AD168" s="63" t="s">
        <v>934</v>
      </c>
      <c r="AE168" s="43" t="s">
        <v>137</v>
      </c>
      <c r="AF168" s="2"/>
      <c r="BE168" s="8" t="str">
        <f t="shared" si="217"/>
        <v>X</v>
      </c>
      <c r="BG168" s="8" t="str">
        <f t="shared" si="154"/>
        <v/>
      </c>
      <c r="BH168" s="8" t="str">
        <f t="shared" si="155"/>
        <v/>
      </c>
      <c r="BI168" s="8" t="str">
        <f t="shared" si="156"/>
        <v/>
      </c>
      <c r="BJ168" s="8" t="str">
        <f t="shared" si="157"/>
        <v/>
      </c>
      <c r="BK168" s="8" t="str">
        <f t="shared" si="158"/>
        <v/>
      </c>
      <c r="BL168" s="8" t="str">
        <f t="shared" si="159"/>
        <v/>
      </c>
      <c r="BM168" s="8" t="str">
        <f t="shared" si="160"/>
        <v>Yellow</v>
      </c>
      <c r="BN168" s="8" t="str">
        <f t="shared" si="161"/>
        <v>Yellow</v>
      </c>
      <c r="BO168" s="8" t="str">
        <f t="shared" si="162"/>
        <v>Yellow</v>
      </c>
      <c r="BP168" s="8" t="str">
        <f t="shared" si="163"/>
        <v>Yellow</v>
      </c>
      <c r="BQ168" s="8" t="str">
        <f t="shared" si="164"/>
        <v>Yellow</v>
      </c>
      <c r="BR168" s="8" t="str">
        <f t="shared" si="165"/>
        <v>Yellow</v>
      </c>
      <c r="BS168" s="8" t="str">
        <f t="shared" si="166"/>
        <v>Yellow</v>
      </c>
      <c r="BT168" s="8" t="str">
        <f t="shared" si="167"/>
        <v>Yellow</v>
      </c>
      <c r="BU168" s="8" t="str">
        <f t="shared" si="168"/>
        <v>Yellow</v>
      </c>
      <c r="BV168" s="8" t="str">
        <f t="shared" si="169"/>
        <v>Yellow</v>
      </c>
      <c r="BW168" s="8" t="str">
        <f t="shared" si="170"/>
        <v>Yellow</v>
      </c>
      <c r="BX168" s="8" t="str">
        <f t="shared" si="171"/>
        <v>Yellow</v>
      </c>
      <c r="BY168" s="8" t="str">
        <f t="shared" si="172"/>
        <v>Yellow</v>
      </c>
      <c r="BZ168" s="8" t="str">
        <f t="shared" si="173"/>
        <v>Yellow</v>
      </c>
      <c r="CA168" s="8" t="str">
        <f t="shared" si="174"/>
        <v>Yellow</v>
      </c>
      <c r="CB168" s="8" t="str">
        <f t="shared" si="175"/>
        <v/>
      </c>
      <c r="CC168" s="8" t="str">
        <f t="shared" si="176"/>
        <v>Yellow</v>
      </c>
      <c r="CD168" s="8" t="str">
        <f t="shared" si="177"/>
        <v>Yellow</v>
      </c>
      <c r="CE168" s="8" t="str">
        <f t="shared" si="178"/>
        <v>Yellow</v>
      </c>
      <c r="CF168" s="8" t="str">
        <f t="shared" si="179"/>
        <v>Yellow</v>
      </c>
      <c r="CG168" s="8" t="str">
        <f t="shared" si="218"/>
        <v>Yellow</v>
      </c>
      <c r="CH168" s="8" t="str">
        <f t="shared" si="180"/>
        <v/>
      </c>
      <c r="CI168" s="8" t="str">
        <f t="shared" si="219"/>
        <v/>
      </c>
      <c r="CJ168" s="8" t="str">
        <f t="shared" si="181"/>
        <v>Yellow</v>
      </c>
      <c r="CL168" s="10" t="str">
        <f t="shared" si="220"/>
        <v>Italy - Cima di Porlezza - ARIA Retreat &amp; SPA</v>
      </c>
      <c r="CN168" s="22" t="str">
        <f t="shared" si="182"/>
        <v/>
      </c>
      <c r="CO168" s="22" t="str">
        <f t="shared" si="183"/>
        <v/>
      </c>
      <c r="CP168" s="22" t="str">
        <f t="shared" si="184"/>
        <v/>
      </c>
      <c r="CQ168" s="22" t="str">
        <f t="shared" si="185"/>
        <v/>
      </c>
      <c r="CR168" s="22" t="str">
        <f t="shared" si="221"/>
        <v/>
      </c>
      <c r="CS168" s="22" t="str">
        <f t="shared" si="222"/>
        <v/>
      </c>
      <c r="CY168" s="8" t="str">
        <f t="shared" si="186"/>
        <v>X</v>
      </c>
      <c r="CZ168" s="29" t="str">
        <f t="shared" si="187"/>
        <v>X</v>
      </c>
      <c r="DB168" s="8" t="str">
        <f t="shared" si="188"/>
        <v>X</v>
      </c>
      <c r="DC168" s="8" t="str">
        <f t="shared" si="189"/>
        <v>X</v>
      </c>
      <c r="DD168" s="8" t="str">
        <f t="shared" si="190"/>
        <v>X</v>
      </c>
      <c r="DE168" s="8" t="str">
        <f t="shared" si="191"/>
        <v>X</v>
      </c>
      <c r="DF168" s="8" t="str">
        <f t="shared" si="192"/>
        <v>X</v>
      </c>
      <c r="DG168" s="8" t="str">
        <f t="shared" si="193"/>
        <v>X</v>
      </c>
      <c r="DH168" s="8" t="str">
        <f t="shared" si="194"/>
        <v>X</v>
      </c>
      <c r="DI168" s="8" t="str">
        <f t="shared" si="195"/>
        <v>X</v>
      </c>
      <c r="DJ168" s="8" t="str">
        <f t="shared" si="196"/>
        <v>X</v>
      </c>
      <c r="DK168" s="8" t="str">
        <f t="shared" si="197"/>
        <v>X</v>
      </c>
      <c r="DL168" s="8" t="str">
        <f t="shared" si="198"/>
        <v>X</v>
      </c>
      <c r="DM168" s="8" t="str">
        <f t="shared" si="199"/>
        <v>X</v>
      </c>
      <c r="DN168" s="8" t="str">
        <f t="shared" si="200"/>
        <v>X</v>
      </c>
      <c r="DO168" s="8" t="str">
        <f t="shared" si="201"/>
        <v>X</v>
      </c>
      <c r="DP168" s="8" t="str">
        <f t="shared" si="202"/>
        <v>X</v>
      </c>
      <c r="DQ168" s="8" t="str">
        <f t="shared" si="203"/>
        <v>X</v>
      </c>
      <c r="DR168" s="8" t="str">
        <f t="shared" si="204"/>
        <v>X</v>
      </c>
      <c r="DS168" s="8" t="str">
        <f t="shared" si="205"/>
        <v>X</v>
      </c>
      <c r="DT168" s="8" t="str">
        <f t="shared" si="206"/>
        <v>X</v>
      </c>
      <c r="DU168" s="8" t="str">
        <f t="shared" si="207"/>
        <v>X</v>
      </c>
      <c r="DV168" s="8" t="str">
        <f t="shared" si="208"/>
        <v>X</v>
      </c>
      <c r="DW168" s="8" t="str">
        <f t="shared" si="209"/>
        <v>X</v>
      </c>
      <c r="DX168" s="8" t="str">
        <f t="shared" si="210"/>
        <v>X</v>
      </c>
      <c r="DZ168" s="8" t="str">
        <f t="shared" si="211"/>
        <v>X</v>
      </c>
      <c r="EB168" s="8">
        <f>IF($DZ168="", "", COUNTIF($DZ$11:$DZ168, "X"))</f>
        <v>158</v>
      </c>
      <c r="ED168" s="10" t="str">
        <f t="shared" si="212"/>
        <v>158. ARIA Retreat &amp; SPA</v>
      </c>
      <c r="EF168" s="8">
        <v>158</v>
      </c>
      <c r="EH168" s="10" t="str">
        <f>IF($B168="", "", IF(COUNTIF($B$11:$B168, $B168)&gt;1, "", $B168))</f>
        <v/>
      </c>
      <c r="EI168" s="8" t="str">
        <f t="shared" si="213"/>
        <v/>
      </c>
      <c r="EJ168" s="10" t="str">
        <f t="shared" si="214"/>
        <v/>
      </c>
      <c r="EL168" s="10" t="str">
        <f>IF($C168="", "", IF(COUNTIF($C$11:$C168, $C168)&gt;1, "", $C168))</f>
        <v>Cima di Porlezza</v>
      </c>
      <c r="EM168" s="8">
        <f t="shared" si="215"/>
        <v>65</v>
      </c>
      <c r="EN168" s="10" t="str">
        <f t="shared" si="216"/>
        <v>Le Mont-Pelerin</v>
      </c>
    </row>
    <row r="169" spans="1:144" hidden="1" x14ac:dyDescent="0.35">
      <c r="A169" s="2"/>
      <c r="B169" s="41" t="s">
        <v>354</v>
      </c>
      <c r="C169" s="42" t="s">
        <v>379</v>
      </c>
      <c r="D169" s="42" t="s">
        <v>380</v>
      </c>
      <c r="E169" s="49">
        <v>29</v>
      </c>
      <c r="F169" s="49">
        <v>9</v>
      </c>
      <c r="G169" s="49">
        <v>20</v>
      </c>
      <c r="H169" s="49" t="s">
        <v>137</v>
      </c>
      <c r="I169" s="42" t="s">
        <v>137</v>
      </c>
      <c r="J169" s="50" t="s">
        <v>137</v>
      </c>
      <c r="K169" s="49" t="s">
        <v>137</v>
      </c>
      <c r="L169" s="49" t="s">
        <v>137</v>
      </c>
      <c r="M169" s="49" t="s">
        <v>137</v>
      </c>
      <c r="N169" s="49" t="s">
        <v>137</v>
      </c>
      <c r="O169" s="49" t="s">
        <v>137</v>
      </c>
      <c r="P169" s="49" t="s">
        <v>137</v>
      </c>
      <c r="Q169" s="49" t="s">
        <v>137</v>
      </c>
      <c r="R169" s="49" t="s">
        <v>137</v>
      </c>
      <c r="S169" s="50" t="s">
        <v>137</v>
      </c>
      <c r="T169" s="49" t="s">
        <v>137</v>
      </c>
      <c r="U169" s="49" t="s">
        <v>137</v>
      </c>
      <c r="V169" s="49" t="s">
        <v>137</v>
      </c>
      <c r="W169" s="50" t="s">
        <v>7</v>
      </c>
      <c r="X169" s="49" t="s">
        <v>137</v>
      </c>
      <c r="Y169" s="50" t="s">
        <v>137</v>
      </c>
      <c r="Z169" s="49" t="s">
        <v>137</v>
      </c>
      <c r="AA169" s="49" t="s">
        <v>137</v>
      </c>
      <c r="AB169" s="67" t="s">
        <v>137</v>
      </c>
      <c r="AC169" s="63" t="s">
        <v>790</v>
      </c>
      <c r="AD169" s="63" t="s">
        <v>952</v>
      </c>
      <c r="AE169" s="43" t="s">
        <v>137</v>
      </c>
      <c r="AF169" s="2"/>
      <c r="BE169" s="8" t="str">
        <f t="shared" si="217"/>
        <v>X</v>
      </c>
      <c r="BG169" s="8" t="str">
        <f t="shared" si="154"/>
        <v/>
      </c>
      <c r="BH169" s="8" t="str">
        <f t="shared" si="155"/>
        <v/>
      </c>
      <c r="BI169" s="8" t="str">
        <f t="shared" si="156"/>
        <v/>
      </c>
      <c r="BJ169" s="8" t="str">
        <f t="shared" si="157"/>
        <v/>
      </c>
      <c r="BK169" s="8" t="str">
        <f t="shared" si="158"/>
        <v/>
      </c>
      <c r="BL169" s="8" t="str">
        <f t="shared" si="159"/>
        <v/>
      </c>
      <c r="BM169" s="8" t="str">
        <f t="shared" si="160"/>
        <v>Yellow</v>
      </c>
      <c r="BN169" s="8" t="str">
        <f t="shared" si="161"/>
        <v>Yellow</v>
      </c>
      <c r="BO169" s="8" t="str">
        <f t="shared" si="162"/>
        <v>Yellow</v>
      </c>
      <c r="BP169" s="8" t="str">
        <f t="shared" si="163"/>
        <v>Yellow</v>
      </c>
      <c r="BQ169" s="8" t="str">
        <f t="shared" si="164"/>
        <v>Yellow</v>
      </c>
      <c r="BR169" s="8" t="str">
        <f t="shared" si="165"/>
        <v>Yellow</v>
      </c>
      <c r="BS169" s="8" t="str">
        <f t="shared" si="166"/>
        <v>Yellow</v>
      </c>
      <c r="BT169" s="8" t="str">
        <f t="shared" si="167"/>
        <v>Yellow</v>
      </c>
      <c r="BU169" s="8" t="str">
        <f t="shared" si="168"/>
        <v>Yellow</v>
      </c>
      <c r="BV169" s="8" t="str">
        <f t="shared" si="169"/>
        <v>Yellow</v>
      </c>
      <c r="BW169" s="8" t="str">
        <f t="shared" si="170"/>
        <v>Yellow</v>
      </c>
      <c r="BX169" s="8" t="str">
        <f t="shared" si="171"/>
        <v>Yellow</v>
      </c>
      <c r="BY169" s="8" t="str">
        <f t="shared" si="172"/>
        <v>Yellow</v>
      </c>
      <c r="BZ169" s="8" t="str">
        <f t="shared" si="173"/>
        <v>Yellow</v>
      </c>
      <c r="CA169" s="8" t="str">
        <f t="shared" si="174"/>
        <v>Yellow</v>
      </c>
      <c r="CB169" s="8" t="str">
        <f t="shared" si="175"/>
        <v/>
      </c>
      <c r="CC169" s="8" t="str">
        <f t="shared" si="176"/>
        <v>Yellow</v>
      </c>
      <c r="CD169" s="8" t="str">
        <f t="shared" si="177"/>
        <v>Yellow</v>
      </c>
      <c r="CE169" s="8" t="str">
        <f t="shared" si="178"/>
        <v>Yellow</v>
      </c>
      <c r="CF169" s="8" t="str">
        <f t="shared" si="179"/>
        <v>Yellow</v>
      </c>
      <c r="CG169" s="8" t="str">
        <f t="shared" si="218"/>
        <v>Yellow</v>
      </c>
      <c r="CH169" s="8" t="str">
        <f t="shared" si="180"/>
        <v/>
      </c>
      <c r="CI169" s="8" t="str">
        <f t="shared" si="219"/>
        <v/>
      </c>
      <c r="CJ169" s="8" t="str">
        <f t="shared" si="181"/>
        <v>Yellow</v>
      </c>
      <c r="CL169" s="10" t="str">
        <f t="shared" si="220"/>
        <v>Italy - Merano - Villa Eden – The Private Retreat</v>
      </c>
      <c r="CN169" s="22" t="str">
        <f t="shared" si="182"/>
        <v/>
      </c>
      <c r="CO169" s="22" t="str">
        <f t="shared" si="183"/>
        <v/>
      </c>
      <c r="CP169" s="22" t="str">
        <f t="shared" si="184"/>
        <v/>
      </c>
      <c r="CQ169" s="22" t="str">
        <f t="shared" si="185"/>
        <v/>
      </c>
      <c r="CR169" s="22" t="str">
        <f t="shared" si="221"/>
        <v/>
      </c>
      <c r="CS169" s="22" t="str">
        <f t="shared" si="222"/>
        <v/>
      </c>
      <c r="CY169" s="8" t="str">
        <f t="shared" si="186"/>
        <v>X</v>
      </c>
      <c r="CZ169" s="29" t="str">
        <f t="shared" si="187"/>
        <v>X</v>
      </c>
      <c r="DB169" s="8" t="str">
        <f t="shared" si="188"/>
        <v>X</v>
      </c>
      <c r="DC169" s="8" t="str">
        <f t="shared" si="189"/>
        <v>X</v>
      </c>
      <c r="DD169" s="8" t="str">
        <f t="shared" si="190"/>
        <v>X</v>
      </c>
      <c r="DE169" s="8" t="str">
        <f t="shared" si="191"/>
        <v>X</v>
      </c>
      <c r="DF169" s="8" t="str">
        <f t="shared" si="192"/>
        <v>X</v>
      </c>
      <c r="DG169" s="8" t="str">
        <f t="shared" si="193"/>
        <v>X</v>
      </c>
      <c r="DH169" s="8" t="str">
        <f t="shared" si="194"/>
        <v>X</v>
      </c>
      <c r="DI169" s="8" t="str">
        <f t="shared" si="195"/>
        <v>X</v>
      </c>
      <c r="DJ169" s="8" t="str">
        <f t="shared" si="196"/>
        <v>X</v>
      </c>
      <c r="DK169" s="8" t="str">
        <f t="shared" si="197"/>
        <v>X</v>
      </c>
      <c r="DL169" s="8" t="str">
        <f t="shared" si="198"/>
        <v>X</v>
      </c>
      <c r="DM169" s="8" t="str">
        <f t="shared" si="199"/>
        <v>X</v>
      </c>
      <c r="DN169" s="8" t="str">
        <f t="shared" si="200"/>
        <v>X</v>
      </c>
      <c r="DO169" s="8" t="str">
        <f t="shared" si="201"/>
        <v>X</v>
      </c>
      <c r="DP169" s="8" t="str">
        <f t="shared" si="202"/>
        <v>X</v>
      </c>
      <c r="DQ169" s="8" t="str">
        <f t="shared" si="203"/>
        <v>X</v>
      </c>
      <c r="DR169" s="8" t="str">
        <f t="shared" si="204"/>
        <v>X</v>
      </c>
      <c r="DS169" s="8" t="str">
        <f t="shared" si="205"/>
        <v>X</v>
      </c>
      <c r="DT169" s="8" t="str">
        <f t="shared" si="206"/>
        <v>X</v>
      </c>
      <c r="DU169" s="8" t="str">
        <f t="shared" si="207"/>
        <v>X</v>
      </c>
      <c r="DV169" s="8" t="str">
        <f t="shared" si="208"/>
        <v>X</v>
      </c>
      <c r="DW169" s="8" t="str">
        <f t="shared" si="209"/>
        <v>X</v>
      </c>
      <c r="DX169" s="8" t="str">
        <f t="shared" si="210"/>
        <v>X</v>
      </c>
      <c r="DZ169" s="8" t="str">
        <f t="shared" si="211"/>
        <v>X</v>
      </c>
      <c r="EB169" s="8">
        <f>IF($DZ169="", "", COUNTIF($DZ$11:$DZ169, "X"))</f>
        <v>159</v>
      </c>
      <c r="ED169" s="10" t="str">
        <f t="shared" si="212"/>
        <v>159. Villa Eden – The Private Retreat</v>
      </c>
      <c r="EF169" s="8">
        <v>159</v>
      </c>
      <c r="EH169" s="10" t="str">
        <f>IF($B169="", "", IF(COUNTIF($B$11:$B169, $B169)&gt;1, "", $B169))</f>
        <v/>
      </c>
      <c r="EI169" s="8" t="str">
        <f t="shared" si="213"/>
        <v/>
      </c>
      <c r="EJ169" s="10" t="str">
        <f t="shared" si="214"/>
        <v/>
      </c>
      <c r="EL169" s="10" t="str">
        <f>IF($C169="", "", IF(COUNTIF($C$11:$C169, $C169)&gt;1, "", $C169))</f>
        <v>Merano</v>
      </c>
      <c r="EM169" s="8">
        <f t="shared" si="215"/>
        <v>178</v>
      </c>
      <c r="EN169" s="10" t="str">
        <f t="shared" si="216"/>
        <v>Lecce</v>
      </c>
    </row>
    <row r="170" spans="1:144" hidden="1" x14ac:dyDescent="0.35">
      <c r="A170" s="2"/>
      <c r="B170" s="41" t="s">
        <v>354</v>
      </c>
      <c r="C170" s="42" t="s">
        <v>357</v>
      </c>
      <c r="D170" s="42" t="s">
        <v>358</v>
      </c>
      <c r="E170" s="49">
        <v>232</v>
      </c>
      <c r="F170" s="49">
        <v>160</v>
      </c>
      <c r="G170" s="49">
        <v>72</v>
      </c>
      <c r="H170" s="49" t="s">
        <v>137</v>
      </c>
      <c r="I170" s="42" t="s">
        <v>137</v>
      </c>
      <c r="J170" s="50" t="s">
        <v>137</v>
      </c>
      <c r="K170" s="49" t="s">
        <v>137</v>
      </c>
      <c r="L170" s="49" t="s">
        <v>137</v>
      </c>
      <c r="M170" s="49" t="s">
        <v>137</v>
      </c>
      <c r="N170" s="49" t="s">
        <v>137</v>
      </c>
      <c r="O170" s="49" t="s">
        <v>137</v>
      </c>
      <c r="P170" s="49" t="s">
        <v>137</v>
      </c>
      <c r="Q170" s="49" t="s">
        <v>137</v>
      </c>
      <c r="R170" s="49" t="s">
        <v>137</v>
      </c>
      <c r="S170" s="50" t="s">
        <v>137</v>
      </c>
      <c r="T170" s="49" t="s">
        <v>137</v>
      </c>
      <c r="U170" s="49" t="s">
        <v>137</v>
      </c>
      <c r="V170" s="49" t="s">
        <v>137</v>
      </c>
      <c r="W170" s="50" t="s">
        <v>7</v>
      </c>
      <c r="X170" s="49" t="s">
        <v>137</v>
      </c>
      <c r="Y170" s="50" t="s">
        <v>137</v>
      </c>
      <c r="Z170" s="49" t="s">
        <v>137</v>
      </c>
      <c r="AA170" s="49" t="s">
        <v>137</v>
      </c>
      <c r="AB170" s="67" t="s">
        <v>137</v>
      </c>
      <c r="AC170" s="63" t="s">
        <v>790</v>
      </c>
      <c r="AD170" s="63" t="s">
        <v>935</v>
      </c>
      <c r="AE170" s="43" t="s">
        <v>137</v>
      </c>
      <c r="AF170" s="2"/>
      <c r="BE170" s="8" t="str">
        <f t="shared" si="217"/>
        <v>X</v>
      </c>
      <c r="BG170" s="8" t="str">
        <f t="shared" si="154"/>
        <v/>
      </c>
      <c r="BH170" s="8" t="str">
        <f t="shared" si="155"/>
        <v/>
      </c>
      <c r="BI170" s="8" t="str">
        <f t="shared" si="156"/>
        <v/>
      </c>
      <c r="BJ170" s="8" t="str">
        <f t="shared" si="157"/>
        <v/>
      </c>
      <c r="BK170" s="8" t="str">
        <f t="shared" si="158"/>
        <v/>
      </c>
      <c r="BL170" s="8" t="str">
        <f t="shared" si="159"/>
        <v/>
      </c>
      <c r="BM170" s="8" t="str">
        <f t="shared" si="160"/>
        <v>Yellow</v>
      </c>
      <c r="BN170" s="8" t="str">
        <f t="shared" si="161"/>
        <v>Yellow</v>
      </c>
      <c r="BO170" s="8" t="str">
        <f t="shared" si="162"/>
        <v>Yellow</v>
      </c>
      <c r="BP170" s="8" t="str">
        <f t="shared" si="163"/>
        <v>Yellow</v>
      </c>
      <c r="BQ170" s="8" t="str">
        <f t="shared" si="164"/>
        <v>Yellow</v>
      </c>
      <c r="BR170" s="8" t="str">
        <f t="shared" si="165"/>
        <v>Yellow</v>
      </c>
      <c r="BS170" s="8" t="str">
        <f t="shared" si="166"/>
        <v>Yellow</v>
      </c>
      <c r="BT170" s="8" t="str">
        <f t="shared" si="167"/>
        <v>Yellow</v>
      </c>
      <c r="BU170" s="8" t="str">
        <f t="shared" si="168"/>
        <v>Yellow</v>
      </c>
      <c r="BV170" s="8" t="str">
        <f t="shared" si="169"/>
        <v>Yellow</v>
      </c>
      <c r="BW170" s="8" t="str">
        <f t="shared" si="170"/>
        <v>Yellow</v>
      </c>
      <c r="BX170" s="8" t="str">
        <f t="shared" si="171"/>
        <v>Yellow</v>
      </c>
      <c r="BY170" s="8" t="str">
        <f t="shared" si="172"/>
        <v>Yellow</v>
      </c>
      <c r="BZ170" s="8" t="str">
        <f t="shared" si="173"/>
        <v>Yellow</v>
      </c>
      <c r="CA170" s="8" t="str">
        <f t="shared" si="174"/>
        <v>Yellow</v>
      </c>
      <c r="CB170" s="8" t="str">
        <f t="shared" si="175"/>
        <v/>
      </c>
      <c r="CC170" s="8" t="str">
        <f t="shared" si="176"/>
        <v>Yellow</v>
      </c>
      <c r="CD170" s="8" t="str">
        <f t="shared" si="177"/>
        <v>Yellow</v>
      </c>
      <c r="CE170" s="8" t="str">
        <f t="shared" si="178"/>
        <v>Yellow</v>
      </c>
      <c r="CF170" s="8" t="str">
        <f t="shared" si="179"/>
        <v>Yellow</v>
      </c>
      <c r="CG170" s="8" t="str">
        <f t="shared" si="218"/>
        <v>Yellow</v>
      </c>
      <c r="CH170" s="8" t="str">
        <f t="shared" si="180"/>
        <v/>
      </c>
      <c r="CI170" s="8" t="str">
        <f t="shared" si="219"/>
        <v/>
      </c>
      <c r="CJ170" s="8" t="str">
        <f t="shared" si="181"/>
        <v>Yellow</v>
      </c>
      <c r="CL170" s="10" t="str">
        <f t="shared" si="220"/>
        <v>Italy - Rome - Anantara Palazzo Naiadi Rome</v>
      </c>
      <c r="CN170" s="22" t="str">
        <f t="shared" si="182"/>
        <v/>
      </c>
      <c r="CO170" s="22" t="str">
        <f t="shared" si="183"/>
        <v/>
      </c>
      <c r="CP170" s="22" t="str">
        <f t="shared" si="184"/>
        <v/>
      </c>
      <c r="CQ170" s="22" t="str">
        <f t="shared" si="185"/>
        <v/>
      </c>
      <c r="CR170" s="22" t="str">
        <f t="shared" si="221"/>
        <v/>
      </c>
      <c r="CS170" s="22" t="str">
        <f t="shared" si="222"/>
        <v/>
      </c>
      <c r="CY170" s="8" t="str">
        <f t="shared" si="186"/>
        <v>X</v>
      </c>
      <c r="CZ170" s="29" t="str">
        <f t="shared" si="187"/>
        <v>X</v>
      </c>
      <c r="DB170" s="8" t="str">
        <f t="shared" si="188"/>
        <v>X</v>
      </c>
      <c r="DC170" s="8" t="str">
        <f t="shared" si="189"/>
        <v>X</v>
      </c>
      <c r="DD170" s="8" t="str">
        <f t="shared" si="190"/>
        <v>X</v>
      </c>
      <c r="DE170" s="8" t="str">
        <f t="shared" si="191"/>
        <v>X</v>
      </c>
      <c r="DF170" s="8" t="str">
        <f t="shared" si="192"/>
        <v>X</v>
      </c>
      <c r="DG170" s="8" t="str">
        <f t="shared" si="193"/>
        <v>X</v>
      </c>
      <c r="DH170" s="8" t="str">
        <f t="shared" si="194"/>
        <v>X</v>
      </c>
      <c r="DI170" s="8" t="str">
        <f t="shared" si="195"/>
        <v>X</v>
      </c>
      <c r="DJ170" s="8" t="str">
        <f t="shared" si="196"/>
        <v>X</v>
      </c>
      <c r="DK170" s="8" t="str">
        <f t="shared" si="197"/>
        <v>X</v>
      </c>
      <c r="DL170" s="8" t="str">
        <f t="shared" si="198"/>
        <v>X</v>
      </c>
      <c r="DM170" s="8" t="str">
        <f t="shared" si="199"/>
        <v>X</v>
      </c>
      <c r="DN170" s="8" t="str">
        <f t="shared" si="200"/>
        <v>X</v>
      </c>
      <c r="DO170" s="8" t="str">
        <f t="shared" si="201"/>
        <v>X</v>
      </c>
      <c r="DP170" s="8" t="str">
        <f t="shared" si="202"/>
        <v>X</v>
      </c>
      <c r="DQ170" s="8" t="str">
        <f t="shared" si="203"/>
        <v>X</v>
      </c>
      <c r="DR170" s="8" t="str">
        <f t="shared" si="204"/>
        <v>X</v>
      </c>
      <c r="DS170" s="8" t="str">
        <f t="shared" si="205"/>
        <v>X</v>
      </c>
      <c r="DT170" s="8" t="str">
        <f t="shared" si="206"/>
        <v>X</v>
      </c>
      <c r="DU170" s="8" t="str">
        <f t="shared" si="207"/>
        <v>X</v>
      </c>
      <c r="DV170" s="8" t="str">
        <f t="shared" si="208"/>
        <v>X</v>
      </c>
      <c r="DW170" s="8" t="str">
        <f t="shared" si="209"/>
        <v>X</v>
      </c>
      <c r="DX170" s="8" t="str">
        <f t="shared" si="210"/>
        <v>X</v>
      </c>
      <c r="DZ170" s="8" t="str">
        <f t="shared" si="211"/>
        <v>X</v>
      </c>
      <c r="EB170" s="8">
        <f>IF($DZ170="", "", COUNTIF($DZ$11:$DZ170, "X"))</f>
        <v>160</v>
      </c>
      <c r="ED170" s="10" t="str">
        <f t="shared" si="212"/>
        <v>160. Anantara Palazzo Naiadi Rome</v>
      </c>
      <c r="EF170" s="8">
        <v>160</v>
      </c>
      <c r="EH170" s="10" t="str">
        <f>IF($B170="", "", IF(COUNTIF($B$11:$B170, $B170)&gt;1, "", $B170))</f>
        <v/>
      </c>
      <c r="EI170" s="8" t="str">
        <f t="shared" si="213"/>
        <v/>
      </c>
      <c r="EJ170" s="10" t="str">
        <f t="shared" si="214"/>
        <v/>
      </c>
      <c r="EL170" s="10" t="str">
        <f>IF($C170="", "", IF(COUNTIF($C$11:$C170, $C170)&gt;1, "", $C170))</f>
        <v>Rome</v>
      </c>
      <c r="EM170" s="8">
        <f t="shared" si="215"/>
        <v>251</v>
      </c>
      <c r="EN170" s="10" t="str">
        <f t="shared" si="216"/>
        <v>Lijiang</v>
      </c>
    </row>
    <row r="171" spans="1:144" hidden="1" x14ac:dyDescent="0.35">
      <c r="A171" s="2"/>
      <c r="B171" s="41" t="s">
        <v>354</v>
      </c>
      <c r="C171" s="42" t="s">
        <v>435</v>
      </c>
      <c r="D171" s="42" t="s">
        <v>436</v>
      </c>
      <c r="E171" s="49">
        <v>54</v>
      </c>
      <c r="F171" s="49">
        <v>28</v>
      </c>
      <c r="G171" s="49">
        <v>26</v>
      </c>
      <c r="H171" s="49">
        <v>1</v>
      </c>
      <c r="I171" s="42" t="s">
        <v>137</v>
      </c>
      <c r="J171" s="50" t="s">
        <v>137</v>
      </c>
      <c r="K171" s="49">
        <v>40</v>
      </c>
      <c r="L171" s="49">
        <v>300</v>
      </c>
      <c r="M171" s="49">
        <v>20</v>
      </c>
      <c r="N171" s="49">
        <v>40</v>
      </c>
      <c r="O171" s="49">
        <v>40</v>
      </c>
      <c r="P171" s="49">
        <v>40</v>
      </c>
      <c r="Q171" s="49">
        <v>30</v>
      </c>
      <c r="R171" s="49">
        <v>10</v>
      </c>
      <c r="S171" s="50" t="s">
        <v>7</v>
      </c>
      <c r="T171" s="49" t="s">
        <v>137</v>
      </c>
      <c r="U171" s="49" t="s">
        <v>137</v>
      </c>
      <c r="V171" s="49" t="s">
        <v>137</v>
      </c>
      <c r="W171" s="50" t="s">
        <v>7</v>
      </c>
      <c r="X171" s="49" t="s">
        <v>137</v>
      </c>
      <c r="Y171" s="50" t="s">
        <v>137</v>
      </c>
      <c r="Z171" s="49" t="s">
        <v>137</v>
      </c>
      <c r="AA171" s="49">
        <v>30</v>
      </c>
      <c r="AB171" s="67" t="s">
        <v>137</v>
      </c>
      <c r="AC171" s="63" t="s">
        <v>790</v>
      </c>
      <c r="AD171" s="63" t="s">
        <v>986</v>
      </c>
      <c r="AE171" s="43" t="s">
        <v>137</v>
      </c>
      <c r="AF171" s="2"/>
      <c r="BE171" s="8" t="str">
        <f t="shared" si="217"/>
        <v>X</v>
      </c>
      <c r="BG171" s="8" t="str">
        <f t="shared" si="154"/>
        <v/>
      </c>
      <c r="BH171" s="8" t="str">
        <f t="shared" si="155"/>
        <v/>
      </c>
      <c r="BI171" s="8" t="str">
        <f t="shared" si="156"/>
        <v/>
      </c>
      <c r="BJ171" s="8" t="str">
        <f t="shared" si="157"/>
        <v/>
      </c>
      <c r="BK171" s="8" t="str">
        <f t="shared" si="158"/>
        <v/>
      </c>
      <c r="BL171" s="8" t="str">
        <f t="shared" si="159"/>
        <v/>
      </c>
      <c r="BM171" s="8" t="str">
        <f t="shared" si="160"/>
        <v/>
      </c>
      <c r="BN171" s="8" t="str">
        <f t="shared" si="161"/>
        <v>Yellow</v>
      </c>
      <c r="BO171" s="8" t="str">
        <f t="shared" si="162"/>
        <v>Yellow</v>
      </c>
      <c r="BP171" s="8" t="str">
        <f t="shared" si="163"/>
        <v/>
      </c>
      <c r="BQ171" s="8" t="str">
        <f t="shared" si="164"/>
        <v/>
      </c>
      <c r="BR171" s="8" t="str">
        <f t="shared" si="165"/>
        <v/>
      </c>
      <c r="BS171" s="8" t="str">
        <f t="shared" si="166"/>
        <v/>
      </c>
      <c r="BT171" s="8" t="str">
        <f t="shared" si="167"/>
        <v/>
      </c>
      <c r="BU171" s="8" t="str">
        <f t="shared" si="168"/>
        <v/>
      </c>
      <c r="BV171" s="8" t="str">
        <f t="shared" si="169"/>
        <v/>
      </c>
      <c r="BW171" s="8" t="str">
        <f t="shared" si="170"/>
        <v/>
      </c>
      <c r="BX171" s="8" t="str">
        <f t="shared" si="171"/>
        <v/>
      </c>
      <c r="BY171" s="8" t="str">
        <f t="shared" si="172"/>
        <v>Yellow</v>
      </c>
      <c r="BZ171" s="8" t="str">
        <f t="shared" si="173"/>
        <v>Yellow</v>
      </c>
      <c r="CA171" s="8" t="str">
        <f t="shared" si="174"/>
        <v>Yellow</v>
      </c>
      <c r="CB171" s="8" t="str">
        <f t="shared" si="175"/>
        <v/>
      </c>
      <c r="CC171" s="8" t="str">
        <f t="shared" si="176"/>
        <v>Yellow</v>
      </c>
      <c r="CD171" s="8" t="str">
        <f t="shared" si="177"/>
        <v>Yellow</v>
      </c>
      <c r="CE171" s="8" t="str">
        <f t="shared" si="178"/>
        <v>Yellow</v>
      </c>
      <c r="CF171" s="8" t="str">
        <f t="shared" si="179"/>
        <v/>
      </c>
      <c r="CG171" s="8" t="str">
        <f t="shared" si="218"/>
        <v>Yellow</v>
      </c>
      <c r="CH171" s="8" t="str">
        <f t="shared" si="180"/>
        <v/>
      </c>
      <c r="CI171" s="8" t="str">
        <f t="shared" si="219"/>
        <v/>
      </c>
      <c r="CJ171" s="8" t="str">
        <f t="shared" si="181"/>
        <v>Yellow</v>
      </c>
      <c r="CL171" s="10" t="str">
        <f t="shared" si="220"/>
        <v>Italy - Selva Alta Val Gardena - Alpenroyal Hotel</v>
      </c>
      <c r="CN171" s="22">
        <f t="shared" si="182"/>
        <v>300</v>
      </c>
      <c r="CO171" s="22" t="str">
        <f t="shared" si="183"/>
        <v/>
      </c>
      <c r="CP171" s="22" t="str">
        <f t="shared" si="184"/>
        <v/>
      </c>
      <c r="CQ171" s="22" t="str">
        <f t="shared" si="185"/>
        <v/>
      </c>
      <c r="CR171" s="22" t="str">
        <f t="shared" si="221"/>
        <v/>
      </c>
      <c r="CS171" s="22">
        <f t="shared" si="222"/>
        <v>30</v>
      </c>
      <c r="CY171" s="8" t="str">
        <f t="shared" si="186"/>
        <v>X</v>
      </c>
      <c r="CZ171" s="29" t="str">
        <f t="shared" si="187"/>
        <v>X</v>
      </c>
      <c r="DB171" s="8" t="str">
        <f t="shared" si="188"/>
        <v>X</v>
      </c>
      <c r="DC171" s="8" t="str">
        <f t="shared" si="189"/>
        <v>X</v>
      </c>
      <c r="DD171" s="8" t="str">
        <f t="shared" si="190"/>
        <v>X</v>
      </c>
      <c r="DE171" s="8" t="str">
        <f t="shared" si="191"/>
        <v>X</v>
      </c>
      <c r="DF171" s="8" t="str">
        <f t="shared" si="192"/>
        <v>X</v>
      </c>
      <c r="DG171" s="8" t="str">
        <f t="shared" si="193"/>
        <v>X</v>
      </c>
      <c r="DH171" s="8" t="str">
        <f t="shared" si="194"/>
        <v>X</v>
      </c>
      <c r="DI171" s="8" t="str">
        <f t="shared" si="195"/>
        <v>X</v>
      </c>
      <c r="DJ171" s="8" t="str">
        <f t="shared" si="196"/>
        <v>X</v>
      </c>
      <c r="DK171" s="8" t="str">
        <f t="shared" si="197"/>
        <v>X</v>
      </c>
      <c r="DL171" s="8" t="str">
        <f t="shared" si="198"/>
        <v>X</v>
      </c>
      <c r="DM171" s="8" t="str">
        <f t="shared" si="199"/>
        <v>X</v>
      </c>
      <c r="DN171" s="8" t="str">
        <f t="shared" si="200"/>
        <v>X</v>
      </c>
      <c r="DO171" s="8" t="str">
        <f t="shared" si="201"/>
        <v>X</v>
      </c>
      <c r="DP171" s="8" t="str">
        <f t="shared" si="202"/>
        <v>X</v>
      </c>
      <c r="DQ171" s="8" t="str">
        <f t="shared" si="203"/>
        <v>X</v>
      </c>
      <c r="DR171" s="8" t="str">
        <f t="shared" si="204"/>
        <v>X</v>
      </c>
      <c r="DS171" s="8" t="str">
        <f t="shared" si="205"/>
        <v>X</v>
      </c>
      <c r="DT171" s="8" t="str">
        <f t="shared" si="206"/>
        <v>X</v>
      </c>
      <c r="DU171" s="8" t="str">
        <f t="shared" si="207"/>
        <v>X</v>
      </c>
      <c r="DV171" s="8" t="str">
        <f t="shared" si="208"/>
        <v>X</v>
      </c>
      <c r="DW171" s="8" t="str">
        <f t="shared" si="209"/>
        <v>X</v>
      </c>
      <c r="DX171" s="8" t="str">
        <f t="shared" si="210"/>
        <v>X</v>
      </c>
      <c r="DZ171" s="8" t="str">
        <f t="shared" si="211"/>
        <v>X</v>
      </c>
      <c r="EB171" s="8">
        <f>IF($DZ171="", "", COUNTIF($DZ$11:$DZ171, "X"))</f>
        <v>161</v>
      </c>
      <c r="ED171" s="10" t="str">
        <f t="shared" si="212"/>
        <v>161. Alpenroyal Hotel</v>
      </c>
      <c r="EF171" s="8">
        <v>161</v>
      </c>
      <c r="EH171" s="10" t="str">
        <f>IF($B171="", "", IF(COUNTIF($B$11:$B171, $B171)&gt;1, "", $B171))</f>
        <v/>
      </c>
      <c r="EI171" s="8" t="str">
        <f t="shared" si="213"/>
        <v/>
      </c>
      <c r="EJ171" s="10" t="str">
        <f t="shared" si="214"/>
        <v/>
      </c>
      <c r="EL171" s="10" t="str">
        <f>IF($C171="", "", IF(COUNTIF($C$11:$C171, $C171)&gt;1, "", $C171))</f>
        <v>Selva Alta Val Gardena</v>
      </c>
      <c r="EM171" s="8">
        <f t="shared" si="215"/>
        <v>291</v>
      </c>
      <c r="EN171" s="10" t="str">
        <f t="shared" si="216"/>
        <v>Limassol</v>
      </c>
    </row>
    <row r="172" spans="1:144" hidden="1" x14ac:dyDescent="0.35">
      <c r="A172" s="2"/>
      <c r="B172" s="41" t="s">
        <v>354</v>
      </c>
      <c r="C172" s="42" t="s">
        <v>438</v>
      </c>
      <c r="D172" s="42" t="s">
        <v>439</v>
      </c>
      <c r="E172" s="49">
        <v>61</v>
      </c>
      <c r="F172" s="49">
        <v>52</v>
      </c>
      <c r="G172" s="49">
        <v>9</v>
      </c>
      <c r="H172" s="49">
        <v>3</v>
      </c>
      <c r="I172" s="42" t="s">
        <v>137</v>
      </c>
      <c r="J172" s="50" t="s">
        <v>137</v>
      </c>
      <c r="K172" s="49">
        <v>61</v>
      </c>
      <c r="L172" s="49">
        <v>160</v>
      </c>
      <c r="M172" s="49">
        <v>100</v>
      </c>
      <c r="N172" s="49">
        <v>72</v>
      </c>
      <c r="O172" s="49">
        <v>80</v>
      </c>
      <c r="P172" s="49">
        <v>45</v>
      </c>
      <c r="Q172" s="49">
        <v>80</v>
      </c>
      <c r="R172" s="49">
        <v>120</v>
      </c>
      <c r="S172" s="50" t="s">
        <v>7</v>
      </c>
      <c r="T172" s="49" t="s">
        <v>137</v>
      </c>
      <c r="U172" s="49" t="s">
        <v>137</v>
      </c>
      <c r="V172" s="49" t="s">
        <v>137</v>
      </c>
      <c r="W172" s="50" t="s">
        <v>7</v>
      </c>
      <c r="X172" s="49" t="s">
        <v>137</v>
      </c>
      <c r="Y172" s="50" t="s">
        <v>137</v>
      </c>
      <c r="Z172" s="49" t="s">
        <v>137</v>
      </c>
      <c r="AA172" s="49">
        <v>7</v>
      </c>
      <c r="AB172" s="67" t="s">
        <v>137</v>
      </c>
      <c r="AC172" s="63" t="s">
        <v>790</v>
      </c>
      <c r="AD172" s="63" t="s">
        <v>988</v>
      </c>
      <c r="AE172" s="43" t="s">
        <v>137</v>
      </c>
      <c r="AF172" s="2"/>
      <c r="BE172" s="8" t="str">
        <f t="shared" si="217"/>
        <v>X</v>
      </c>
      <c r="BG172" s="8" t="str">
        <f t="shared" si="154"/>
        <v/>
      </c>
      <c r="BH172" s="8" t="str">
        <f t="shared" si="155"/>
        <v/>
      </c>
      <c r="BI172" s="8" t="str">
        <f t="shared" si="156"/>
        <v/>
      </c>
      <c r="BJ172" s="8" t="str">
        <f t="shared" si="157"/>
        <v/>
      </c>
      <c r="BK172" s="8" t="str">
        <f t="shared" si="158"/>
        <v/>
      </c>
      <c r="BL172" s="8" t="str">
        <f t="shared" si="159"/>
        <v/>
      </c>
      <c r="BM172" s="8" t="str">
        <f t="shared" si="160"/>
        <v/>
      </c>
      <c r="BN172" s="8" t="str">
        <f t="shared" si="161"/>
        <v>Yellow</v>
      </c>
      <c r="BO172" s="8" t="str">
        <f t="shared" si="162"/>
        <v>Yellow</v>
      </c>
      <c r="BP172" s="8" t="str">
        <f t="shared" si="163"/>
        <v/>
      </c>
      <c r="BQ172" s="8" t="str">
        <f t="shared" si="164"/>
        <v/>
      </c>
      <c r="BR172" s="8" t="str">
        <f t="shared" si="165"/>
        <v/>
      </c>
      <c r="BS172" s="8" t="str">
        <f t="shared" si="166"/>
        <v/>
      </c>
      <c r="BT172" s="8" t="str">
        <f t="shared" si="167"/>
        <v/>
      </c>
      <c r="BU172" s="8" t="str">
        <f t="shared" si="168"/>
        <v/>
      </c>
      <c r="BV172" s="8" t="str">
        <f t="shared" si="169"/>
        <v/>
      </c>
      <c r="BW172" s="8" t="str">
        <f t="shared" si="170"/>
        <v/>
      </c>
      <c r="BX172" s="8" t="str">
        <f t="shared" si="171"/>
        <v/>
      </c>
      <c r="BY172" s="8" t="str">
        <f t="shared" si="172"/>
        <v>Yellow</v>
      </c>
      <c r="BZ172" s="8" t="str">
        <f t="shared" si="173"/>
        <v>Yellow</v>
      </c>
      <c r="CA172" s="8" t="str">
        <f t="shared" si="174"/>
        <v>Yellow</v>
      </c>
      <c r="CB172" s="8" t="str">
        <f t="shared" si="175"/>
        <v/>
      </c>
      <c r="CC172" s="8" t="str">
        <f t="shared" si="176"/>
        <v>Yellow</v>
      </c>
      <c r="CD172" s="8" t="str">
        <f t="shared" si="177"/>
        <v>Yellow</v>
      </c>
      <c r="CE172" s="8" t="str">
        <f t="shared" si="178"/>
        <v>Yellow</v>
      </c>
      <c r="CF172" s="8" t="str">
        <f t="shared" si="179"/>
        <v/>
      </c>
      <c r="CG172" s="8" t="str">
        <f t="shared" si="218"/>
        <v>Yellow</v>
      </c>
      <c r="CH172" s="8" t="str">
        <f t="shared" si="180"/>
        <v/>
      </c>
      <c r="CI172" s="8" t="str">
        <f t="shared" si="219"/>
        <v/>
      </c>
      <c r="CJ172" s="8" t="str">
        <f t="shared" si="181"/>
        <v>Yellow</v>
      </c>
      <c r="CL172" s="10" t="str">
        <f t="shared" si="220"/>
        <v>Italy - San Giuliano Terme (Pisa) - Bagni di Pisa Palace and Thermal Spa</v>
      </c>
      <c r="CN172" s="22">
        <f t="shared" si="182"/>
        <v>160</v>
      </c>
      <c r="CO172" s="22" t="str">
        <f t="shared" si="183"/>
        <v/>
      </c>
      <c r="CP172" s="22" t="str">
        <f t="shared" si="184"/>
        <v/>
      </c>
      <c r="CQ172" s="22" t="str">
        <f t="shared" si="185"/>
        <v/>
      </c>
      <c r="CR172" s="22" t="str">
        <f t="shared" si="221"/>
        <v/>
      </c>
      <c r="CS172" s="22">
        <f t="shared" si="222"/>
        <v>7</v>
      </c>
      <c r="CY172" s="8" t="str">
        <f t="shared" si="186"/>
        <v>X</v>
      </c>
      <c r="CZ172" s="29" t="str">
        <f t="shared" si="187"/>
        <v>X</v>
      </c>
      <c r="DB172" s="8" t="str">
        <f t="shared" si="188"/>
        <v>X</v>
      </c>
      <c r="DC172" s="8" t="str">
        <f t="shared" si="189"/>
        <v>X</v>
      </c>
      <c r="DD172" s="8" t="str">
        <f t="shared" si="190"/>
        <v>X</v>
      </c>
      <c r="DE172" s="8" t="str">
        <f t="shared" si="191"/>
        <v>X</v>
      </c>
      <c r="DF172" s="8" t="str">
        <f t="shared" si="192"/>
        <v>X</v>
      </c>
      <c r="DG172" s="8" t="str">
        <f t="shared" si="193"/>
        <v>X</v>
      </c>
      <c r="DH172" s="8" t="str">
        <f t="shared" si="194"/>
        <v>X</v>
      </c>
      <c r="DI172" s="8" t="str">
        <f t="shared" si="195"/>
        <v>X</v>
      </c>
      <c r="DJ172" s="8" t="str">
        <f t="shared" si="196"/>
        <v>X</v>
      </c>
      <c r="DK172" s="8" t="str">
        <f t="shared" si="197"/>
        <v>X</v>
      </c>
      <c r="DL172" s="8" t="str">
        <f t="shared" si="198"/>
        <v>X</v>
      </c>
      <c r="DM172" s="8" t="str">
        <f t="shared" si="199"/>
        <v>X</v>
      </c>
      <c r="DN172" s="8" t="str">
        <f t="shared" si="200"/>
        <v>X</v>
      </c>
      <c r="DO172" s="8" t="str">
        <f t="shared" si="201"/>
        <v>X</v>
      </c>
      <c r="DP172" s="8" t="str">
        <f t="shared" si="202"/>
        <v>X</v>
      </c>
      <c r="DQ172" s="8" t="str">
        <f t="shared" si="203"/>
        <v>X</v>
      </c>
      <c r="DR172" s="8" t="str">
        <f t="shared" si="204"/>
        <v>X</v>
      </c>
      <c r="DS172" s="8" t="str">
        <f t="shared" si="205"/>
        <v>X</v>
      </c>
      <c r="DT172" s="8" t="str">
        <f t="shared" si="206"/>
        <v>X</v>
      </c>
      <c r="DU172" s="8" t="str">
        <f t="shared" si="207"/>
        <v>X</v>
      </c>
      <c r="DV172" s="8" t="str">
        <f t="shared" si="208"/>
        <v>X</v>
      </c>
      <c r="DW172" s="8" t="str">
        <f t="shared" si="209"/>
        <v>X</v>
      </c>
      <c r="DX172" s="8" t="str">
        <f t="shared" si="210"/>
        <v>X</v>
      </c>
      <c r="DZ172" s="8" t="str">
        <f t="shared" si="211"/>
        <v>X</v>
      </c>
      <c r="EB172" s="8">
        <f>IF($DZ172="", "", COUNTIF($DZ$11:$DZ172, "X"))</f>
        <v>162</v>
      </c>
      <c r="ED172" s="10" t="str">
        <f t="shared" si="212"/>
        <v>162. Bagni di Pisa Palace and Thermal Spa</v>
      </c>
      <c r="EF172" s="8">
        <v>162</v>
      </c>
      <c r="EH172" s="10" t="str">
        <f>IF($B172="", "", IF(COUNTIF($B$11:$B172, $B172)&gt;1, "", $B172))</f>
        <v/>
      </c>
      <c r="EI172" s="8" t="str">
        <f t="shared" si="213"/>
        <v/>
      </c>
      <c r="EJ172" s="10" t="str">
        <f t="shared" si="214"/>
        <v/>
      </c>
      <c r="EL172" s="10" t="str">
        <f>IF($C172="", "", IF(COUNTIF($C$11:$C172, $C172)&gt;1, "", $C172))</f>
        <v>San Giuliano Terme (Pisa)</v>
      </c>
      <c r="EM172" s="8">
        <f t="shared" si="215"/>
        <v>264</v>
      </c>
      <c r="EN172" s="10" t="str">
        <f t="shared" si="216"/>
        <v>Lisbon</v>
      </c>
    </row>
    <row r="173" spans="1:144" hidden="1" x14ac:dyDescent="0.35">
      <c r="A173" s="2"/>
      <c r="B173" s="41" t="s">
        <v>354</v>
      </c>
      <c r="C173" s="42" t="s">
        <v>454</v>
      </c>
      <c r="D173" s="42" t="s">
        <v>455</v>
      </c>
      <c r="E173" s="49">
        <v>89</v>
      </c>
      <c r="F173" s="49">
        <v>75</v>
      </c>
      <c r="G173" s="49">
        <v>14</v>
      </c>
      <c r="H173" s="49">
        <v>7</v>
      </c>
      <c r="I173" s="42" t="s">
        <v>137</v>
      </c>
      <c r="J173" s="50" t="s">
        <v>137</v>
      </c>
      <c r="K173" s="49">
        <v>170</v>
      </c>
      <c r="L173" s="49">
        <v>481</v>
      </c>
      <c r="M173" s="49">
        <v>150</v>
      </c>
      <c r="N173" s="49">
        <v>60</v>
      </c>
      <c r="O173" s="49">
        <v>80</v>
      </c>
      <c r="P173" s="49">
        <v>30</v>
      </c>
      <c r="Q173" s="49">
        <v>80</v>
      </c>
      <c r="R173" s="49">
        <v>120</v>
      </c>
      <c r="S173" s="50" t="s">
        <v>8</v>
      </c>
      <c r="T173" s="49" t="s">
        <v>137</v>
      </c>
      <c r="U173" s="49" t="s">
        <v>137</v>
      </c>
      <c r="V173" s="49" t="s">
        <v>137</v>
      </c>
      <c r="W173" s="50" t="s">
        <v>7</v>
      </c>
      <c r="X173" s="49" t="s">
        <v>137</v>
      </c>
      <c r="Y173" s="50" t="s">
        <v>137</v>
      </c>
      <c r="Z173" s="49" t="s">
        <v>137</v>
      </c>
      <c r="AA173" s="49">
        <v>11</v>
      </c>
      <c r="AB173" s="67" t="s">
        <v>137</v>
      </c>
      <c r="AC173" s="63" t="s">
        <v>790</v>
      </c>
      <c r="AD173" s="63" t="s">
        <v>997</v>
      </c>
      <c r="AE173" s="43" t="s">
        <v>137</v>
      </c>
      <c r="AF173" s="2"/>
      <c r="BE173" s="8" t="str">
        <f t="shared" si="217"/>
        <v>X</v>
      </c>
      <c r="BG173" s="8" t="str">
        <f t="shared" si="154"/>
        <v/>
      </c>
      <c r="BH173" s="8" t="str">
        <f t="shared" si="155"/>
        <v/>
      </c>
      <c r="BI173" s="8" t="str">
        <f t="shared" si="156"/>
        <v/>
      </c>
      <c r="BJ173" s="8" t="str">
        <f t="shared" si="157"/>
        <v/>
      </c>
      <c r="BK173" s="8" t="str">
        <f t="shared" si="158"/>
        <v/>
      </c>
      <c r="BL173" s="8" t="str">
        <f t="shared" si="159"/>
        <v/>
      </c>
      <c r="BM173" s="8" t="str">
        <f t="shared" si="160"/>
        <v/>
      </c>
      <c r="BN173" s="8" t="str">
        <f t="shared" si="161"/>
        <v>Yellow</v>
      </c>
      <c r="BO173" s="8" t="str">
        <f t="shared" si="162"/>
        <v>Yellow</v>
      </c>
      <c r="BP173" s="8" t="str">
        <f t="shared" si="163"/>
        <v/>
      </c>
      <c r="BQ173" s="8" t="str">
        <f t="shared" si="164"/>
        <v/>
      </c>
      <c r="BR173" s="8" t="str">
        <f t="shared" si="165"/>
        <v/>
      </c>
      <c r="BS173" s="8" t="str">
        <f t="shared" si="166"/>
        <v/>
      </c>
      <c r="BT173" s="8" t="str">
        <f t="shared" si="167"/>
        <v/>
      </c>
      <c r="BU173" s="8" t="str">
        <f t="shared" si="168"/>
        <v/>
      </c>
      <c r="BV173" s="8" t="str">
        <f t="shared" si="169"/>
        <v/>
      </c>
      <c r="BW173" s="8" t="str">
        <f t="shared" si="170"/>
        <v/>
      </c>
      <c r="BX173" s="8" t="str">
        <f t="shared" si="171"/>
        <v/>
      </c>
      <c r="BY173" s="8" t="str">
        <f t="shared" si="172"/>
        <v>Yellow</v>
      </c>
      <c r="BZ173" s="8" t="str">
        <f t="shared" si="173"/>
        <v>Yellow</v>
      </c>
      <c r="CA173" s="8" t="str">
        <f t="shared" si="174"/>
        <v>Yellow</v>
      </c>
      <c r="CB173" s="8" t="str">
        <f t="shared" si="175"/>
        <v/>
      </c>
      <c r="CC173" s="8" t="str">
        <f t="shared" si="176"/>
        <v>Yellow</v>
      </c>
      <c r="CD173" s="8" t="str">
        <f t="shared" si="177"/>
        <v>Yellow</v>
      </c>
      <c r="CE173" s="8" t="str">
        <f t="shared" si="178"/>
        <v>Yellow</v>
      </c>
      <c r="CF173" s="8" t="str">
        <f t="shared" si="179"/>
        <v/>
      </c>
      <c r="CG173" s="8" t="str">
        <f t="shared" si="218"/>
        <v>Yellow</v>
      </c>
      <c r="CH173" s="8" t="str">
        <f t="shared" si="180"/>
        <v/>
      </c>
      <c r="CI173" s="8" t="str">
        <f t="shared" si="219"/>
        <v/>
      </c>
      <c r="CJ173" s="8" t="str">
        <f t="shared" si="181"/>
        <v>Yellow</v>
      </c>
      <c r="CL173" s="10" t="str">
        <f t="shared" si="220"/>
        <v>Italy - Verona - Due Torri Hotel</v>
      </c>
      <c r="CN173" s="22">
        <f t="shared" si="182"/>
        <v>481</v>
      </c>
      <c r="CO173" s="22" t="str">
        <f t="shared" si="183"/>
        <v/>
      </c>
      <c r="CP173" s="22" t="str">
        <f t="shared" si="184"/>
        <v/>
      </c>
      <c r="CQ173" s="22" t="str">
        <f t="shared" si="185"/>
        <v/>
      </c>
      <c r="CR173" s="22" t="str">
        <f t="shared" si="221"/>
        <v/>
      </c>
      <c r="CS173" s="22">
        <f t="shared" si="222"/>
        <v>11</v>
      </c>
      <c r="CY173" s="8" t="str">
        <f t="shared" si="186"/>
        <v>X</v>
      </c>
      <c r="CZ173" s="29" t="str">
        <f t="shared" si="187"/>
        <v>X</v>
      </c>
      <c r="DB173" s="8" t="str">
        <f t="shared" si="188"/>
        <v>X</v>
      </c>
      <c r="DC173" s="8" t="str">
        <f t="shared" si="189"/>
        <v>X</v>
      </c>
      <c r="DD173" s="8" t="str">
        <f t="shared" si="190"/>
        <v>X</v>
      </c>
      <c r="DE173" s="8" t="str">
        <f t="shared" si="191"/>
        <v>X</v>
      </c>
      <c r="DF173" s="8" t="str">
        <f t="shared" si="192"/>
        <v>X</v>
      </c>
      <c r="DG173" s="8" t="str">
        <f t="shared" si="193"/>
        <v>X</v>
      </c>
      <c r="DH173" s="8" t="str">
        <f t="shared" si="194"/>
        <v>X</v>
      </c>
      <c r="DI173" s="8" t="str">
        <f t="shared" si="195"/>
        <v>X</v>
      </c>
      <c r="DJ173" s="8" t="str">
        <f t="shared" si="196"/>
        <v>X</v>
      </c>
      <c r="DK173" s="8" t="str">
        <f t="shared" si="197"/>
        <v>X</v>
      </c>
      <c r="DL173" s="8" t="str">
        <f t="shared" si="198"/>
        <v>X</v>
      </c>
      <c r="DM173" s="8" t="str">
        <f t="shared" si="199"/>
        <v>X</v>
      </c>
      <c r="DN173" s="8" t="str">
        <f t="shared" si="200"/>
        <v>X</v>
      </c>
      <c r="DO173" s="8" t="str">
        <f t="shared" si="201"/>
        <v>X</v>
      </c>
      <c r="DP173" s="8" t="str">
        <f t="shared" si="202"/>
        <v>X</v>
      </c>
      <c r="DQ173" s="8" t="str">
        <f t="shared" si="203"/>
        <v>X</v>
      </c>
      <c r="DR173" s="8" t="str">
        <f t="shared" si="204"/>
        <v>X</v>
      </c>
      <c r="DS173" s="8" t="str">
        <f t="shared" si="205"/>
        <v>X</v>
      </c>
      <c r="DT173" s="8" t="str">
        <f t="shared" si="206"/>
        <v>X</v>
      </c>
      <c r="DU173" s="8" t="str">
        <f t="shared" si="207"/>
        <v>X</v>
      </c>
      <c r="DV173" s="8" t="str">
        <f t="shared" si="208"/>
        <v>X</v>
      </c>
      <c r="DW173" s="8" t="str">
        <f t="shared" si="209"/>
        <v>X</v>
      </c>
      <c r="DX173" s="8" t="str">
        <f t="shared" si="210"/>
        <v>X</v>
      </c>
      <c r="DZ173" s="8" t="str">
        <f t="shared" si="211"/>
        <v>X</v>
      </c>
      <c r="EB173" s="8">
        <f>IF($DZ173="", "", COUNTIF($DZ$11:$DZ173, "X"))</f>
        <v>163</v>
      </c>
      <c r="ED173" s="10" t="str">
        <f t="shared" si="212"/>
        <v>163. Due Torri Hotel</v>
      </c>
      <c r="EF173" s="8">
        <v>163</v>
      </c>
      <c r="EH173" s="10" t="str">
        <f>IF($B173="", "", IF(COUNTIF($B$11:$B173, $B173)&gt;1, "", $B173))</f>
        <v/>
      </c>
      <c r="EI173" s="8" t="str">
        <f t="shared" si="213"/>
        <v/>
      </c>
      <c r="EJ173" s="10" t="str">
        <f t="shared" si="214"/>
        <v/>
      </c>
      <c r="EL173" s="10" t="str">
        <f>IF($C173="", "", IF(COUNTIF($C$11:$C173, $C173)&gt;1, "", $C173))</f>
        <v>Verona</v>
      </c>
      <c r="EM173" s="8">
        <f t="shared" si="215"/>
        <v>343</v>
      </c>
      <c r="EN173" s="10" t="str">
        <f t="shared" si="216"/>
        <v>Loc. Forte Village, Pula CA</v>
      </c>
    </row>
    <row r="174" spans="1:144" hidden="1" x14ac:dyDescent="0.35">
      <c r="A174" s="2"/>
      <c r="B174" s="41" t="s">
        <v>354</v>
      </c>
      <c r="C174" s="42" t="s">
        <v>428</v>
      </c>
      <c r="D174" s="42" t="s">
        <v>1435</v>
      </c>
      <c r="E174" s="49">
        <v>78</v>
      </c>
      <c r="F174" s="49">
        <v>71</v>
      </c>
      <c r="G174" s="49">
        <v>7</v>
      </c>
      <c r="H174" s="49">
        <v>2</v>
      </c>
      <c r="I174" s="42" t="s">
        <v>137</v>
      </c>
      <c r="J174" s="50" t="s">
        <v>137</v>
      </c>
      <c r="K174" s="49">
        <v>60</v>
      </c>
      <c r="L174" s="49">
        <v>275</v>
      </c>
      <c r="M174" s="49">
        <v>85</v>
      </c>
      <c r="N174" s="49">
        <v>45</v>
      </c>
      <c r="O174" s="49">
        <v>60</v>
      </c>
      <c r="P174" s="49">
        <v>30</v>
      </c>
      <c r="Q174" s="49">
        <v>60</v>
      </c>
      <c r="R174" s="49">
        <v>70</v>
      </c>
      <c r="S174" s="50" t="s">
        <v>7</v>
      </c>
      <c r="T174" s="49" t="s">
        <v>137</v>
      </c>
      <c r="U174" s="49" t="s">
        <v>137</v>
      </c>
      <c r="V174" s="49" t="s">
        <v>137</v>
      </c>
      <c r="W174" s="50" t="s">
        <v>137</v>
      </c>
      <c r="X174" s="49" t="s">
        <v>137</v>
      </c>
      <c r="Y174" s="50" t="s">
        <v>137</v>
      </c>
      <c r="Z174" s="49" t="s">
        <v>137</v>
      </c>
      <c r="AA174" s="49">
        <v>122</v>
      </c>
      <c r="AB174" s="67" t="s">
        <v>137</v>
      </c>
      <c r="AC174" s="63" t="s">
        <v>790</v>
      </c>
      <c r="AD174" s="63" t="s">
        <v>982</v>
      </c>
      <c r="AE174" s="43" t="s">
        <v>137</v>
      </c>
      <c r="AF174" s="2"/>
      <c r="BE174" s="8" t="str">
        <f t="shared" si="217"/>
        <v>X</v>
      </c>
      <c r="BG174" s="8" t="str">
        <f t="shared" si="154"/>
        <v/>
      </c>
      <c r="BH174" s="8" t="str">
        <f t="shared" si="155"/>
        <v/>
      </c>
      <c r="BI174" s="8" t="str">
        <f t="shared" si="156"/>
        <v/>
      </c>
      <c r="BJ174" s="8" t="str">
        <f t="shared" si="157"/>
        <v/>
      </c>
      <c r="BK174" s="8" t="str">
        <f t="shared" si="158"/>
        <v/>
      </c>
      <c r="BL174" s="8" t="str">
        <f t="shared" si="159"/>
        <v/>
      </c>
      <c r="BM174" s="8" t="str">
        <f t="shared" si="160"/>
        <v/>
      </c>
      <c r="BN174" s="8" t="str">
        <f t="shared" si="161"/>
        <v>Yellow</v>
      </c>
      <c r="BO174" s="8" t="str">
        <f t="shared" si="162"/>
        <v>Yellow</v>
      </c>
      <c r="BP174" s="8" t="str">
        <f t="shared" si="163"/>
        <v/>
      </c>
      <c r="BQ174" s="8" t="str">
        <f t="shared" si="164"/>
        <v/>
      </c>
      <c r="BR174" s="8" t="str">
        <f t="shared" si="165"/>
        <v/>
      </c>
      <c r="BS174" s="8" t="str">
        <f t="shared" si="166"/>
        <v/>
      </c>
      <c r="BT174" s="8" t="str">
        <f t="shared" si="167"/>
        <v/>
      </c>
      <c r="BU174" s="8" t="str">
        <f t="shared" si="168"/>
        <v/>
      </c>
      <c r="BV174" s="8" t="str">
        <f t="shared" si="169"/>
        <v/>
      </c>
      <c r="BW174" s="8" t="str">
        <f t="shared" si="170"/>
        <v/>
      </c>
      <c r="BX174" s="8" t="str">
        <f t="shared" si="171"/>
        <v/>
      </c>
      <c r="BY174" s="8" t="str">
        <f t="shared" si="172"/>
        <v>Yellow</v>
      </c>
      <c r="BZ174" s="8" t="str">
        <f t="shared" si="173"/>
        <v>Yellow</v>
      </c>
      <c r="CA174" s="8" t="str">
        <f t="shared" si="174"/>
        <v>Yellow</v>
      </c>
      <c r="CB174" s="8" t="str">
        <f t="shared" si="175"/>
        <v>Yellow</v>
      </c>
      <c r="CC174" s="8" t="str">
        <f t="shared" si="176"/>
        <v>Yellow</v>
      </c>
      <c r="CD174" s="8" t="str">
        <f t="shared" si="177"/>
        <v>Yellow</v>
      </c>
      <c r="CE174" s="8" t="str">
        <f t="shared" si="178"/>
        <v>Yellow</v>
      </c>
      <c r="CF174" s="8" t="str">
        <f t="shared" si="179"/>
        <v/>
      </c>
      <c r="CG174" s="8" t="str">
        <f t="shared" si="218"/>
        <v>Yellow</v>
      </c>
      <c r="CH174" s="8" t="str">
        <f t="shared" si="180"/>
        <v/>
      </c>
      <c r="CI174" s="8" t="str">
        <f t="shared" si="219"/>
        <v/>
      </c>
      <c r="CJ174" s="8" t="str">
        <f t="shared" si="181"/>
        <v>Yellow</v>
      </c>
      <c r="CL174" s="10" t="str">
        <f t="shared" si="220"/>
        <v>Italy - San Casciano dei Bagni - Fonteverde Lifestyle &amp; Thermal Retreat</v>
      </c>
      <c r="CN174" s="22">
        <f t="shared" si="182"/>
        <v>275</v>
      </c>
      <c r="CO174" s="22" t="str">
        <f t="shared" si="183"/>
        <v/>
      </c>
      <c r="CP174" s="22" t="str">
        <f t="shared" si="184"/>
        <v/>
      </c>
      <c r="CQ174" s="22" t="str">
        <f t="shared" si="185"/>
        <v/>
      </c>
      <c r="CR174" s="22" t="str">
        <f t="shared" si="221"/>
        <v/>
      </c>
      <c r="CS174" s="22">
        <f t="shared" si="222"/>
        <v>122</v>
      </c>
      <c r="CY174" s="8" t="str">
        <f t="shared" si="186"/>
        <v>X</v>
      </c>
      <c r="CZ174" s="29" t="str">
        <f t="shared" si="187"/>
        <v>X</v>
      </c>
      <c r="DB174" s="8" t="str">
        <f t="shared" si="188"/>
        <v>X</v>
      </c>
      <c r="DC174" s="8" t="str">
        <f t="shared" si="189"/>
        <v>X</v>
      </c>
      <c r="DD174" s="8" t="str">
        <f t="shared" si="190"/>
        <v>X</v>
      </c>
      <c r="DE174" s="8" t="str">
        <f t="shared" si="191"/>
        <v>X</v>
      </c>
      <c r="DF174" s="8" t="str">
        <f t="shared" si="192"/>
        <v>X</v>
      </c>
      <c r="DG174" s="8" t="str">
        <f t="shared" si="193"/>
        <v>X</v>
      </c>
      <c r="DH174" s="8" t="str">
        <f t="shared" si="194"/>
        <v>X</v>
      </c>
      <c r="DI174" s="8" t="str">
        <f t="shared" si="195"/>
        <v>X</v>
      </c>
      <c r="DJ174" s="8" t="str">
        <f t="shared" si="196"/>
        <v>X</v>
      </c>
      <c r="DK174" s="8" t="str">
        <f t="shared" si="197"/>
        <v>X</v>
      </c>
      <c r="DL174" s="8" t="str">
        <f t="shared" si="198"/>
        <v>X</v>
      </c>
      <c r="DM174" s="8" t="str">
        <f t="shared" si="199"/>
        <v>X</v>
      </c>
      <c r="DN174" s="8" t="str">
        <f t="shared" si="200"/>
        <v>X</v>
      </c>
      <c r="DO174" s="8" t="str">
        <f t="shared" si="201"/>
        <v>X</v>
      </c>
      <c r="DP174" s="8" t="str">
        <f t="shared" si="202"/>
        <v>X</v>
      </c>
      <c r="DQ174" s="8" t="str">
        <f t="shared" si="203"/>
        <v>X</v>
      </c>
      <c r="DR174" s="8" t="str">
        <f t="shared" si="204"/>
        <v>X</v>
      </c>
      <c r="DS174" s="8" t="str">
        <f t="shared" si="205"/>
        <v>X</v>
      </c>
      <c r="DT174" s="8" t="str">
        <f t="shared" si="206"/>
        <v>X</v>
      </c>
      <c r="DU174" s="8" t="str">
        <f t="shared" si="207"/>
        <v>X</v>
      </c>
      <c r="DV174" s="8" t="str">
        <f t="shared" si="208"/>
        <v>X</v>
      </c>
      <c r="DW174" s="8" t="str">
        <f t="shared" si="209"/>
        <v>X</v>
      </c>
      <c r="DX174" s="8" t="str">
        <f t="shared" si="210"/>
        <v>X</v>
      </c>
      <c r="DZ174" s="8" t="str">
        <f t="shared" si="211"/>
        <v>X</v>
      </c>
      <c r="EB174" s="8">
        <f>IF($DZ174="", "", COUNTIF($DZ$11:$DZ174, "X"))</f>
        <v>164</v>
      </c>
      <c r="ED174" s="10" t="str">
        <f t="shared" si="212"/>
        <v>164. Fonteverde Lifestyle &amp; Thermal Retreat</v>
      </c>
      <c r="EF174" s="8">
        <v>164</v>
      </c>
      <c r="EH174" s="10" t="str">
        <f>IF($B174="", "", IF(COUNTIF($B$11:$B174, $B174)&gt;1, "", $B174))</f>
        <v/>
      </c>
      <c r="EI174" s="8" t="str">
        <f t="shared" si="213"/>
        <v/>
      </c>
      <c r="EJ174" s="10" t="str">
        <f t="shared" si="214"/>
        <v/>
      </c>
      <c r="EL174" s="10" t="str">
        <f>IF($C174="", "", IF(COUNTIF($C$11:$C174, $C174)&gt;1, "", $C174))</f>
        <v>San Casciano dei Bagni</v>
      </c>
      <c r="EM174" s="8">
        <f t="shared" si="215"/>
        <v>262</v>
      </c>
      <c r="EN174" s="10" t="str">
        <f t="shared" si="216"/>
        <v>London</v>
      </c>
    </row>
    <row r="175" spans="1:144" hidden="1" x14ac:dyDescent="0.35">
      <c r="A175" s="2"/>
      <c r="B175" s="41" t="s">
        <v>354</v>
      </c>
      <c r="C175" s="42" t="s">
        <v>456</v>
      </c>
      <c r="D175" s="42" t="s">
        <v>1332</v>
      </c>
      <c r="E175" s="49">
        <v>106</v>
      </c>
      <c r="F175" s="49">
        <v>82</v>
      </c>
      <c r="G175" s="49">
        <v>24</v>
      </c>
      <c r="H175" s="49">
        <v>6</v>
      </c>
      <c r="I175" s="42" t="s">
        <v>137</v>
      </c>
      <c r="J175" s="50" t="s">
        <v>137</v>
      </c>
      <c r="K175" s="49">
        <v>120</v>
      </c>
      <c r="L175" s="49">
        <v>450</v>
      </c>
      <c r="M175" s="49">
        <v>120</v>
      </c>
      <c r="N175" s="49">
        <v>70</v>
      </c>
      <c r="O175" s="49">
        <v>60</v>
      </c>
      <c r="P175" s="49">
        <v>55</v>
      </c>
      <c r="Q175" s="49">
        <v>80</v>
      </c>
      <c r="R175" s="49">
        <v>200</v>
      </c>
      <c r="S175" s="50" t="s">
        <v>7</v>
      </c>
      <c r="T175" s="49" t="s">
        <v>137</v>
      </c>
      <c r="U175" s="49" t="s">
        <v>137</v>
      </c>
      <c r="V175" s="49" t="s">
        <v>137</v>
      </c>
      <c r="W175" s="50" t="s">
        <v>137</v>
      </c>
      <c r="X175" s="49" t="s">
        <v>137</v>
      </c>
      <c r="Y175" s="50" t="s">
        <v>137</v>
      </c>
      <c r="Z175" s="49" t="s">
        <v>137</v>
      </c>
      <c r="AA175" s="49">
        <v>8</v>
      </c>
      <c r="AB175" s="67" t="s">
        <v>137</v>
      </c>
      <c r="AC175" s="63" t="s">
        <v>790</v>
      </c>
      <c r="AD175" s="63" t="s">
        <v>998</v>
      </c>
      <c r="AE175" s="43" t="s">
        <v>137</v>
      </c>
      <c r="AF175" s="2"/>
      <c r="BE175" s="8" t="str">
        <f t="shared" si="217"/>
        <v>X</v>
      </c>
      <c r="BG175" s="8" t="str">
        <f t="shared" si="154"/>
        <v/>
      </c>
      <c r="BH175" s="8" t="str">
        <f t="shared" si="155"/>
        <v/>
      </c>
      <c r="BI175" s="8" t="str">
        <f t="shared" si="156"/>
        <v/>
      </c>
      <c r="BJ175" s="8" t="str">
        <f t="shared" si="157"/>
        <v/>
      </c>
      <c r="BK175" s="8" t="str">
        <f t="shared" si="158"/>
        <v/>
      </c>
      <c r="BL175" s="8" t="str">
        <f t="shared" si="159"/>
        <v/>
      </c>
      <c r="BM175" s="8" t="str">
        <f t="shared" si="160"/>
        <v/>
      </c>
      <c r="BN175" s="8" t="str">
        <f t="shared" si="161"/>
        <v>Yellow</v>
      </c>
      <c r="BO175" s="8" t="str">
        <f t="shared" si="162"/>
        <v>Yellow</v>
      </c>
      <c r="BP175" s="8" t="str">
        <f t="shared" si="163"/>
        <v/>
      </c>
      <c r="BQ175" s="8" t="str">
        <f t="shared" si="164"/>
        <v/>
      </c>
      <c r="BR175" s="8" t="str">
        <f t="shared" si="165"/>
        <v/>
      </c>
      <c r="BS175" s="8" t="str">
        <f t="shared" si="166"/>
        <v/>
      </c>
      <c r="BT175" s="8" t="str">
        <f t="shared" si="167"/>
        <v/>
      </c>
      <c r="BU175" s="8" t="str">
        <f t="shared" si="168"/>
        <v/>
      </c>
      <c r="BV175" s="8" t="str">
        <f t="shared" si="169"/>
        <v/>
      </c>
      <c r="BW175" s="8" t="str">
        <f t="shared" si="170"/>
        <v/>
      </c>
      <c r="BX175" s="8" t="str">
        <f t="shared" si="171"/>
        <v/>
      </c>
      <c r="BY175" s="8" t="str">
        <f t="shared" si="172"/>
        <v>Yellow</v>
      </c>
      <c r="BZ175" s="8" t="str">
        <f t="shared" si="173"/>
        <v>Yellow</v>
      </c>
      <c r="CA175" s="8" t="str">
        <f t="shared" si="174"/>
        <v>Yellow</v>
      </c>
      <c r="CB175" s="8" t="str">
        <f t="shared" si="175"/>
        <v>Yellow</v>
      </c>
      <c r="CC175" s="8" t="str">
        <f t="shared" si="176"/>
        <v>Yellow</v>
      </c>
      <c r="CD175" s="8" t="str">
        <f t="shared" si="177"/>
        <v>Yellow</v>
      </c>
      <c r="CE175" s="8" t="str">
        <f t="shared" si="178"/>
        <v>Yellow</v>
      </c>
      <c r="CF175" s="8" t="str">
        <f t="shared" si="179"/>
        <v/>
      </c>
      <c r="CG175" s="8" t="str">
        <f t="shared" si="218"/>
        <v>Yellow</v>
      </c>
      <c r="CH175" s="8" t="str">
        <f t="shared" si="180"/>
        <v/>
      </c>
      <c r="CI175" s="8" t="str">
        <f t="shared" si="219"/>
        <v/>
      </c>
      <c r="CJ175" s="8" t="str">
        <f t="shared" si="181"/>
        <v>Yellow</v>
      </c>
      <c r="CL175" s="10" t="str">
        <f t="shared" si="220"/>
        <v>Italy - Bologna - Grand Hotel Majestic già Baglioni</v>
      </c>
      <c r="CN175" s="22">
        <f t="shared" si="182"/>
        <v>450</v>
      </c>
      <c r="CO175" s="22" t="str">
        <f t="shared" si="183"/>
        <v/>
      </c>
      <c r="CP175" s="22" t="str">
        <f t="shared" si="184"/>
        <v/>
      </c>
      <c r="CQ175" s="22" t="str">
        <f t="shared" si="185"/>
        <v/>
      </c>
      <c r="CR175" s="22" t="str">
        <f t="shared" si="221"/>
        <v/>
      </c>
      <c r="CS175" s="22">
        <f t="shared" si="222"/>
        <v>8</v>
      </c>
      <c r="CY175" s="8" t="str">
        <f t="shared" si="186"/>
        <v>X</v>
      </c>
      <c r="CZ175" s="29" t="str">
        <f t="shared" si="187"/>
        <v>X</v>
      </c>
      <c r="DB175" s="8" t="str">
        <f t="shared" si="188"/>
        <v>X</v>
      </c>
      <c r="DC175" s="8" t="str">
        <f t="shared" si="189"/>
        <v>X</v>
      </c>
      <c r="DD175" s="8" t="str">
        <f t="shared" si="190"/>
        <v>X</v>
      </c>
      <c r="DE175" s="8" t="str">
        <f t="shared" si="191"/>
        <v>X</v>
      </c>
      <c r="DF175" s="8" t="str">
        <f t="shared" si="192"/>
        <v>X</v>
      </c>
      <c r="DG175" s="8" t="str">
        <f t="shared" si="193"/>
        <v>X</v>
      </c>
      <c r="DH175" s="8" t="str">
        <f t="shared" si="194"/>
        <v>X</v>
      </c>
      <c r="DI175" s="8" t="str">
        <f t="shared" si="195"/>
        <v>X</v>
      </c>
      <c r="DJ175" s="8" t="str">
        <f t="shared" si="196"/>
        <v>X</v>
      </c>
      <c r="DK175" s="8" t="str">
        <f t="shared" si="197"/>
        <v>X</v>
      </c>
      <c r="DL175" s="8" t="str">
        <f t="shared" si="198"/>
        <v>X</v>
      </c>
      <c r="DM175" s="8" t="str">
        <f t="shared" si="199"/>
        <v>X</v>
      </c>
      <c r="DN175" s="8" t="str">
        <f t="shared" si="200"/>
        <v>X</v>
      </c>
      <c r="DO175" s="8" t="str">
        <f t="shared" si="201"/>
        <v>X</v>
      </c>
      <c r="DP175" s="8" t="str">
        <f t="shared" si="202"/>
        <v>X</v>
      </c>
      <c r="DQ175" s="8" t="str">
        <f t="shared" si="203"/>
        <v>X</v>
      </c>
      <c r="DR175" s="8" t="str">
        <f t="shared" si="204"/>
        <v>X</v>
      </c>
      <c r="DS175" s="8" t="str">
        <f t="shared" si="205"/>
        <v>X</v>
      </c>
      <c r="DT175" s="8" t="str">
        <f t="shared" si="206"/>
        <v>X</v>
      </c>
      <c r="DU175" s="8" t="str">
        <f t="shared" si="207"/>
        <v>X</v>
      </c>
      <c r="DV175" s="8" t="str">
        <f t="shared" si="208"/>
        <v>X</v>
      </c>
      <c r="DW175" s="8" t="str">
        <f t="shared" si="209"/>
        <v>X</v>
      </c>
      <c r="DX175" s="8" t="str">
        <f t="shared" si="210"/>
        <v>X</v>
      </c>
      <c r="DZ175" s="8" t="str">
        <f t="shared" si="211"/>
        <v>X</v>
      </c>
      <c r="EB175" s="8">
        <f>IF($DZ175="", "", COUNTIF($DZ$11:$DZ175, "X"))</f>
        <v>165</v>
      </c>
      <c r="ED175" s="10" t="str">
        <f t="shared" si="212"/>
        <v>165. Grand Hotel Majestic già Baglioni</v>
      </c>
      <c r="EF175" s="8">
        <v>165</v>
      </c>
      <c r="EH175" s="10" t="str">
        <f>IF($B175="", "", IF(COUNTIF($B$11:$B175, $B175)&gt;1, "", $B175))</f>
        <v/>
      </c>
      <c r="EI175" s="8" t="str">
        <f t="shared" si="213"/>
        <v/>
      </c>
      <c r="EJ175" s="10" t="str">
        <f t="shared" si="214"/>
        <v/>
      </c>
      <c r="EL175" s="10" t="str">
        <f>IF($C175="", "", IF(COUNTIF($C$11:$C175, $C175)&gt;1, "", $C175))</f>
        <v>Bologna</v>
      </c>
      <c r="EM175" s="8">
        <f t="shared" si="215"/>
        <v>32</v>
      </c>
      <c r="EN175" s="10" t="str">
        <f t="shared" si="216"/>
        <v>Los Muermos</v>
      </c>
    </row>
    <row r="176" spans="1:144" hidden="1" x14ac:dyDescent="0.35">
      <c r="A176" s="2"/>
      <c r="B176" s="41" t="s">
        <v>354</v>
      </c>
      <c r="C176" s="42" t="s">
        <v>458</v>
      </c>
      <c r="D176" s="42" t="s">
        <v>459</v>
      </c>
      <c r="E176" s="49">
        <v>51</v>
      </c>
      <c r="F176" s="49">
        <v>49</v>
      </c>
      <c r="G176" s="49">
        <v>2</v>
      </c>
      <c r="H176" s="49">
        <v>5</v>
      </c>
      <c r="I176" s="42" t="s">
        <v>137</v>
      </c>
      <c r="J176" s="50" t="s">
        <v>137</v>
      </c>
      <c r="K176" s="49">
        <v>51</v>
      </c>
      <c r="L176" s="49">
        <v>313</v>
      </c>
      <c r="M176" s="49">
        <v>100</v>
      </c>
      <c r="N176" s="49">
        <v>40</v>
      </c>
      <c r="O176" s="49">
        <v>45</v>
      </c>
      <c r="P176" s="49">
        <v>35</v>
      </c>
      <c r="Q176" s="49">
        <v>100</v>
      </c>
      <c r="R176" s="49">
        <v>100</v>
      </c>
      <c r="S176" s="50" t="s">
        <v>7</v>
      </c>
      <c r="T176" s="49" t="s">
        <v>137</v>
      </c>
      <c r="U176" s="49" t="s">
        <v>137</v>
      </c>
      <c r="V176" s="49" t="s">
        <v>137</v>
      </c>
      <c r="W176" s="50" t="s">
        <v>7</v>
      </c>
      <c r="X176" s="49" t="s">
        <v>137</v>
      </c>
      <c r="Y176" s="50" t="s">
        <v>137</v>
      </c>
      <c r="Z176" s="49" t="s">
        <v>137</v>
      </c>
      <c r="AA176" s="49">
        <v>48</v>
      </c>
      <c r="AB176" s="67" t="s">
        <v>137</v>
      </c>
      <c r="AC176" s="63" t="s">
        <v>790</v>
      </c>
      <c r="AD176" s="63" t="s">
        <v>1000</v>
      </c>
      <c r="AE176" s="43" t="s">
        <v>137</v>
      </c>
      <c r="AF176" s="2"/>
      <c r="BE176" s="8" t="str">
        <f t="shared" si="217"/>
        <v>X</v>
      </c>
      <c r="BG176" s="8" t="str">
        <f t="shared" si="154"/>
        <v/>
      </c>
      <c r="BH176" s="8" t="str">
        <f t="shared" si="155"/>
        <v/>
      </c>
      <c r="BI176" s="8" t="str">
        <f t="shared" si="156"/>
        <v/>
      </c>
      <c r="BJ176" s="8" t="str">
        <f t="shared" si="157"/>
        <v/>
      </c>
      <c r="BK176" s="8" t="str">
        <f t="shared" si="158"/>
        <v/>
      </c>
      <c r="BL176" s="8" t="str">
        <f t="shared" si="159"/>
        <v/>
      </c>
      <c r="BM176" s="8" t="str">
        <f t="shared" si="160"/>
        <v/>
      </c>
      <c r="BN176" s="8" t="str">
        <f t="shared" si="161"/>
        <v>Yellow</v>
      </c>
      <c r="BO176" s="8" t="str">
        <f t="shared" si="162"/>
        <v>Yellow</v>
      </c>
      <c r="BP176" s="8" t="str">
        <f t="shared" si="163"/>
        <v/>
      </c>
      <c r="BQ176" s="8" t="str">
        <f t="shared" si="164"/>
        <v/>
      </c>
      <c r="BR176" s="8" t="str">
        <f t="shared" si="165"/>
        <v/>
      </c>
      <c r="BS176" s="8" t="str">
        <f t="shared" si="166"/>
        <v/>
      </c>
      <c r="BT176" s="8" t="str">
        <f t="shared" si="167"/>
        <v/>
      </c>
      <c r="BU176" s="8" t="str">
        <f t="shared" si="168"/>
        <v/>
      </c>
      <c r="BV176" s="8" t="str">
        <f t="shared" si="169"/>
        <v/>
      </c>
      <c r="BW176" s="8" t="str">
        <f t="shared" si="170"/>
        <v/>
      </c>
      <c r="BX176" s="8" t="str">
        <f t="shared" si="171"/>
        <v/>
      </c>
      <c r="BY176" s="8" t="str">
        <f t="shared" si="172"/>
        <v>Yellow</v>
      </c>
      <c r="BZ176" s="8" t="str">
        <f t="shared" si="173"/>
        <v>Yellow</v>
      </c>
      <c r="CA176" s="8" t="str">
        <f t="shared" si="174"/>
        <v>Yellow</v>
      </c>
      <c r="CB176" s="8" t="str">
        <f t="shared" si="175"/>
        <v/>
      </c>
      <c r="CC176" s="8" t="str">
        <f t="shared" si="176"/>
        <v>Yellow</v>
      </c>
      <c r="CD176" s="8" t="str">
        <f t="shared" si="177"/>
        <v>Yellow</v>
      </c>
      <c r="CE176" s="8" t="str">
        <f t="shared" si="178"/>
        <v>Yellow</v>
      </c>
      <c r="CF176" s="8" t="str">
        <f t="shared" si="179"/>
        <v/>
      </c>
      <c r="CG176" s="8" t="str">
        <f t="shared" si="218"/>
        <v>Yellow</v>
      </c>
      <c r="CH176" s="8" t="str">
        <f t="shared" si="180"/>
        <v/>
      </c>
      <c r="CI176" s="8" t="str">
        <f t="shared" si="219"/>
        <v/>
      </c>
      <c r="CJ176" s="8" t="str">
        <f t="shared" si="181"/>
        <v>Yellow</v>
      </c>
      <c r="CL176" s="10" t="str">
        <f t="shared" si="220"/>
        <v>Italy - Siena - Grand Hotel Continental Siena - STARHOTELS Collezione</v>
      </c>
      <c r="CN176" s="22">
        <f t="shared" si="182"/>
        <v>313</v>
      </c>
      <c r="CO176" s="22" t="str">
        <f t="shared" si="183"/>
        <v/>
      </c>
      <c r="CP176" s="22" t="str">
        <f t="shared" si="184"/>
        <v/>
      </c>
      <c r="CQ176" s="22" t="str">
        <f t="shared" si="185"/>
        <v/>
      </c>
      <c r="CR176" s="22" t="str">
        <f t="shared" si="221"/>
        <v/>
      </c>
      <c r="CS176" s="22">
        <f t="shared" si="222"/>
        <v>48</v>
      </c>
      <c r="CY176" s="8" t="str">
        <f t="shared" si="186"/>
        <v>X</v>
      </c>
      <c r="CZ176" s="29" t="str">
        <f t="shared" si="187"/>
        <v>X</v>
      </c>
      <c r="DB176" s="8" t="str">
        <f t="shared" si="188"/>
        <v>X</v>
      </c>
      <c r="DC176" s="8" t="str">
        <f t="shared" si="189"/>
        <v>X</v>
      </c>
      <c r="DD176" s="8" t="str">
        <f t="shared" si="190"/>
        <v>X</v>
      </c>
      <c r="DE176" s="8" t="str">
        <f t="shared" si="191"/>
        <v>X</v>
      </c>
      <c r="DF176" s="8" t="str">
        <f t="shared" si="192"/>
        <v>X</v>
      </c>
      <c r="DG176" s="8" t="str">
        <f t="shared" si="193"/>
        <v>X</v>
      </c>
      <c r="DH176" s="8" t="str">
        <f t="shared" si="194"/>
        <v>X</v>
      </c>
      <c r="DI176" s="8" t="str">
        <f t="shared" si="195"/>
        <v>X</v>
      </c>
      <c r="DJ176" s="8" t="str">
        <f t="shared" si="196"/>
        <v>X</v>
      </c>
      <c r="DK176" s="8" t="str">
        <f t="shared" si="197"/>
        <v>X</v>
      </c>
      <c r="DL176" s="8" t="str">
        <f t="shared" si="198"/>
        <v>X</v>
      </c>
      <c r="DM176" s="8" t="str">
        <f t="shared" si="199"/>
        <v>X</v>
      </c>
      <c r="DN176" s="8" t="str">
        <f t="shared" si="200"/>
        <v>X</v>
      </c>
      <c r="DO176" s="8" t="str">
        <f t="shared" si="201"/>
        <v>X</v>
      </c>
      <c r="DP176" s="8" t="str">
        <f t="shared" si="202"/>
        <v>X</v>
      </c>
      <c r="DQ176" s="8" t="str">
        <f t="shared" si="203"/>
        <v>X</v>
      </c>
      <c r="DR176" s="8" t="str">
        <f t="shared" si="204"/>
        <v>X</v>
      </c>
      <c r="DS176" s="8" t="str">
        <f t="shared" si="205"/>
        <v>X</v>
      </c>
      <c r="DT176" s="8" t="str">
        <f t="shared" si="206"/>
        <v>X</v>
      </c>
      <c r="DU176" s="8" t="str">
        <f t="shared" si="207"/>
        <v>X</v>
      </c>
      <c r="DV176" s="8" t="str">
        <f t="shared" si="208"/>
        <v>X</v>
      </c>
      <c r="DW176" s="8" t="str">
        <f t="shared" si="209"/>
        <v>X</v>
      </c>
      <c r="DX176" s="8" t="str">
        <f t="shared" si="210"/>
        <v>X</v>
      </c>
      <c r="DZ176" s="8" t="str">
        <f t="shared" si="211"/>
        <v>X</v>
      </c>
      <c r="EB176" s="8">
        <f>IF($DZ176="", "", COUNTIF($DZ$11:$DZ176, "X"))</f>
        <v>166</v>
      </c>
      <c r="ED176" s="10" t="str">
        <f t="shared" si="212"/>
        <v>166. Grand Hotel Continental Siena - STARHOTELS Collezione</v>
      </c>
      <c r="EF176" s="8">
        <v>166</v>
      </c>
      <c r="EH176" s="10" t="str">
        <f>IF($B176="", "", IF(COUNTIF($B$11:$B176, $B176)&gt;1, "", $B176))</f>
        <v/>
      </c>
      <c r="EI176" s="8" t="str">
        <f t="shared" si="213"/>
        <v/>
      </c>
      <c r="EJ176" s="10" t="str">
        <f t="shared" si="214"/>
        <v/>
      </c>
      <c r="EL176" s="10" t="str">
        <f>IF($C176="", "", IF(COUNTIF($C$11:$C176, $C176)&gt;1, "", $C176))</f>
        <v>Siena</v>
      </c>
      <c r="EM176" s="8">
        <f t="shared" si="215"/>
        <v>297</v>
      </c>
      <c r="EN176" s="10" t="str">
        <f t="shared" si="216"/>
        <v>Lugano</v>
      </c>
    </row>
    <row r="177" spans="1:144" hidden="1" x14ac:dyDescent="0.35">
      <c r="A177" s="2"/>
      <c r="B177" s="41" t="s">
        <v>354</v>
      </c>
      <c r="C177" s="42" t="s">
        <v>373</v>
      </c>
      <c r="D177" s="42" t="s">
        <v>460</v>
      </c>
      <c r="E177" s="49">
        <v>95</v>
      </c>
      <c r="F177" s="49">
        <v>73</v>
      </c>
      <c r="G177" s="49">
        <v>22</v>
      </c>
      <c r="H177" s="49">
        <v>3</v>
      </c>
      <c r="I177" s="42" t="s">
        <v>137</v>
      </c>
      <c r="J177" s="50" t="s">
        <v>137</v>
      </c>
      <c r="K177" s="49">
        <v>120</v>
      </c>
      <c r="L177" s="49">
        <v>218</v>
      </c>
      <c r="M177" s="49">
        <v>120</v>
      </c>
      <c r="N177" s="49">
        <v>64</v>
      </c>
      <c r="O177" s="49">
        <v>80</v>
      </c>
      <c r="P177" s="49">
        <v>45</v>
      </c>
      <c r="Q177" s="49">
        <v>110</v>
      </c>
      <c r="R177" s="49">
        <v>200</v>
      </c>
      <c r="S177" s="50" t="s">
        <v>7</v>
      </c>
      <c r="T177" s="49" t="s">
        <v>137</v>
      </c>
      <c r="U177" s="49" t="s">
        <v>137</v>
      </c>
      <c r="V177" s="49" t="s">
        <v>137</v>
      </c>
      <c r="W177" s="50" t="s">
        <v>7</v>
      </c>
      <c r="X177" s="49" t="s">
        <v>137</v>
      </c>
      <c r="Y177" s="50" t="s">
        <v>137</v>
      </c>
      <c r="Z177" s="49" t="s">
        <v>137</v>
      </c>
      <c r="AA177" s="49">
        <v>5</v>
      </c>
      <c r="AB177" s="67" t="s">
        <v>137</v>
      </c>
      <c r="AC177" s="63" t="s">
        <v>790</v>
      </c>
      <c r="AD177" s="63" t="s">
        <v>1001</v>
      </c>
      <c r="AE177" s="43" t="s">
        <v>137</v>
      </c>
      <c r="AF177" s="2"/>
      <c r="BE177" s="8" t="str">
        <f t="shared" si="217"/>
        <v>X</v>
      </c>
      <c r="BG177" s="8" t="str">
        <f t="shared" si="154"/>
        <v/>
      </c>
      <c r="BH177" s="8" t="str">
        <f t="shared" si="155"/>
        <v/>
      </c>
      <c r="BI177" s="8" t="str">
        <f t="shared" si="156"/>
        <v/>
      </c>
      <c r="BJ177" s="8" t="str">
        <f t="shared" si="157"/>
        <v/>
      </c>
      <c r="BK177" s="8" t="str">
        <f t="shared" si="158"/>
        <v/>
      </c>
      <c r="BL177" s="8" t="str">
        <f t="shared" si="159"/>
        <v/>
      </c>
      <c r="BM177" s="8" t="str">
        <f t="shared" si="160"/>
        <v/>
      </c>
      <c r="BN177" s="8" t="str">
        <f t="shared" si="161"/>
        <v>Yellow</v>
      </c>
      <c r="BO177" s="8" t="str">
        <f t="shared" si="162"/>
        <v>Yellow</v>
      </c>
      <c r="BP177" s="8" t="str">
        <f t="shared" si="163"/>
        <v/>
      </c>
      <c r="BQ177" s="8" t="str">
        <f t="shared" si="164"/>
        <v/>
      </c>
      <c r="BR177" s="8" t="str">
        <f t="shared" si="165"/>
        <v/>
      </c>
      <c r="BS177" s="8" t="str">
        <f t="shared" si="166"/>
        <v/>
      </c>
      <c r="BT177" s="8" t="str">
        <f t="shared" si="167"/>
        <v/>
      </c>
      <c r="BU177" s="8" t="str">
        <f t="shared" si="168"/>
        <v/>
      </c>
      <c r="BV177" s="8" t="str">
        <f t="shared" si="169"/>
        <v/>
      </c>
      <c r="BW177" s="8" t="str">
        <f t="shared" si="170"/>
        <v/>
      </c>
      <c r="BX177" s="8" t="str">
        <f t="shared" si="171"/>
        <v/>
      </c>
      <c r="BY177" s="8" t="str">
        <f t="shared" si="172"/>
        <v>Yellow</v>
      </c>
      <c r="BZ177" s="8" t="str">
        <f t="shared" si="173"/>
        <v>Yellow</v>
      </c>
      <c r="CA177" s="8" t="str">
        <f t="shared" si="174"/>
        <v>Yellow</v>
      </c>
      <c r="CB177" s="8" t="str">
        <f t="shared" si="175"/>
        <v/>
      </c>
      <c r="CC177" s="8" t="str">
        <f t="shared" si="176"/>
        <v>Yellow</v>
      </c>
      <c r="CD177" s="8" t="str">
        <f t="shared" si="177"/>
        <v>Yellow</v>
      </c>
      <c r="CE177" s="8" t="str">
        <f t="shared" si="178"/>
        <v>Yellow</v>
      </c>
      <c r="CF177" s="8" t="str">
        <f t="shared" si="179"/>
        <v/>
      </c>
      <c r="CG177" s="8" t="str">
        <f t="shared" si="218"/>
        <v>Yellow</v>
      </c>
      <c r="CH177" s="8" t="str">
        <f t="shared" si="180"/>
        <v/>
      </c>
      <c r="CI177" s="8" t="str">
        <f t="shared" si="219"/>
        <v/>
      </c>
      <c r="CJ177" s="8" t="str">
        <f t="shared" si="181"/>
        <v>Yellow</v>
      </c>
      <c r="CL177" s="10" t="str">
        <f t="shared" si="220"/>
        <v>Italy - Milan - Grand Hotel et de Milan</v>
      </c>
      <c r="CN177" s="22">
        <f t="shared" si="182"/>
        <v>218</v>
      </c>
      <c r="CO177" s="22" t="str">
        <f t="shared" si="183"/>
        <v/>
      </c>
      <c r="CP177" s="22" t="str">
        <f t="shared" si="184"/>
        <v/>
      </c>
      <c r="CQ177" s="22" t="str">
        <f t="shared" si="185"/>
        <v/>
      </c>
      <c r="CR177" s="22" t="str">
        <f t="shared" si="221"/>
        <v/>
      </c>
      <c r="CS177" s="22">
        <f t="shared" si="222"/>
        <v>5</v>
      </c>
      <c r="CY177" s="8" t="str">
        <f t="shared" si="186"/>
        <v>X</v>
      </c>
      <c r="CZ177" s="29" t="str">
        <f t="shared" si="187"/>
        <v>X</v>
      </c>
      <c r="DB177" s="8" t="str">
        <f t="shared" si="188"/>
        <v>X</v>
      </c>
      <c r="DC177" s="8" t="str">
        <f t="shared" si="189"/>
        <v>X</v>
      </c>
      <c r="DD177" s="8" t="str">
        <f t="shared" si="190"/>
        <v>X</v>
      </c>
      <c r="DE177" s="8" t="str">
        <f t="shared" si="191"/>
        <v>X</v>
      </c>
      <c r="DF177" s="8" t="str">
        <f t="shared" si="192"/>
        <v>X</v>
      </c>
      <c r="DG177" s="8" t="str">
        <f t="shared" si="193"/>
        <v>X</v>
      </c>
      <c r="DH177" s="8" t="str">
        <f t="shared" si="194"/>
        <v>X</v>
      </c>
      <c r="DI177" s="8" t="str">
        <f t="shared" si="195"/>
        <v>X</v>
      </c>
      <c r="DJ177" s="8" t="str">
        <f t="shared" si="196"/>
        <v>X</v>
      </c>
      <c r="DK177" s="8" t="str">
        <f t="shared" si="197"/>
        <v>X</v>
      </c>
      <c r="DL177" s="8" t="str">
        <f t="shared" si="198"/>
        <v>X</v>
      </c>
      <c r="DM177" s="8" t="str">
        <f t="shared" si="199"/>
        <v>X</v>
      </c>
      <c r="DN177" s="8" t="str">
        <f t="shared" si="200"/>
        <v>X</v>
      </c>
      <c r="DO177" s="8" t="str">
        <f t="shared" si="201"/>
        <v>X</v>
      </c>
      <c r="DP177" s="8" t="str">
        <f t="shared" si="202"/>
        <v>X</v>
      </c>
      <c r="DQ177" s="8" t="str">
        <f t="shared" si="203"/>
        <v>X</v>
      </c>
      <c r="DR177" s="8" t="str">
        <f t="shared" si="204"/>
        <v>X</v>
      </c>
      <c r="DS177" s="8" t="str">
        <f t="shared" si="205"/>
        <v>X</v>
      </c>
      <c r="DT177" s="8" t="str">
        <f t="shared" si="206"/>
        <v>X</v>
      </c>
      <c r="DU177" s="8" t="str">
        <f t="shared" si="207"/>
        <v>X</v>
      </c>
      <c r="DV177" s="8" t="str">
        <f t="shared" si="208"/>
        <v>X</v>
      </c>
      <c r="DW177" s="8" t="str">
        <f t="shared" si="209"/>
        <v>X</v>
      </c>
      <c r="DX177" s="8" t="str">
        <f t="shared" si="210"/>
        <v>X</v>
      </c>
      <c r="DZ177" s="8" t="str">
        <f t="shared" si="211"/>
        <v>X</v>
      </c>
      <c r="EB177" s="8">
        <f>IF($DZ177="", "", COUNTIF($DZ$11:$DZ177, "X"))</f>
        <v>167</v>
      </c>
      <c r="ED177" s="10" t="str">
        <f t="shared" si="212"/>
        <v>167. Grand Hotel et de Milan</v>
      </c>
      <c r="EF177" s="8">
        <v>167</v>
      </c>
      <c r="EH177" s="10" t="str">
        <f>IF($B177="", "", IF(COUNTIF($B$11:$B177, $B177)&gt;1, "", $B177))</f>
        <v/>
      </c>
      <c r="EI177" s="8" t="str">
        <f t="shared" si="213"/>
        <v/>
      </c>
      <c r="EJ177" s="10" t="str">
        <f t="shared" si="214"/>
        <v/>
      </c>
      <c r="EL177" s="10" t="str">
        <f>IF($C177="", "", IF(COUNTIF($C$11:$C177, $C177)&gt;1, "", $C177))</f>
        <v>Milan</v>
      </c>
      <c r="EM177" s="8">
        <f t="shared" si="215"/>
        <v>184</v>
      </c>
      <c r="EN177" s="10" t="str">
        <f t="shared" si="216"/>
        <v>Luxembourg</v>
      </c>
    </row>
    <row r="178" spans="1:144" hidden="1" x14ac:dyDescent="0.35">
      <c r="A178" s="2"/>
      <c r="B178" s="41" t="s">
        <v>354</v>
      </c>
      <c r="C178" s="42" t="s">
        <v>461</v>
      </c>
      <c r="D178" s="42" t="s">
        <v>462</v>
      </c>
      <c r="E178" s="49">
        <v>83</v>
      </c>
      <c r="F178" s="49">
        <v>32</v>
      </c>
      <c r="G178" s="49">
        <v>51</v>
      </c>
      <c r="H178" s="49">
        <v>5</v>
      </c>
      <c r="I178" s="42" t="s">
        <v>137</v>
      </c>
      <c r="J178" s="50" t="s">
        <v>137</v>
      </c>
      <c r="K178" s="49">
        <v>200</v>
      </c>
      <c r="L178" s="49">
        <v>488</v>
      </c>
      <c r="M178" s="49">
        <v>220</v>
      </c>
      <c r="N178" s="49">
        <v>120</v>
      </c>
      <c r="O178" s="49">
        <v>180</v>
      </c>
      <c r="P178" s="49">
        <v>120</v>
      </c>
      <c r="Q178" s="49">
        <v>200</v>
      </c>
      <c r="R178" s="49">
        <v>350</v>
      </c>
      <c r="S178" s="50" t="s">
        <v>7</v>
      </c>
      <c r="T178" s="49" t="s">
        <v>137</v>
      </c>
      <c r="U178" s="49" t="s">
        <v>137</v>
      </c>
      <c r="V178" s="49" t="s">
        <v>137</v>
      </c>
      <c r="W178" s="50" t="s">
        <v>7</v>
      </c>
      <c r="X178" s="49" t="s">
        <v>137</v>
      </c>
      <c r="Y178" s="50" t="s">
        <v>137</v>
      </c>
      <c r="Z178" s="49" t="s">
        <v>137</v>
      </c>
      <c r="AA178" s="49">
        <v>33</v>
      </c>
      <c r="AB178" s="67" t="s">
        <v>137</v>
      </c>
      <c r="AC178" s="63" t="s">
        <v>790</v>
      </c>
      <c r="AD178" s="63" t="s">
        <v>1002</v>
      </c>
      <c r="AE178" s="43" t="s">
        <v>137</v>
      </c>
      <c r="AF178" s="2"/>
      <c r="BE178" s="8" t="str">
        <f t="shared" si="217"/>
        <v>X</v>
      </c>
      <c r="BG178" s="8" t="str">
        <f t="shared" si="154"/>
        <v/>
      </c>
      <c r="BH178" s="8" t="str">
        <f t="shared" si="155"/>
        <v/>
      </c>
      <c r="BI178" s="8" t="str">
        <f t="shared" si="156"/>
        <v/>
      </c>
      <c r="BJ178" s="8" t="str">
        <f t="shared" si="157"/>
        <v/>
      </c>
      <c r="BK178" s="8" t="str">
        <f t="shared" si="158"/>
        <v/>
      </c>
      <c r="BL178" s="8" t="str">
        <f t="shared" si="159"/>
        <v/>
      </c>
      <c r="BM178" s="8" t="str">
        <f t="shared" si="160"/>
        <v/>
      </c>
      <c r="BN178" s="8" t="str">
        <f t="shared" si="161"/>
        <v>Yellow</v>
      </c>
      <c r="BO178" s="8" t="str">
        <f t="shared" si="162"/>
        <v>Yellow</v>
      </c>
      <c r="BP178" s="8" t="str">
        <f t="shared" si="163"/>
        <v/>
      </c>
      <c r="BQ178" s="8" t="str">
        <f t="shared" si="164"/>
        <v/>
      </c>
      <c r="BR178" s="8" t="str">
        <f t="shared" si="165"/>
        <v/>
      </c>
      <c r="BS178" s="8" t="str">
        <f t="shared" si="166"/>
        <v/>
      </c>
      <c r="BT178" s="8" t="str">
        <f t="shared" si="167"/>
        <v/>
      </c>
      <c r="BU178" s="8" t="str">
        <f t="shared" si="168"/>
        <v/>
      </c>
      <c r="BV178" s="8" t="str">
        <f t="shared" si="169"/>
        <v/>
      </c>
      <c r="BW178" s="8" t="str">
        <f t="shared" si="170"/>
        <v/>
      </c>
      <c r="BX178" s="8" t="str">
        <f t="shared" si="171"/>
        <v/>
      </c>
      <c r="BY178" s="8" t="str">
        <f t="shared" si="172"/>
        <v>Yellow</v>
      </c>
      <c r="BZ178" s="8" t="str">
        <f t="shared" si="173"/>
        <v>Yellow</v>
      </c>
      <c r="CA178" s="8" t="str">
        <f t="shared" si="174"/>
        <v>Yellow</v>
      </c>
      <c r="CB178" s="8" t="str">
        <f t="shared" si="175"/>
        <v/>
      </c>
      <c r="CC178" s="8" t="str">
        <f t="shared" si="176"/>
        <v>Yellow</v>
      </c>
      <c r="CD178" s="8" t="str">
        <f t="shared" si="177"/>
        <v>Yellow</v>
      </c>
      <c r="CE178" s="8" t="str">
        <f t="shared" si="178"/>
        <v>Yellow</v>
      </c>
      <c r="CF178" s="8" t="str">
        <f t="shared" si="179"/>
        <v/>
      </c>
      <c r="CG178" s="8" t="str">
        <f t="shared" si="218"/>
        <v>Yellow</v>
      </c>
      <c r="CH178" s="8" t="str">
        <f t="shared" si="180"/>
        <v/>
      </c>
      <c r="CI178" s="8" t="str">
        <f t="shared" si="219"/>
        <v/>
      </c>
      <c r="CJ178" s="8" t="str">
        <f t="shared" si="181"/>
        <v>Yellow</v>
      </c>
      <c r="CL178" s="10" t="str">
        <f t="shared" si="220"/>
        <v>Italy - Sorrento - Grand Hotel Excelsior Vittoria</v>
      </c>
      <c r="CN178" s="22">
        <f t="shared" si="182"/>
        <v>488</v>
      </c>
      <c r="CO178" s="22" t="str">
        <f t="shared" si="183"/>
        <v/>
      </c>
      <c r="CP178" s="22" t="str">
        <f t="shared" si="184"/>
        <v/>
      </c>
      <c r="CQ178" s="22" t="str">
        <f t="shared" si="185"/>
        <v/>
      </c>
      <c r="CR178" s="22" t="str">
        <f t="shared" si="221"/>
        <v/>
      </c>
      <c r="CS178" s="22">
        <f t="shared" si="222"/>
        <v>33</v>
      </c>
      <c r="CY178" s="8" t="str">
        <f t="shared" si="186"/>
        <v>X</v>
      </c>
      <c r="CZ178" s="29" t="str">
        <f t="shared" si="187"/>
        <v>X</v>
      </c>
      <c r="DB178" s="8" t="str">
        <f t="shared" si="188"/>
        <v>X</v>
      </c>
      <c r="DC178" s="8" t="str">
        <f t="shared" si="189"/>
        <v>X</v>
      </c>
      <c r="DD178" s="8" t="str">
        <f t="shared" si="190"/>
        <v>X</v>
      </c>
      <c r="DE178" s="8" t="str">
        <f t="shared" si="191"/>
        <v>X</v>
      </c>
      <c r="DF178" s="8" t="str">
        <f t="shared" si="192"/>
        <v>X</v>
      </c>
      <c r="DG178" s="8" t="str">
        <f t="shared" si="193"/>
        <v>X</v>
      </c>
      <c r="DH178" s="8" t="str">
        <f t="shared" si="194"/>
        <v>X</v>
      </c>
      <c r="DI178" s="8" t="str">
        <f t="shared" si="195"/>
        <v>X</v>
      </c>
      <c r="DJ178" s="8" t="str">
        <f t="shared" si="196"/>
        <v>X</v>
      </c>
      <c r="DK178" s="8" t="str">
        <f t="shared" si="197"/>
        <v>X</v>
      </c>
      <c r="DL178" s="8" t="str">
        <f t="shared" si="198"/>
        <v>X</v>
      </c>
      <c r="DM178" s="8" t="str">
        <f t="shared" si="199"/>
        <v>X</v>
      </c>
      <c r="DN178" s="8" t="str">
        <f t="shared" si="200"/>
        <v>X</v>
      </c>
      <c r="DO178" s="8" t="str">
        <f t="shared" si="201"/>
        <v>X</v>
      </c>
      <c r="DP178" s="8" t="str">
        <f t="shared" si="202"/>
        <v>X</v>
      </c>
      <c r="DQ178" s="8" t="str">
        <f t="shared" si="203"/>
        <v>X</v>
      </c>
      <c r="DR178" s="8" t="str">
        <f t="shared" si="204"/>
        <v>X</v>
      </c>
      <c r="DS178" s="8" t="str">
        <f t="shared" si="205"/>
        <v>X</v>
      </c>
      <c r="DT178" s="8" t="str">
        <f t="shared" si="206"/>
        <v>X</v>
      </c>
      <c r="DU178" s="8" t="str">
        <f t="shared" si="207"/>
        <v>X</v>
      </c>
      <c r="DV178" s="8" t="str">
        <f t="shared" si="208"/>
        <v>X</v>
      </c>
      <c r="DW178" s="8" t="str">
        <f t="shared" si="209"/>
        <v>X</v>
      </c>
      <c r="DX178" s="8" t="str">
        <f t="shared" si="210"/>
        <v>X</v>
      </c>
      <c r="DZ178" s="8" t="str">
        <f t="shared" si="211"/>
        <v>X</v>
      </c>
      <c r="EB178" s="8">
        <f>IF($DZ178="", "", COUNTIF($DZ$11:$DZ178, "X"))</f>
        <v>168</v>
      </c>
      <c r="ED178" s="10" t="str">
        <f t="shared" si="212"/>
        <v>168. Grand Hotel Excelsior Vittoria</v>
      </c>
      <c r="EF178" s="8">
        <v>168</v>
      </c>
      <c r="EH178" s="10" t="str">
        <f>IF($B178="", "", IF(COUNTIF($B$11:$B178, $B178)&gt;1, "", $B178))</f>
        <v/>
      </c>
      <c r="EI178" s="8" t="str">
        <f t="shared" si="213"/>
        <v/>
      </c>
      <c r="EJ178" s="10" t="str">
        <f t="shared" si="214"/>
        <v/>
      </c>
      <c r="EL178" s="10" t="str">
        <f>IF($C178="", "", IF(COUNTIF($C$11:$C178, $C178)&gt;1, "", $C178))</f>
        <v>Sorrento</v>
      </c>
      <c r="EM178" s="8">
        <f t="shared" si="215"/>
        <v>303</v>
      </c>
      <c r="EN178" s="10" t="str">
        <f t="shared" si="216"/>
        <v>Lyon</v>
      </c>
    </row>
    <row r="179" spans="1:144" hidden="1" x14ac:dyDescent="0.35">
      <c r="A179" s="2"/>
      <c r="B179" s="41" t="s">
        <v>354</v>
      </c>
      <c r="C179" s="42" t="s">
        <v>422</v>
      </c>
      <c r="D179" s="42" t="s">
        <v>423</v>
      </c>
      <c r="E179" s="49">
        <v>78</v>
      </c>
      <c r="F179" s="49">
        <v>69</v>
      </c>
      <c r="G179" s="49">
        <v>9</v>
      </c>
      <c r="H179" s="49">
        <v>3</v>
      </c>
      <c r="I179" s="42" t="s">
        <v>137</v>
      </c>
      <c r="J179" s="50" t="s">
        <v>137</v>
      </c>
      <c r="K179" s="49">
        <v>73</v>
      </c>
      <c r="L179" s="49">
        <v>370</v>
      </c>
      <c r="M179" s="49">
        <v>180</v>
      </c>
      <c r="N179" s="49">
        <v>73</v>
      </c>
      <c r="O179" s="49">
        <v>180</v>
      </c>
      <c r="P179" s="49">
        <v>180</v>
      </c>
      <c r="Q179" s="49">
        <v>180</v>
      </c>
      <c r="R179" s="49">
        <v>180</v>
      </c>
      <c r="S179" s="50" t="s">
        <v>7</v>
      </c>
      <c r="T179" s="49" t="s">
        <v>137</v>
      </c>
      <c r="U179" s="49" t="s">
        <v>137</v>
      </c>
      <c r="V179" s="49" t="s">
        <v>137</v>
      </c>
      <c r="W179" s="50" t="s">
        <v>7</v>
      </c>
      <c r="X179" s="49" t="s">
        <v>137</v>
      </c>
      <c r="Y179" s="50" t="s">
        <v>137</v>
      </c>
      <c r="Z179" s="49" t="s">
        <v>137</v>
      </c>
      <c r="AA179" s="49">
        <v>28</v>
      </c>
      <c r="AB179" s="67" t="s">
        <v>137</v>
      </c>
      <c r="AC179" s="63" t="s">
        <v>790</v>
      </c>
      <c r="AD179" s="63" t="s">
        <v>979</v>
      </c>
      <c r="AE179" s="43" t="s">
        <v>137</v>
      </c>
      <c r="AF179" s="2"/>
      <c r="BE179" s="8" t="str">
        <f t="shared" si="217"/>
        <v>X</v>
      </c>
      <c r="BG179" s="8" t="str">
        <f t="shared" si="154"/>
        <v/>
      </c>
      <c r="BH179" s="8" t="str">
        <f t="shared" si="155"/>
        <v/>
      </c>
      <c r="BI179" s="8" t="str">
        <f t="shared" si="156"/>
        <v/>
      </c>
      <c r="BJ179" s="8" t="str">
        <f t="shared" si="157"/>
        <v/>
      </c>
      <c r="BK179" s="8" t="str">
        <f t="shared" si="158"/>
        <v/>
      </c>
      <c r="BL179" s="8" t="str">
        <f t="shared" si="159"/>
        <v/>
      </c>
      <c r="BM179" s="8" t="str">
        <f t="shared" si="160"/>
        <v/>
      </c>
      <c r="BN179" s="8" t="str">
        <f t="shared" si="161"/>
        <v>Yellow</v>
      </c>
      <c r="BO179" s="8" t="str">
        <f t="shared" si="162"/>
        <v>Yellow</v>
      </c>
      <c r="BP179" s="8" t="str">
        <f t="shared" si="163"/>
        <v/>
      </c>
      <c r="BQ179" s="8" t="str">
        <f t="shared" si="164"/>
        <v/>
      </c>
      <c r="BR179" s="8" t="str">
        <f t="shared" si="165"/>
        <v/>
      </c>
      <c r="BS179" s="8" t="str">
        <f t="shared" si="166"/>
        <v/>
      </c>
      <c r="BT179" s="8" t="str">
        <f t="shared" si="167"/>
        <v/>
      </c>
      <c r="BU179" s="8" t="str">
        <f t="shared" si="168"/>
        <v/>
      </c>
      <c r="BV179" s="8" t="str">
        <f t="shared" si="169"/>
        <v/>
      </c>
      <c r="BW179" s="8" t="str">
        <f t="shared" si="170"/>
        <v/>
      </c>
      <c r="BX179" s="8" t="str">
        <f t="shared" si="171"/>
        <v/>
      </c>
      <c r="BY179" s="8" t="str">
        <f t="shared" si="172"/>
        <v>Yellow</v>
      </c>
      <c r="BZ179" s="8" t="str">
        <f t="shared" si="173"/>
        <v>Yellow</v>
      </c>
      <c r="CA179" s="8" t="str">
        <f t="shared" si="174"/>
        <v>Yellow</v>
      </c>
      <c r="CB179" s="8" t="str">
        <f t="shared" si="175"/>
        <v/>
      </c>
      <c r="CC179" s="8" t="str">
        <f t="shared" si="176"/>
        <v>Yellow</v>
      </c>
      <c r="CD179" s="8" t="str">
        <f t="shared" si="177"/>
        <v>Yellow</v>
      </c>
      <c r="CE179" s="8" t="str">
        <f t="shared" si="178"/>
        <v>Yellow</v>
      </c>
      <c r="CF179" s="8" t="str">
        <f t="shared" si="179"/>
        <v/>
      </c>
      <c r="CG179" s="8" t="str">
        <f t="shared" si="218"/>
        <v>Yellow</v>
      </c>
      <c r="CH179" s="8" t="str">
        <f t="shared" si="180"/>
        <v/>
      </c>
      <c r="CI179" s="8" t="str">
        <f t="shared" si="219"/>
        <v/>
      </c>
      <c r="CJ179" s="8" t="str">
        <f t="shared" si="181"/>
        <v>Yellow</v>
      </c>
      <c r="CL179" s="10" t="str">
        <f t="shared" si="220"/>
        <v>Italy - Santa Margherita Ligure - Grand Hotel Miramare</v>
      </c>
      <c r="CN179" s="22">
        <f t="shared" si="182"/>
        <v>370</v>
      </c>
      <c r="CO179" s="22" t="str">
        <f t="shared" si="183"/>
        <v/>
      </c>
      <c r="CP179" s="22" t="str">
        <f t="shared" si="184"/>
        <v/>
      </c>
      <c r="CQ179" s="22" t="str">
        <f t="shared" si="185"/>
        <v/>
      </c>
      <c r="CR179" s="22" t="str">
        <f t="shared" si="221"/>
        <v/>
      </c>
      <c r="CS179" s="22">
        <f t="shared" si="222"/>
        <v>28</v>
      </c>
      <c r="CY179" s="8" t="str">
        <f t="shared" si="186"/>
        <v>X</v>
      </c>
      <c r="CZ179" s="29" t="str">
        <f t="shared" si="187"/>
        <v>X</v>
      </c>
      <c r="DB179" s="8" t="str">
        <f t="shared" si="188"/>
        <v>X</v>
      </c>
      <c r="DC179" s="8" t="str">
        <f t="shared" si="189"/>
        <v>X</v>
      </c>
      <c r="DD179" s="8" t="str">
        <f t="shared" si="190"/>
        <v>X</v>
      </c>
      <c r="DE179" s="8" t="str">
        <f t="shared" si="191"/>
        <v>X</v>
      </c>
      <c r="DF179" s="8" t="str">
        <f t="shared" si="192"/>
        <v>X</v>
      </c>
      <c r="DG179" s="8" t="str">
        <f t="shared" si="193"/>
        <v>X</v>
      </c>
      <c r="DH179" s="8" t="str">
        <f t="shared" si="194"/>
        <v>X</v>
      </c>
      <c r="DI179" s="8" t="str">
        <f t="shared" si="195"/>
        <v>X</v>
      </c>
      <c r="DJ179" s="8" t="str">
        <f t="shared" si="196"/>
        <v>X</v>
      </c>
      <c r="DK179" s="8" t="str">
        <f t="shared" si="197"/>
        <v>X</v>
      </c>
      <c r="DL179" s="8" t="str">
        <f t="shared" si="198"/>
        <v>X</v>
      </c>
      <c r="DM179" s="8" t="str">
        <f t="shared" si="199"/>
        <v>X</v>
      </c>
      <c r="DN179" s="8" t="str">
        <f t="shared" si="200"/>
        <v>X</v>
      </c>
      <c r="DO179" s="8" t="str">
        <f t="shared" si="201"/>
        <v>X</v>
      </c>
      <c r="DP179" s="8" t="str">
        <f t="shared" si="202"/>
        <v>X</v>
      </c>
      <c r="DQ179" s="8" t="str">
        <f t="shared" si="203"/>
        <v>X</v>
      </c>
      <c r="DR179" s="8" t="str">
        <f t="shared" si="204"/>
        <v>X</v>
      </c>
      <c r="DS179" s="8" t="str">
        <f t="shared" si="205"/>
        <v>X</v>
      </c>
      <c r="DT179" s="8" t="str">
        <f t="shared" si="206"/>
        <v>X</v>
      </c>
      <c r="DU179" s="8" t="str">
        <f t="shared" si="207"/>
        <v>X</v>
      </c>
      <c r="DV179" s="8" t="str">
        <f t="shared" si="208"/>
        <v>X</v>
      </c>
      <c r="DW179" s="8" t="str">
        <f t="shared" si="209"/>
        <v>X</v>
      </c>
      <c r="DX179" s="8" t="str">
        <f t="shared" si="210"/>
        <v>X</v>
      </c>
      <c r="DZ179" s="8" t="str">
        <f t="shared" si="211"/>
        <v>X</v>
      </c>
      <c r="EB179" s="8">
        <f>IF($DZ179="", "", COUNTIF($DZ$11:$DZ179, "X"))</f>
        <v>169</v>
      </c>
      <c r="ED179" s="10" t="str">
        <f t="shared" si="212"/>
        <v>169. Grand Hotel Miramare</v>
      </c>
      <c r="EF179" s="8">
        <v>169</v>
      </c>
      <c r="EH179" s="10" t="str">
        <f>IF($B179="", "", IF(COUNTIF($B$11:$B179, $B179)&gt;1, "", $B179))</f>
        <v/>
      </c>
      <c r="EI179" s="8" t="str">
        <f t="shared" si="213"/>
        <v/>
      </c>
      <c r="EJ179" s="10" t="str">
        <f t="shared" si="214"/>
        <v/>
      </c>
      <c r="EL179" s="10" t="str">
        <f>IF($C179="", "", IF(COUNTIF($C$11:$C179, $C179)&gt;1, "", $C179))</f>
        <v>Santa Margherita Ligure</v>
      </c>
      <c r="EM179" s="8">
        <f t="shared" si="215"/>
        <v>275</v>
      </c>
      <c r="EN179" s="10" t="str">
        <f t="shared" si="216"/>
        <v>Madrid</v>
      </c>
    </row>
    <row r="180" spans="1:144" hidden="1" x14ac:dyDescent="0.35">
      <c r="A180" s="2"/>
      <c r="B180" s="41" t="s">
        <v>354</v>
      </c>
      <c r="C180" s="42" t="s">
        <v>424</v>
      </c>
      <c r="D180" s="42" t="s">
        <v>425</v>
      </c>
      <c r="E180" s="49">
        <v>140</v>
      </c>
      <c r="F180" s="49">
        <v>91</v>
      </c>
      <c r="G180" s="49">
        <v>49</v>
      </c>
      <c r="H180" s="49">
        <v>6</v>
      </c>
      <c r="I180" s="42" t="s">
        <v>137</v>
      </c>
      <c r="J180" s="50" t="s">
        <v>137</v>
      </c>
      <c r="K180" s="49">
        <v>500</v>
      </c>
      <c r="L180" s="49">
        <v>1143</v>
      </c>
      <c r="M180" s="49">
        <v>400</v>
      </c>
      <c r="N180" s="49">
        <v>160</v>
      </c>
      <c r="O180" s="49">
        <v>120</v>
      </c>
      <c r="P180" s="49">
        <v>65</v>
      </c>
      <c r="Q180" s="49">
        <v>400</v>
      </c>
      <c r="R180" s="49">
        <v>600</v>
      </c>
      <c r="S180" s="50" t="s">
        <v>7</v>
      </c>
      <c r="T180" s="49" t="s">
        <v>137</v>
      </c>
      <c r="U180" s="49" t="s">
        <v>137</v>
      </c>
      <c r="V180" s="49" t="s">
        <v>137</v>
      </c>
      <c r="W180" s="50" t="s">
        <v>7</v>
      </c>
      <c r="X180" s="49" t="s">
        <v>137</v>
      </c>
      <c r="Y180" s="50" t="s">
        <v>137</v>
      </c>
      <c r="Z180" s="49" t="s">
        <v>137</v>
      </c>
      <c r="AA180" s="49">
        <v>30</v>
      </c>
      <c r="AB180" s="67" t="s">
        <v>137</v>
      </c>
      <c r="AC180" s="63" t="s">
        <v>790</v>
      </c>
      <c r="AD180" s="63" t="s">
        <v>980</v>
      </c>
      <c r="AE180" s="43" t="s">
        <v>137</v>
      </c>
      <c r="AF180" s="2"/>
      <c r="BE180" s="8" t="str">
        <f t="shared" si="217"/>
        <v>X</v>
      </c>
      <c r="BG180" s="8" t="str">
        <f t="shared" si="154"/>
        <v/>
      </c>
      <c r="BH180" s="8" t="str">
        <f t="shared" si="155"/>
        <v/>
      </c>
      <c r="BI180" s="8" t="str">
        <f t="shared" si="156"/>
        <v/>
      </c>
      <c r="BJ180" s="8" t="str">
        <f t="shared" si="157"/>
        <v/>
      </c>
      <c r="BK180" s="8" t="str">
        <f t="shared" si="158"/>
        <v/>
      </c>
      <c r="BL180" s="8" t="str">
        <f t="shared" si="159"/>
        <v/>
      </c>
      <c r="BM180" s="8" t="str">
        <f t="shared" si="160"/>
        <v/>
      </c>
      <c r="BN180" s="8" t="str">
        <f t="shared" si="161"/>
        <v>Yellow</v>
      </c>
      <c r="BO180" s="8" t="str">
        <f t="shared" si="162"/>
        <v>Yellow</v>
      </c>
      <c r="BP180" s="8" t="str">
        <f t="shared" si="163"/>
        <v/>
      </c>
      <c r="BQ180" s="8" t="str">
        <f t="shared" si="164"/>
        <v/>
      </c>
      <c r="BR180" s="8" t="str">
        <f t="shared" si="165"/>
        <v/>
      </c>
      <c r="BS180" s="8" t="str">
        <f t="shared" si="166"/>
        <v/>
      </c>
      <c r="BT180" s="8" t="str">
        <f t="shared" si="167"/>
        <v/>
      </c>
      <c r="BU180" s="8" t="str">
        <f t="shared" si="168"/>
        <v/>
      </c>
      <c r="BV180" s="8" t="str">
        <f t="shared" si="169"/>
        <v/>
      </c>
      <c r="BW180" s="8" t="str">
        <f t="shared" si="170"/>
        <v/>
      </c>
      <c r="BX180" s="8" t="str">
        <f t="shared" si="171"/>
        <v/>
      </c>
      <c r="BY180" s="8" t="str">
        <f t="shared" si="172"/>
        <v>Yellow</v>
      </c>
      <c r="BZ180" s="8" t="str">
        <f t="shared" si="173"/>
        <v>Yellow</v>
      </c>
      <c r="CA180" s="8" t="str">
        <f t="shared" si="174"/>
        <v>Yellow</v>
      </c>
      <c r="CB180" s="8" t="str">
        <f t="shared" si="175"/>
        <v/>
      </c>
      <c r="CC180" s="8" t="str">
        <f t="shared" si="176"/>
        <v>Yellow</v>
      </c>
      <c r="CD180" s="8" t="str">
        <f t="shared" si="177"/>
        <v>Yellow</v>
      </c>
      <c r="CE180" s="8" t="str">
        <f t="shared" si="178"/>
        <v>Yellow</v>
      </c>
      <c r="CF180" s="8" t="str">
        <f t="shared" si="179"/>
        <v/>
      </c>
      <c r="CG180" s="8" t="str">
        <f t="shared" si="218"/>
        <v>Yellow</v>
      </c>
      <c r="CH180" s="8" t="str">
        <f t="shared" si="180"/>
        <v/>
      </c>
      <c r="CI180" s="8" t="str">
        <f t="shared" si="219"/>
        <v/>
      </c>
      <c r="CJ180" s="8" t="str">
        <f t="shared" si="181"/>
        <v>Yellow</v>
      </c>
      <c r="CL180" s="10" t="str">
        <f t="shared" si="220"/>
        <v>Italy - Island of Capri - Grand Hotel Quisisana</v>
      </c>
      <c r="CN180" s="22">
        <f t="shared" si="182"/>
        <v>1143</v>
      </c>
      <c r="CO180" s="22" t="str">
        <f t="shared" si="183"/>
        <v/>
      </c>
      <c r="CP180" s="22" t="str">
        <f t="shared" si="184"/>
        <v/>
      </c>
      <c r="CQ180" s="22" t="str">
        <f t="shared" si="185"/>
        <v/>
      </c>
      <c r="CR180" s="22" t="str">
        <f t="shared" si="221"/>
        <v/>
      </c>
      <c r="CS180" s="22">
        <f t="shared" si="222"/>
        <v>30</v>
      </c>
      <c r="CY180" s="8" t="str">
        <f t="shared" si="186"/>
        <v>X</v>
      </c>
      <c r="CZ180" s="29" t="str">
        <f t="shared" si="187"/>
        <v>X</v>
      </c>
      <c r="DB180" s="8" t="str">
        <f t="shared" si="188"/>
        <v>X</v>
      </c>
      <c r="DC180" s="8" t="str">
        <f t="shared" si="189"/>
        <v>X</v>
      </c>
      <c r="DD180" s="8" t="str">
        <f t="shared" si="190"/>
        <v>X</v>
      </c>
      <c r="DE180" s="8" t="str">
        <f t="shared" si="191"/>
        <v>X</v>
      </c>
      <c r="DF180" s="8" t="str">
        <f t="shared" si="192"/>
        <v>X</v>
      </c>
      <c r="DG180" s="8" t="str">
        <f t="shared" si="193"/>
        <v>X</v>
      </c>
      <c r="DH180" s="8" t="str">
        <f t="shared" si="194"/>
        <v>X</v>
      </c>
      <c r="DI180" s="8" t="str">
        <f t="shared" si="195"/>
        <v>X</v>
      </c>
      <c r="DJ180" s="8" t="str">
        <f t="shared" si="196"/>
        <v>X</v>
      </c>
      <c r="DK180" s="8" t="str">
        <f t="shared" si="197"/>
        <v>X</v>
      </c>
      <c r="DL180" s="8" t="str">
        <f t="shared" si="198"/>
        <v>X</v>
      </c>
      <c r="DM180" s="8" t="str">
        <f t="shared" si="199"/>
        <v>X</v>
      </c>
      <c r="DN180" s="8" t="str">
        <f t="shared" si="200"/>
        <v>X</v>
      </c>
      <c r="DO180" s="8" t="str">
        <f t="shared" si="201"/>
        <v>X</v>
      </c>
      <c r="DP180" s="8" t="str">
        <f t="shared" si="202"/>
        <v>X</v>
      </c>
      <c r="DQ180" s="8" t="str">
        <f t="shared" si="203"/>
        <v>X</v>
      </c>
      <c r="DR180" s="8" t="str">
        <f t="shared" si="204"/>
        <v>X</v>
      </c>
      <c r="DS180" s="8" t="str">
        <f t="shared" si="205"/>
        <v>X</v>
      </c>
      <c r="DT180" s="8" t="str">
        <f t="shared" si="206"/>
        <v>X</v>
      </c>
      <c r="DU180" s="8" t="str">
        <f t="shared" si="207"/>
        <v>X</v>
      </c>
      <c r="DV180" s="8" t="str">
        <f t="shared" si="208"/>
        <v>X</v>
      </c>
      <c r="DW180" s="8" t="str">
        <f t="shared" si="209"/>
        <v>X</v>
      </c>
      <c r="DX180" s="8" t="str">
        <f t="shared" si="210"/>
        <v>X</v>
      </c>
      <c r="DZ180" s="8" t="str">
        <f t="shared" si="211"/>
        <v>X</v>
      </c>
      <c r="EB180" s="8">
        <f>IF($DZ180="", "", COUNTIF($DZ$11:$DZ180, "X"))</f>
        <v>170</v>
      </c>
      <c r="ED180" s="10" t="str">
        <f t="shared" si="212"/>
        <v>170. Grand Hotel Quisisana</v>
      </c>
      <c r="EF180" s="8">
        <v>170</v>
      </c>
      <c r="EH180" s="10" t="str">
        <f>IF($B180="", "", IF(COUNTIF($B$11:$B180, $B180)&gt;1, "", $B180))</f>
        <v/>
      </c>
      <c r="EI180" s="8" t="str">
        <f t="shared" si="213"/>
        <v/>
      </c>
      <c r="EJ180" s="10" t="str">
        <f t="shared" si="214"/>
        <v/>
      </c>
      <c r="EL180" s="10" t="str">
        <f>IF($C180="", "", IF(COUNTIF($C$11:$C180, $C180)&gt;1, "", $C180))</f>
        <v>Island of Capri</v>
      </c>
      <c r="EM180" s="8">
        <f t="shared" si="215"/>
        <v>137</v>
      </c>
      <c r="EN180" s="10" t="str">
        <f t="shared" si="216"/>
        <v>Malaga</v>
      </c>
    </row>
    <row r="181" spans="1:144" hidden="1" x14ac:dyDescent="0.35">
      <c r="A181" s="2"/>
      <c r="B181" s="41" t="s">
        <v>354</v>
      </c>
      <c r="C181" s="42" t="s">
        <v>426</v>
      </c>
      <c r="D181" s="42" t="s">
        <v>427</v>
      </c>
      <c r="E181" s="49">
        <v>160</v>
      </c>
      <c r="F181" s="49">
        <v>139</v>
      </c>
      <c r="G181" s="49">
        <v>21</v>
      </c>
      <c r="H181" s="49">
        <v>8</v>
      </c>
      <c r="I181" s="42" t="s">
        <v>137</v>
      </c>
      <c r="J181" s="50" t="s">
        <v>137</v>
      </c>
      <c r="K181" s="49">
        <v>280</v>
      </c>
      <c r="L181" s="49">
        <v>887</v>
      </c>
      <c r="M181" s="49">
        <v>280</v>
      </c>
      <c r="N181" s="49">
        <v>120</v>
      </c>
      <c r="O181" s="49">
        <v>80</v>
      </c>
      <c r="P181" s="49">
        <v>70</v>
      </c>
      <c r="Q181" s="49">
        <v>180</v>
      </c>
      <c r="R181" s="49">
        <v>400</v>
      </c>
      <c r="S181" s="50" t="s">
        <v>8</v>
      </c>
      <c r="T181" s="49" t="s">
        <v>137</v>
      </c>
      <c r="U181" s="49" t="s">
        <v>137</v>
      </c>
      <c r="V181" s="49" t="s">
        <v>137</v>
      </c>
      <c r="W181" s="50" t="s">
        <v>7</v>
      </c>
      <c r="X181" s="49" t="s">
        <v>137</v>
      </c>
      <c r="Y181" s="50" t="s">
        <v>137</v>
      </c>
      <c r="Z181" s="49" t="s">
        <v>137</v>
      </c>
      <c r="AA181" s="49">
        <v>6</v>
      </c>
      <c r="AB181" s="67" t="s">
        <v>137</v>
      </c>
      <c r="AC181" s="63" t="s">
        <v>790</v>
      </c>
      <c r="AD181" s="63" t="s">
        <v>981</v>
      </c>
      <c r="AE181" s="43" t="s">
        <v>137</v>
      </c>
      <c r="AF181" s="2"/>
      <c r="BE181" s="8" t="str">
        <f t="shared" si="217"/>
        <v>X</v>
      </c>
      <c r="BG181" s="8" t="str">
        <f t="shared" si="154"/>
        <v/>
      </c>
      <c r="BH181" s="8" t="str">
        <f t="shared" si="155"/>
        <v/>
      </c>
      <c r="BI181" s="8" t="str">
        <f t="shared" si="156"/>
        <v/>
      </c>
      <c r="BJ181" s="8" t="str">
        <f t="shared" si="157"/>
        <v/>
      </c>
      <c r="BK181" s="8" t="str">
        <f t="shared" si="158"/>
        <v/>
      </c>
      <c r="BL181" s="8" t="str">
        <f t="shared" si="159"/>
        <v/>
      </c>
      <c r="BM181" s="8" t="str">
        <f t="shared" si="160"/>
        <v/>
      </c>
      <c r="BN181" s="8" t="str">
        <f t="shared" si="161"/>
        <v>Yellow</v>
      </c>
      <c r="BO181" s="8" t="str">
        <f t="shared" si="162"/>
        <v>Yellow</v>
      </c>
      <c r="BP181" s="8" t="str">
        <f t="shared" si="163"/>
        <v/>
      </c>
      <c r="BQ181" s="8" t="str">
        <f t="shared" si="164"/>
        <v/>
      </c>
      <c r="BR181" s="8" t="str">
        <f t="shared" si="165"/>
        <v/>
      </c>
      <c r="BS181" s="8" t="str">
        <f t="shared" si="166"/>
        <v/>
      </c>
      <c r="BT181" s="8" t="str">
        <f t="shared" si="167"/>
        <v/>
      </c>
      <c r="BU181" s="8" t="str">
        <f t="shared" si="168"/>
        <v/>
      </c>
      <c r="BV181" s="8" t="str">
        <f t="shared" si="169"/>
        <v/>
      </c>
      <c r="BW181" s="8" t="str">
        <f t="shared" si="170"/>
        <v/>
      </c>
      <c r="BX181" s="8" t="str">
        <f t="shared" si="171"/>
        <v/>
      </c>
      <c r="BY181" s="8" t="str">
        <f t="shared" si="172"/>
        <v>Yellow</v>
      </c>
      <c r="BZ181" s="8" t="str">
        <f t="shared" si="173"/>
        <v>Yellow</v>
      </c>
      <c r="CA181" s="8" t="str">
        <f t="shared" si="174"/>
        <v>Yellow</v>
      </c>
      <c r="CB181" s="8" t="str">
        <f t="shared" si="175"/>
        <v/>
      </c>
      <c r="CC181" s="8" t="str">
        <f t="shared" si="176"/>
        <v>Yellow</v>
      </c>
      <c r="CD181" s="8" t="str">
        <f t="shared" si="177"/>
        <v>Yellow</v>
      </c>
      <c r="CE181" s="8" t="str">
        <f t="shared" si="178"/>
        <v>Yellow</v>
      </c>
      <c r="CF181" s="8" t="str">
        <f t="shared" si="179"/>
        <v/>
      </c>
      <c r="CG181" s="8" t="str">
        <f t="shared" si="218"/>
        <v>Yellow</v>
      </c>
      <c r="CH181" s="8" t="str">
        <f t="shared" si="180"/>
        <v/>
      </c>
      <c r="CI181" s="8" t="str">
        <f t="shared" si="219"/>
        <v/>
      </c>
      <c r="CJ181" s="8" t="str">
        <f t="shared" si="181"/>
        <v>Yellow</v>
      </c>
      <c r="CL181" s="10" t="str">
        <f t="shared" si="220"/>
        <v>Italy - Naples - Grand Hotel Vesuvio</v>
      </c>
      <c r="CN181" s="22">
        <f t="shared" si="182"/>
        <v>887</v>
      </c>
      <c r="CO181" s="22" t="str">
        <f t="shared" si="183"/>
        <v/>
      </c>
      <c r="CP181" s="22" t="str">
        <f t="shared" si="184"/>
        <v/>
      </c>
      <c r="CQ181" s="22" t="str">
        <f t="shared" si="185"/>
        <v/>
      </c>
      <c r="CR181" s="22" t="str">
        <f t="shared" si="221"/>
        <v/>
      </c>
      <c r="CS181" s="22">
        <f t="shared" si="222"/>
        <v>6</v>
      </c>
      <c r="CY181" s="8" t="str">
        <f t="shared" si="186"/>
        <v>X</v>
      </c>
      <c r="CZ181" s="29" t="str">
        <f t="shared" si="187"/>
        <v>X</v>
      </c>
      <c r="DB181" s="8" t="str">
        <f t="shared" si="188"/>
        <v>X</v>
      </c>
      <c r="DC181" s="8" t="str">
        <f t="shared" si="189"/>
        <v>X</v>
      </c>
      <c r="DD181" s="8" t="str">
        <f t="shared" si="190"/>
        <v>X</v>
      </c>
      <c r="DE181" s="8" t="str">
        <f t="shared" si="191"/>
        <v>X</v>
      </c>
      <c r="DF181" s="8" t="str">
        <f t="shared" si="192"/>
        <v>X</v>
      </c>
      <c r="DG181" s="8" t="str">
        <f t="shared" si="193"/>
        <v>X</v>
      </c>
      <c r="DH181" s="8" t="str">
        <f t="shared" si="194"/>
        <v>X</v>
      </c>
      <c r="DI181" s="8" t="str">
        <f t="shared" si="195"/>
        <v>X</v>
      </c>
      <c r="DJ181" s="8" t="str">
        <f t="shared" si="196"/>
        <v>X</v>
      </c>
      <c r="DK181" s="8" t="str">
        <f t="shared" si="197"/>
        <v>X</v>
      </c>
      <c r="DL181" s="8" t="str">
        <f t="shared" si="198"/>
        <v>X</v>
      </c>
      <c r="DM181" s="8" t="str">
        <f t="shared" si="199"/>
        <v>X</v>
      </c>
      <c r="DN181" s="8" t="str">
        <f t="shared" si="200"/>
        <v>X</v>
      </c>
      <c r="DO181" s="8" t="str">
        <f t="shared" si="201"/>
        <v>X</v>
      </c>
      <c r="DP181" s="8" t="str">
        <f t="shared" si="202"/>
        <v>X</v>
      </c>
      <c r="DQ181" s="8" t="str">
        <f t="shared" si="203"/>
        <v>X</v>
      </c>
      <c r="DR181" s="8" t="str">
        <f t="shared" si="204"/>
        <v>X</v>
      </c>
      <c r="DS181" s="8" t="str">
        <f t="shared" si="205"/>
        <v>X</v>
      </c>
      <c r="DT181" s="8" t="str">
        <f t="shared" si="206"/>
        <v>X</v>
      </c>
      <c r="DU181" s="8" t="str">
        <f t="shared" si="207"/>
        <v>X</v>
      </c>
      <c r="DV181" s="8" t="str">
        <f t="shared" si="208"/>
        <v>X</v>
      </c>
      <c r="DW181" s="8" t="str">
        <f t="shared" si="209"/>
        <v>X</v>
      </c>
      <c r="DX181" s="8" t="str">
        <f t="shared" si="210"/>
        <v>X</v>
      </c>
      <c r="DZ181" s="8" t="str">
        <f t="shared" si="211"/>
        <v>X</v>
      </c>
      <c r="EB181" s="8">
        <f>IF($DZ181="", "", COUNTIF($DZ$11:$DZ181, "X"))</f>
        <v>171</v>
      </c>
      <c r="ED181" s="10" t="str">
        <f t="shared" si="212"/>
        <v>171. Grand Hotel Vesuvio</v>
      </c>
      <c r="EF181" s="8">
        <v>171</v>
      </c>
      <c r="EH181" s="10" t="str">
        <f>IF($B181="", "", IF(COUNTIF($B$11:$B181, $B181)&gt;1, "", $B181))</f>
        <v/>
      </c>
      <c r="EI181" s="8" t="str">
        <f t="shared" si="213"/>
        <v/>
      </c>
      <c r="EJ181" s="10" t="str">
        <f t="shared" si="214"/>
        <v/>
      </c>
      <c r="EL181" s="10" t="str">
        <f>IF($C181="", "", IF(COUNTIF($C$11:$C181, $C181)&gt;1, "", $C181))</f>
        <v>Naples</v>
      </c>
      <c r="EM181" s="8">
        <f t="shared" si="215"/>
        <v>198</v>
      </c>
      <c r="EN181" s="10" t="str">
        <f t="shared" si="216"/>
        <v>Malibu</v>
      </c>
    </row>
    <row r="182" spans="1:144" hidden="1" x14ac:dyDescent="0.35">
      <c r="A182" s="2"/>
      <c r="B182" s="41" t="s">
        <v>354</v>
      </c>
      <c r="C182" s="42" t="s">
        <v>357</v>
      </c>
      <c r="D182" s="42" t="s">
        <v>457</v>
      </c>
      <c r="E182" s="49">
        <v>87</v>
      </c>
      <c r="F182" s="49">
        <v>66</v>
      </c>
      <c r="G182" s="49">
        <v>21</v>
      </c>
      <c r="H182" s="49">
        <v>3</v>
      </c>
      <c r="I182" s="42" t="s">
        <v>137</v>
      </c>
      <c r="J182" s="50" t="s">
        <v>137</v>
      </c>
      <c r="K182" s="49" t="s">
        <v>137</v>
      </c>
      <c r="L182" s="49">
        <v>145</v>
      </c>
      <c r="M182" s="49">
        <v>120</v>
      </c>
      <c r="N182" s="49">
        <v>60</v>
      </c>
      <c r="O182" s="49">
        <v>50</v>
      </c>
      <c r="P182" s="49">
        <v>40</v>
      </c>
      <c r="Q182" s="49">
        <v>100</v>
      </c>
      <c r="R182" s="49">
        <v>200</v>
      </c>
      <c r="S182" s="50" t="s">
        <v>7</v>
      </c>
      <c r="T182" s="49" t="s">
        <v>137</v>
      </c>
      <c r="U182" s="49" t="s">
        <v>137</v>
      </c>
      <c r="V182" s="49" t="s">
        <v>137</v>
      </c>
      <c r="W182" s="50" t="s">
        <v>7</v>
      </c>
      <c r="X182" s="49" t="s">
        <v>137</v>
      </c>
      <c r="Y182" s="50" t="s">
        <v>137</v>
      </c>
      <c r="Z182" s="49" t="s">
        <v>137</v>
      </c>
      <c r="AA182" s="49">
        <v>26</v>
      </c>
      <c r="AB182" s="67" t="s">
        <v>137</v>
      </c>
      <c r="AC182" s="63" t="s">
        <v>790</v>
      </c>
      <c r="AD182" s="63" t="s">
        <v>999</v>
      </c>
      <c r="AE182" s="43" t="s">
        <v>137</v>
      </c>
      <c r="AF182" s="2"/>
      <c r="BE182" s="8" t="str">
        <f t="shared" si="217"/>
        <v>X</v>
      </c>
      <c r="BG182" s="8" t="str">
        <f t="shared" si="154"/>
        <v/>
      </c>
      <c r="BH182" s="8" t="str">
        <f t="shared" si="155"/>
        <v/>
      </c>
      <c r="BI182" s="8" t="str">
        <f t="shared" si="156"/>
        <v/>
      </c>
      <c r="BJ182" s="8" t="str">
        <f t="shared" si="157"/>
        <v/>
      </c>
      <c r="BK182" s="8" t="str">
        <f t="shared" si="158"/>
        <v/>
      </c>
      <c r="BL182" s="8" t="str">
        <f t="shared" si="159"/>
        <v/>
      </c>
      <c r="BM182" s="8" t="str">
        <f t="shared" si="160"/>
        <v/>
      </c>
      <c r="BN182" s="8" t="str">
        <f t="shared" si="161"/>
        <v>Yellow</v>
      </c>
      <c r="BO182" s="8" t="str">
        <f t="shared" si="162"/>
        <v>Yellow</v>
      </c>
      <c r="BP182" s="8" t="str">
        <f t="shared" si="163"/>
        <v>Yellow</v>
      </c>
      <c r="BQ182" s="8" t="str">
        <f t="shared" si="164"/>
        <v/>
      </c>
      <c r="BR182" s="8" t="str">
        <f t="shared" si="165"/>
        <v/>
      </c>
      <c r="BS182" s="8" t="str">
        <f t="shared" si="166"/>
        <v/>
      </c>
      <c r="BT182" s="8" t="str">
        <f t="shared" si="167"/>
        <v/>
      </c>
      <c r="BU182" s="8" t="str">
        <f t="shared" si="168"/>
        <v/>
      </c>
      <c r="BV182" s="8" t="str">
        <f t="shared" si="169"/>
        <v/>
      </c>
      <c r="BW182" s="8" t="str">
        <f t="shared" si="170"/>
        <v/>
      </c>
      <c r="BX182" s="8" t="str">
        <f t="shared" si="171"/>
        <v/>
      </c>
      <c r="BY182" s="8" t="str">
        <f t="shared" si="172"/>
        <v>Yellow</v>
      </c>
      <c r="BZ182" s="8" t="str">
        <f t="shared" si="173"/>
        <v>Yellow</v>
      </c>
      <c r="CA182" s="8" t="str">
        <f t="shared" si="174"/>
        <v>Yellow</v>
      </c>
      <c r="CB182" s="8" t="str">
        <f t="shared" si="175"/>
        <v/>
      </c>
      <c r="CC182" s="8" t="str">
        <f t="shared" si="176"/>
        <v>Yellow</v>
      </c>
      <c r="CD182" s="8" t="str">
        <f t="shared" si="177"/>
        <v>Yellow</v>
      </c>
      <c r="CE182" s="8" t="str">
        <f t="shared" si="178"/>
        <v>Yellow</v>
      </c>
      <c r="CF182" s="8" t="str">
        <f t="shared" si="179"/>
        <v/>
      </c>
      <c r="CG182" s="8" t="str">
        <f t="shared" si="218"/>
        <v>Yellow</v>
      </c>
      <c r="CH182" s="8" t="str">
        <f t="shared" si="180"/>
        <v/>
      </c>
      <c r="CI182" s="8" t="str">
        <f t="shared" si="219"/>
        <v/>
      </c>
      <c r="CJ182" s="8" t="str">
        <f t="shared" si="181"/>
        <v>Yellow</v>
      </c>
      <c r="CL182" s="10" t="str">
        <f t="shared" si="220"/>
        <v>Italy - Rome - Hassler Roma</v>
      </c>
      <c r="CN182" s="22">
        <f t="shared" si="182"/>
        <v>145</v>
      </c>
      <c r="CO182" s="22" t="str">
        <f t="shared" si="183"/>
        <v/>
      </c>
      <c r="CP182" s="22" t="str">
        <f t="shared" si="184"/>
        <v/>
      </c>
      <c r="CQ182" s="22" t="str">
        <f t="shared" si="185"/>
        <v/>
      </c>
      <c r="CR182" s="22" t="str">
        <f t="shared" si="221"/>
        <v/>
      </c>
      <c r="CS182" s="22">
        <f t="shared" si="222"/>
        <v>26</v>
      </c>
      <c r="CY182" s="8" t="str">
        <f t="shared" si="186"/>
        <v>X</v>
      </c>
      <c r="CZ182" s="29" t="str">
        <f t="shared" si="187"/>
        <v>X</v>
      </c>
      <c r="DB182" s="8" t="str">
        <f t="shared" si="188"/>
        <v>X</v>
      </c>
      <c r="DC182" s="8" t="str">
        <f t="shared" si="189"/>
        <v>X</v>
      </c>
      <c r="DD182" s="8" t="str">
        <f t="shared" si="190"/>
        <v>X</v>
      </c>
      <c r="DE182" s="8" t="str">
        <f t="shared" si="191"/>
        <v>X</v>
      </c>
      <c r="DF182" s="8" t="str">
        <f t="shared" si="192"/>
        <v>X</v>
      </c>
      <c r="DG182" s="8" t="str">
        <f t="shared" si="193"/>
        <v>X</v>
      </c>
      <c r="DH182" s="8" t="str">
        <f t="shared" si="194"/>
        <v>X</v>
      </c>
      <c r="DI182" s="8" t="str">
        <f t="shared" si="195"/>
        <v>X</v>
      </c>
      <c r="DJ182" s="8" t="str">
        <f t="shared" si="196"/>
        <v>X</v>
      </c>
      <c r="DK182" s="8" t="str">
        <f t="shared" si="197"/>
        <v>X</v>
      </c>
      <c r="DL182" s="8" t="str">
        <f t="shared" si="198"/>
        <v>X</v>
      </c>
      <c r="DM182" s="8" t="str">
        <f t="shared" si="199"/>
        <v>X</v>
      </c>
      <c r="DN182" s="8" t="str">
        <f t="shared" si="200"/>
        <v>X</v>
      </c>
      <c r="DO182" s="8" t="str">
        <f t="shared" si="201"/>
        <v>X</v>
      </c>
      <c r="DP182" s="8" t="str">
        <f t="shared" si="202"/>
        <v>X</v>
      </c>
      <c r="DQ182" s="8" t="str">
        <f t="shared" si="203"/>
        <v>X</v>
      </c>
      <c r="DR182" s="8" t="str">
        <f t="shared" si="204"/>
        <v>X</v>
      </c>
      <c r="DS182" s="8" t="str">
        <f t="shared" si="205"/>
        <v>X</v>
      </c>
      <c r="DT182" s="8" t="str">
        <f t="shared" si="206"/>
        <v>X</v>
      </c>
      <c r="DU182" s="8" t="str">
        <f t="shared" si="207"/>
        <v>X</v>
      </c>
      <c r="DV182" s="8" t="str">
        <f t="shared" si="208"/>
        <v>X</v>
      </c>
      <c r="DW182" s="8" t="str">
        <f t="shared" si="209"/>
        <v>X</v>
      </c>
      <c r="DX182" s="8" t="str">
        <f t="shared" si="210"/>
        <v>X</v>
      </c>
      <c r="DZ182" s="8" t="str">
        <f t="shared" si="211"/>
        <v>X</v>
      </c>
      <c r="EB182" s="8">
        <f>IF($DZ182="", "", COUNTIF($DZ$11:$DZ182, "X"))</f>
        <v>172</v>
      </c>
      <c r="ED182" s="10" t="str">
        <f t="shared" si="212"/>
        <v>172. Hassler Roma</v>
      </c>
      <c r="EF182" s="8">
        <v>172</v>
      </c>
      <c r="EH182" s="10" t="str">
        <f>IF($B182="", "", IF(COUNTIF($B$11:$B182, $B182)&gt;1, "", $B182))</f>
        <v/>
      </c>
      <c r="EI182" s="8" t="str">
        <f t="shared" si="213"/>
        <v/>
      </c>
      <c r="EJ182" s="10" t="str">
        <f t="shared" si="214"/>
        <v/>
      </c>
      <c r="EL182" s="10" t="str">
        <f>IF($C182="", "", IF(COUNTIF($C$11:$C182, $C182)&gt;1, "", $C182))</f>
        <v/>
      </c>
      <c r="EM182" s="8" t="str">
        <f t="shared" si="215"/>
        <v/>
      </c>
      <c r="EN182" s="10" t="str">
        <f t="shared" si="216"/>
        <v>Maratea</v>
      </c>
    </row>
    <row r="183" spans="1:144" hidden="1" x14ac:dyDescent="0.35">
      <c r="A183" s="2"/>
      <c r="B183" s="41" t="s">
        <v>354</v>
      </c>
      <c r="C183" s="42" t="s">
        <v>366</v>
      </c>
      <c r="D183" s="42" t="s">
        <v>444</v>
      </c>
      <c r="E183" s="49">
        <v>89</v>
      </c>
      <c r="F183" s="49">
        <v>32</v>
      </c>
      <c r="G183" s="49">
        <v>57</v>
      </c>
      <c r="H183" s="49">
        <v>0</v>
      </c>
      <c r="I183" s="42" t="s">
        <v>137</v>
      </c>
      <c r="J183" s="50" t="s">
        <v>137</v>
      </c>
      <c r="K183" s="49" t="s">
        <v>137</v>
      </c>
      <c r="L183" s="49" t="s">
        <v>137</v>
      </c>
      <c r="M183" s="49" t="s">
        <v>137</v>
      </c>
      <c r="N183" s="49" t="s">
        <v>137</v>
      </c>
      <c r="O183" s="49" t="s">
        <v>137</v>
      </c>
      <c r="P183" s="49" t="s">
        <v>137</v>
      </c>
      <c r="Q183" s="49" t="s">
        <v>137</v>
      </c>
      <c r="R183" s="49" t="s">
        <v>137</v>
      </c>
      <c r="S183" s="50" t="s">
        <v>137</v>
      </c>
      <c r="T183" s="49" t="s">
        <v>137</v>
      </c>
      <c r="U183" s="49" t="s">
        <v>137</v>
      </c>
      <c r="V183" s="49" t="s">
        <v>137</v>
      </c>
      <c r="W183" s="50" t="s">
        <v>7</v>
      </c>
      <c r="X183" s="49" t="s">
        <v>137</v>
      </c>
      <c r="Y183" s="50" t="s">
        <v>137</v>
      </c>
      <c r="Z183" s="49" t="s">
        <v>137</v>
      </c>
      <c r="AA183" s="49">
        <v>5</v>
      </c>
      <c r="AB183" s="67" t="s">
        <v>137</v>
      </c>
      <c r="AC183" s="63" t="s">
        <v>790</v>
      </c>
      <c r="AD183" s="63" t="s">
        <v>991</v>
      </c>
      <c r="AE183" s="43" t="s">
        <v>137</v>
      </c>
      <c r="AF183" s="2"/>
      <c r="BE183" s="8" t="str">
        <f t="shared" si="217"/>
        <v>X</v>
      </c>
      <c r="BG183" s="8" t="str">
        <f t="shared" si="154"/>
        <v/>
      </c>
      <c r="BH183" s="8" t="str">
        <f t="shared" si="155"/>
        <v/>
      </c>
      <c r="BI183" s="8" t="str">
        <f t="shared" si="156"/>
        <v/>
      </c>
      <c r="BJ183" s="8" t="str">
        <f t="shared" si="157"/>
        <v/>
      </c>
      <c r="BK183" s="8" t="str">
        <f t="shared" si="158"/>
        <v/>
      </c>
      <c r="BL183" s="8" t="str">
        <f t="shared" si="159"/>
        <v/>
      </c>
      <c r="BM183" s="8" t="str">
        <f t="shared" si="160"/>
        <v/>
      </c>
      <c r="BN183" s="8" t="str">
        <f t="shared" si="161"/>
        <v>Yellow</v>
      </c>
      <c r="BO183" s="8" t="str">
        <f t="shared" si="162"/>
        <v>Yellow</v>
      </c>
      <c r="BP183" s="8" t="str">
        <f t="shared" si="163"/>
        <v>Yellow</v>
      </c>
      <c r="BQ183" s="8" t="str">
        <f t="shared" si="164"/>
        <v>Yellow</v>
      </c>
      <c r="BR183" s="8" t="str">
        <f t="shared" si="165"/>
        <v>Yellow</v>
      </c>
      <c r="BS183" s="8" t="str">
        <f t="shared" si="166"/>
        <v>Yellow</v>
      </c>
      <c r="BT183" s="8" t="str">
        <f t="shared" si="167"/>
        <v>Yellow</v>
      </c>
      <c r="BU183" s="8" t="str">
        <f t="shared" si="168"/>
        <v>Yellow</v>
      </c>
      <c r="BV183" s="8" t="str">
        <f t="shared" si="169"/>
        <v>Yellow</v>
      </c>
      <c r="BW183" s="8" t="str">
        <f t="shared" si="170"/>
        <v>Yellow</v>
      </c>
      <c r="BX183" s="8" t="str">
        <f t="shared" si="171"/>
        <v>Yellow</v>
      </c>
      <c r="BY183" s="8" t="str">
        <f t="shared" si="172"/>
        <v>Yellow</v>
      </c>
      <c r="BZ183" s="8" t="str">
        <f t="shared" si="173"/>
        <v>Yellow</v>
      </c>
      <c r="CA183" s="8" t="str">
        <f t="shared" si="174"/>
        <v>Yellow</v>
      </c>
      <c r="CB183" s="8" t="str">
        <f t="shared" si="175"/>
        <v/>
      </c>
      <c r="CC183" s="8" t="str">
        <f t="shared" si="176"/>
        <v>Yellow</v>
      </c>
      <c r="CD183" s="8" t="str">
        <f t="shared" si="177"/>
        <v>Yellow</v>
      </c>
      <c r="CE183" s="8" t="str">
        <f t="shared" si="178"/>
        <v>Yellow</v>
      </c>
      <c r="CF183" s="8" t="str">
        <f t="shared" si="179"/>
        <v/>
      </c>
      <c r="CG183" s="8" t="str">
        <f t="shared" si="218"/>
        <v>Yellow</v>
      </c>
      <c r="CH183" s="8" t="str">
        <f t="shared" si="180"/>
        <v/>
      </c>
      <c r="CI183" s="8" t="str">
        <f t="shared" si="219"/>
        <v/>
      </c>
      <c r="CJ183" s="8" t="str">
        <f t="shared" si="181"/>
        <v>Yellow</v>
      </c>
      <c r="CL183" s="10" t="str">
        <f t="shared" si="220"/>
        <v>Italy - Florence - Helvetia &amp; Bristol Firenze - Starhotels Collezione</v>
      </c>
      <c r="CN183" s="22" t="str">
        <f t="shared" si="182"/>
        <v/>
      </c>
      <c r="CO183" s="22" t="str">
        <f t="shared" si="183"/>
        <v/>
      </c>
      <c r="CP183" s="22" t="str">
        <f t="shared" si="184"/>
        <v/>
      </c>
      <c r="CQ183" s="22" t="str">
        <f t="shared" si="185"/>
        <v/>
      </c>
      <c r="CR183" s="22" t="str">
        <f t="shared" si="221"/>
        <v/>
      </c>
      <c r="CS183" s="22">
        <f t="shared" si="222"/>
        <v>5</v>
      </c>
      <c r="CY183" s="8" t="str">
        <f t="shared" si="186"/>
        <v>X</v>
      </c>
      <c r="CZ183" s="29" t="str">
        <f t="shared" si="187"/>
        <v>X</v>
      </c>
      <c r="DB183" s="8" t="str">
        <f t="shared" si="188"/>
        <v>X</v>
      </c>
      <c r="DC183" s="8" t="str">
        <f t="shared" si="189"/>
        <v>X</v>
      </c>
      <c r="DD183" s="8" t="str">
        <f t="shared" si="190"/>
        <v>X</v>
      </c>
      <c r="DE183" s="8" t="str">
        <f t="shared" si="191"/>
        <v>X</v>
      </c>
      <c r="DF183" s="8" t="str">
        <f t="shared" si="192"/>
        <v>X</v>
      </c>
      <c r="DG183" s="8" t="str">
        <f t="shared" si="193"/>
        <v>X</v>
      </c>
      <c r="DH183" s="8" t="str">
        <f t="shared" si="194"/>
        <v>X</v>
      </c>
      <c r="DI183" s="8" t="str">
        <f t="shared" si="195"/>
        <v>X</v>
      </c>
      <c r="DJ183" s="8" t="str">
        <f t="shared" si="196"/>
        <v>X</v>
      </c>
      <c r="DK183" s="8" t="str">
        <f t="shared" si="197"/>
        <v>X</v>
      </c>
      <c r="DL183" s="8" t="str">
        <f t="shared" si="198"/>
        <v>X</v>
      </c>
      <c r="DM183" s="8" t="str">
        <f t="shared" si="199"/>
        <v>X</v>
      </c>
      <c r="DN183" s="8" t="str">
        <f t="shared" si="200"/>
        <v>X</v>
      </c>
      <c r="DO183" s="8" t="str">
        <f t="shared" si="201"/>
        <v>X</v>
      </c>
      <c r="DP183" s="8" t="str">
        <f t="shared" si="202"/>
        <v>X</v>
      </c>
      <c r="DQ183" s="8" t="str">
        <f t="shared" si="203"/>
        <v>X</v>
      </c>
      <c r="DR183" s="8" t="str">
        <f t="shared" si="204"/>
        <v>X</v>
      </c>
      <c r="DS183" s="8" t="str">
        <f t="shared" si="205"/>
        <v>X</v>
      </c>
      <c r="DT183" s="8" t="str">
        <f t="shared" si="206"/>
        <v>X</v>
      </c>
      <c r="DU183" s="8" t="str">
        <f t="shared" si="207"/>
        <v>X</v>
      </c>
      <c r="DV183" s="8" t="str">
        <f t="shared" si="208"/>
        <v>X</v>
      </c>
      <c r="DW183" s="8" t="str">
        <f t="shared" si="209"/>
        <v>X</v>
      </c>
      <c r="DX183" s="8" t="str">
        <f t="shared" si="210"/>
        <v>X</v>
      </c>
      <c r="DZ183" s="8" t="str">
        <f t="shared" si="211"/>
        <v>X</v>
      </c>
      <c r="EB183" s="8">
        <f>IF($DZ183="", "", COUNTIF($DZ$11:$DZ183, "X"))</f>
        <v>173</v>
      </c>
      <c r="ED183" s="10" t="str">
        <f t="shared" si="212"/>
        <v>173. Helvetia &amp; Bristol Firenze - Starhotels Collezione</v>
      </c>
      <c r="EF183" s="8">
        <v>173</v>
      </c>
      <c r="EH183" s="10" t="str">
        <f>IF($B183="", "", IF(COUNTIF($B$11:$B183, $B183)&gt;1, "", $B183))</f>
        <v/>
      </c>
      <c r="EI183" s="8" t="str">
        <f t="shared" si="213"/>
        <v/>
      </c>
      <c r="EJ183" s="10" t="str">
        <f t="shared" si="214"/>
        <v/>
      </c>
      <c r="EL183" s="10" t="str">
        <f>IF($C183="", "", IF(COUNTIF($C$11:$C183, $C183)&gt;1, "", $C183))</f>
        <v>Florence</v>
      </c>
      <c r="EM183" s="8">
        <f t="shared" si="215"/>
        <v>95</v>
      </c>
      <c r="EN183" s="10" t="str">
        <f t="shared" si="216"/>
        <v>Marbella</v>
      </c>
    </row>
    <row r="184" spans="1:144" hidden="1" x14ac:dyDescent="0.35">
      <c r="A184" s="2"/>
      <c r="B184" s="41" t="s">
        <v>354</v>
      </c>
      <c r="C184" s="42" t="s">
        <v>429</v>
      </c>
      <c r="D184" s="42" t="s">
        <v>430</v>
      </c>
      <c r="E184" s="49">
        <v>54</v>
      </c>
      <c r="F184" s="49">
        <v>54</v>
      </c>
      <c r="G184" s="49" t="s">
        <v>137</v>
      </c>
      <c r="H184" s="49">
        <v>0</v>
      </c>
      <c r="I184" s="42" t="s">
        <v>137</v>
      </c>
      <c r="J184" s="50" t="s">
        <v>137</v>
      </c>
      <c r="K184" s="49" t="s">
        <v>137</v>
      </c>
      <c r="L184" s="49" t="s">
        <v>137</v>
      </c>
      <c r="M184" s="49" t="s">
        <v>137</v>
      </c>
      <c r="N184" s="49" t="s">
        <v>137</v>
      </c>
      <c r="O184" s="49" t="s">
        <v>137</v>
      </c>
      <c r="P184" s="49" t="s">
        <v>137</v>
      </c>
      <c r="Q184" s="49" t="s">
        <v>137</v>
      </c>
      <c r="R184" s="49" t="s">
        <v>137</v>
      </c>
      <c r="S184" s="50" t="s">
        <v>137</v>
      </c>
      <c r="T184" s="49" t="s">
        <v>137</v>
      </c>
      <c r="U184" s="49" t="s">
        <v>137</v>
      </c>
      <c r="V184" s="49" t="s">
        <v>137</v>
      </c>
      <c r="W184" s="50" t="s">
        <v>7</v>
      </c>
      <c r="X184" s="49" t="s">
        <v>137</v>
      </c>
      <c r="Y184" s="50" t="s">
        <v>137</v>
      </c>
      <c r="Z184" s="49" t="s">
        <v>137</v>
      </c>
      <c r="AA184" s="49">
        <v>84</v>
      </c>
      <c r="AB184" s="67" t="s">
        <v>137</v>
      </c>
      <c r="AC184" s="63" t="s">
        <v>790</v>
      </c>
      <c r="AD184" s="63" t="s">
        <v>983</v>
      </c>
      <c r="AE184" s="43" t="s">
        <v>137</v>
      </c>
      <c r="AF184" s="2"/>
      <c r="BE184" s="8" t="str">
        <f t="shared" si="217"/>
        <v>X</v>
      </c>
      <c r="BG184" s="8" t="str">
        <f t="shared" si="154"/>
        <v/>
      </c>
      <c r="BH184" s="8" t="str">
        <f t="shared" si="155"/>
        <v/>
      </c>
      <c r="BI184" s="8" t="str">
        <f t="shared" si="156"/>
        <v/>
      </c>
      <c r="BJ184" s="8" t="str">
        <f t="shared" si="157"/>
        <v/>
      </c>
      <c r="BK184" s="8" t="str">
        <f t="shared" si="158"/>
        <v/>
      </c>
      <c r="BL184" s="8" t="str">
        <f t="shared" si="159"/>
        <v>Yellow</v>
      </c>
      <c r="BM184" s="8" t="str">
        <f t="shared" si="160"/>
        <v/>
      </c>
      <c r="BN184" s="8" t="str">
        <f t="shared" si="161"/>
        <v>Yellow</v>
      </c>
      <c r="BO184" s="8" t="str">
        <f t="shared" si="162"/>
        <v>Yellow</v>
      </c>
      <c r="BP184" s="8" t="str">
        <f t="shared" si="163"/>
        <v>Yellow</v>
      </c>
      <c r="BQ184" s="8" t="str">
        <f t="shared" si="164"/>
        <v>Yellow</v>
      </c>
      <c r="BR184" s="8" t="str">
        <f t="shared" si="165"/>
        <v>Yellow</v>
      </c>
      <c r="BS184" s="8" t="str">
        <f t="shared" si="166"/>
        <v>Yellow</v>
      </c>
      <c r="BT184" s="8" t="str">
        <f t="shared" si="167"/>
        <v>Yellow</v>
      </c>
      <c r="BU184" s="8" t="str">
        <f t="shared" si="168"/>
        <v>Yellow</v>
      </c>
      <c r="BV184" s="8" t="str">
        <f t="shared" si="169"/>
        <v>Yellow</v>
      </c>
      <c r="BW184" s="8" t="str">
        <f t="shared" si="170"/>
        <v>Yellow</v>
      </c>
      <c r="BX184" s="8" t="str">
        <f t="shared" si="171"/>
        <v>Yellow</v>
      </c>
      <c r="BY184" s="8" t="str">
        <f t="shared" si="172"/>
        <v>Yellow</v>
      </c>
      <c r="BZ184" s="8" t="str">
        <f t="shared" si="173"/>
        <v>Yellow</v>
      </c>
      <c r="CA184" s="8" t="str">
        <f t="shared" si="174"/>
        <v>Yellow</v>
      </c>
      <c r="CB184" s="8" t="str">
        <f t="shared" si="175"/>
        <v/>
      </c>
      <c r="CC184" s="8" t="str">
        <f t="shared" si="176"/>
        <v>Yellow</v>
      </c>
      <c r="CD184" s="8" t="str">
        <f t="shared" si="177"/>
        <v>Yellow</v>
      </c>
      <c r="CE184" s="8" t="str">
        <f t="shared" si="178"/>
        <v>Yellow</v>
      </c>
      <c r="CF184" s="8" t="str">
        <f t="shared" si="179"/>
        <v/>
      </c>
      <c r="CG184" s="8" t="str">
        <f t="shared" si="218"/>
        <v>Yellow</v>
      </c>
      <c r="CH184" s="8" t="str">
        <f t="shared" si="180"/>
        <v/>
      </c>
      <c r="CI184" s="8" t="str">
        <f t="shared" si="219"/>
        <v/>
      </c>
      <c r="CJ184" s="8" t="str">
        <f t="shared" si="181"/>
        <v>Yellow</v>
      </c>
      <c r="CL184" s="10" t="str">
        <f t="shared" si="220"/>
        <v>Italy - Corvara In Badia - Hotel La Perla</v>
      </c>
      <c r="CN184" s="22" t="str">
        <f t="shared" si="182"/>
        <v/>
      </c>
      <c r="CO184" s="22" t="str">
        <f t="shared" si="183"/>
        <v/>
      </c>
      <c r="CP184" s="22" t="str">
        <f t="shared" si="184"/>
        <v/>
      </c>
      <c r="CQ184" s="22" t="str">
        <f t="shared" si="185"/>
        <v/>
      </c>
      <c r="CR184" s="22" t="str">
        <f t="shared" si="221"/>
        <v/>
      </c>
      <c r="CS184" s="22">
        <f t="shared" si="222"/>
        <v>84</v>
      </c>
      <c r="CY184" s="8" t="str">
        <f t="shared" si="186"/>
        <v>X</v>
      </c>
      <c r="CZ184" s="29" t="str">
        <f t="shared" si="187"/>
        <v>X</v>
      </c>
      <c r="DB184" s="8" t="str">
        <f t="shared" si="188"/>
        <v>X</v>
      </c>
      <c r="DC184" s="8" t="str">
        <f t="shared" si="189"/>
        <v>X</v>
      </c>
      <c r="DD184" s="8" t="str">
        <f t="shared" si="190"/>
        <v>X</v>
      </c>
      <c r="DE184" s="8" t="str">
        <f t="shared" si="191"/>
        <v>X</v>
      </c>
      <c r="DF184" s="8" t="str">
        <f t="shared" si="192"/>
        <v>X</v>
      </c>
      <c r="DG184" s="8" t="str">
        <f t="shared" si="193"/>
        <v>X</v>
      </c>
      <c r="DH184" s="8" t="str">
        <f t="shared" si="194"/>
        <v>X</v>
      </c>
      <c r="DI184" s="8" t="str">
        <f t="shared" si="195"/>
        <v>X</v>
      </c>
      <c r="DJ184" s="8" t="str">
        <f t="shared" si="196"/>
        <v>X</v>
      </c>
      <c r="DK184" s="8" t="str">
        <f t="shared" si="197"/>
        <v>X</v>
      </c>
      <c r="DL184" s="8" t="str">
        <f t="shared" si="198"/>
        <v>X</v>
      </c>
      <c r="DM184" s="8" t="str">
        <f t="shared" si="199"/>
        <v>X</v>
      </c>
      <c r="DN184" s="8" t="str">
        <f t="shared" si="200"/>
        <v>X</v>
      </c>
      <c r="DO184" s="8" t="str">
        <f t="shared" si="201"/>
        <v>X</v>
      </c>
      <c r="DP184" s="8" t="str">
        <f t="shared" si="202"/>
        <v>X</v>
      </c>
      <c r="DQ184" s="8" t="str">
        <f t="shared" si="203"/>
        <v>X</v>
      </c>
      <c r="DR184" s="8" t="str">
        <f t="shared" si="204"/>
        <v>X</v>
      </c>
      <c r="DS184" s="8" t="str">
        <f t="shared" si="205"/>
        <v>X</v>
      </c>
      <c r="DT184" s="8" t="str">
        <f t="shared" si="206"/>
        <v>X</v>
      </c>
      <c r="DU184" s="8" t="str">
        <f t="shared" si="207"/>
        <v>X</v>
      </c>
      <c r="DV184" s="8" t="str">
        <f t="shared" si="208"/>
        <v>X</v>
      </c>
      <c r="DW184" s="8" t="str">
        <f t="shared" si="209"/>
        <v>X</v>
      </c>
      <c r="DX184" s="8" t="str">
        <f t="shared" si="210"/>
        <v>X</v>
      </c>
      <c r="DZ184" s="8" t="str">
        <f t="shared" si="211"/>
        <v>X</v>
      </c>
      <c r="EB184" s="8">
        <f>IF($DZ184="", "", COUNTIF($DZ$11:$DZ184, "X"))</f>
        <v>174</v>
      </c>
      <c r="ED184" s="10" t="str">
        <f t="shared" si="212"/>
        <v>174. Hotel La Perla</v>
      </c>
      <c r="EF184" s="8">
        <v>174</v>
      </c>
      <c r="EH184" s="10" t="str">
        <f>IF($B184="", "", IF(COUNTIF($B$11:$B184, $B184)&gt;1, "", $B184))</f>
        <v/>
      </c>
      <c r="EI184" s="8" t="str">
        <f t="shared" si="213"/>
        <v/>
      </c>
      <c r="EJ184" s="10" t="str">
        <f t="shared" si="214"/>
        <v/>
      </c>
      <c r="EL184" s="10" t="str">
        <f>IF($C184="", "", IF(COUNTIF($C$11:$C184, $C184)&gt;1, "", $C184))</f>
        <v>Corvara In Badia</v>
      </c>
      <c r="EM184" s="8">
        <f t="shared" si="215"/>
        <v>72</v>
      </c>
      <c r="EN184" s="10" t="str">
        <f t="shared" si="216"/>
        <v>Marrakech</v>
      </c>
    </row>
    <row r="185" spans="1:144" hidden="1" x14ac:dyDescent="0.35">
      <c r="A185" s="2"/>
      <c r="B185" s="41" t="s">
        <v>354</v>
      </c>
      <c r="C185" s="42" t="s">
        <v>431</v>
      </c>
      <c r="D185" s="42" t="s">
        <v>432</v>
      </c>
      <c r="E185" s="49">
        <v>67</v>
      </c>
      <c r="F185" s="49">
        <v>66</v>
      </c>
      <c r="G185" s="49">
        <v>1</v>
      </c>
      <c r="H185" s="49">
        <v>2</v>
      </c>
      <c r="I185" s="42" t="s">
        <v>137</v>
      </c>
      <c r="J185" s="50" t="s">
        <v>137</v>
      </c>
      <c r="K185" s="49">
        <v>70</v>
      </c>
      <c r="L185" s="49">
        <v>72</v>
      </c>
      <c r="M185" s="49">
        <v>70</v>
      </c>
      <c r="N185" s="49">
        <v>45</v>
      </c>
      <c r="O185" s="49" t="s">
        <v>137</v>
      </c>
      <c r="P185" s="49">
        <v>25</v>
      </c>
      <c r="Q185" s="49">
        <v>150</v>
      </c>
      <c r="R185" s="49">
        <v>150</v>
      </c>
      <c r="S185" s="50" t="s">
        <v>7</v>
      </c>
      <c r="T185" s="49" t="s">
        <v>137</v>
      </c>
      <c r="U185" s="49" t="s">
        <v>137</v>
      </c>
      <c r="V185" s="49" t="s">
        <v>137</v>
      </c>
      <c r="W185" s="50" t="s">
        <v>7</v>
      </c>
      <c r="X185" s="49" t="s">
        <v>137</v>
      </c>
      <c r="Y185" s="50" t="s">
        <v>137</v>
      </c>
      <c r="Z185" s="49" t="s">
        <v>137</v>
      </c>
      <c r="AA185" s="49">
        <v>48</v>
      </c>
      <c r="AB185" s="67" t="s">
        <v>137</v>
      </c>
      <c r="AC185" s="63" t="s">
        <v>790</v>
      </c>
      <c r="AD185" s="63" t="s">
        <v>984</v>
      </c>
      <c r="AE185" s="43" t="s">
        <v>137</v>
      </c>
      <c r="AF185" s="2"/>
      <c r="BE185" s="8" t="str">
        <f t="shared" si="217"/>
        <v>X</v>
      </c>
      <c r="BG185" s="8" t="str">
        <f t="shared" si="154"/>
        <v/>
      </c>
      <c r="BH185" s="8" t="str">
        <f t="shared" si="155"/>
        <v/>
      </c>
      <c r="BI185" s="8" t="str">
        <f t="shared" si="156"/>
        <v/>
      </c>
      <c r="BJ185" s="8" t="str">
        <f t="shared" si="157"/>
        <v/>
      </c>
      <c r="BK185" s="8" t="str">
        <f t="shared" si="158"/>
        <v/>
      </c>
      <c r="BL185" s="8" t="str">
        <f t="shared" si="159"/>
        <v/>
      </c>
      <c r="BM185" s="8" t="str">
        <f t="shared" si="160"/>
        <v/>
      </c>
      <c r="BN185" s="8" t="str">
        <f t="shared" si="161"/>
        <v>Yellow</v>
      </c>
      <c r="BO185" s="8" t="str">
        <f t="shared" si="162"/>
        <v>Yellow</v>
      </c>
      <c r="BP185" s="8" t="str">
        <f t="shared" si="163"/>
        <v/>
      </c>
      <c r="BQ185" s="8" t="str">
        <f t="shared" si="164"/>
        <v/>
      </c>
      <c r="BR185" s="8" t="str">
        <f t="shared" si="165"/>
        <v/>
      </c>
      <c r="BS185" s="8" t="str">
        <f t="shared" si="166"/>
        <v/>
      </c>
      <c r="BT185" s="8" t="str">
        <f t="shared" si="167"/>
        <v>Yellow</v>
      </c>
      <c r="BU185" s="8" t="str">
        <f t="shared" si="168"/>
        <v/>
      </c>
      <c r="BV185" s="8" t="str">
        <f t="shared" si="169"/>
        <v/>
      </c>
      <c r="BW185" s="8" t="str">
        <f t="shared" si="170"/>
        <v/>
      </c>
      <c r="BX185" s="8" t="str">
        <f t="shared" si="171"/>
        <v/>
      </c>
      <c r="BY185" s="8" t="str">
        <f t="shared" si="172"/>
        <v>Yellow</v>
      </c>
      <c r="BZ185" s="8" t="str">
        <f t="shared" si="173"/>
        <v>Yellow</v>
      </c>
      <c r="CA185" s="8" t="str">
        <f t="shared" si="174"/>
        <v>Yellow</v>
      </c>
      <c r="CB185" s="8" t="str">
        <f t="shared" si="175"/>
        <v/>
      </c>
      <c r="CC185" s="8" t="str">
        <f t="shared" si="176"/>
        <v>Yellow</v>
      </c>
      <c r="CD185" s="8" t="str">
        <f t="shared" si="177"/>
        <v>Yellow</v>
      </c>
      <c r="CE185" s="8" t="str">
        <f t="shared" si="178"/>
        <v>Yellow</v>
      </c>
      <c r="CF185" s="8" t="str">
        <f t="shared" si="179"/>
        <v/>
      </c>
      <c r="CG185" s="8" t="str">
        <f t="shared" si="218"/>
        <v>Yellow</v>
      </c>
      <c r="CH185" s="8" t="str">
        <f t="shared" si="180"/>
        <v/>
      </c>
      <c r="CI185" s="8" t="str">
        <f t="shared" si="219"/>
        <v/>
      </c>
      <c r="CJ185" s="8" t="str">
        <f t="shared" si="181"/>
        <v>Yellow</v>
      </c>
      <c r="CL185" s="10" t="str">
        <f t="shared" si="220"/>
        <v>Italy - Amalfi (SA) - Hotel Santa Caterina</v>
      </c>
      <c r="CN185" s="22">
        <f t="shared" si="182"/>
        <v>72</v>
      </c>
      <c r="CO185" s="22" t="str">
        <f t="shared" si="183"/>
        <v/>
      </c>
      <c r="CP185" s="22" t="str">
        <f t="shared" si="184"/>
        <v/>
      </c>
      <c r="CQ185" s="22" t="str">
        <f t="shared" si="185"/>
        <v/>
      </c>
      <c r="CR185" s="22" t="str">
        <f t="shared" si="221"/>
        <v/>
      </c>
      <c r="CS185" s="22">
        <f t="shared" si="222"/>
        <v>48</v>
      </c>
      <c r="CY185" s="8" t="str">
        <f t="shared" si="186"/>
        <v>X</v>
      </c>
      <c r="CZ185" s="29" t="str">
        <f t="shared" si="187"/>
        <v>X</v>
      </c>
      <c r="DB185" s="8" t="str">
        <f t="shared" si="188"/>
        <v>X</v>
      </c>
      <c r="DC185" s="8" t="str">
        <f t="shared" si="189"/>
        <v>X</v>
      </c>
      <c r="DD185" s="8" t="str">
        <f t="shared" si="190"/>
        <v>X</v>
      </c>
      <c r="DE185" s="8" t="str">
        <f t="shared" si="191"/>
        <v>X</v>
      </c>
      <c r="DF185" s="8" t="str">
        <f t="shared" si="192"/>
        <v>X</v>
      </c>
      <c r="DG185" s="8" t="str">
        <f t="shared" si="193"/>
        <v>X</v>
      </c>
      <c r="DH185" s="8" t="str">
        <f t="shared" si="194"/>
        <v>X</v>
      </c>
      <c r="DI185" s="8" t="str">
        <f t="shared" si="195"/>
        <v>X</v>
      </c>
      <c r="DJ185" s="8" t="str">
        <f t="shared" si="196"/>
        <v>X</v>
      </c>
      <c r="DK185" s="8" t="str">
        <f t="shared" si="197"/>
        <v>X</v>
      </c>
      <c r="DL185" s="8" t="str">
        <f t="shared" si="198"/>
        <v>X</v>
      </c>
      <c r="DM185" s="8" t="str">
        <f t="shared" si="199"/>
        <v>X</v>
      </c>
      <c r="DN185" s="8" t="str">
        <f t="shared" si="200"/>
        <v>X</v>
      </c>
      <c r="DO185" s="8" t="str">
        <f t="shared" si="201"/>
        <v>X</v>
      </c>
      <c r="DP185" s="8" t="str">
        <f t="shared" si="202"/>
        <v>X</v>
      </c>
      <c r="DQ185" s="8" t="str">
        <f t="shared" si="203"/>
        <v>X</v>
      </c>
      <c r="DR185" s="8" t="str">
        <f t="shared" si="204"/>
        <v>X</v>
      </c>
      <c r="DS185" s="8" t="str">
        <f t="shared" si="205"/>
        <v>X</v>
      </c>
      <c r="DT185" s="8" t="str">
        <f t="shared" si="206"/>
        <v>X</v>
      </c>
      <c r="DU185" s="8" t="str">
        <f t="shared" si="207"/>
        <v>X</v>
      </c>
      <c r="DV185" s="8" t="str">
        <f t="shared" si="208"/>
        <v>X</v>
      </c>
      <c r="DW185" s="8" t="str">
        <f t="shared" si="209"/>
        <v>X</v>
      </c>
      <c r="DX185" s="8" t="str">
        <f t="shared" si="210"/>
        <v>X</v>
      </c>
      <c r="DZ185" s="8" t="str">
        <f t="shared" si="211"/>
        <v>X</v>
      </c>
      <c r="EB185" s="8">
        <f>IF($DZ185="", "", COUNTIF($DZ$11:$DZ185, "X"))</f>
        <v>175</v>
      </c>
      <c r="ED185" s="10" t="str">
        <f t="shared" si="212"/>
        <v>175. Hotel Santa Caterina</v>
      </c>
      <c r="EF185" s="8">
        <v>175</v>
      </c>
      <c r="EH185" s="10" t="str">
        <f>IF($B185="", "", IF(COUNTIF($B$11:$B185, $B185)&gt;1, "", $B185))</f>
        <v/>
      </c>
      <c r="EI185" s="8" t="str">
        <f t="shared" si="213"/>
        <v/>
      </c>
      <c r="EJ185" s="10" t="str">
        <f t="shared" si="214"/>
        <v/>
      </c>
      <c r="EL185" s="10" t="str">
        <f>IF($C185="", "", IF(COUNTIF($C$11:$C185, $C185)&gt;1, "", $C185))</f>
        <v>Amalfi (SA)</v>
      </c>
      <c r="EM185" s="8">
        <f t="shared" si="215"/>
        <v>4</v>
      </c>
      <c r="EN185" s="10" t="str">
        <f t="shared" si="216"/>
        <v>M'DIQ</v>
      </c>
    </row>
    <row r="186" spans="1:144" hidden="1" x14ac:dyDescent="0.35">
      <c r="A186" s="2"/>
      <c r="B186" s="41" t="s">
        <v>354</v>
      </c>
      <c r="C186" s="42" t="s">
        <v>433</v>
      </c>
      <c r="D186" s="42" t="s">
        <v>434</v>
      </c>
      <c r="E186" s="49">
        <v>57</v>
      </c>
      <c r="F186" s="49">
        <v>57</v>
      </c>
      <c r="G186" s="49">
        <v>15</v>
      </c>
      <c r="H186" s="49">
        <v>3</v>
      </c>
      <c r="I186" s="42" t="s">
        <v>137</v>
      </c>
      <c r="J186" s="50" t="s">
        <v>137</v>
      </c>
      <c r="K186" s="49">
        <v>180</v>
      </c>
      <c r="L186" s="49">
        <v>518</v>
      </c>
      <c r="M186" s="49">
        <v>200</v>
      </c>
      <c r="N186" s="49">
        <v>81</v>
      </c>
      <c r="O186" s="49">
        <v>180</v>
      </c>
      <c r="P186" s="49">
        <v>81</v>
      </c>
      <c r="Q186" s="49">
        <v>150</v>
      </c>
      <c r="R186" s="49">
        <v>150</v>
      </c>
      <c r="S186" s="50" t="s">
        <v>7</v>
      </c>
      <c r="T186" s="49" t="s">
        <v>137</v>
      </c>
      <c r="U186" s="49" t="s">
        <v>137</v>
      </c>
      <c r="V186" s="49" t="s">
        <v>137</v>
      </c>
      <c r="W186" s="50" t="s">
        <v>7</v>
      </c>
      <c r="X186" s="49" t="s">
        <v>137</v>
      </c>
      <c r="Y186" s="50" t="s">
        <v>137</v>
      </c>
      <c r="Z186" s="49" t="s">
        <v>137</v>
      </c>
      <c r="AA186" s="49">
        <v>84</v>
      </c>
      <c r="AB186" s="67" t="s">
        <v>137</v>
      </c>
      <c r="AC186" s="63" t="s">
        <v>790</v>
      </c>
      <c r="AD186" s="63" t="s">
        <v>985</v>
      </c>
      <c r="AE186" s="43" t="s">
        <v>137</v>
      </c>
      <c r="AF186" s="2"/>
      <c r="BE186" s="8" t="str">
        <f t="shared" si="217"/>
        <v>X</v>
      </c>
      <c r="BG186" s="8" t="str">
        <f t="shared" si="154"/>
        <v/>
      </c>
      <c r="BH186" s="8" t="str">
        <f t="shared" si="155"/>
        <v/>
      </c>
      <c r="BI186" s="8" t="str">
        <f t="shared" si="156"/>
        <v/>
      </c>
      <c r="BJ186" s="8" t="str">
        <f t="shared" si="157"/>
        <v/>
      </c>
      <c r="BK186" s="8" t="str">
        <f t="shared" si="158"/>
        <v/>
      </c>
      <c r="BL186" s="8" t="str">
        <f t="shared" si="159"/>
        <v/>
      </c>
      <c r="BM186" s="8" t="str">
        <f t="shared" si="160"/>
        <v/>
      </c>
      <c r="BN186" s="8" t="str">
        <f t="shared" si="161"/>
        <v>Yellow</v>
      </c>
      <c r="BO186" s="8" t="str">
        <f t="shared" si="162"/>
        <v>Yellow</v>
      </c>
      <c r="BP186" s="8" t="str">
        <f t="shared" si="163"/>
        <v/>
      </c>
      <c r="BQ186" s="8" t="str">
        <f t="shared" si="164"/>
        <v/>
      </c>
      <c r="BR186" s="8" t="str">
        <f t="shared" si="165"/>
        <v/>
      </c>
      <c r="BS186" s="8" t="str">
        <f t="shared" si="166"/>
        <v/>
      </c>
      <c r="BT186" s="8" t="str">
        <f t="shared" si="167"/>
        <v/>
      </c>
      <c r="BU186" s="8" t="str">
        <f t="shared" si="168"/>
        <v/>
      </c>
      <c r="BV186" s="8" t="str">
        <f t="shared" si="169"/>
        <v/>
      </c>
      <c r="BW186" s="8" t="str">
        <f t="shared" si="170"/>
        <v/>
      </c>
      <c r="BX186" s="8" t="str">
        <f t="shared" si="171"/>
        <v/>
      </c>
      <c r="BY186" s="8" t="str">
        <f t="shared" si="172"/>
        <v>Yellow</v>
      </c>
      <c r="BZ186" s="8" t="str">
        <f t="shared" si="173"/>
        <v>Yellow</v>
      </c>
      <c r="CA186" s="8" t="str">
        <f t="shared" si="174"/>
        <v>Yellow</v>
      </c>
      <c r="CB186" s="8" t="str">
        <f t="shared" si="175"/>
        <v/>
      </c>
      <c r="CC186" s="8" t="str">
        <f t="shared" si="176"/>
        <v>Yellow</v>
      </c>
      <c r="CD186" s="8" t="str">
        <f t="shared" si="177"/>
        <v>Yellow</v>
      </c>
      <c r="CE186" s="8" t="str">
        <f t="shared" si="178"/>
        <v>Yellow</v>
      </c>
      <c r="CF186" s="8" t="str">
        <f t="shared" si="179"/>
        <v/>
      </c>
      <c r="CG186" s="8" t="str">
        <f t="shared" si="218"/>
        <v>Yellow</v>
      </c>
      <c r="CH186" s="8" t="str">
        <f t="shared" si="180"/>
        <v/>
      </c>
      <c r="CI186" s="8" t="str">
        <f t="shared" si="219"/>
        <v/>
      </c>
      <c r="CJ186" s="8" t="str">
        <f t="shared" si="181"/>
        <v>Yellow</v>
      </c>
      <c r="CL186" s="10" t="str">
        <f t="shared" si="220"/>
        <v>Italy - Castiglione Della Pescaia, GRO - L'Andana Resort</v>
      </c>
      <c r="CN186" s="22">
        <f t="shared" si="182"/>
        <v>518</v>
      </c>
      <c r="CO186" s="22" t="str">
        <f t="shared" si="183"/>
        <v/>
      </c>
      <c r="CP186" s="22" t="str">
        <f t="shared" si="184"/>
        <v/>
      </c>
      <c r="CQ186" s="22" t="str">
        <f t="shared" si="185"/>
        <v/>
      </c>
      <c r="CR186" s="22" t="str">
        <f t="shared" si="221"/>
        <v/>
      </c>
      <c r="CS186" s="22">
        <f t="shared" si="222"/>
        <v>84</v>
      </c>
      <c r="CY186" s="8" t="str">
        <f t="shared" si="186"/>
        <v>X</v>
      </c>
      <c r="CZ186" s="29" t="str">
        <f t="shared" si="187"/>
        <v>X</v>
      </c>
      <c r="DB186" s="8" t="str">
        <f t="shared" si="188"/>
        <v>X</v>
      </c>
      <c r="DC186" s="8" t="str">
        <f t="shared" si="189"/>
        <v>X</v>
      </c>
      <c r="DD186" s="8" t="str">
        <f t="shared" si="190"/>
        <v>X</v>
      </c>
      <c r="DE186" s="8" t="str">
        <f t="shared" si="191"/>
        <v>X</v>
      </c>
      <c r="DF186" s="8" t="str">
        <f t="shared" si="192"/>
        <v>X</v>
      </c>
      <c r="DG186" s="8" t="str">
        <f t="shared" si="193"/>
        <v>X</v>
      </c>
      <c r="DH186" s="8" t="str">
        <f t="shared" si="194"/>
        <v>X</v>
      </c>
      <c r="DI186" s="8" t="str">
        <f t="shared" si="195"/>
        <v>X</v>
      </c>
      <c r="DJ186" s="8" t="str">
        <f t="shared" si="196"/>
        <v>X</v>
      </c>
      <c r="DK186" s="8" t="str">
        <f t="shared" si="197"/>
        <v>X</v>
      </c>
      <c r="DL186" s="8" t="str">
        <f t="shared" si="198"/>
        <v>X</v>
      </c>
      <c r="DM186" s="8" t="str">
        <f t="shared" si="199"/>
        <v>X</v>
      </c>
      <c r="DN186" s="8" t="str">
        <f t="shared" si="200"/>
        <v>X</v>
      </c>
      <c r="DO186" s="8" t="str">
        <f t="shared" si="201"/>
        <v>X</v>
      </c>
      <c r="DP186" s="8" t="str">
        <f t="shared" si="202"/>
        <v>X</v>
      </c>
      <c r="DQ186" s="8" t="str">
        <f t="shared" si="203"/>
        <v>X</v>
      </c>
      <c r="DR186" s="8" t="str">
        <f t="shared" si="204"/>
        <v>X</v>
      </c>
      <c r="DS186" s="8" t="str">
        <f t="shared" si="205"/>
        <v>X</v>
      </c>
      <c r="DT186" s="8" t="str">
        <f t="shared" si="206"/>
        <v>X</v>
      </c>
      <c r="DU186" s="8" t="str">
        <f t="shared" si="207"/>
        <v>X</v>
      </c>
      <c r="DV186" s="8" t="str">
        <f t="shared" si="208"/>
        <v>X</v>
      </c>
      <c r="DW186" s="8" t="str">
        <f t="shared" si="209"/>
        <v>X</v>
      </c>
      <c r="DX186" s="8" t="str">
        <f t="shared" si="210"/>
        <v>X</v>
      </c>
      <c r="DZ186" s="8" t="str">
        <f t="shared" si="211"/>
        <v>X</v>
      </c>
      <c r="EB186" s="8">
        <f>IF($DZ186="", "", COUNTIF($DZ$11:$DZ186, "X"))</f>
        <v>176</v>
      </c>
      <c r="ED186" s="10" t="str">
        <f t="shared" si="212"/>
        <v>176. L'Andana Resort</v>
      </c>
      <c r="EF186" s="8">
        <v>176</v>
      </c>
      <c r="EH186" s="10" t="str">
        <f>IF($B186="", "", IF(COUNTIF($B$11:$B186, $B186)&gt;1, "", $B186))</f>
        <v/>
      </c>
      <c r="EI186" s="8" t="str">
        <f t="shared" si="213"/>
        <v/>
      </c>
      <c r="EJ186" s="10" t="str">
        <f t="shared" si="214"/>
        <v/>
      </c>
      <c r="EL186" s="10" t="str">
        <f>IF($C186="", "", IF(COUNTIF($C$11:$C186, $C186)&gt;1, "", $C186))</f>
        <v>Castiglione Della Pescaia, GRO</v>
      </c>
      <c r="EM186" s="8">
        <f t="shared" si="215"/>
        <v>54</v>
      </c>
      <c r="EN186" s="10" t="str">
        <f t="shared" si="216"/>
        <v>Mendoza</v>
      </c>
    </row>
    <row r="187" spans="1:144" hidden="1" x14ac:dyDescent="0.35">
      <c r="A187" s="2"/>
      <c r="B187" s="41" t="s">
        <v>354</v>
      </c>
      <c r="C187" s="42" t="s">
        <v>445</v>
      </c>
      <c r="D187" s="42" t="s">
        <v>446</v>
      </c>
      <c r="E187" s="49">
        <v>56</v>
      </c>
      <c r="F187" s="49">
        <v>54</v>
      </c>
      <c r="G187" s="49">
        <v>2</v>
      </c>
      <c r="H187" s="49">
        <v>0</v>
      </c>
      <c r="I187" s="42" t="s">
        <v>137</v>
      </c>
      <c r="J187" s="50" t="s">
        <v>137</v>
      </c>
      <c r="K187" s="49" t="s">
        <v>137</v>
      </c>
      <c r="L187" s="49" t="s">
        <v>137</v>
      </c>
      <c r="M187" s="49" t="s">
        <v>137</v>
      </c>
      <c r="N187" s="49" t="s">
        <v>137</v>
      </c>
      <c r="O187" s="49" t="s">
        <v>137</v>
      </c>
      <c r="P187" s="49" t="s">
        <v>137</v>
      </c>
      <c r="Q187" s="49" t="s">
        <v>137</v>
      </c>
      <c r="R187" s="49" t="s">
        <v>137</v>
      </c>
      <c r="S187" s="50" t="s">
        <v>137</v>
      </c>
      <c r="T187" s="49" t="s">
        <v>137</v>
      </c>
      <c r="U187" s="49" t="s">
        <v>137</v>
      </c>
      <c r="V187" s="49" t="s">
        <v>137</v>
      </c>
      <c r="W187" s="50" t="s">
        <v>7</v>
      </c>
      <c r="X187" s="49" t="s">
        <v>137</v>
      </c>
      <c r="Y187" s="50" t="s">
        <v>137</v>
      </c>
      <c r="Z187" s="49" t="s">
        <v>137</v>
      </c>
      <c r="AA187" s="49">
        <v>52</v>
      </c>
      <c r="AB187" s="67" t="s">
        <v>137</v>
      </c>
      <c r="AC187" s="63" t="s">
        <v>790</v>
      </c>
      <c r="AD187" s="63" t="s">
        <v>992</v>
      </c>
      <c r="AE187" s="43" t="s">
        <v>137</v>
      </c>
      <c r="AF187" s="2"/>
      <c r="BE187" s="8" t="str">
        <f t="shared" si="217"/>
        <v>X</v>
      </c>
      <c r="BG187" s="8" t="str">
        <f t="shared" si="154"/>
        <v/>
      </c>
      <c r="BH187" s="8" t="str">
        <f t="shared" si="155"/>
        <v/>
      </c>
      <c r="BI187" s="8" t="str">
        <f t="shared" si="156"/>
        <v/>
      </c>
      <c r="BJ187" s="8" t="str">
        <f t="shared" si="157"/>
        <v/>
      </c>
      <c r="BK187" s="8" t="str">
        <f t="shared" si="158"/>
        <v/>
      </c>
      <c r="BL187" s="8" t="str">
        <f t="shared" si="159"/>
        <v/>
      </c>
      <c r="BM187" s="8" t="str">
        <f t="shared" si="160"/>
        <v/>
      </c>
      <c r="BN187" s="8" t="str">
        <f t="shared" si="161"/>
        <v>Yellow</v>
      </c>
      <c r="BO187" s="8" t="str">
        <f t="shared" si="162"/>
        <v>Yellow</v>
      </c>
      <c r="BP187" s="8" t="str">
        <f t="shared" si="163"/>
        <v>Yellow</v>
      </c>
      <c r="BQ187" s="8" t="str">
        <f t="shared" si="164"/>
        <v>Yellow</v>
      </c>
      <c r="BR187" s="8" t="str">
        <f t="shared" si="165"/>
        <v>Yellow</v>
      </c>
      <c r="BS187" s="8" t="str">
        <f t="shared" si="166"/>
        <v>Yellow</v>
      </c>
      <c r="BT187" s="8" t="str">
        <f t="shared" si="167"/>
        <v>Yellow</v>
      </c>
      <c r="BU187" s="8" t="str">
        <f t="shared" si="168"/>
        <v>Yellow</v>
      </c>
      <c r="BV187" s="8" t="str">
        <f t="shared" si="169"/>
        <v>Yellow</v>
      </c>
      <c r="BW187" s="8" t="str">
        <f t="shared" si="170"/>
        <v>Yellow</v>
      </c>
      <c r="BX187" s="8" t="str">
        <f t="shared" si="171"/>
        <v>Yellow</v>
      </c>
      <c r="BY187" s="8" t="str">
        <f t="shared" si="172"/>
        <v>Yellow</v>
      </c>
      <c r="BZ187" s="8" t="str">
        <f t="shared" si="173"/>
        <v>Yellow</v>
      </c>
      <c r="CA187" s="8" t="str">
        <f t="shared" si="174"/>
        <v>Yellow</v>
      </c>
      <c r="CB187" s="8" t="str">
        <f t="shared" si="175"/>
        <v/>
      </c>
      <c r="CC187" s="8" t="str">
        <f t="shared" si="176"/>
        <v>Yellow</v>
      </c>
      <c r="CD187" s="8" t="str">
        <f t="shared" si="177"/>
        <v>Yellow</v>
      </c>
      <c r="CE187" s="8" t="str">
        <f t="shared" si="178"/>
        <v>Yellow</v>
      </c>
      <c r="CF187" s="8" t="str">
        <f t="shared" si="179"/>
        <v/>
      </c>
      <c r="CG187" s="8" t="str">
        <f t="shared" si="218"/>
        <v>Yellow</v>
      </c>
      <c r="CH187" s="8" t="str">
        <f t="shared" si="180"/>
        <v/>
      </c>
      <c r="CI187" s="8" t="str">
        <f t="shared" si="219"/>
        <v/>
      </c>
      <c r="CJ187" s="8" t="str">
        <f t="shared" si="181"/>
        <v>Yellow</v>
      </c>
      <c r="CL187" s="10" t="str">
        <f t="shared" si="220"/>
        <v>Italy - Positano - Le Sirenuse</v>
      </c>
      <c r="CN187" s="22" t="str">
        <f t="shared" si="182"/>
        <v/>
      </c>
      <c r="CO187" s="22" t="str">
        <f t="shared" si="183"/>
        <v/>
      </c>
      <c r="CP187" s="22" t="str">
        <f t="shared" si="184"/>
        <v/>
      </c>
      <c r="CQ187" s="22" t="str">
        <f t="shared" si="185"/>
        <v/>
      </c>
      <c r="CR187" s="22" t="str">
        <f t="shared" si="221"/>
        <v/>
      </c>
      <c r="CS187" s="22">
        <f t="shared" si="222"/>
        <v>52</v>
      </c>
      <c r="CY187" s="8" t="str">
        <f t="shared" si="186"/>
        <v>X</v>
      </c>
      <c r="CZ187" s="29" t="str">
        <f t="shared" si="187"/>
        <v>X</v>
      </c>
      <c r="DB187" s="8" t="str">
        <f t="shared" si="188"/>
        <v>X</v>
      </c>
      <c r="DC187" s="8" t="str">
        <f t="shared" si="189"/>
        <v>X</v>
      </c>
      <c r="DD187" s="8" t="str">
        <f t="shared" si="190"/>
        <v>X</v>
      </c>
      <c r="DE187" s="8" t="str">
        <f t="shared" si="191"/>
        <v>X</v>
      </c>
      <c r="DF187" s="8" t="str">
        <f t="shared" si="192"/>
        <v>X</v>
      </c>
      <c r="DG187" s="8" t="str">
        <f t="shared" si="193"/>
        <v>X</v>
      </c>
      <c r="DH187" s="8" t="str">
        <f t="shared" si="194"/>
        <v>X</v>
      </c>
      <c r="DI187" s="8" t="str">
        <f t="shared" si="195"/>
        <v>X</v>
      </c>
      <c r="DJ187" s="8" t="str">
        <f t="shared" si="196"/>
        <v>X</v>
      </c>
      <c r="DK187" s="8" t="str">
        <f t="shared" si="197"/>
        <v>X</v>
      </c>
      <c r="DL187" s="8" t="str">
        <f t="shared" si="198"/>
        <v>X</v>
      </c>
      <c r="DM187" s="8" t="str">
        <f t="shared" si="199"/>
        <v>X</v>
      </c>
      <c r="DN187" s="8" t="str">
        <f t="shared" si="200"/>
        <v>X</v>
      </c>
      <c r="DO187" s="8" t="str">
        <f t="shared" si="201"/>
        <v>X</v>
      </c>
      <c r="DP187" s="8" t="str">
        <f t="shared" si="202"/>
        <v>X</v>
      </c>
      <c r="DQ187" s="8" t="str">
        <f t="shared" si="203"/>
        <v>X</v>
      </c>
      <c r="DR187" s="8" t="str">
        <f t="shared" si="204"/>
        <v>X</v>
      </c>
      <c r="DS187" s="8" t="str">
        <f t="shared" si="205"/>
        <v>X</v>
      </c>
      <c r="DT187" s="8" t="str">
        <f t="shared" si="206"/>
        <v>X</v>
      </c>
      <c r="DU187" s="8" t="str">
        <f t="shared" si="207"/>
        <v>X</v>
      </c>
      <c r="DV187" s="8" t="str">
        <f t="shared" si="208"/>
        <v>X</v>
      </c>
      <c r="DW187" s="8" t="str">
        <f t="shared" si="209"/>
        <v>X</v>
      </c>
      <c r="DX187" s="8" t="str">
        <f t="shared" si="210"/>
        <v>X</v>
      </c>
      <c r="DZ187" s="8" t="str">
        <f t="shared" si="211"/>
        <v>X</v>
      </c>
      <c r="EB187" s="8">
        <f>IF($DZ187="", "", COUNTIF($DZ$11:$DZ187, "X"))</f>
        <v>177</v>
      </c>
      <c r="ED187" s="10" t="str">
        <f t="shared" si="212"/>
        <v>177. Le Sirenuse</v>
      </c>
      <c r="EF187" s="8">
        <v>177</v>
      </c>
      <c r="EH187" s="10" t="str">
        <f>IF($B187="", "", IF(COUNTIF($B$11:$B187, $B187)&gt;1, "", $B187))</f>
        <v/>
      </c>
      <c r="EI187" s="8" t="str">
        <f t="shared" si="213"/>
        <v/>
      </c>
      <c r="EJ187" s="10" t="str">
        <f t="shared" si="214"/>
        <v/>
      </c>
      <c r="EL187" s="10" t="str">
        <f>IF($C187="", "", IF(COUNTIF($C$11:$C187, $C187)&gt;1, "", $C187))</f>
        <v>Positano</v>
      </c>
      <c r="EM187" s="8">
        <f t="shared" si="215"/>
        <v>231</v>
      </c>
      <c r="EN187" s="10" t="str">
        <f t="shared" si="216"/>
        <v>Menorca</v>
      </c>
    </row>
    <row r="188" spans="1:144" hidden="1" x14ac:dyDescent="0.35">
      <c r="A188" s="2"/>
      <c r="B188" s="41" t="s">
        <v>354</v>
      </c>
      <c r="C188" s="42" t="s">
        <v>386</v>
      </c>
      <c r="D188" s="42" t="s">
        <v>437</v>
      </c>
      <c r="E188" s="49">
        <v>91</v>
      </c>
      <c r="F188" s="49">
        <v>76</v>
      </c>
      <c r="G188" s="49">
        <v>15</v>
      </c>
      <c r="H188" s="49">
        <v>3</v>
      </c>
      <c r="I188" s="42" t="s">
        <v>137</v>
      </c>
      <c r="J188" s="50" t="s">
        <v>137</v>
      </c>
      <c r="K188" s="49">
        <v>100</v>
      </c>
      <c r="L188" s="49">
        <v>203</v>
      </c>
      <c r="M188" s="49">
        <v>170</v>
      </c>
      <c r="N188" s="49">
        <v>80</v>
      </c>
      <c r="O188" s="49">
        <v>80</v>
      </c>
      <c r="P188" s="49">
        <v>70</v>
      </c>
      <c r="Q188" s="49">
        <v>170</v>
      </c>
      <c r="R188" s="49">
        <v>170</v>
      </c>
      <c r="S188" s="50" t="s">
        <v>7</v>
      </c>
      <c r="T188" s="49" t="s">
        <v>137</v>
      </c>
      <c r="U188" s="49" t="s">
        <v>137</v>
      </c>
      <c r="V188" s="49" t="s">
        <v>137</v>
      </c>
      <c r="W188" s="50" t="s">
        <v>7</v>
      </c>
      <c r="X188" s="49" t="s">
        <v>137</v>
      </c>
      <c r="Y188" s="50" t="s">
        <v>137</v>
      </c>
      <c r="Z188" s="49" t="s">
        <v>137</v>
      </c>
      <c r="AA188" s="49">
        <v>6</v>
      </c>
      <c r="AB188" s="67" t="s">
        <v>137</v>
      </c>
      <c r="AC188" s="63" t="s">
        <v>790</v>
      </c>
      <c r="AD188" s="63" t="s">
        <v>987</v>
      </c>
      <c r="AE188" s="43" t="s">
        <v>137</v>
      </c>
      <c r="AF188" s="2"/>
      <c r="BE188" s="8" t="str">
        <f t="shared" si="217"/>
        <v>X</v>
      </c>
      <c r="BG188" s="8" t="str">
        <f t="shared" si="154"/>
        <v/>
      </c>
      <c r="BH188" s="8" t="str">
        <f t="shared" si="155"/>
        <v/>
      </c>
      <c r="BI188" s="8" t="str">
        <f t="shared" si="156"/>
        <v/>
      </c>
      <c r="BJ188" s="8" t="str">
        <f t="shared" si="157"/>
        <v/>
      </c>
      <c r="BK188" s="8" t="str">
        <f t="shared" si="158"/>
        <v/>
      </c>
      <c r="BL188" s="8" t="str">
        <f t="shared" si="159"/>
        <v/>
      </c>
      <c r="BM188" s="8" t="str">
        <f t="shared" si="160"/>
        <v/>
      </c>
      <c r="BN188" s="8" t="str">
        <f t="shared" si="161"/>
        <v>Yellow</v>
      </c>
      <c r="BO188" s="8" t="str">
        <f t="shared" si="162"/>
        <v>Yellow</v>
      </c>
      <c r="BP188" s="8" t="str">
        <f t="shared" si="163"/>
        <v/>
      </c>
      <c r="BQ188" s="8" t="str">
        <f t="shared" si="164"/>
        <v/>
      </c>
      <c r="BR188" s="8" t="str">
        <f t="shared" si="165"/>
        <v/>
      </c>
      <c r="BS188" s="8" t="str">
        <f t="shared" si="166"/>
        <v/>
      </c>
      <c r="BT188" s="8" t="str">
        <f t="shared" si="167"/>
        <v/>
      </c>
      <c r="BU188" s="8" t="str">
        <f t="shared" si="168"/>
        <v/>
      </c>
      <c r="BV188" s="8" t="str">
        <f t="shared" si="169"/>
        <v/>
      </c>
      <c r="BW188" s="8" t="str">
        <f t="shared" si="170"/>
        <v/>
      </c>
      <c r="BX188" s="8" t="str">
        <f t="shared" si="171"/>
        <v/>
      </c>
      <c r="BY188" s="8" t="str">
        <f t="shared" si="172"/>
        <v>Yellow</v>
      </c>
      <c r="BZ188" s="8" t="str">
        <f t="shared" si="173"/>
        <v>Yellow</v>
      </c>
      <c r="CA188" s="8" t="str">
        <f t="shared" si="174"/>
        <v>Yellow</v>
      </c>
      <c r="CB188" s="8" t="str">
        <f t="shared" si="175"/>
        <v/>
      </c>
      <c r="CC188" s="8" t="str">
        <f t="shared" si="176"/>
        <v>Yellow</v>
      </c>
      <c r="CD188" s="8" t="str">
        <f t="shared" si="177"/>
        <v>Yellow</v>
      </c>
      <c r="CE188" s="8" t="str">
        <f t="shared" si="178"/>
        <v>Yellow</v>
      </c>
      <c r="CF188" s="8" t="str">
        <f t="shared" si="179"/>
        <v/>
      </c>
      <c r="CG188" s="8" t="str">
        <f t="shared" si="218"/>
        <v>Yellow</v>
      </c>
      <c r="CH188" s="8" t="str">
        <f t="shared" si="180"/>
        <v/>
      </c>
      <c r="CI188" s="8" t="str">
        <f t="shared" si="219"/>
        <v/>
      </c>
      <c r="CJ188" s="8" t="str">
        <f t="shared" si="181"/>
        <v>Yellow</v>
      </c>
      <c r="CL188" s="10" t="str">
        <f t="shared" si="220"/>
        <v>Italy - Venice - Baglioni Hotel Luna</v>
      </c>
      <c r="CN188" s="22">
        <f t="shared" si="182"/>
        <v>203</v>
      </c>
      <c r="CO188" s="22" t="str">
        <f t="shared" si="183"/>
        <v/>
      </c>
      <c r="CP188" s="22" t="str">
        <f t="shared" si="184"/>
        <v/>
      </c>
      <c r="CQ188" s="22" t="str">
        <f t="shared" si="185"/>
        <v/>
      </c>
      <c r="CR188" s="22" t="str">
        <f t="shared" si="221"/>
        <v/>
      </c>
      <c r="CS188" s="22">
        <f t="shared" si="222"/>
        <v>6</v>
      </c>
      <c r="CY188" s="8" t="str">
        <f t="shared" si="186"/>
        <v>X</v>
      </c>
      <c r="CZ188" s="29" t="str">
        <f t="shared" si="187"/>
        <v>X</v>
      </c>
      <c r="DB188" s="8" t="str">
        <f t="shared" si="188"/>
        <v>X</v>
      </c>
      <c r="DC188" s="8" t="str">
        <f t="shared" si="189"/>
        <v>X</v>
      </c>
      <c r="DD188" s="8" t="str">
        <f t="shared" si="190"/>
        <v>X</v>
      </c>
      <c r="DE188" s="8" t="str">
        <f t="shared" si="191"/>
        <v>X</v>
      </c>
      <c r="DF188" s="8" t="str">
        <f t="shared" si="192"/>
        <v>X</v>
      </c>
      <c r="DG188" s="8" t="str">
        <f t="shared" si="193"/>
        <v>X</v>
      </c>
      <c r="DH188" s="8" t="str">
        <f t="shared" si="194"/>
        <v>X</v>
      </c>
      <c r="DI188" s="8" t="str">
        <f t="shared" si="195"/>
        <v>X</v>
      </c>
      <c r="DJ188" s="8" t="str">
        <f t="shared" si="196"/>
        <v>X</v>
      </c>
      <c r="DK188" s="8" t="str">
        <f t="shared" si="197"/>
        <v>X</v>
      </c>
      <c r="DL188" s="8" t="str">
        <f t="shared" si="198"/>
        <v>X</v>
      </c>
      <c r="DM188" s="8" t="str">
        <f t="shared" si="199"/>
        <v>X</v>
      </c>
      <c r="DN188" s="8" t="str">
        <f t="shared" si="200"/>
        <v>X</v>
      </c>
      <c r="DO188" s="8" t="str">
        <f t="shared" si="201"/>
        <v>X</v>
      </c>
      <c r="DP188" s="8" t="str">
        <f t="shared" si="202"/>
        <v>X</v>
      </c>
      <c r="DQ188" s="8" t="str">
        <f t="shared" si="203"/>
        <v>X</v>
      </c>
      <c r="DR188" s="8" t="str">
        <f t="shared" si="204"/>
        <v>X</v>
      </c>
      <c r="DS188" s="8" t="str">
        <f t="shared" si="205"/>
        <v>X</v>
      </c>
      <c r="DT188" s="8" t="str">
        <f t="shared" si="206"/>
        <v>X</v>
      </c>
      <c r="DU188" s="8" t="str">
        <f t="shared" si="207"/>
        <v>X</v>
      </c>
      <c r="DV188" s="8" t="str">
        <f t="shared" si="208"/>
        <v>X</v>
      </c>
      <c r="DW188" s="8" t="str">
        <f t="shared" si="209"/>
        <v>X</v>
      </c>
      <c r="DX188" s="8" t="str">
        <f t="shared" si="210"/>
        <v>X</v>
      </c>
      <c r="DZ188" s="8" t="str">
        <f t="shared" si="211"/>
        <v>X</v>
      </c>
      <c r="EB188" s="8">
        <f>IF($DZ188="", "", COUNTIF($DZ$11:$DZ188, "X"))</f>
        <v>178</v>
      </c>
      <c r="ED188" s="10" t="str">
        <f t="shared" si="212"/>
        <v>178. Baglioni Hotel Luna</v>
      </c>
      <c r="EF188" s="8">
        <v>178</v>
      </c>
      <c r="EH188" s="10" t="str">
        <f>IF($B188="", "", IF(COUNTIF($B$11:$B188, $B188)&gt;1, "", $B188))</f>
        <v/>
      </c>
      <c r="EI188" s="8" t="str">
        <f t="shared" si="213"/>
        <v/>
      </c>
      <c r="EJ188" s="10" t="str">
        <f t="shared" si="214"/>
        <v/>
      </c>
      <c r="EL188" s="10" t="str">
        <f>IF($C188="", "", IF(COUNTIF($C$11:$C188, $C188)&gt;1, "", $C188))</f>
        <v>Venice</v>
      </c>
      <c r="EM188" s="8">
        <f t="shared" si="215"/>
        <v>342</v>
      </c>
      <c r="EN188" s="10" t="str">
        <f t="shared" si="216"/>
        <v>Merano</v>
      </c>
    </row>
    <row r="189" spans="1:144" hidden="1" x14ac:dyDescent="0.35">
      <c r="A189" s="2"/>
      <c r="B189" s="41" t="s">
        <v>354</v>
      </c>
      <c r="C189" s="42" t="s">
        <v>447</v>
      </c>
      <c r="D189" s="42" t="s">
        <v>1200</v>
      </c>
      <c r="E189" s="49">
        <v>40</v>
      </c>
      <c r="F189" s="49">
        <v>5</v>
      </c>
      <c r="G189" s="49">
        <v>35</v>
      </c>
      <c r="H189" s="49">
        <v>2</v>
      </c>
      <c r="I189" s="42" t="s">
        <v>137</v>
      </c>
      <c r="J189" s="50" t="s">
        <v>137</v>
      </c>
      <c r="K189" s="49">
        <v>150</v>
      </c>
      <c r="L189" s="49">
        <v>243</v>
      </c>
      <c r="M189" s="49">
        <v>150</v>
      </c>
      <c r="N189" s="49">
        <v>60</v>
      </c>
      <c r="O189" s="49" t="s">
        <v>137</v>
      </c>
      <c r="P189" s="49" t="s">
        <v>137</v>
      </c>
      <c r="Q189" s="49" t="s">
        <v>137</v>
      </c>
      <c r="R189" s="49" t="s">
        <v>137</v>
      </c>
      <c r="S189" s="50" t="s">
        <v>7</v>
      </c>
      <c r="T189" s="49" t="s">
        <v>137</v>
      </c>
      <c r="U189" s="49" t="s">
        <v>137</v>
      </c>
      <c r="V189" s="49" t="s">
        <v>137</v>
      </c>
      <c r="W189" s="50" t="s">
        <v>137</v>
      </c>
      <c r="X189" s="49" t="s">
        <v>137</v>
      </c>
      <c r="Y189" s="50" t="s">
        <v>137</v>
      </c>
      <c r="Z189" s="49" t="s">
        <v>137</v>
      </c>
      <c r="AA189" s="49">
        <v>22</v>
      </c>
      <c r="AB189" s="67" t="s">
        <v>137</v>
      </c>
      <c r="AC189" s="63" t="s">
        <v>790</v>
      </c>
      <c r="AD189" s="63" t="s">
        <v>993</v>
      </c>
      <c r="AE189" s="43" t="s">
        <v>137</v>
      </c>
      <c r="AF189" s="2"/>
      <c r="BE189" s="8" t="str">
        <f t="shared" si="217"/>
        <v>X</v>
      </c>
      <c r="BG189" s="8" t="str">
        <f t="shared" si="154"/>
        <v/>
      </c>
      <c r="BH189" s="8" t="str">
        <f t="shared" si="155"/>
        <v/>
      </c>
      <c r="BI189" s="8" t="str">
        <f t="shared" si="156"/>
        <v/>
      </c>
      <c r="BJ189" s="8" t="str">
        <f t="shared" si="157"/>
        <v/>
      </c>
      <c r="BK189" s="8" t="str">
        <f t="shared" si="158"/>
        <v/>
      </c>
      <c r="BL189" s="8" t="str">
        <f t="shared" si="159"/>
        <v/>
      </c>
      <c r="BM189" s="8" t="str">
        <f t="shared" si="160"/>
        <v/>
      </c>
      <c r="BN189" s="8" t="str">
        <f t="shared" si="161"/>
        <v>Yellow</v>
      </c>
      <c r="BO189" s="8" t="str">
        <f t="shared" si="162"/>
        <v>Yellow</v>
      </c>
      <c r="BP189" s="8" t="str">
        <f t="shared" si="163"/>
        <v/>
      </c>
      <c r="BQ189" s="8" t="str">
        <f t="shared" si="164"/>
        <v/>
      </c>
      <c r="BR189" s="8" t="str">
        <f t="shared" si="165"/>
        <v/>
      </c>
      <c r="BS189" s="8" t="str">
        <f t="shared" si="166"/>
        <v/>
      </c>
      <c r="BT189" s="8" t="str">
        <f t="shared" si="167"/>
        <v>Yellow</v>
      </c>
      <c r="BU189" s="8" t="str">
        <f t="shared" si="168"/>
        <v>Yellow</v>
      </c>
      <c r="BV189" s="8" t="str">
        <f t="shared" si="169"/>
        <v>Yellow</v>
      </c>
      <c r="BW189" s="8" t="str">
        <f t="shared" si="170"/>
        <v>Yellow</v>
      </c>
      <c r="BX189" s="8" t="str">
        <f t="shared" si="171"/>
        <v/>
      </c>
      <c r="BY189" s="8" t="str">
        <f t="shared" si="172"/>
        <v>Yellow</v>
      </c>
      <c r="BZ189" s="8" t="str">
        <f t="shared" si="173"/>
        <v>Yellow</v>
      </c>
      <c r="CA189" s="8" t="str">
        <f t="shared" si="174"/>
        <v>Yellow</v>
      </c>
      <c r="CB189" s="8" t="str">
        <f t="shared" si="175"/>
        <v>Yellow</v>
      </c>
      <c r="CC189" s="8" t="str">
        <f t="shared" si="176"/>
        <v>Yellow</v>
      </c>
      <c r="CD189" s="8" t="str">
        <f t="shared" si="177"/>
        <v>Yellow</v>
      </c>
      <c r="CE189" s="8" t="str">
        <f t="shared" si="178"/>
        <v>Yellow</v>
      </c>
      <c r="CF189" s="8" t="str">
        <f t="shared" si="179"/>
        <v/>
      </c>
      <c r="CG189" s="8" t="str">
        <f t="shared" si="218"/>
        <v>Yellow</v>
      </c>
      <c r="CH189" s="8" t="str">
        <f t="shared" si="180"/>
        <v/>
      </c>
      <c r="CI189" s="8" t="str">
        <f t="shared" si="219"/>
        <v/>
      </c>
      <c r="CJ189" s="8" t="str">
        <f t="shared" si="181"/>
        <v>Yellow</v>
      </c>
      <c r="CL189" s="10" t="str">
        <f t="shared" si="220"/>
        <v>Italy - Savelletri di Fasano - Masseria San Domenico Spa-Thalasso &amp; Golf</v>
      </c>
      <c r="CN189" s="22">
        <f t="shared" si="182"/>
        <v>243</v>
      </c>
      <c r="CO189" s="22" t="str">
        <f t="shared" si="183"/>
        <v/>
      </c>
      <c r="CP189" s="22" t="str">
        <f t="shared" si="184"/>
        <v/>
      </c>
      <c r="CQ189" s="22" t="str">
        <f t="shared" si="185"/>
        <v/>
      </c>
      <c r="CR189" s="22" t="str">
        <f t="shared" si="221"/>
        <v/>
      </c>
      <c r="CS189" s="22">
        <f t="shared" si="222"/>
        <v>22</v>
      </c>
      <c r="CY189" s="8" t="str">
        <f t="shared" si="186"/>
        <v>X</v>
      </c>
      <c r="CZ189" s="29" t="str">
        <f t="shared" si="187"/>
        <v>X</v>
      </c>
      <c r="DB189" s="8" t="str">
        <f t="shared" si="188"/>
        <v>X</v>
      </c>
      <c r="DC189" s="8" t="str">
        <f t="shared" si="189"/>
        <v>X</v>
      </c>
      <c r="DD189" s="8" t="str">
        <f t="shared" si="190"/>
        <v>X</v>
      </c>
      <c r="DE189" s="8" t="str">
        <f t="shared" si="191"/>
        <v>X</v>
      </c>
      <c r="DF189" s="8" t="str">
        <f t="shared" si="192"/>
        <v>X</v>
      </c>
      <c r="DG189" s="8" t="str">
        <f t="shared" si="193"/>
        <v>X</v>
      </c>
      <c r="DH189" s="8" t="str">
        <f t="shared" si="194"/>
        <v>X</v>
      </c>
      <c r="DI189" s="8" t="str">
        <f t="shared" si="195"/>
        <v>X</v>
      </c>
      <c r="DJ189" s="8" t="str">
        <f t="shared" si="196"/>
        <v>X</v>
      </c>
      <c r="DK189" s="8" t="str">
        <f t="shared" si="197"/>
        <v>X</v>
      </c>
      <c r="DL189" s="8" t="str">
        <f t="shared" si="198"/>
        <v>X</v>
      </c>
      <c r="DM189" s="8" t="str">
        <f t="shared" si="199"/>
        <v>X</v>
      </c>
      <c r="DN189" s="8" t="str">
        <f t="shared" si="200"/>
        <v>X</v>
      </c>
      <c r="DO189" s="8" t="str">
        <f t="shared" si="201"/>
        <v>X</v>
      </c>
      <c r="DP189" s="8" t="str">
        <f t="shared" si="202"/>
        <v>X</v>
      </c>
      <c r="DQ189" s="8" t="str">
        <f t="shared" si="203"/>
        <v>X</v>
      </c>
      <c r="DR189" s="8" t="str">
        <f t="shared" si="204"/>
        <v>X</v>
      </c>
      <c r="DS189" s="8" t="str">
        <f t="shared" si="205"/>
        <v>X</v>
      </c>
      <c r="DT189" s="8" t="str">
        <f t="shared" si="206"/>
        <v>X</v>
      </c>
      <c r="DU189" s="8" t="str">
        <f t="shared" si="207"/>
        <v>X</v>
      </c>
      <c r="DV189" s="8" t="str">
        <f t="shared" si="208"/>
        <v>X</v>
      </c>
      <c r="DW189" s="8" t="str">
        <f t="shared" si="209"/>
        <v>X</v>
      </c>
      <c r="DX189" s="8" t="str">
        <f t="shared" si="210"/>
        <v>X</v>
      </c>
      <c r="DZ189" s="8" t="str">
        <f t="shared" si="211"/>
        <v>X</v>
      </c>
      <c r="EB189" s="8">
        <f>IF($DZ189="", "", COUNTIF($DZ$11:$DZ189, "X"))</f>
        <v>179</v>
      </c>
      <c r="ED189" s="10" t="str">
        <f t="shared" si="212"/>
        <v>179. Masseria San Domenico Spa-Thalasso &amp; Golf</v>
      </c>
      <c r="EF189" s="8">
        <v>179</v>
      </c>
      <c r="EH189" s="10" t="str">
        <f>IF($B189="", "", IF(COUNTIF($B$11:$B189, $B189)&gt;1, "", $B189))</f>
        <v/>
      </c>
      <c r="EI189" s="8" t="str">
        <f t="shared" si="213"/>
        <v/>
      </c>
      <c r="EJ189" s="10" t="str">
        <f t="shared" si="214"/>
        <v/>
      </c>
      <c r="EL189" s="10" t="str">
        <f>IF($C189="", "", IF(COUNTIF($C$11:$C189, $C189)&gt;1, "", $C189))</f>
        <v>Savelletri di Fasano</v>
      </c>
      <c r="EM189" s="8">
        <f t="shared" si="215"/>
        <v>285</v>
      </c>
      <c r="EN189" s="10" t="str">
        <f t="shared" si="216"/>
        <v>Merricks North</v>
      </c>
    </row>
    <row r="190" spans="1:144" hidden="1" x14ac:dyDescent="0.35">
      <c r="A190" s="2"/>
      <c r="B190" s="41" t="s">
        <v>354</v>
      </c>
      <c r="C190" s="42" t="s">
        <v>448</v>
      </c>
      <c r="D190" s="42" t="s">
        <v>449</v>
      </c>
      <c r="E190" s="49">
        <v>48</v>
      </c>
      <c r="F190" s="49">
        <v>33</v>
      </c>
      <c r="G190" s="49">
        <v>15</v>
      </c>
      <c r="H190" s="49">
        <v>0</v>
      </c>
      <c r="I190" s="42" t="s">
        <v>137</v>
      </c>
      <c r="J190" s="50" t="s">
        <v>137</v>
      </c>
      <c r="K190" s="49" t="s">
        <v>137</v>
      </c>
      <c r="L190" s="49" t="s">
        <v>137</v>
      </c>
      <c r="M190" s="49" t="s">
        <v>137</v>
      </c>
      <c r="N190" s="49" t="s">
        <v>137</v>
      </c>
      <c r="O190" s="49" t="s">
        <v>137</v>
      </c>
      <c r="P190" s="49" t="s">
        <v>137</v>
      </c>
      <c r="Q190" s="49" t="s">
        <v>137</v>
      </c>
      <c r="R190" s="49" t="s">
        <v>137</v>
      </c>
      <c r="S190" s="50" t="s">
        <v>137</v>
      </c>
      <c r="T190" s="49" t="s">
        <v>137</v>
      </c>
      <c r="U190" s="49" t="s">
        <v>137</v>
      </c>
      <c r="V190" s="49" t="s">
        <v>137</v>
      </c>
      <c r="W190" s="50" t="s">
        <v>7</v>
      </c>
      <c r="X190" s="49" t="s">
        <v>137</v>
      </c>
      <c r="Y190" s="50" t="s">
        <v>137</v>
      </c>
      <c r="Z190" s="49" t="s">
        <v>137</v>
      </c>
      <c r="AA190" s="49">
        <v>31</v>
      </c>
      <c r="AB190" s="67" t="s">
        <v>137</v>
      </c>
      <c r="AC190" s="63" t="s">
        <v>790</v>
      </c>
      <c r="AD190" s="63" t="s">
        <v>994</v>
      </c>
      <c r="AE190" s="43" t="s">
        <v>137</v>
      </c>
      <c r="AF190" s="2"/>
      <c r="BE190" s="8" t="str">
        <f t="shared" si="217"/>
        <v>X</v>
      </c>
      <c r="BG190" s="8" t="str">
        <f t="shared" si="154"/>
        <v/>
      </c>
      <c r="BH190" s="8" t="str">
        <f t="shared" si="155"/>
        <v/>
      </c>
      <c r="BI190" s="8" t="str">
        <f t="shared" si="156"/>
        <v/>
      </c>
      <c r="BJ190" s="8" t="str">
        <f t="shared" si="157"/>
        <v/>
      </c>
      <c r="BK190" s="8" t="str">
        <f t="shared" si="158"/>
        <v/>
      </c>
      <c r="BL190" s="8" t="str">
        <f t="shared" si="159"/>
        <v/>
      </c>
      <c r="BM190" s="8" t="str">
        <f t="shared" si="160"/>
        <v/>
      </c>
      <c r="BN190" s="8" t="str">
        <f t="shared" si="161"/>
        <v>Yellow</v>
      </c>
      <c r="BO190" s="8" t="str">
        <f t="shared" si="162"/>
        <v>Yellow</v>
      </c>
      <c r="BP190" s="8" t="str">
        <f t="shared" si="163"/>
        <v>Yellow</v>
      </c>
      <c r="BQ190" s="8" t="str">
        <f t="shared" si="164"/>
        <v>Yellow</v>
      </c>
      <c r="BR190" s="8" t="str">
        <f t="shared" si="165"/>
        <v>Yellow</v>
      </c>
      <c r="BS190" s="8" t="str">
        <f t="shared" si="166"/>
        <v>Yellow</v>
      </c>
      <c r="BT190" s="8" t="str">
        <f t="shared" si="167"/>
        <v>Yellow</v>
      </c>
      <c r="BU190" s="8" t="str">
        <f t="shared" si="168"/>
        <v>Yellow</v>
      </c>
      <c r="BV190" s="8" t="str">
        <f t="shared" si="169"/>
        <v>Yellow</v>
      </c>
      <c r="BW190" s="8" t="str">
        <f t="shared" si="170"/>
        <v>Yellow</v>
      </c>
      <c r="BX190" s="8" t="str">
        <f t="shared" si="171"/>
        <v>Yellow</v>
      </c>
      <c r="BY190" s="8" t="str">
        <f t="shared" si="172"/>
        <v>Yellow</v>
      </c>
      <c r="BZ190" s="8" t="str">
        <f t="shared" si="173"/>
        <v>Yellow</v>
      </c>
      <c r="CA190" s="8" t="str">
        <f t="shared" si="174"/>
        <v>Yellow</v>
      </c>
      <c r="CB190" s="8" t="str">
        <f t="shared" si="175"/>
        <v/>
      </c>
      <c r="CC190" s="8" t="str">
        <f t="shared" si="176"/>
        <v>Yellow</v>
      </c>
      <c r="CD190" s="8" t="str">
        <f t="shared" si="177"/>
        <v>Yellow</v>
      </c>
      <c r="CE190" s="8" t="str">
        <f t="shared" si="178"/>
        <v>Yellow</v>
      </c>
      <c r="CF190" s="8" t="str">
        <f t="shared" si="179"/>
        <v/>
      </c>
      <c r="CG190" s="8" t="str">
        <f t="shared" si="218"/>
        <v>Yellow</v>
      </c>
      <c r="CH190" s="8" t="str">
        <f t="shared" si="180"/>
        <v/>
      </c>
      <c r="CI190" s="8" t="str">
        <f t="shared" si="219"/>
        <v/>
      </c>
      <c r="CJ190" s="8" t="str">
        <f t="shared" si="181"/>
        <v>Yellow</v>
      </c>
      <c r="CL190" s="10" t="str">
        <f t="shared" si="220"/>
        <v>Italy - Island of Ischia - Mezzatorre Hotel &amp; Thermal Spa</v>
      </c>
      <c r="CN190" s="22" t="str">
        <f t="shared" si="182"/>
        <v/>
      </c>
      <c r="CO190" s="22" t="str">
        <f t="shared" si="183"/>
        <v/>
      </c>
      <c r="CP190" s="22" t="str">
        <f t="shared" si="184"/>
        <v/>
      </c>
      <c r="CQ190" s="22" t="str">
        <f t="shared" si="185"/>
        <v/>
      </c>
      <c r="CR190" s="22" t="str">
        <f t="shared" si="221"/>
        <v/>
      </c>
      <c r="CS190" s="22">
        <f t="shared" si="222"/>
        <v>31</v>
      </c>
      <c r="CY190" s="8" t="str">
        <f t="shared" si="186"/>
        <v>X</v>
      </c>
      <c r="CZ190" s="29" t="str">
        <f t="shared" si="187"/>
        <v>X</v>
      </c>
      <c r="DB190" s="8" t="str">
        <f t="shared" si="188"/>
        <v>X</v>
      </c>
      <c r="DC190" s="8" t="str">
        <f t="shared" si="189"/>
        <v>X</v>
      </c>
      <c r="DD190" s="8" t="str">
        <f t="shared" si="190"/>
        <v>X</v>
      </c>
      <c r="DE190" s="8" t="str">
        <f t="shared" si="191"/>
        <v>X</v>
      </c>
      <c r="DF190" s="8" t="str">
        <f t="shared" si="192"/>
        <v>X</v>
      </c>
      <c r="DG190" s="8" t="str">
        <f t="shared" si="193"/>
        <v>X</v>
      </c>
      <c r="DH190" s="8" t="str">
        <f t="shared" si="194"/>
        <v>X</v>
      </c>
      <c r="DI190" s="8" t="str">
        <f t="shared" si="195"/>
        <v>X</v>
      </c>
      <c r="DJ190" s="8" t="str">
        <f t="shared" si="196"/>
        <v>X</v>
      </c>
      <c r="DK190" s="8" t="str">
        <f t="shared" si="197"/>
        <v>X</v>
      </c>
      <c r="DL190" s="8" t="str">
        <f t="shared" si="198"/>
        <v>X</v>
      </c>
      <c r="DM190" s="8" t="str">
        <f t="shared" si="199"/>
        <v>X</v>
      </c>
      <c r="DN190" s="8" t="str">
        <f t="shared" si="200"/>
        <v>X</v>
      </c>
      <c r="DO190" s="8" t="str">
        <f t="shared" si="201"/>
        <v>X</v>
      </c>
      <c r="DP190" s="8" t="str">
        <f t="shared" si="202"/>
        <v>X</v>
      </c>
      <c r="DQ190" s="8" t="str">
        <f t="shared" si="203"/>
        <v>X</v>
      </c>
      <c r="DR190" s="8" t="str">
        <f t="shared" si="204"/>
        <v>X</v>
      </c>
      <c r="DS190" s="8" t="str">
        <f t="shared" si="205"/>
        <v>X</v>
      </c>
      <c r="DT190" s="8" t="str">
        <f t="shared" si="206"/>
        <v>X</v>
      </c>
      <c r="DU190" s="8" t="str">
        <f t="shared" si="207"/>
        <v>X</v>
      </c>
      <c r="DV190" s="8" t="str">
        <f t="shared" si="208"/>
        <v>X</v>
      </c>
      <c r="DW190" s="8" t="str">
        <f t="shared" si="209"/>
        <v>X</v>
      </c>
      <c r="DX190" s="8" t="str">
        <f t="shared" si="210"/>
        <v>X</v>
      </c>
      <c r="DZ190" s="8" t="str">
        <f t="shared" si="211"/>
        <v>X</v>
      </c>
      <c r="EB190" s="8">
        <f>IF($DZ190="", "", COUNTIF($DZ$11:$DZ190, "X"))</f>
        <v>180</v>
      </c>
      <c r="ED190" s="10" t="str">
        <f t="shared" si="212"/>
        <v>180. Mezzatorre Hotel &amp; Thermal Spa</v>
      </c>
      <c r="EF190" s="8">
        <v>180</v>
      </c>
      <c r="EH190" s="10" t="str">
        <f>IF($B190="", "", IF(COUNTIF($B$11:$B190, $B190)&gt;1, "", $B190))</f>
        <v/>
      </c>
      <c r="EI190" s="8" t="str">
        <f t="shared" si="213"/>
        <v/>
      </c>
      <c r="EJ190" s="10" t="str">
        <f t="shared" si="214"/>
        <v/>
      </c>
      <c r="EL190" s="10" t="str">
        <f>IF($C190="", "", IF(COUNTIF($C$11:$C190, $C190)&gt;1, "", $C190))</f>
        <v>Island of Ischia</v>
      </c>
      <c r="EM190" s="8">
        <f t="shared" si="215"/>
        <v>138</v>
      </c>
      <c r="EN190" s="10" t="str">
        <f t="shared" si="216"/>
        <v>Metsovo</v>
      </c>
    </row>
    <row r="191" spans="1:144" hidden="1" x14ac:dyDescent="0.35">
      <c r="A191" s="2"/>
      <c r="B191" s="41" t="s">
        <v>354</v>
      </c>
      <c r="C191" s="42" t="s">
        <v>450</v>
      </c>
      <c r="D191" s="42" t="s">
        <v>451</v>
      </c>
      <c r="E191" s="49">
        <v>203</v>
      </c>
      <c r="F191" s="49">
        <v>153</v>
      </c>
      <c r="G191" s="49">
        <v>50</v>
      </c>
      <c r="H191" s="49">
        <v>11</v>
      </c>
      <c r="I191" s="42" t="s">
        <v>137</v>
      </c>
      <c r="J191" s="50" t="s">
        <v>137</v>
      </c>
      <c r="K191" s="49" t="s">
        <v>137</v>
      </c>
      <c r="L191" s="49">
        <v>2081</v>
      </c>
      <c r="M191" s="49">
        <v>500</v>
      </c>
      <c r="N191" s="49">
        <v>160</v>
      </c>
      <c r="O191" s="49" t="s">
        <v>137</v>
      </c>
      <c r="P191" s="49" t="s">
        <v>137</v>
      </c>
      <c r="Q191" s="49">
        <v>300</v>
      </c>
      <c r="R191" s="49">
        <v>350</v>
      </c>
      <c r="S191" s="50" t="s">
        <v>7</v>
      </c>
      <c r="T191" s="49" t="s">
        <v>137</v>
      </c>
      <c r="U191" s="49" t="s">
        <v>137</v>
      </c>
      <c r="V191" s="49" t="s">
        <v>137</v>
      </c>
      <c r="W191" s="50" t="s">
        <v>7</v>
      </c>
      <c r="X191" s="49" t="s">
        <v>137</v>
      </c>
      <c r="Y191" s="50" t="s">
        <v>137</v>
      </c>
      <c r="Z191" s="49" t="s">
        <v>137</v>
      </c>
      <c r="AA191" s="49">
        <v>83</v>
      </c>
      <c r="AB191" s="67" t="s">
        <v>137</v>
      </c>
      <c r="AC191" s="63" t="s">
        <v>790</v>
      </c>
      <c r="AD191" s="63" t="s">
        <v>995</v>
      </c>
      <c r="AE191" s="43" t="s">
        <v>137</v>
      </c>
      <c r="AF191" s="2"/>
      <c r="BE191" s="8" t="str">
        <f t="shared" si="217"/>
        <v>X</v>
      </c>
      <c r="BG191" s="8" t="str">
        <f t="shared" si="154"/>
        <v/>
      </c>
      <c r="BH191" s="8" t="str">
        <f t="shared" si="155"/>
        <v/>
      </c>
      <c r="BI191" s="8" t="str">
        <f t="shared" si="156"/>
        <v/>
      </c>
      <c r="BJ191" s="8" t="str">
        <f t="shared" si="157"/>
        <v/>
      </c>
      <c r="BK191" s="8" t="str">
        <f t="shared" si="158"/>
        <v/>
      </c>
      <c r="BL191" s="8" t="str">
        <f t="shared" si="159"/>
        <v/>
      </c>
      <c r="BM191" s="8" t="str">
        <f t="shared" si="160"/>
        <v/>
      </c>
      <c r="BN191" s="8" t="str">
        <f t="shared" si="161"/>
        <v>Yellow</v>
      </c>
      <c r="BO191" s="8" t="str">
        <f t="shared" si="162"/>
        <v>Yellow</v>
      </c>
      <c r="BP191" s="8" t="str">
        <f t="shared" si="163"/>
        <v>Yellow</v>
      </c>
      <c r="BQ191" s="8" t="str">
        <f t="shared" si="164"/>
        <v/>
      </c>
      <c r="BR191" s="8" t="str">
        <f t="shared" si="165"/>
        <v/>
      </c>
      <c r="BS191" s="8" t="str">
        <f t="shared" si="166"/>
        <v/>
      </c>
      <c r="BT191" s="8" t="str">
        <f t="shared" si="167"/>
        <v>Yellow</v>
      </c>
      <c r="BU191" s="8" t="str">
        <f t="shared" si="168"/>
        <v>Yellow</v>
      </c>
      <c r="BV191" s="8" t="str">
        <f t="shared" si="169"/>
        <v/>
      </c>
      <c r="BW191" s="8" t="str">
        <f t="shared" si="170"/>
        <v/>
      </c>
      <c r="BX191" s="8" t="str">
        <f t="shared" si="171"/>
        <v/>
      </c>
      <c r="BY191" s="8" t="str">
        <f t="shared" si="172"/>
        <v>Yellow</v>
      </c>
      <c r="BZ191" s="8" t="str">
        <f t="shared" si="173"/>
        <v>Yellow</v>
      </c>
      <c r="CA191" s="8" t="str">
        <f t="shared" si="174"/>
        <v>Yellow</v>
      </c>
      <c r="CB191" s="8" t="str">
        <f t="shared" si="175"/>
        <v/>
      </c>
      <c r="CC191" s="8" t="str">
        <f t="shared" si="176"/>
        <v>Yellow</v>
      </c>
      <c r="CD191" s="8" t="str">
        <f t="shared" si="177"/>
        <v>Yellow</v>
      </c>
      <c r="CE191" s="8" t="str">
        <f t="shared" si="178"/>
        <v>Yellow</v>
      </c>
      <c r="CF191" s="8" t="str">
        <f t="shared" si="179"/>
        <v/>
      </c>
      <c r="CG191" s="8" t="str">
        <f t="shared" si="218"/>
        <v>Yellow</v>
      </c>
      <c r="CH191" s="8" t="str">
        <f t="shared" si="180"/>
        <v/>
      </c>
      <c r="CI191" s="8" t="str">
        <f t="shared" si="219"/>
        <v/>
      </c>
      <c r="CJ191" s="8" t="str">
        <f t="shared" si="181"/>
        <v>Yellow</v>
      </c>
      <c r="CL191" s="10" t="str">
        <f t="shared" si="220"/>
        <v>Italy - Sciacca (Agrigento) - Verdura Resort, a Rocco Forte Hotel</v>
      </c>
      <c r="CN191" s="22">
        <f t="shared" si="182"/>
        <v>2081</v>
      </c>
      <c r="CO191" s="22" t="str">
        <f t="shared" si="183"/>
        <v/>
      </c>
      <c r="CP191" s="22" t="str">
        <f t="shared" si="184"/>
        <v/>
      </c>
      <c r="CQ191" s="22" t="str">
        <f t="shared" si="185"/>
        <v/>
      </c>
      <c r="CR191" s="22" t="str">
        <f t="shared" si="221"/>
        <v/>
      </c>
      <c r="CS191" s="22">
        <f t="shared" si="222"/>
        <v>83</v>
      </c>
      <c r="CY191" s="8" t="str">
        <f t="shared" si="186"/>
        <v>X</v>
      </c>
      <c r="CZ191" s="29" t="str">
        <f t="shared" si="187"/>
        <v>X</v>
      </c>
      <c r="DB191" s="8" t="str">
        <f t="shared" si="188"/>
        <v>X</v>
      </c>
      <c r="DC191" s="8" t="str">
        <f t="shared" si="189"/>
        <v>X</v>
      </c>
      <c r="DD191" s="8" t="str">
        <f t="shared" si="190"/>
        <v>X</v>
      </c>
      <c r="DE191" s="8" t="str">
        <f t="shared" si="191"/>
        <v>X</v>
      </c>
      <c r="DF191" s="8" t="str">
        <f t="shared" si="192"/>
        <v>X</v>
      </c>
      <c r="DG191" s="8" t="str">
        <f t="shared" si="193"/>
        <v>X</v>
      </c>
      <c r="DH191" s="8" t="str">
        <f t="shared" si="194"/>
        <v>X</v>
      </c>
      <c r="DI191" s="8" t="str">
        <f t="shared" si="195"/>
        <v>X</v>
      </c>
      <c r="DJ191" s="8" t="str">
        <f t="shared" si="196"/>
        <v>X</v>
      </c>
      <c r="DK191" s="8" t="str">
        <f t="shared" si="197"/>
        <v>X</v>
      </c>
      <c r="DL191" s="8" t="str">
        <f t="shared" si="198"/>
        <v>X</v>
      </c>
      <c r="DM191" s="8" t="str">
        <f t="shared" si="199"/>
        <v>X</v>
      </c>
      <c r="DN191" s="8" t="str">
        <f t="shared" si="200"/>
        <v>X</v>
      </c>
      <c r="DO191" s="8" t="str">
        <f t="shared" si="201"/>
        <v>X</v>
      </c>
      <c r="DP191" s="8" t="str">
        <f t="shared" si="202"/>
        <v>X</v>
      </c>
      <c r="DQ191" s="8" t="str">
        <f t="shared" si="203"/>
        <v>X</v>
      </c>
      <c r="DR191" s="8" t="str">
        <f t="shared" si="204"/>
        <v>X</v>
      </c>
      <c r="DS191" s="8" t="str">
        <f t="shared" si="205"/>
        <v>X</v>
      </c>
      <c r="DT191" s="8" t="str">
        <f t="shared" si="206"/>
        <v>X</v>
      </c>
      <c r="DU191" s="8" t="str">
        <f t="shared" si="207"/>
        <v>X</v>
      </c>
      <c r="DV191" s="8" t="str">
        <f t="shared" si="208"/>
        <v>X</v>
      </c>
      <c r="DW191" s="8" t="str">
        <f t="shared" si="209"/>
        <v>X</v>
      </c>
      <c r="DX191" s="8" t="str">
        <f t="shared" si="210"/>
        <v>X</v>
      </c>
      <c r="DZ191" s="8" t="str">
        <f t="shared" si="211"/>
        <v>X</v>
      </c>
      <c r="EB191" s="8">
        <f>IF($DZ191="", "", COUNTIF($DZ$11:$DZ191, "X"))</f>
        <v>181</v>
      </c>
      <c r="ED191" s="10" t="str">
        <f t="shared" si="212"/>
        <v>181. Verdura Resort, a Rocco Forte Hotel</v>
      </c>
      <c r="EF191" s="8">
        <v>181</v>
      </c>
      <c r="EH191" s="10" t="str">
        <f>IF($B191="", "", IF(COUNTIF($B$11:$B191, $B191)&gt;1, "", $B191))</f>
        <v/>
      </c>
      <c r="EI191" s="8" t="str">
        <f t="shared" si="213"/>
        <v/>
      </c>
      <c r="EJ191" s="10" t="str">
        <f t="shared" si="214"/>
        <v/>
      </c>
      <c r="EL191" s="10" t="str">
        <f>IF($C191="", "", IF(COUNTIF($C$11:$C191, $C191)&gt;1, "", $C191))</f>
        <v>Sciacca (Agrigento)</v>
      </c>
      <c r="EM191" s="8">
        <f t="shared" si="215"/>
        <v>287</v>
      </c>
      <c r="EN191" s="10" t="str">
        <f t="shared" si="216"/>
        <v>Mexico City</v>
      </c>
    </row>
    <row r="192" spans="1:144" hidden="1" x14ac:dyDescent="0.35">
      <c r="A192" s="2"/>
      <c r="B192" s="41" t="s">
        <v>354</v>
      </c>
      <c r="C192" s="42" t="s">
        <v>452</v>
      </c>
      <c r="D192" s="42" t="s">
        <v>453</v>
      </c>
      <c r="E192" s="49">
        <v>126</v>
      </c>
      <c r="F192" s="49">
        <v>73</v>
      </c>
      <c r="G192" s="49">
        <v>53</v>
      </c>
      <c r="H192" s="49">
        <v>6</v>
      </c>
      <c r="I192" s="42" t="s">
        <v>137</v>
      </c>
      <c r="J192" s="50" t="s">
        <v>137</v>
      </c>
      <c r="K192" s="49">
        <v>250</v>
      </c>
      <c r="L192" s="49">
        <v>210</v>
      </c>
      <c r="M192" s="49">
        <v>250</v>
      </c>
      <c r="N192" s="49">
        <v>130</v>
      </c>
      <c r="O192" s="49">
        <v>60</v>
      </c>
      <c r="P192" s="49">
        <v>22</v>
      </c>
      <c r="Q192" s="49">
        <v>180</v>
      </c>
      <c r="R192" s="49">
        <v>150</v>
      </c>
      <c r="S192" s="50" t="s">
        <v>7</v>
      </c>
      <c r="T192" s="49" t="s">
        <v>137</v>
      </c>
      <c r="U192" s="49" t="s">
        <v>137</v>
      </c>
      <c r="V192" s="49" t="s">
        <v>137</v>
      </c>
      <c r="W192" s="50" t="s">
        <v>7</v>
      </c>
      <c r="X192" s="49" t="s">
        <v>137</v>
      </c>
      <c r="Y192" s="50" t="s">
        <v>137</v>
      </c>
      <c r="Z192" s="49" t="s">
        <v>137</v>
      </c>
      <c r="AA192" s="49">
        <v>40</v>
      </c>
      <c r="AB192" s="67" t="s">
        <v>137</v>
      </c>
      <c r="AC192" s="63" t="s">
        <v>790</v>
      </c>
      <c r="AD192" s="63" t="s">
        <v>996</v>
      </c>
      <c r="AE192" s="43" t="s">
        <v>137</v>
      </c>
      <c r="AF192" s="2"/>
      <c r="BE192" s="8" t="str">
        <f t="shared" si="217"/>
        <v>X</v>
      </c>
      <c r="BG192" s="8" t="str">
        <f t="shared" si="154"/>
        <v/>
      </c>
      <c r="BH192" s="8" t="str">
        <f t="shared" si="155"/>
        <v/>
      </c>
      <c r="BI192" s="8" t="str">
        <f t="shared" si="156"/>
        <v/>
      </c>
      <c r="BJ192" s="8" t="str">
        <f t="shared" si="157"/>
        <v/>
      </c>
      <c r="BK192" s="8" t="str">
        <f t="shared" si="158"/>
        <v/>
      </c>
      <c r="BL192" s="8" t="str">
        <f t="shared" si="159"/>
        <v/>
      </c>
      <c r="BM192" s="8" t="str">
        <f t="shared" si="160"/>
        <v/>
      </c>
      <c r="BN192" s="8" t="str">
        <f t="shared" si="161"/>
        <v>Yellow</v>
      </c>
      <c r="BO192" s="8" t="str">
        <f t="shared" si="162"/>
        <v>Yellow</v>
      </c>
      <c r="BP192" s="8" t="str">
        <f t="shared" si="163"/>
        <v/>
      </c>
      <c r="BQ192" s="8" t="str">
        <f t="shared" si="164"/>
        <v/>
      </c>
      <c r="BR192" s="8" t="str">
        <f t="shared" si="165"/>
        <v/>
      </c>
      <c r="BS192" s="8" t="str">
        <f t="shared" si="166"/>
        <v/>
      </c>
      <c r="BT192" s="8" t="str">
        <f t="shared" si="167"/>
        <v/>
      </c>
      <c r="BU192" s="8" t="str">
        <f t="shared" si="168"/>
        <v/>
      </c>
      <c r="BV192" s="8" t="str">
        <f t="shared" si="169"/>
        <v/>
      </c>
      <c r="BW192" s="8" t="str">
        <f t="shared" si="170"/>
        <v/>
      </c>
      <c r="BX192" s="8" t="str">
        <f t="shared" si="171"/>
        <v/>
      </c>
      <c r="BY192" s="8" t="str">
        <f t="shared" si="172"/>
        <v>Yellow</v>
      </c>
      <c r="BZ192" s="8" t="str">
        <f t="shared" si="173"/>
        <v>Yellow</v>
      </c>
      <c r="CA192" s="8" t="str">
        <f t="shared" si="174"/>
        <v>Yellow</v>
      </c>
      <c r="CB192" s="8" t="str">
        <f t="shared" si="175"/>
        <v/>
      </c>
      <c r="CC192" s="8" t="str">
        <f t="shared" si="176"/>
        <v>Yellow</v>
      </c>
      <c r="CD192" s="8" t="str">
        <f t="shared" si="177"/>
        <v>Yellow</v>
      </c>
      <c r="CE192" s="8" t="str">
        <f t="shared" si="178"/>
        <v>Yellow</v>
      </c>
      <c r="CF192" s="8" t="str">
        <f t="shared" si="179"/>
        <v/>
      </c>
      <c r="CG192" s="8" t="str">
        <f t="shared" si="218"/>
        <v>Yellow</v>
      </c>
      <c r="CH192" s="8" t="str">
        <f t="shared" si="180"/>
        <v/>
      </c>
      <c r="CI192" s="8" t="str">
        <f t="shared" si="219"/>
        <v/>
      </c>
      <c r="CJ192" s="8" t="str">
        <f t="shared" si="181"/>
        <v>Yellow</v>
      </c>
      <c r="CL192" s="10" t="str">
        <f t="shared" si="220"/>
        <v>Italy - Sanremo - Royal Hotel Sanremo</v>
      </c>
      <c r="CN192" s="22">
        <f t="shared" si="182"/>
        <v>210</v>
      </c>
      <c r="CO192" s="22" t="str">
        <f t="shared" si="183"/>
        <v/>
      </c>
      <c r="CP192" s="22" t="str">
        <f t="shared" si="184"/>
        <v/>
      </c>
      <c r="CQ192" s="22" t="str">
        <f t="shared" si="185"/>
        <v/>
      </c>
      <c r="CR192" s="22" t="str">
        <f t="shared" si="221"/>
        <v/>
      </c>
      <c r="CS192" s="22">
        <f t="shared" si="222"/>
        <v>40</v>
      </c>
      <c r="CY192" s="8" t="str">
        <f t="shared" si="186"/>
        <v>X</v>
      </c>
      <c r="CZ192" s="29" t="str">
        <f t="shared" si="187"/>
        <v>X</v>
      </c>
      <c r="DB192" s="8" t="str">
        <f t="shared" si="188"/>
        <v>X</v>
      </c>
      <c r="DC192" s="8" t="str">
        <f t="shared" si="189"/>
        <v>X</v>
      </c>
      <c r="DD192" s="8" t="str">
        <f t="shared" si="190"/>
        <v>X</v>
      </c>
      <c r="DE192" s="8" t="str">
        <f t="shared" si="191"/>
        <v>X</v>
      </c>
      <c r="DF192" s="8" t="str">
        <f t="shared" si="192"/>
        <v>X</v>
      </c>
      <c r="DG192" s="8" t="str">
        <f t="shared" si="193"/>
        <v>X</v>
      </c>
      <c r="DH192" s="8" t="str">
        <f t="shared" si="194"/>
        <v>X</v>
      </c>
      <c r="DI192" s="8" t="str">
        <f t="shared" si="195"/>
        <v>X</v>
      </c>
      <c r="DJ192" s="8" t="str">
        <f t="shared" si="196"/>
        <v>X</v>
      </c>
      <c r="DK192" s="8" t="str">
        <f t="shared" si="197"/>
        <v>X</v>
      </c>
      <c r="DL192" s="8" t="str">
        <f t="shared" si="198"/>
        <v>X</v>
      </c>
      <c r="DM192" s="8" t="str">
        <f t="shared" si="199"/>
        <v>X</v>
      </c>
      <c r="DN192" s="8" t="str">
        <f t="shared" si="200"/>
        <v>X</v>
      </c>
      <c r="DO192" s="8" t="str">
        <f t="shared" si="201"/>
        <v>X</v>
      </c>
      <c r="DP192" s="8" t="str">
        <f t="shared" si="202"/>
        <v>X</v>
      </c>
      <c r="DQ192" s="8" t="str">
        <f t="shared" si="203"/>
        <v>X</v>
      </c>
      <c r="DR192" s="8" t="str">
        <f t="shared" si="204"/>
        <v>X</v>
      </c>
      <c r="DS192" s="8" t="str">
        <f t="shared" si="205"/>
        <v>X</v>
      </c>
      <c r="DT192" s="8" t="str">
        <f t="shared" si="206"/>
        <v>X</v>
      </c>
      <c r="DU192" s="8" t="str">
        <f t="shared" si="207"/>
        <v>X</v>
      </c>
      <c r="DV192" s="8" t="str">
        <f t="shared" si="208"/>
        <v>X</v>
      </c>
      <c r="DW192" s="8" t="str">
        <f t="shared" si="209"/>
        <v>X</v>
      </c>
      <c r="DX192" s="8" t="str">
        <f t="shared" si="210"/>
        <v>X</v>
      </c>
      <c r="DZ192" s="8" t="str">
        <f t="shared" si="211"/>
        <v>X</v>
      </c>
      <c r="EB192" s="8">
        <f>IF($DZ192="", "", COUNTIF($DZ$11:$DZ192, "X"))</f>
        <v>182</v>
      </c>
      <c r="ED192" s="10" t="str">
        <f t="shared" si="212"/>
        <v>182. Royal Hotel Sanremo</v>
      </c>
      <c r="EF192" s="8">
        <v>182</v>
      </c>
      <c r="EH192" s="10" t="str">
        <f>IF($B192="", "", IF(COUNTIF($B$11:$B192, $B192)&gt;1, "", $B192))</f>
        <v/>
      </c>
      <c r="EI192" s="8" t="str">
        <f t="shared" si="213"/>
        <v/>
      </c>
      <c r="EJ192" s="10" t="str">
        <f t="shared" si="214"/>
        <v/>
      </c>
      <c r="EL192" s="10" t="str">
        <f>IF($C192="", "", IF(COUNTIF($C$11:$C192, $C192)&gt;1, "", $C192))</f>
        <v>Sanremo</v>
      </c>
      <c r="EM192" s="8">
        <f t="shared" si="215"/>
        <v>273</v>
      </c>
      <c r="EN192" s="10" t="str">
        <f t="shared" si="216"/>
        <v>Miami Beach</v>
      </c>
    </row>
    <row r="193" spans="1:144" hidden="1" x14ac:dyDescent="0.35">
      <c r="A193" s="2"/>
      <c r="B193" s="41" t="s">
        <v>354</v>
      </c>
      <c r="C193" s="42" t="s">
        <v>442</v>
      </c>
      <c r="D193" s="42" t="s">
        <v>443</v>
      </c>
      <c r="E193" s="49">
        <v>124</v>
      </c>
      <c r="F193" s="49">
        <v>108</v>
      </c>
      <c r="G193" s="49">
        <v>16</v>
      </c>
      <c r="H193" s="49">
        <v>2</v>
      </c>
      <c r="I193" s="42" t="s">
        <v>137</v>
      </c>
      <c r="J193" s="50" t="s">
        <v>137</v>
      </c>
      <c r="K193" s="49">
        <v>200</v>
      </c>
      <c r="L193" s="49">
        <v>300</v>
      </c>
      <c r="M193" s="49">
        <v>250</v>
      </c>
      <c r="N193" s="49">
        <v>120</v>
      </c>
      <c r="O193" s="49">
        <v>80</v>
      </c>
      <c r="P193" s="49">
        <v>80</v>
      </c>
      <c r="Q193" s="49">
        <v>100</v>
      </c>
      <c r="R193" s="49">
        <v>100</v>
      </c>
      <c r="S193" s="50" t="s">
        <v>8</v>
      </c>
      <c r="T193" s="49" t="s">
        <v>137</v>
      </c>
      <c r="U193" s="49" t="s">
        <v>137</v>
      </c>
      <c r="V193" s="49" t="s">
        <v>137</v>
      </c>
      <c r="W193" s="50" t="s">
        <v>7</v>
      </c>
      <c r="X193" s="49" t="s">
        <v>137</v>
      </c>
      <c r="Y193" s="50" t="s">
        <v>137</v>
      </c>
      <c r="Z193" s="49" t="s">
        <v>137</v>
      </c>
      <c r="AA193" s="49">
        <v>106</v>
      </c>
      <c r="AB193" s="67" t="s">
        <v>137</v>
      </c>
      <c r="AC193" s="63" t="s">
        <v>790</v>
      </c>
      <c r="AD193" s="63" t="s">
        <v>990</v>
      </c>
      <c r="AE193" s="43" t="s">
        <v>137</v>
      </c>
      <c r="AF193" s="2"/>
      <c r="BE193" s="8" t="str">
        <f t="shared" si="217"/>
        <v>X</v>
      </c>
      <c r="BG193" s="8" t="str">
        <f t="shared" si="154"/>
        <v/>
      </c>
      <c r="BH193" s="8" t="str">
        <f t="shared" si="155"/>
        <v/>
      </c>
      <c r="BI193" s="8" t="str">
        <f t="shared" si="156"/>
        <v/>
      </c>
      <c r="BJ193" s="8" t="str">
        <f t="shared" si="157"/>
        <v/>
      </c>
      <c r="BK193" s="8" t="str">
        <f t="shared" si="158"/>
        <v/>
      </c>
      <c r="BL193" s="8" t="str">
        <f t="shared" si="159"/>
        <v/>
      </c>
      <c r="BM193" s="8" t="str">
        <f t="shared" si="160"/>
        <v/>
      </c>
      <c r="BN193" s="8" t="str">
        <f t="shared" si="161"/>
        <v>Yellow</v>
      </c>
      <c r="BO193" s="8" t="str">
        <f t="shared" si="162"/>
        <v>Yellow</v>
      </c>
      <c r="BP193" s="8" t="str">
        <f t="shared" si="163"/>
        <v/>
      </c>
      <c r="BQ193" s="8" t="str">
        <f t="shared" si="164"/>
        <v/>
      </c>
      <c r="BR193" s="8" t="str">
        <f t="shared" si="165"/>
        <v/>
      </c>
      <c r="BS193" s="8" t="str">
        <f t="shared" si="166"/>
        <v/>
      </c>
      <c r="BT193" s="8" t="str">
        <f t="shared" si="167"/>
        <v/>
      </c>
      <c r="BU193" s="8" t="str">
        <f t="shared" si="168"/>
        <v/>
      </c>
      <c r="BV193" s="8" t="str">
        <f t="shared" si="169"/>
        <v/>
      </c>
      <c r="BW193" s="8" t="str">
        <f t="shared" si="170"/>
        <v/>
      </c>
      <c r="BX193" s="8" t="str">
        <f t="shared" si="171"/>
        <v/>
      </c>
      <c r="BY193" s="8" t="str">
        <f t="shared" si="172"/>
        <v>Yellow</v>
      </c>
      <c r="BZ193" s="8" t="str">
        <f t="shared" si="173"/>
        <v>Yellow</v>
      </c>
      <c r="CA193" s="8" t="str">
        <f t="shared" si="174"/>
        <v>Yellow</v>
      </c>
      <c r="CB193" s="8" t="str">
        <f t="shared" si="175"/>
        <v/>
      </c>
      <c r="CC193" s="8" t="str">
        <f t="shared" si="176"/>
        <v>Yellow</v>
      </c>
      <c r="CD193" s="8" t="str">
        <f t="shared" si="177"/>
        <v>Yellow</v>
      </c>
      <c r="CE193" s="8" t="str">
        <f t="shared" si="178"/>
        <v>Yellow</v>
      </c>
      <c r="CF193" s="8" t="str">
        <f t="shared" si="179"/>
        <v/>
      </c>
      <c r="CG193" s="8" t="str">
        <f t="shared" si="218"/>
        <v>Yellow</v>
      </c>
      <c r="CH193" s="8" t="str">
        <f t="shared" si="180"/>
        <v/>
      </c>
      <c r="CI193" s="8" t="str">
        <f t="shared" si="219"/>
        <v/>
      </c>
      <c r="CJ193" s="8" t="str">
        <f t="shared" si="181"/>
        <v>Yellow</v>
      </c>
      <c r="CL193" s="10" t="str">
        <f t="shared" si="220"/>
        <v>Italy - Saturnia, GRO - Terme di Saturnia Natural SPA &amp; Golf Resort</v>
      </c>
      <c r="CN193" s="22">
        <f t="shared" si="182"/>
        <v>300</v>
      </c>
      <c r="CO193" s="22" t="str">
        <f t="shared" si="183"/>
        <v/>
      </c>
      <c r="CP193" s="22" t="str">
        <f t="shared" si="184"/>
        <v/>
      </c>
      <c r="CQ193" s="22" t="str">
        <f t="shared" si="185"/>
        <v/>
      </c>
      <c r="CR193" s="22" t="str">
        <f t="shared" si="221"/>
        <v/>
      </c>
      <c r="CS193" s="22">
        <f t="shared" si="222"/>
        <v>106</v>
      </c>
      <c r="CY193" s="8" t="str">
        <f t="shared" si="186"/>
        <v>X</v>
      </c>
      <c r="CZ193" s="29" t="str">
        <f t="shared" si="187"/>
        <v>X</v>
      </c>
      <c r="DB193" s="8" t="str">
        <f t="shared" si="188"/>
        <v>X</v>
      </c>
      <c r="DC193" s="8" t="str">
        <f t="shared" si="189"/>
        <v>X</v>
      </c>
      <c r="DD193" s="8" t="str">
        <f t="shared" si="190"/>
        <v>X</v>
      </c>
      <c r="DE193" s="8" t="str">
        <f t="shared" si="191"/>
        <v>X</v>
      </c>
      <c r="DF193" s="8" t="str">
        <f t="shared" si="192"/>
        <v>X</v>
      </c>
      <c r="DG193" s="8" t="str">
        <f t="shared" si="193"/>
        <v>X</v>
      </c>
      <c r="DH193" s="8" t="str">
        <f t="shared" si="194"/>
        <v>X</v>
      </c>
      <c r="DI193" s="8" t="str">
        <f t="shared" si="195"/>
        <v>X</v>
      </c>
      <c r="DJ193" s="8" t="str">
        <f t="shared" si="196"/>
        <v>X</v>
      </c>
      <c r="DK193" s="8" t="str">
        <f t="shared" si="197"/>
        <v>X</v>
      </c>
      <c r="DL193" s="8" t="str">
        <f t="shared" si="198"/>
        <v>X</v>
      </c>
      <c r="DM193" s="8" t="str">
        <f t="shared" si="199"/>
        <v>X</v>
      </c>
      <c r="DN193" s="8" t="str">
        <f t="shared" si="200"/>
        <v>X</v>
      </c>
      <c r="DO193" s="8" t="str">
        <f t="shared" si="201"/>
        <v>X</v>
      </c>
      <c r="DP193" s="8" t="str">
        <f t="shared" si="202"/>
        <v>X</v>
      </c>
      <c r="DQ193" s="8" t="str">
        <f t="shared" si="203"/>
        <v>X</v>
      </c>
      <c r="DR193" s="8" t="str">
        <f t="shared" si="204"/>
        <v>X</v>
      </c>
      <c r="DS193" s="8" t="str">
        <f t="shared" si="205"/>
        <v>X</v>
      </c>
      <c r="DT193" s="8" t="str">
        <f t="shared" si="206"/>
        <v>X</v>
      </c>
      <c r="DU193" s="8" t="str">
        <f t="shared" si="207"/>
        <v>X</v>
      </c>
      <c r="DV193" s="8" t="str">
        <f t="shared" si="208"/>
        <v>X</v>
      </c>
      <c r="DW193" s="8" t="str">
        <f t="shared" si="209"/>
        <v>X</v>
      </c>
      <c r="DX193" s="8" t="str">
        <f t="shared" si="210"/>
        <v>X</v>
      </c>
      <c r="DZ193" s="8" t="str">
        <f t="shared" si="211"/>
        <v>X</v>
      </c>
      <c r="EB193" s="8">
        <f>IF($DZ193="", "", COUNTIF($DZ$11:$DZ193, "X"))</f>
        <v>183</v>
      </c>
      <c r="ED193" s="10" t="str">
        <f t="shared" si="212"/>
        <v>183. Terme di Saturnia Natural SPA &amp; Golf Resort</v>
      </c>
      <c r="EF193" s="8">
        <v>183</v>
      </c>
      <c r="EH193" s="10" t="str">
        <f>IF($B193="", "", IF(COUNTIF($B$11:$B193, $B193)&gt;1, "", $B193))</f>
        <v/>
      </c>
      <c r="EI193" s="8" t="str">
        <f t="shared" si="213"/>
        <v/>
      </c>
      <c r="EJ193" s="10" t="str">
        <f t="shared" si="214"/>
        <v/>
      </c>
      <c r="EL193" s="10" t="str">
        <f>IF($C193="", "", IF(COUNTIF($C$11:$C193, $C193)&gt;1, "", $C193))</f>
        <v>Saturnia, GRO</v>
      </c>
      <c r="EM193" s="8">
        <f t="shared" si="215"/>
        <v>283</v>
      </c>
      <c r="EN193" s="10" t="str">
        <f t="shared" si="216"/>
        <v>Midrand</v>
      </c>
    </row>
    <row r="194" spans="1:144" hidden="1" x14ac:dyDescent="0.35">
      <c r="A194" s="2"/>
      <c r="B194" s="41" t="s">
        <v>354</v>
      </c>
      <c r="C194" s="42" t="s">
        <v>416</v>
      </c>
      <c r="D194" s="42" t="s">
        <v>417</v>
      </c>
      <c r="E194" s="49">
        <v>66</v>
      </c>
      <c r="F194" s="49">
        <v>49</v>
      </c>
      <c r="G194" s="49">
        <v>17</v>
      </c>
      <c r="H194" s="49">
        <v>2</v>
      </c>
      <c r="I194" s="42" t="s">
        <v>137</v>
      </c>
      <c r="J194" s="50" t="s">
        <v>137</v>
      </c>
      <c r="K194" s="49">
        <v>72</v>
      </c>
      <c r="L194" s="49">
        <v>96</v>
      </c>
      <c r="M194" s="49">
        <v>120</v>
      </c>
      <c r="N194" s="49">
        <v>50</v>
      </c>
      <c r="O194" s="49">
        <v>110</v>
      </c>
      <c r="P194" s="49" t="s">
        <v>137</v>
      </c>
      <c r="Q194" s="49" t="s">
        <v>137</v>
      </c>
      <c r="R194" s="49" t="s">
        <v>137</v>
      </c>
      <c r="S194" s="50" t="s">
        <v>7</v>
      </c>
      <c r="T194" s="49" t="s">
        <v>137</v>
      </c>
      <c r="U194" s="49" t="s">
        <v>137</v>
      </c>
      <c r="V194" s="49" t="s">
        <v>137</v>
      </c>
      <c r="W194" s="50" t="s">
        <v>7</v>
      </c>
      <c r="X194" s="49" t="s">
        <v>137</v>
      </c>
      <c r="Y194" s="50" t="s">
        <v>137</v>
      </c>
      <c r="Z194" s="49" t="s">
        <v>137</v>
      </c>
      <c r="AA194" s="49">
        <v>37</v>
      </c>
      <c r="AB194" s="67" t="s">
        <v>137</v>
      </c>
      <c r="AC194" s="63" t="s">
        <v>790</v>
      </c>
      <c r="AD194" s="63" t="s">
        <v>975</v>
      </c>
      <c r="AE194" s="43" t="s">
        <v>137</v>
      </c>
      <c r="AF194" s="2"/>
      <c r="BE194" s="8" t="str">
        <f t="shared" si="217"/>
        <v>X</v>
      </c>
      <c r="BG194" s="8" t="str">
        <f t="shared" si="154"/>
        <v/>
      </c>
      <c r="BH194" s="8" t="str">
        <f t="shared" si="155"/>
        <v/>
      </c>
      <c r="BI194" s="8" t="str">
        <f t="shared" si="156"/>
        <v/>
      </c>
      <c r="BJ194" s="8" t="str">
        <f t="shared" si="157"/>
        <v/>
      </c>
      <c r="BK194" s="8" t="str">
        <f t="shared" si="158"/>
        <v/>
      </c>
      <c r="BL194" s="8" t="str">
        <f t="shared" si="159"/>
        <v/>
      </c>
      <c r="BM194" s="8" t="str">
        <f t="shared" si="160"/>
        <v/>
      </c>
      <c r="BN194" s="8" t="str">
        <f t="shared" si="161"/>
        <v>Yellow</v>
      </c>
      <c r="BO194" s="8" t="str">
        <f t="shared" si="162"/>
        <v>Yellow</v>
      </c>
      <c r="BP194" s="8" t="str">
        <f t="shared" si="163"/>
        <v/>
      </c>
      <c r="BQ194" s="8" t="str">
        <f t="shared" si="164"/>
        <v/>
      </c>
      <c r="BR194" s="8" t="str">
        <f t="shared" si="165"/>
        <v/>
      </c>
      <c r="BS194" s="8" t="str">
        <f t="shared" si="166"/>
        <v/>
      </c>
      <c r="BT194" s="8" t="str">
        <f t="shared" si="167"/>
        <v/>
      </c>
      <c r="BU194" s="8" t="str">
        <f t="shared" si="168"/>
        <v>Yellow</v>
      </c>
      <c r="BV194" s="8" t="str">
        <f t="shared" si="169"/>
        <v>Yellow</v>
      </c>
      <c r="BW194" s="8" t="str">
        <f t="shared" si="170"/>
        <v>Yellow</v>
      </c>
      <c r="BX194" s="8" t="str">
        <f t="shared" si="171"/>
        <v/>
      </c>
      <c r="BY194" s="8" t="str">
        <f t="shared" si="172"/>
        <v>Yellow</v>
      </c>
      <c r="BZ194" s="8" t="str">
        <f t="shared" si="173"/>
        <v>Yellow</v>
      </c>
      <c r="CA194" s="8" t="str">
        <f t="shared" si="174"/>
        <v>Yellow</v>
      </c>
      <c r="CB194" s="8" t="str">
        <f t="shared" si="175"/>
        <v/>
      </c>
      <c r="CC194" s="8" t="str">
        <f t="shared" si="176"/>
        <v>Yellow</v>
      </c>
      <c r="CD194" s="8" t="str">
        <f t="shared" si="177"/>
        <v>Yellow</v>
      </c>
      <c r="CE194" s="8" t="str">
        <f t="shared" si="178"/>
        <v>Yellow</v>
      </c>
      <c r="CF194" s="8" t="str">
        <f t="shared" si="179"/>
        <v/>
      </c>
      <c r="CG194" s="8" t="str">
        <f t="shared" si="218"/>
        <v>Yellow</v>
      </c>
      <c r="CH194" s="8" t="str">
        <f t="shared" si="180"/>
        <v/>
      </c>
      <c r="CI194" s="8" t="str">
        <f t="shared" si="219"/>
        <v/>
      </c>
      <c r="CJ194" s="8" t="str">
        <f t="shared" si="181"/>
        <v>Yellow</v>
      </c>
      <c r="CL194" s="10" t="str">
        <f t="shared" si="220"/>
        <v>Italy - Stresa - Villa e Palazzo Aminta</v>
      </c>
      <c r="CN194" s="22">
        <f t="shared" si="182"/>
        <v>96</v>
      </c>
      <c r="CO194" s="22" t="str">
        <f t="shared" si="183"/>
        <v/>
      </c>
      <c r="CP194" s="22" t="str">
        <f t="shared" si="184"/>
        <v/>
      </c>
      <c r="CQ194" s="22" t="str">
        <f t="shared" si="185"/>
        <v/>
      </c>
      <c r="CR194" s="22" t="str">
        <f t="shared" si="221"/>
        <v/>
      </c>
      <c r="CS194" s="22">
        <f t="shared" si="222"/>
        <v>37</v>
      </c>
      <c r="CY194" s="8" t="str">
        <f t="shared" si="186"/>
        <v>X</v>
      </c>
      <c r="CZ194" s="29" t="str">
        <f t="shared" si="187"/>
        <v>X</v>
      </c>
      <c r="DB194" s="8" t="str">
        <f t="shared" si="188"/>
        <v>X</v>
      </c>
      <c r="DC194" s="8" t="str">
        <f t="shared" si="189"/>
        <v>X</v>
      </c>
      <c r="DD194" s="8" t="str">
        <f t="shared" si="190"/>
        <v>X</v>
      </c>
      <c r="DE194" s="8" t="str">
        <f t="shared" si="191"/>
        <v>X</v>
      </c>
      <c r="DF194" s="8" t="str">
        <f t="shared" si="192"/>
        <v>X</v>
      </c>
      <c r="DG194" s="8" t="str">
        <f t="shared" si="193"/>
        <v>X</v>
      </c>
      <c r="DH194" s="8" t="str">
        <f t="shared" si="194"/>
        <v>X</v>
      </c>
      <c r="DI194" s="8" t="str">
        <f t="shared" si="195"/>
        <v>X</v>
      </c>
      <c r="DJ194" s="8" t="str">
        <f t="shared" si="196"/>
        <v>X</v>
      </c>
      <c r="DK194" s="8" t="str">
        <f t="shared" si="197"/>
        <v>X</v>
      </c>
      <c r="DL194" s="8" t="str">
        <f t="shared" si="198"/>
        <v>X</v>
      </c>
      <c r="DM194" s="8" t="str">
        <f t="shared" si="199"/>
        <v>X</v>
      </c>
      <c r="DN194" s="8" t="str">
        <f t="shared" si="200"/>
        <v>X</v>
      </c>
      <c r="DO194" s="8" t="str">
        <f t="shared" si="201"/>
        <v>X</v>
      </c>
      <c r="DP194" s="8" t="str">
        <f t="shared" si="202"/>
        <v>X</v>
      </c>
      <c r="DQ194" s="8" t="str">
        <f t="shared" si="203"/>
        <v>X</v>
      </c>
      <c r="DR194" s="8" t="str">
        <f t="shared" si="204"/>
        <v>X</v>
      </c>
      <c r="DS194" s="8" t="str">
        <f t="shared" si="205"/>
        <v>X</v>
      </c>
      <c r="DT194" s="8" t="str">
        <f t="shared" si="206"/>
        <v>X</v>
      </c>
      <c r="DU194" s="8" t="str">
        <f t="shared" si="207"/>
        <v>X</v>
      </c>
      <c r="DV194" s="8" t="str">
        <f t="shared" si="208"/>
        <v>X</v>
      </c>
      <c r="DW194" s="8" t="str">
        <f t="shared" si="209"/>
        <v>X</v>
      </c>
      <c r="DX194" s="8" t="str">
        <f t="shared" si="210"/>
        <v>X</v>
      </c>
      <c r="DZ194" s="8" t="str">
        <f t="shared" si="211"/>
        <v>X</v>
      </c>
      <c r="EB194" s="8">
        <f>IF($DZ194="", "", COUNTIF($DZ$11:$DZ194, "X"))</f>
        <v>184</v>
      </c>
      <c r="ED194" s="10" t="str">
        <f t="shared" si="212"/>
        <v>184. Villa e Palazzo Aminta</v>
      </c>
      <c r="EF194" s="8">
        <v>184</v>
      </c>
      <c r="EH194" s="10" t="str">
        <f>IF($B194="", "", IF(COUNTIF($B$11:$B194, $B194)&gt;1, "", $B194))</f>
        <v/>
      </c>
      <c r="EI194" s="8" t="str">
        <f t="shared" si="213"/>
        <v/>
      </c>
      <c r="EJ194" s="10" t="str">
        <f t="shared" si="214"/>
        <v/>
      </c>
      <c r="EL194" s="10" t="str">
        <f>IF($C194="", "", IF(COUNTIF($C$11:$C194, $C194)&gt;1, "", $C194))</f>
        <v>Stresa</v>
      </c>
      <c r="EM194" s="8">
        <f t="shared" si="215"/>
        <v>310</v>
      </c>
      <c r="EN194" s="10" t="str">
        <f t="shared" si="216"/>
        <v>Milan</v>
      </c>
    </row>
    <row r="195" spans="1:144" hidden="1" x14ac:dyDescent="0.35">
      <c r="A195" s="2"/>
      <c r="B195" s="41" t="s">
        <v>354</v>
      </c>
      <c r="C195" s="42" t="s">
        <v>418</v>
      </c>
      <c r="D195" s="42" t="s">
        <v>419</v>
      </c>
      <c r="E195" s="49">
        <v>156</v>
      </c>
      <c r="F195" s="49">
        <v>145</v>
      </c>
      <c r="G195" s="49">
        <v>11</v>
      </c>
      <c r="H195" s="49">
        <v>9</v>
      </c>
      <c r="I195" s="42" t="s">
        <v>137</v>
      </c>
      <c r="J195" s="50" t="s">
        <v>137</v>
      </c>
      <c r="K195" s="49">
        <v>152</v>
      </c>
      <c r="L195" s="49">
        <v>893</v>
      </c>
      <c r="M195" s="49">
        <v>200</v>
      </c>
      <c r="N195" s="49">
        <v>160</v>
      </c>
      <c r="O195" s="49">
        <v>150</v>
      </c>
      <c r="P195" s="49">
        <v>60</v>
      </c>
      <c r="Q195" s="49">
        <v>200</v>
      </c>
      <c r="R195" s="49">
        <v>200</v>
      </c>
      <c r="S195" s="50" t="s">
        <v>7</v>
      </c>
      <c r="T195" s="49" t="s">
        <v>137</v>
      </c>
      <c r="U195" s="49" t="s">
        <v>137</v>
      </c>
      <c r="V195" s="49" t="s">
        <v>137</v>
      </c>
      <c r="W195" s="50" t="s">
        <v>7</v>
      </c>
      <c r="X195" s="49" t="s">
        <v>137</v>
      </c>
      <c r="Y195" s="50" t="s">
        <v>137</v>
      </c>
      <c r="Z195" s="49" t="s">
        <v>137</v>
      </c>
      <c r="AA195" s="49">
        <v>32.31</v>
      </c>
      <c r="AB195" s="67" t="s">
        <v>137</v>
      </c>
      <c r="AC195" s="63" t="s">
        <v>790</v>
      </c>
      <c r="AD195" s="63" t="s">
        <v>976</v>
      </c>
      <c r="AE195" s="43" t="s">
        <v>137</v>
      </c>
      <c r="AF195" s="2"/>
      <c r="BE195" s="8" t="str">
        <f t="shared" si="217"/>
        <v>X</v>
      </c>
      <c r="BG195" s="8" t="str">
        <f t="shared" si="154"/>
        <v/>
      </c>
      <c r="BH195" s="8" t="str">
        <f t="shared" si="155"/>
        <v/>
      </c>
      <c r="BI195" s="8" t="str">
        <f t="shared" si="156"/>
        <v/>
      </c>
      <c r="BJ195" s="8" t="str">
        <f t="shared" si="157"/>
        <v/>
      </c>
      <c r="BK195" s="8" t="str">
        <f t="shared" si="158"/>
        <v/>
      </c>
      <c r="BL195" s="8" t="str">
        <f t="shared" si="159"/>
        <v/>
      </c>
      <c r="BM195" s="8" t="str">
        <f t="shared" si="160"/>
        <v/>
      </c>
      <c r="BN195" s="8" t="str">
        <f t="shared" si="161"/>
        <v>Yellow</v>
      </c>
      <c r="BO195" s="8" t="str">
        <f t="shared" si="162"/>
        <v>Yellow</v>
      </c>
      <c r="BP195" s="8" t="str">
        <f t="shared" si="163"/>
        <v/>
      </c>
      <c r="BQ195" s="8" t="str">
        <f t="shared" si="164"/>
        <v/>
      </c>
      <c r="BR195" s="8" t="str">
        <f t="shared" si="165"/>
        <v/>
      </c>
      <c r="BS195" s="8" t="str">
        <f t="shared" si="166"/>
        <v/>
      </c>
      <c r="BT195" s="8" t="str">
        <f t="shared" si="167"/>
        <v/>
      </c>
      <c r="BU195" s="8" t="str">
        <f t="shared" si="168"/>
        <v/>
      </c>
      <c r="BV195" s="8" t="str">
        <f t="shared" si="169"/>
        <v/>
      </c>
      <c r="BW195" s="8" t="str">
        <f t="shared" si="170"/>
        <v/>
      </c>
      <c r="BX195" s="8" t="str">
        <f t="shared" si="171"/>
        <v/>
      </c>
      <c r="BY195" s="8" t="str">
        <f t="shared" si="172"/>
        <v>Yellow</v>
      </c>
      <c r="BZ195" s="8" t="str">
        <f t="shared" si="173"/>
        <v>Yellow</v>
      </c>
      <c r="CA195" s="8" t="str">
        <f t="shared" si="174"/>
        <v>Yellow</v>
      </c>
      <c r="CB195" s="8" t="str">
        <f t="shared" si="175"/>
        <v/>
      </c>
      <c r="CC195" s="8" t="str">
        <f t="shared" si="176"/>
        <v>Yellow</v>
      </c>
      <c r="CD195" s="8" t="str">
        <f t="shared" si="177"/>
        <v>Yellow</v>
      </c>
      <c r="CE195" s="8" t="str">
        <f t="shared" si="178"/>
        <v>Yellow</v>
      </c>
      <c r="CF195" s="8" t="str">
        <f t="shared" si="179"/>
        <v/>
      </c>
      <c r="CG195" s="8" t="str">
        <f t="shared" si="218"/>
        <v>Yellow</v>
      </c>
      <c r="CH195" s="8" t="str">
        <f t="shared" si="180"/>
        <v/>
      </c>
      <c r="CI195" s="8" t="str">
        <f t="shared" si="219"/>
        <v/>
      </c>
      <c r="CJ195" s="8" t="str">
        <f t="shared" si="181"/>
        <v>Yellow</v>
      </c>
      <c r="CL195" s="10" t="str">
        <f t="shared" si="220"/>
        <v>Italy - Cernobbio - Villa d'Este</v>
      </c>
      <c r="CN195" s="22">
        <f t="shared" si="182"/>
        <v>893</v>
      </c>
      <c r="CO195" s="22" t="str">
        <f t="shared" si="183"/>
        <v/>
      </c>
      <c r="CP195" s="22" t="str">
        <f t="shared" si="184"/>
        <v/>
      </c>
      <c r="CQ195" s="22" t="str">
        <f t="shared" si="185"/>
        <v/>
      </c>
      <c r="CR195" s="22" t="str">
        <f t="shared" si="221"/>
        <v/>
      </c>
      <c r="CS195" s="22">
        <f t="shared" si="222"/>
        <v>32.31</v>
      </c>
      <c r="CY195" s="8" t="str">
        <f t="shared" si="186"/>
        <v>X</v>
      </c>
      <c r="CZ195" s="29" t="str">
        <f t="shared" si="187"/>
        <v>X</v>
      </c>
      <c r="DB195" s="8" t="str">
        <f t="shared" si="188"/>
        <v>X</v>
      </c>
      <c r="DC195" s="8" t="str">
        <f t="shared" si="189"/>
        <v>X</v>
      </c>
      <c r="DD195" s="8" t="str">
        <f t="shared" si="190"/>
        <v>X</v>
      </c>
      <c r="DE195" s="8" t="str">
        <f t="shared" si="191"/>
        <v>X</v>
      </c>
      <c r="DF195" s="8" t="str">
        <f t="shared" si="192"/>
        <v>X</v>
      </c>
      <c r="DG195" s="8" t="str">
        <f t="shared" si="193"/>
        <v>X</v>
      </c>
      <c r="DH195" s="8" t="str">
        <f t="shared" si="194"/>
        <v>X</v>
      </c>
      <c r="DI195" s="8" t="str">
        <f t="shared" si="195"/>
        <v>X</v>
      </c>
      <c r="DJ195" s="8" t="str">
        <f t="shared" si="196"/>
        <v>X</v>
      </c>
      <c r="DK195" s="8" t="str">
        <f t="shared" si="197"/>
        <v>X</v>
      </c>
      <c r="DL195" s="8" t="str">
        <f t="shared" si="198"/>
        <v>X</v>
      </c>
      <c r="DM195" s="8" t="str">
        <f t="shared" si="199"/>
        <v>X</v>
      </c>
      <c r="DN195" s="8" t="str">
        <f t="shared" si="200"/>
        <v>X</v>
      </c>
      <c r="DO195" s="8" t="str">
        <f t="shared" si="201"/>
        <v>X</v>
      </c>
      <c r="DP195" s="8" t="str">
        <f t="shared" si="202"/>
        <v>X</v>
      </c>
      <c r="DQ195" s="8" t="str">
        <f t="shared" si="203"/>
        <v>X</v>
      </c>
      <c r="DR195" s="8" t="str">
        <f t="shared" si="204"/>
        <v>X</v>
      </c>
      <c r="DS195" s="8" t="str">
        <f t="shared" si="205"/>
        <v>X</v>
      </c>
      <c r="DT195" s="8" t="str">
        <f t="shared" si="206"/>
        <v>X</v>
      </c>
      <c r="DU195" s="8" t="str">
        <f t="shared" si="207"/>
        <v>X</v>
      </c>
      <c r="DV195" s="8" t="str">
        <f t="shared" si="208"/>
        <v>X</v>
      </c>
      <c r="DW195" s="8" t="str">
        <f t="shared" si="209"/>
        <v>X</v>
      </c>
      <c r="DX195" s="8" t="str">
        <f t="shared" si="210"/>
        <v>X</v>
      </c>
      <c r="DZ195" s="8" t="str">
        <f t="shared" si="211"/>
        <v>X</v>
      </c>
      <c r="EB195" s="8">
        <f>IF($DZ195="", "", COUNTIF($DZ$11:$DZ195, "X"))</f>
        <v>185</v>
      </c>
      <c r="ED195" s="10" t="str">
        <f t="shared" si="212"/>
        <v>185. Villa d'Este</v>
      </c>
      <c r="EF195" s="8">
        <v>185</v>
      </c>
      <c r="EH195" s="10" t="str">
        <f>IF($B195="", "", IF(COUNTIF($B$11:$B195, $B195)&gt;1, "", $B195))</f>
        <v/>
      </c>
      <c r="EI195" s="8" t="str">
        <f t="shared" si="213"/>
        <v/>
      </c>
      <c r="EJ195" s="10" t="str">
        <f t="shared" si="214"/>
        <v/>
      </c>
      <c r="EL195" s="10" t="str">
        <f>IF($C195="", "", IF(COUNTIF($C$11:$C195, $C195)&gt;1, "", $C195))</f>
        <v>Cernobbio</v>
      </c>
      <c r="EM195" s="8">
        <f t="shared" si="215"/>
        <v>57</v>
      </c>
      <c r="EN195" s="10" t="str">
        <f t="shared" si="216"/>
        <v>Monsaraz</v>
      </c>
    </row>
    <row r="196" spans="1:144" hidden="1" x14ac:dyDescent="0.35">
      <c r="A196" s="2"/>
      <c r="B196" s="41" t="s">
        <v>354</v>
      </c>
      <c r="C196" s="42" t="s">
        <v>1496</v>
      </c>
      <c r="D196" s="42" t="s">
        <v>1497</v>
      </c>
      <c r="E196" s="49">
        <v>64</v>
      </c>
      <c r="F196" s="49">
        <v>45</v>
      </c>
      <c r="G196" s="49">
        <v>19</v>
      </c>
      <c r="H196" s="49">
        <v>18</v>
      </c>
      <c r="I196" s="42" t="s">
        <v>137</v>
      </c>
      <c r="J196" s="50" t="s">
        <v>137</v>
      </c>
      <c r="K196" s="49">
        <v>1200</v>
      </c>
      <c r="L196" s="49">
        <v>2960</v>
      </c>
      <c r="M196" s="49">
        <v>1000</v>
      </c>
      <c r="N196" s="49">
        <v>450</v>
      </c>
      <c r="O196" s="49">
        <v>350</v>
      </c>
      <c r="P196" s="49">
        <v>75</v>
      </c>
      <c r="Q196" s="49">
        <v>500</v>
      </c>
      <c r="R196" s="49" t="s">
        <v>137</v>
      </c>
      <c r="S196" s="50" t="s">
        <v>7</v>
      </c>
      <c r="T196" s="49" t="s">
        <v>137</v>
      </c>
      <c r="U196" s="49" t="s">
        <v>137</v>
      </c>
      <c r="V196" s="49" t="s">
        <v>137</v>
      </c>
      <c r="W196" s="50" t="s">
        <v>137</v>
      </c>
      <c r="X196" s="49" t="s">
        <v>137</v>
      </c>
      <c r="Y196" s="50" t="s">
        <v>137</v>
      </c>
      <c r="Z196" s="49" t="s">
        <v>137</v>
      </c>
      <c r="AA196" s="49">
        <v>25</v>
      </c>
      <c r="AB196" s="67" t="s">
        <v>137</v>
      </c>
      <c r="AC196" s="63" t="s">
        <v>790</v>
      </c>
      <c r="AD196" s="63" t="s">
        <v>977</v>
      </c>
      <c r="AE196" s="43" t="s">
        <v>137</v>
      </c>
      <c r="AF196" s="2"/>
      <c r="BE196" s="8" t="str">
        <f t="shared" si="217"/>
        <v>X</v>
      </c>
      <c r="BG196" s="8" t="str">
        <f t="shared" si="154"/>
        <v/>
      </c>
      <c r="BH196" s="8" t="str">
        <f t="shared" si="155"/>
        <v/>
      </c>
      <c r="BI196" s="8" t="str">
        <f t="shared" si="156"/>
        <v/>
      </c>
      <c r="BJ196" s="8" t="str">
        <f t="shared" si="157"/>
        <v/>
      </c>
      <c r="BK196" s="8" t="str">
        <f t="shared" si="158"/>
        <v/>
      </c>
      <c r="BL196" s="8" t="str">
        <f t="shared" si="159"/>
        <v/>
      </c>
      <c r="BM196" s="8" t="str">
        <f t="shared" si="160"/>
        <v/>
      </c>
      <c r="BN196" s="8" t="str">
        <f t="shared" si="161"/>
        <v>Yellow</v>
      </c>
      <c r="BO196" s="8" t="str">
        <f t="shared" si="162"/>
        <v>Yellow</v>
      </c>
      <c r="BP196" s="8" t="str">
        <f t="shared" si="163"/>
        <v/>
      </c>
      <c r="BQ196" s="8" t="str">
        <f t="shared" si="164"/>
        <v/>
      </c>
      <c r="BR196" s="8" t="str">
        <f t="shared" si="165"/>
        <v/>
      </c>
      <c r="BS196" s="8" t="str">
        <f t="shared" si="166"/>
        <v/>
      </c>
      <c r="BT196" s="8" t="str">
        <f t="shared" si="167"/>
        <v/>
      </c>
      <c r="BU196" s="8" t="str">
        <f t="shared" si="168"/>
        <v/>
      </c>
      <c r="BV196" s="8" t="str">
        <f t="shared" si="169"/>
        <v/>
      </c>
      <c r="BW196" s="8" t="str">
        <f t="shared" si="170"/>
        <v>Yellow</v>
      </c>
      <c r="BX196" s="8" t="str">
        <f t="shared" si="171"/>
        <v/>
      </c>
      <c r="BY196" s="8" t="str">
        <f t="shared" si="172"/>
        <v>Yellow</v>
      </c>
      <c r="BZ196" s="8" t="str">
        <f t="shared" si="173"/>
        <v>Yellow</v>
      </c>
      <c r="CA196" s="8" t="str">
        <f t="shared" si="174"/>
        <v>Yellow</v>
      </c>
      <c r="CB196" s="8" t="str">
        <f t="shared" si="175"/>
        <v>Yellow</v>
      </c>
      <c r="CC196" s="8" t="str">
        <f t="shared" si="176"/>
        <v>Yellow</v>
      </c>
      <c r="CD196" s="8" t="str">
        <f t="shared" si="177"/>
        <v>Yellow</v>
      </c>
      <c r="CE196" s="8" t="str">
        <f t="shared" si="178"/>
        <v>Yellow</v>
      </c>
      <c r="CF196" s="8" t="str">
        <f t="shared" si="179"/>
        <v/>
      </c>
      <c r="CG196" s="8" t="str">
        <f t="shared" si="218"/>
        <v>Yellow</v>
      </c>
      <c r="CH196" s="8" t="str">
        <f t="shared" si="180"/>
        <v/>
      </c>
      <c r="CI196" s="8" t="str">
        <f t="shared" si="219"/>
        <v/>
      </c>
      <c r="CJ196" s="8" t="str">
        <f t="shared" si="181"/>
        <v>Yellow</v>
      </c>
      <c r="CL196" s="10" t="str">
        <f t="shared" si="220"/>
        <v>Italy - Loc. Forte Village, Pula CA - Villa del Parco &amp; Spa, Forte Village Resort</v>
      </c>
      <c r="CN196" s="22">
        <f t="shared" si="182"/>
        <v>2960</v>
      </c>
      <c r="CO196" s="22" t="str">
        <f t="shared" si="183"/>
        <v/>
      </c>
      <c r="CP196" s="22" t="str">
        <f t="shared" si="184"/>
        <v/>
      </c>
      <c r="CQ196" s="22" t="str">
        <f t="shared" si="185"/>
        <v/>
      </c>
      <c r="CR196" s="22" t="str">
        <f t="shared" si="221"/>
        <v/>
      </c>
      <c r="CS196" s="22">
        <f t="shared" si="222"/>
        <v>25</v>
      </c>
      <c r="CY196" s="8" t="str">
        <f t="shared" si="186"/>
        <v>X</v>
      </c>
      <c r="CZ196" s="29" t="str">
        <f t="shared" si="187"/>
        <v>X</v>
      </c>
      <c r="DB196" s="8" t="str">
        <f t="shared" si="188"/>
        <v>X</v>
      </c>
      <c r="DC196" s="8" t="str">
        <f t="shared" si="189"/>
        <v>X</v>
      </c>
      <c r="DD196" s="8" t="str">
        <f t="shared" si="190"/>
        <v>X</v>
      </c>
      <c r="DE196" s="8" t="str">
        <f t="shared" si="191"/>
        <v>X</v>
      </c>
      <c r="DF196" s="8" t="str">
        <f t="shared" si="192"/>
        <v>X</v>
      </c>
      <c r="DG196" s="8" t="str">
        <f t="shared" si="193"/>
        <v>X</v>
      </c>
      <c r="DH196" s="8" t="str">
        <f t="shared" si="194"/>
        <v>X</v>
      </c>
      <c r="DI196" s="8" t="str">
        <f t="shared" si="195"/>
        <v>X</v>
      </c>
      <c r="DJ196" s="8" t="str">
        <f t="shared" si="196"/>
        <v>X</v>
      </c>
      <c r="DK196" s="8" t="str">
        <f t="shared" si="197"/>
        <v>X</v>
      </c>
      <c r="DL196" s="8" t="str">
        <f t="shared" si="198"/>
        <v>X</v>
      </c>
      <c r="DM196" s="8" t="str">
        <f t="shared" si="199"/>
        <v>X</v>
      </c>
      <c r="DN196" s="8" t="str">
        <f t="shared" si="200"/>
        <v>X</v>
      </c>
      <c r="DO196" s="8" t="str">
        <f t="shared" si="201"/>
        <v>X</v>
      </c>
      <c r="DP196" s="8" t="str">
        <f t="shared" si="202"/>
        <v>X</v>
      </c>
      <c r="DQ196" s="8" t="str">
        <f t="shared" si="203"/>
        <v>X</v>
      </c>
      <c r="DR196" s="8" t="str">
        <f t="shared" si="204"/>
        <v>X</v>
      </c>
      <c r="DS196" s="8" t="str">
        <f t="shared" si="205"/>
        <v>X</v>
      </c>
      <c r="DT196" s="8" t="str">
        <f t="shared" si="206"/>
        <v>X</v>
      </c>
      <c r="DU196" s="8" t="str">
        <f t="shared" si="207"/>
        <v>X</v>
      </c>
      <c r="DV196" s="8" t="str">
        <f t="shared" si="208"/>
        <v>X</v>
      </c>
      <c r="DW196" s="8" t="str">
        <f t="shared" si="209"/>
        <v>X</v>
      </c>
      <c r="DX196" s="8" t="str">
        <f t="shared" si="210"/>
        <v>X</v>
      </c>
      <c r="DZ196" s="8" t="str">
        <f t="shared" si="211"/>
        <v>X</v>
      </c>
      <c r="EB196" s="8">
        <f>IF($DZ196="", "", COUNTIF($DZ$11:$DZ196, "X"))</f>
        <v>186</v>
      </c>
      <c r="ED196" s="10" t="str">
        <f t="shared" si="212"/>
        <v>186. Villa del Parco &amp; Spa, Forte Village Resort</v>
      </c>
      <c r="EF196" s="8">
        <v>186</v>
      </c>
      <c r="EH196" s="10" t="str">
        <f>IF($B196="", "", IF(COUNTIF($B$11:$B196, $B196)&gt;1, "", $B196))</f>
        <v/>
      </c>
      <c r="EI196" s="8" t="str">
        <f t="shared" si="213"/>
        <v/>
      </c>
      <c r="EJ196" s="10" t="str">
        <f t="shared" si="214"/>
        <v/>
      </c>
      <c r="EL196" s="10" t="str">
        <f>IF($C196="", "", IF(COUNTIF($C$11:$C196, $C196)&gt;1, "", $C196))</f>
        <v>Loc. Forte Village, Pula CA</v>
      </c>
      <c r="EM196" s="8">
        <f t="shared" si="215"/>
        <v>163</v>
      </c>
      <c r="EN196" s="10" t="str">
        <f t="shared" si="216"/>
        <v>Monte Argentario, Tuscany</v>
      </c>
    </row>
    <row r="197" spans="1:144" hidden="1" x14ac:dyDescent="0.35">
      <c r="A197" s="2"/>
      <c r="B197" s="41" t="s">
        <v>354</v>
      </c>
      <c r="C197" s="42" t="s">
        <v>420</v>
      </c>
      <c r="D197" s="42" t="s">
        <v>421</v>
      </c>
      <c r="E197" s="49">
        <v>54</v>
      </c>
      <c r="F197" s="49">
        <v>32</v>
      </c>
      <c r="G197" s="49">
        <v>22</v>
      </c>
      <c r="H197" s="49">
        <v>1</v>
      </c>
      <c r="I197" s="42" t="s">
        <v>137</v>
      </c>
      <c r="J197" s="50" t="s">
        <v>137</v>
      </c>
      <c r="K197" s="49">
        <v>37</v>
      </c>
      <c r="L197" s="49">
        <v>90</v>
      </c>
      <c r="M197" s="49">
        <v>60</v>
      </c>
      <c r="N197" s="49">
        <v>35</v>
      </c>
      <c r="O197" s="49">
        <v>50</v>
      </c>
      <c r="P197" s="49">
        <v>50</v>
      </c>
      <c r="Q197" s="49">
        <v>50</v>
      </c>
      <c r="R197" s="49" t="s">
        <v>137</v>
      </c>
      <c r="S197" s="50" t="s">
        <v>7</v>
      </c>
      <c r="T197" s="49" t="s">
        <v>137</v>
      </c>
      <c r="U197" s="49" t="s">
        <v>137</v>
      </c>
      <c r="V197" s="49" t="s">
        <v>137</v>
      </c>
      <c r="W197" s="50" t="s">
        <v>7</v>
      </c>
      <c r="X197" s="49" t="s">
        <v>137</v>
      </c>
      <c r="Y197" s="50" t="s">
        <v>137</v>
      </c>
      <c r="Z197" s="49" t="s">
        <v>137</v>
      </c>
      <c r="AA197" s="49">
        <v>10</v>
      </c>
      <c r="AB197" s="67" t="s">
        <v>137</v>
      </c>
      <c r="AC197" s="63" t="s">
        <v>790</v>
      </c>
      <c r="AD197" s="63" t="s">
        <v>978</v>
      </c>
      <c r="AE197" s="43" t="s">
        <v>137</v>
      </c>
      <c r="AF197" s="2"/>
      <c r="BE197" s="8" t="str">
        <f t="shared" si="217"/>
        <v>X</v>
      </c>
      <c r="BG197" s="8" t="str">
        <f t="shared" si="154"/>
        <v/>
      </c>
      <c r="BH197" s="8" t="str">
        <f t="shared" si="155"/>
        <v/>
      </c>
      <c r="BI197" s="8" t="str">
        <f t="shared" si="156"/>
        <v/>
      </c>
      <c r="BJ197" s="8" t="str">
        <f t="shared" si="157"/>
        <v/>
      </c>
      <c r="BK197" s="8" t="str">
        <f t="shared" si="158"/>
        <v/>
      </c>
      <c r="BL197" s="8" t="str">
        <f t="shared" si="159"/>
        <v/>
      </c>
      <c r="BM197" s="8" t="str">
        <f t="shared" si="160"/>
        <v/>
      </c>
      <c r="BN197" s="8" t="str">
        <f t="shared" si="161"/>
        <v>Yellow</v>
      </c>
      <c r="BO197" s="8" t="str">
        <f t="shared" si="162"/>
        <v>Yellow</v>
      </c>
      <c r="BP197" s="8" t="str">
        <f t="shared" si="163"/>
        <v/>
      </c>
      <c r="BQ197" s="8" t="str">
        <f t="shared" si="164"/>
        <v/>
      </c>
      <c r="BR197" s="8" t="str">
        <f t="shared" si="165"/>
        <v/>
      </c>
      <c r="BS197" s="8" t="str">
        <f t="shared" si="166"/>
        <v/>
      </c>
      <c r="BT197" s="8" t="str">
        <f t="shared" si="167"/>
        <v/>
      </c>
      <c r="BU197" s="8" t="str">
        <f t="shared" si="168"/>
        <v/>
      </c>
      <c r="BV197" s="8" t="str">
        <f t="shared" si="169"/>
        <v/>
      </c>
      <c r="BW197" s="8" t="str">
        <f t="shared" si="170"/>
        <v>Yellow</v>
      </c>
      <c r="BX197" s="8" t="str">
        <f t="shared" si="171"/>
        <v/>
      </c>
      <c r="BY197" s="8" t="str">
        <f t="shared" si="172"/>
        <v>Yellow</v>
      </c>
      <c r="BZ197" s="8" t="str">
        <f t="shared" si="173"/>
        <v>Yellow</v>
      </c>
      <c r="CA197" s="8" t="str">
        <f t="shared" si="174"/>
        <v>Yellow</v>
      </c>
      <c r="CB197" s="8" t="str">
        <f t="shared" si="175"/>
        <v/>
      </c>
      <c r="CC197" s="8" t="str">
        <f t="shared" si="176"/>
        <v>Yellow</v>
      </c>
      <c r="CD197" s="8" t="str">
        <f t="shared" si="177"/>
        <v>Yellow</v>
      </c>
      <c r="CE197" s="8" t="str">
        <f t="shared" si="178"/>
        <v>Yellow</v>
      </c>
      <c r="CF197" s="8" t="str">
        <f t="shared" si="179"/>
        <v/>
      </c>
      <c r="CG197" s="8" t="str">
        <f t="shared" si="218"/>
        <v>Yellow</v>
      </c>
      <c r="CH197" s="8" t="str">
        <f t="shared" si="180"/>
        <v/>
      </c>
      <c r="CI197" s="8" t="str">
        <f t="shared" si="219"/>
        <v/>
      </c>
      <c r="CJ197" s="8" t="str">
        <f t="shared" si="181"/>
        <v>Yellow</v>
      </c>
      <c r="CL197" s="10" t="str">
        <f t="shared" si="220"/>
        <v>Italy - Candeli (Florence) - Villa La Massa</v>
      </c>
      <c r="CN197" s="22">
        <f t="shared" si="182"/>
        <v>90</v>
      </c>
      <c r="CO197" s="22" t="str">
        <f t="shared" si="183"/>
        <v/>
      </c>
      <c r="CP197" s="22" t="str">
        <f t="shared" si="184"/>
        <v/>
      </c>
      <c r="CQ197" s="22" t="str">
        <f t="shared" si="185"/>
        <v/>
      </c>
      <c r="CR197" s="22" t="str">
        <f t="shared" si="221"/>
        <v/>
      </c>
      <c r="CS197" s="22">
        <f t="shared" si="222"/>
        <v>10</v>
      </c>
      <c r="CY197" s="8" t="str">
        <f t="shared" si="186"/>
        <v>X</v>
      </c>
      <c r="CZ197" s="29" t="str">
        <f t="shared" si="187"/>
        <v>X</v>
      </c>
      <c r="DB197" s="8" t="str">
        <f t="shared" si="188"/>
        <v>X</v>
      </c>
      <c r="DC197" s="8" t="str">
        <f t="shared" si="189"/>
        <v>X</v>
      </c>
      <c r="DD197" s="8" t="str">
        <f t="shared" si="190"/>
        <v>X</v>
      </c>
      <c r="DE197" s="8" t="str">
        <f t="shared" si="191"/>
        <v>X</v>
      </c>
      <c r="DF197" s="8" t="str">
        <f t="shared" si="192"/>
        <v>X</v>
      </c>
      <c r="DG197" s="8" t="str">
        <f t="shared" si="193"/>
        <v>X</v>
      </c>
      <c r="DH197" s="8" t="str">
        <f t="shared" si="194"/>
        <v>X</v>
      </c>
      <c r="DI197" s="8" t="str">
        <f t="shared" si="195"/>
        <v>X</v>
      </c>
      <c r="DJ197" s="8" t="str">
        <f t="shared" si="196"/>
        <v>X</v>
      </c>
      <c r="DK197" s="8" t="str">
        <f t="shared" si="197"/>
        <v>X</v>
      </c>
      <c r="DL197" s="8" t="str">
        <f t="shared" si="198"/>
        <v>X</v>
      </c>
      <c r="DM197" s="8" t="str">
        <f t="shared" si="199"/>
        <v>X</v>
      </c>
      <c r="DN197" s="8" t="str">
        <f t="shared" si="200"/>
        <v>X</v>
      </c>
      <c r="DO197" s="8" t="str">
        <f t="shared" si="201"/>
        <v>X</v>
      </c>
      <c r="DP197" s="8" t="str">
        <f t="shared" si="202"/>
        <v>X</v>
      </c>
      <c r="DQ197" s="8" t="str">
        <f t="shared" si="203"/>
        <v>X</v>
      </c>
      <c r="DR197" s="8" t="str">
        <f t="shared" si="204"/>
        <v>X</v>
      </c>
      <c r="DS197" s="8" t="str">
        <f t="shared" si="205"/>
        <v>X</v>
      </c>
      <c r="DT197" s="8" t="str">
        <f t="shared" si="206"/>
        <v>X</v>
      </c>
      <c r="DU197" s="8" t="str">
        <f t="shared" si="207"/>
        <v>X</v>
      </c>
      <c r="DV197" s="8" t="str">
        <f t="shared" si="208"/>
        <v>X</v>
      </c>
      <c r="DW197" s="8" t="str">
        <f t="shared" si="209"/>
        <v>X</v>
      </c>
      <c r="DX197" s="8" t="str">
        <f t="shared" si="210"/>
        <v>X</v>
      </c>
      <c r="DZ197" s="8" t="str">
        <f t="shared" si="211"/>
        <v>X</v>
      </c>
      <c r="EB197" s="8">
        <f>IF($DZ197="", "", COUNTIF($DZ$11:$DZ197, "X"))</f>
        <v>187</v>
      </c>
      <c r="ED197" s="10" t="str">
        <f t="shared" si="212"/>
        <v>187. Villa La Massa</v>
      </c>
      <c r="EF197" s="8">
        <v>187</v>
      </c>
      <c r="EH197" s="10" t="str">
        <f>IF($B197="", "", IF(COUNTIF($B$11:$B197, $B197)&gt;1, "", $B197))</f>
        <v/>
      </c>
      <c r="EI197" s="8" t="str">
        <f t="shared" si="213"/>
        <v/>
      </c>
      <c r="EJ197" s="10" t="str">
        <f t="shared" si="214"/>
        <v/>
      </c>
      <c r="EL197" s="10" t="str">
        <f>IF($C197="", "", IF(COUNTIF($C$11:$C197, $C197)&gt;1, "", $C197))</f>
        <v>Candeli (Florence)</v>
      </c>
      <c r="EM197" s="8">
        <f t="shared" si="215"/>
        <v>39</v>
      </c>
      <c r="EN197" s="10" t="str">
        <f t="shared" si="216"/>
        <v>Monte Carlo</v>
      </c>
    </row>
    <row r="198" spans="1:144" hidden="1" x14ac:dyDescent="0.35">
      <c r="A198" s="2"/>
      <c r="B198" s="41" t="s">
        <v>354</v>
      </c>
      <c r="C198" s="42" t="s">
        <v>376</v>
      </c>
      <c r="D198" s="42" t="s">
        <v>1498</v>
      </c>
      <c r="E198" s="49">
        <v>28</v>
      </c>
      <c r="F198" s="49">
        <v>28</v>
      </c>
      <c r="G198" s="49">
        <v>0</v>
      </c>
      <c r="H198" s="49">
        <v>0</v>
      </c>
      <c r="I198" s="42" t="s">
        <v>137</v>
      </c>
      <c r="J198" s="50" t="s">
        <v>137</v>
      </c>
      <c r="K198" s="49" t="s">
        <v>137</v>
      </c>
      <c r="L198" s="49" t="s">
        <v>137</v>
      </c>
      <c r="M198" s="49" t="s">
        <v>137</v>
      </c>
      <c r="N198" s="49" t="s">
        <v>137</v>
      </c>
      <c r="O198" s="49" t="s">
        <v>137</v>
      </c>
      <c r="P198" s="49" t="s">
        <v>137</v>
      </c>
      <c r="Q198" s="49" t="s">
        <v>137</v>
      </c>
      <c r="R198" s="49" t="s">
        <v>137</v>
      </c>
      <c r="S198" s="50" t="s">
        <v>137</v>
      </c>
      <c r="T198" s="49" t="s">
        <v>137</v>
      </c>
      <c r="U198" s="49" t="s">
        <v>137</v>
      </c>
      <c r="V198" s="49" t="s">
        <v>137</v>
      </c>
      <c r="W198" s="50" t="s">
        <v>137</v>
      </c>
      <c r="X198" s="49" t="s">
        <v>137</v>
      </c>
      <c r="Y198" s="50" t="s">
        <v>137</v>
      </c>
      <c r="Z198" s="49" t="s">
        <v>137</v>
      </c>
      <c r="AA198" s="49">
        <v>27</v>
      </c>
      <c r="AB198" s="67" t="s">
        <v>137</v>
      </c>
      <c r="AC198" s="63" t="s">
        <v>790</v>
      </c>
      <c r="AD198" s="63" t="s">
        <v>949</v>
      </c>
      <c r="AE198" s="43" t="s">
        <v>137</v>
      </c>
      <c r="AF198" s="2"/>
      <c r="BE198" s="8" t="str">
        <f t="shared" si="217"/>
        <v>X</v>
      </c>
      <c r="BG198" s="8" t="str">
        <f t="shared" si="154"/>
        <v/>
      </c>
      <c r="BH198" s="8" t="str">
        <f t="shared" si="155"/>
        <v/>
      </c>
      <c r="BI198" s="8" t="str">
        <f t="shared" si="156"/>
        <v/>
      </c>
      <c r="BJ198" s="8" t="str">
        <f t="shared" si="157"/>
        <v/>
      </c>
      <c r="BK198" s="8" t="str">
        <f t="shared" si="158"/>
        <v/>
      </c>
      <c r="BL198" s="8" t="str">
        <f t="shared" si="159"/>
        <v/>
      </c>
      <c r="BM198" s="8" t="str">
        <f t="shared" si="160"/>
        <v/>
      </c>
      <c r="BN198" s="8" t="str">
        <f t="shared" si="161"/>
        <v>Yellow</v>
      </c>
      <c r="BO198" s="8" t="str">
        <f t="shared" si="162"/>
        <v>Yellow</v>
      </c>
      <c r="BP198" s="8" t="str">
        <f t="shared" si="163"/>
        <v>Yellow</v>
      </c>
      <c r="BQ198" s="8" t="str">
        <f t="shared" si="164"/>
        <v>Yellow</v>
      </c>
      <c r="BR198" s="8" t="str">
        <f t="shared" si="165"/>
        <v>Yellow</v>
      </c>
      <c r="BS198" s="8" t="str">
        <f t="shared" si="166"/>
        <v>Yellow</v>
      </c>
      <c r="BT198" s="8" t="str">
        <f t="shared" si="167"/>
        <v>Yellow</v>
      </c>
      <c r="BU198" s="8" t="str">
        <f t="shared" si="168"/>
        <v>Yellow</v>
      </c>
      <c r="BV198" s="8" t="str">
        <f t="shared" si="169"/>
        <v>Yellow</v>
      </c>
      <c r="BW198" s="8" t="str">
        <f t="shared" si="170"/>
        <v>Yellow</v>
      </c>
      <c r="BX198" s="8" t="str">
        <f t="shared" si="171"/>
        <v>Yellow</v>
      </c>
      <c r="BY198" s="8" t="str">
        <f t="shared" si="172"/>
        <v>Yellow</v>
      </c>
      <c r="BZ198" s="8" t="str">
        <f t="shared" si="173"/>
        <v>Yellow</v>
      </c>
      <c r="CA198" s="8" t="str">
        <f t="shared" si="174"/>
        <v>Yellow</v>
      </c>
      <c r="CB198" s="8" t="str">
        <f t="shared" si="175"/>
        <v>Yellow</v>
      </c>
      <c r="CC198" s="8" t="str">
        <f t="shared" si="176"/>
        <v>Yellow</v>
      </c>
      <c r="CD198" s="8" t="str">
        <f t="shared" si="177"/>
        <v>Yellow</v>
      </c>
      <c r="CE198" s="8" t="str">
        <f t="shared" si="178"/>
        <v>Yellow</v>
      </c>
      <c r="CF198" s="8" t="str">
        <f t="shared" si="179"/>
        <v/>
      </c>
      <c r="CG198" s="8" t="str">
        <f t="shared" si="218"/>
        <v>Yellow</v>
      </c>
      <c r="CH198" s="8" t="str">
        <f t="shared" si="180"/>
        <v/>
      </c>
      <c r="CI198" s="8" t="str">
        <f t="shared" si="219"/>
        <v/>
      </c>
      <c r="CJ198" s="8" t="str">
        <f t="shared" si="181"/>
        <v>Yellow</v>
      </c>
      <c r="CL198" s="10" t="str">
        <f t="shared" si="220"/>
        <v>Italy - Forte dei Marmi - Hotel Principe Forte dei Marmi</v>
      </c>
      <c r="CN198" s="22" t="str">
        <f t="shared" si="182"/>
        <v/>
      </c>
      <c r="CO198" s="22" t="str">
        <f t="shared" si="183"/>
        <v/>
      </c>
      <c r="CP198" s="22" t="str">
        <f t="shared" si="184"/>
        <v/>
      </c>
      <c r="CQ198" s="22" t="str">
        <f t="shared" si="185"/>
        <v/>
      </c>
      <c r="CR198" s="22" t="str">
        <f t="shared" si="221"/>
        <v/>
      </c>
      <c r="CS198" s="22">
        <f t="shared" si="222"/>
        <v>27</v>
      </c>
      <c r="CY198" s="8" t="str">
        <f t="shared" si="186"/>
        <v>X</v>
      </c>
      <c r="CZ198" s="29" t="str">
        <f t="shared" si="187"/>
        <v>X</v>
      </c>
      <c r="DB198" s="8" t="str">
        <f t="shared" si="188"/>
        <v>X</v>
      </c>
      <c r="DC198" s="8" t="str">
        <f t="shared" si="189"/>
        <v>X</v>
      </c>
      <c r="DD198" s="8" t="str">
        <f t="shared" si="190"/>
        <v>X</v>
      </c>
      <c r="DE198" s="8" t="str">
        <f t="shared" si="191"/>
        <v>X</v>
      </c>
      <c r="DF198" s="8" t="str">
        <f t="shared" si="192"/>
        <v>X</v>
      </c>
      <c r="DG198" s="8" t="str">
        <f t="shared" si="193"/>
        <v>X</v>
      </c>
      <c r="DH198" s="8" t="str">
        <f t="shared" si="194"/>
        <v>X</v>
      </c>
      <c r="DI198" s="8" t="str">
        <f t="shared" si="195"/>
        <v>X</v>
      </c>
      <c r="DJ198" s="8" t="str">
        <f t="shared" si="196"/>
        <v>X</v>
      </c>
      <c r="DK198" s="8" t="str">
        <f t="shared" si="197"/>
        <v>X</v>
      </c>
      <c r="DL198" s="8" t="str">
        <f t="shared" si="198"/>
        <v>X</v>
      </c>
      <c r="DM198" s="8" t="str">
        <f t="shared" si="199"/>
        <v>X</v>
      </c>
      <c r="DN198" s="8" t="str">
        <f t="shared" si="200"/>
        <v>X</v>
      </c>
      <c r="DO198" s="8" t="str">
        <f t="shared" si="201"/>
        <v>X</v>
      </c>
      <c r="DP198" s="8" t="str">
        <f t="shared" si="202"/>
        <v>X</v>
      </c>
      <c r="DQ198" s="8" t="str">
        <f t="shared" si="203"/>
        <v>X</v>
      </c>
      <c r="DR198" s="8" t="str">
        <f t="shared" si="204"/>
        <v>X</v>
      </c>
      <c r="DS198" s="8" t="str">
        <f t="shared" si="205"/>
        <v>X</v>
      </c>
      <c r="DT198" s="8" t="str">
        <f t="shared" si="206"/>
        <v>X</v>
      </c>
      <c r="DU198" s="8" t="str">
        <f t="shared" si="207"/>
        <v>X</v>
      </c>
      <c r="DV198" s="8" t="str">
        <f t="shared" si="208"/>
        <v>X</v>
      </c>
      <c r="DW198" s="8" t="str">
        <f t="shared" si="209"/>
        <v>X</v>
      </c>
      <c r="DX198" s="8" t="str">
        <f t="shared" si="210"/>
        <v>X</v>
      </c>
      <c r="DZ198" s="8" t="str">
        <f t="shared" si="211"/>
        <v>X</v>
      </c>
      <c r="EB198" s="8">
        <f>IF($DZ198="", "", COUNTIF($DZ$11:$DZ198, "X"))</f>
        <v>188</v>
      </c>
      <c r="ED198" s="10" t="str">
        <f t="shared" si="212"/>
        <v>188. Hotel Principe Forte dei Marmi</v>
      </c>
      <c r="EF198" s="8">
        <v>188</v>
      </c>
      <c r="EH198" s="10" t="str">
        <f>IF($B198="", "", IF(COUNTIF($B$11:$B198, $B198)&gt;1, "", $B198))</f>
        <v/>
      </c>
      <c r="EI198" s="8" t="str">
        <f t="shared" si="213"/>
        <v/>
      </c>
      <c r="EJ198" s="10" t="str">
        <f t="shared" si="214"/>
        <v/>
      </c>
      <c r="EL198" s="10" t="str">
        <f>IF($C198="", "", IF(COUNTIF($C$11:$C198, $C198)&gt;1, "", $C198))</f>
        <v>Forte dei Marmi</v>
      </c>
      <c r="EM198" s="8">
        <f t="shared" si="215"/>
        <v>99</v>
      </c>
      <c r="EN198" s="10" t="str">
        <f t="shared" si="216"/>
        <v>Montevideo</v>
      </c>
    </row>
    <row r="199" spans="1:144" hidden="1" x14ac:dyDescent="0.35">
      <c r="A199" s="2"/>
      <c r="B199" s="41" t="s">
        <v>354</v>
      </c>
      <c r="C199" s="42" t="s">
        <v>394</v>
      </c>
      <c r="D199" s="42" t="s">
        <v>395</v>
      </c>
      <c r="E199" s="49">
        <v>183</v>
      </c>
      <c r="F199" s="49">
        <v>144</v>
      </c>
      <c r="G199" s="49">
        <v>39</v>
      </c>
      <c r="H199" s="49">
        <v>7</v>
      </c>
      <c r="I199" s="42" t="s">
        <v>137</v>
      </c>
      <c r="J199" s="50" t="s">
        <v>137</v>
      </c>
      <c r="K199" s="49">
        <v>300</v>
      </c>
      <c r="L199" s="49">
        <v>760</v>
      </c>
      <c r="M199" s="49">
        <v>300</v>
      </c>
      <c r="N199" s="49">
        <v>200</v>
      </c>
      <c r="O199" s="49">
        <v>150</v>
      </c>
      <c r="P199" s="49">
        <v>100</v>
      </c>
      <c r="Q199" s="49" t="s">
        <v>137</v>
      </c>
      <c r="R199" s="49">
        <v>150</v>
      </c>
      <c r="S199" s="50" t="s">
        <v>7</v>
      </c>
      <c r="T199" s="49" t="s">
        <v>137</v>
      </c>
      <c r="U199" s="49" t="s">
        <v>137</v>
      </c>
      <c r="V199" s="49" t="s">
        <v>137</v>
      </c>
      <c r="W199" s="50" t="s">
        <v>7</v>
      </c>
      <c r="X199" s="49" t="s">
        <v>137</v>
      </c>
      <c r="Y199" s="50" t="s">
        <v>137</v>
      </c>
      <c r="Z199" s="49" t="s">
        <v>137</v>
      </c>
      <c r="AA199" s="49">
        <v>31</v>
      </c>
      <c r="AB199" s="67" t="s">
        <v>137</v>
      </c>
      <c r="AC199" s="63" t="s">
        <v>790</v>
      </c>
      <c r="AD199" s="63" t="s">
        <v>961</v>
      </c>
      <c r="AE199" s="43" t="s">
        <v>137</v>
      </c>
      <c r="AF199" s="2"/>
      <c r="BE199" s="8" t="str">
        <f t="shared" si="217"/>
        <v>X</v>
      </c>
      <c r="BG199" s="8" t="str">
        <f t="shared" si="154"/>
        <v/>
      </c>
      <c r="BH199" s="8" t="str">
        <f t="shared" si="155"/>
        <v/>
      </c>
      <c r="BI199" s="8" t="str">
        <f t="shared" si="156"/>
        <v/>
      </c>
      <c r="BJ199" s="8" t="str">
        <f t="shared" si="157"/>
        <v/>
      </c>
      <c r="BK199" s="8" t="str">
        <f t="shared" si="158"/>
        <v/>
      </c>
      <c r="BL199" s="8" t="str">
        <f t="shared" si="159"/>
        <v/>
      </c>
      <c r="BM199" s="8" t="str">
        <f t="shared" si="160"/>
        <v/>
      </c>
      <c r="BN199" s="8" t="str">
        <f t="shared" si="161"/>
        <v>Yellow</v>
      </c>
      <c r="BO199" s="8" t="str">
        <f t="shared" si="162"/>
        <v>Yellow</v>
      </c>
      <c r="BP199" s="8" t="str">
        <f t="shared" si="163"/>
        <v/>
      </c>
      <c r="BQ199" s="8" t="str">
        <f t="shared" si="164"/>
        <v/>
      </c>
      <c r="BR199" s="8" t="str">
        <f t="shared" si="165"/>
        <v/>
      </c>
      <c r="BS199" s="8" t="str">
        <f t="shared" si="166"/>
        <v/>
      </c>
      <c r="BT199" s="8" t="str">
        <f t="shared" si="167"/>
        <v/>
      </c>
      <c r="BU199" s="8" t="str">
        <f t="shared" si="168"/>
        <v/>
      </c>
      <c r="BV199" s="8" t="str">
        <f t="shared" si="169"/>
        <v>Yellow</v>
      </c>
      <c r="BW199" s="8" t="str">
        <f t="shared" si="170"/>
        <v/>
      </c>
      <c r="BX199" s="8" t="str">
        <f t="shared" si="171"/>
        <v/>
      </c>
      <c r="BY199" s="8" t="str">
        <f t="shared" si="172"/>
        <v>Yellow</v>
      </c>
      <c r="BZ199" s="8" t="str">
        <f t="shared" si="173"/>
        <v>Yellow</v>
      </c>
      <c r="CA199" s="8" t="str">
        <f t="shared" si="174"/>
        <v>Yellow</v>
      </c>
      <c r="CB199" s="8" t="str">
        <f t="shared" si="175"/>
        <v/>
      </c>
      <c r="CC199" s="8" t="str">
        <f t="shared" si="176"/>
        <v>Yellow</v>
      </c>
      <c r="CD199" s="8" t="str">
        <f t="shared" si="177"/>
        <v>Yellow</v>
      </c>
      <c r="CE199" s="8" t="str">
        <f t="shared" si="178"/>
        <v>Yellow</v>
      </c>
      <c r="CF199" s="8" t="str">
        <f t="shared" si="179"/>
        <v/>
      </c>
      <c r="CG199" s="8" t="str">
        <f t="shared" si="218"/>
        <v>Yellow</v>
      </c>
      <c r="CH199" s="8" t="str">
        <f t="shared" si="180"/>
        <v/>
      </c>
      <c r="CI199" s="8" t="str">
        <f t="shared" si="219"/>
        <v/>
      </c>
      <c r="CJ199" s="8" t="str">
        <f t="shared" si="181"/>
        <v>Yellow</v>
      </c>
      <c r="CL199" s="10" t="str">
        <f t="shared" si="220"/>
        <v>Italy - Savelletri di Fasano (BR) - Borgo Egnazia</v>
      </c>
      <c r="CN199" s="22">
        <f t="shared" si="182"/>
        <v>760</v>
      </c>
      <c r="CO199" s="22" t="str">
        <f t="shared" si="183"/>
        <v/>
      </c>
      <c r="CP199" s="22" t="str">
        <f t="shared" si="184"/>
        <v/>
      </c>
      <c r="CQ199" s="22" t="str">
        <f t="shared" si="185"/>
        <v/>
      </c>
      <c r="CR199" s="22" t="str">
        <f t="shared" si="221"/>
        <v/>
      </c>
      <c r="CS199" s="22">
        <f t="shared" si="222"/>
        <v>31</v>
      </c>
      <c r="CY199" s="8" t="str">
        <f t="shared" si="186"/>
        <v>X</v>
      </c>
      <c r="CZ199" s="29" t="str">
        <f t="shared" si="187"/>
        <v>X</v>
      </c>
      <c r="DB199" s="8" t="str">
        <f t="shared" si="188"/>
        <v>X</v>
      </c>
      <c r="DC199" s="8" t="str">
        <f t="shared" si="189"/>
        <v>X</v>
      </c>
      <c r="DD199" s="8" t="str">
        <f t="shared" si="190"/>
        <v>X</v>
      </c>
      <c r="DE199" s="8" t="str">
        <f t="shared" si="191"/>
        <v>X</v>
      </c>
      <c r="DF199" s="8" t="str">
        <f t="shared" si="192"/>
        <v>X</v>
      </c>
      <c r="DG199" s="8" t="str">
        <f t="shared" si="193"/>
        <v>X</v>
      </c>
      <c r="DH199" s="8" t="str">
        <f t="shared" si="194"/>
        <v>X</v>
      </c>
      <c r="DI199" s="8" t="str">
        <f t="shared" si="195"/>
        <v>X</v>
      </c>
      <c r="DJ199" s="8" t="str">
        <f t="shared" si="196"/>
        <v>X</v>
      </c>
      <c r="DK199" s="8" t="str">
        <f t="shared" si="197"/>
        <v>X</v>
      </c>
      <c r="DL199" s="8" t="str">
        <f t="shared" si="198"/>
        <v>X</v>
      </c>
      <c r="DM199" s="8" t="str">
        <f t="shared" si="199"/>
        <v>X</v>
      </c>
      <c r="DN199" s="8" t="str">
        <f t="shared" si="200"/>
        <v>X</v>
      </c>
      <c r="DO199" s="8" t="str">
        <f t="shared" si="201"/>
        <v>X</v>
      </c>
      <c r="DP199" s="8" t="str">
        <f t="shared" si="202"/>
        <v>X</v>
      </c>
      <c r="DQ199" s="8" t="str">
        <f t="shared" si="203"/>
        <v>X</v>
      </c>
      <c r="DR199" s="8" t="str">
        <f t="shared" si="204"/>
        <v>X</v>
      </c>
      <c r="DS199" s="8" t="str">
        <f t="shared" si="205"/>
        <v>X</v>
      </c>
      <c r="DT199" s="8" t="str">
        <f t="shared" si="206"/>
        <v>X</v>
      </c>
      <c r="DU199" s="8" t="str">
        <f t="shared" si="207"/>
        <v>X</v>
      </c>
      <c r="DV199" s="8" t="str">
        <f t="shared" si="208"/>
        <v>X</v>
      </c>
      <c r="DW199" s="8" t="str">
        <f t="shared" si="209"/>
        <v>X</v>
      </c>
      <c r="DX199" s="8" t="str">
        <f t="shared" si="210"/>
        <v>X</v>
      </c>
      <c r="DZ199" s="8" t="str">
        <f t="shared" si="211"/>
        <v>X</v>
      </c>
      <c r="EB199" s="8">
        <f>IF($DZ199="", "", COUNTIF($DZ$11:$DZ199, "X"))</f>
        <v>189</v>
      </c>
      <c r="ED199" s="10" t="str">
        <f t="shared" si="212"/>
        <v>189. Borgo Egnazia</v>
      </c>
      <c r="EF199" s="8">
        <v>189</v>
      </c>
      <c r="EH199" s="10" t="str">
        <f>IF($B199="", "", IF(COUNTIF($B$11:$B199, $B199)&gt;1, "", $B199))</f>
        <v/>
      </c>
      <c r="EI199" s="8" t="str">
        <f t="shared" si="213"/>
        <v/>
      </c>
      <c r="EJ199" s="10" t="str">
        <f t="shared" si="214"/>
        <v/>
      </c>
      <c r="EL199" s="10" t="str">
        <f>IF($C199="", "", IF(COUNTIF($C$11:$C199, $C199)&gt;1, "", $C199))</f>
        <v>Savelletri di Fasano (BR)</v>
      </c>
      <c r="EM199" s="8">
        <f t="shared" si="215"/>
        <v>286</v>
      </c>
      <c r="EN199" s="10" t="str">
        <f t="shared" si="216"/>
        <v>Montreal</v>
      </c>
    </row>
    <row r="200" spans="1:144" hidden="1" x14ac:dyDescent="0.35">
      <c r="A200" s="2"/>
      <c r="B200" s="41" t="s">
        <v>354</v>
      </c>
      <c r="C200" s="42" t="s">
        <v>396</v>
      </c>
      <c r="D200" s="42" t="s">
        <v>397</v>
      </c>
      <c r="E200" s="49">
        <v>100</v>
      </c>
      <c r="F200" s="49">
        <v>72</v>
      </c>
      <c r="G200" s="49">
        <v>28</v>
      </c>
      <c r="H200" s="49" t="s">
        <v>137</v>
      </c>
      <c r="I200" s="42" t="s">
        <v>137</v>
      </c>
      <c r="J200" s="50" t="s">
        <v>137</v>
      </c>
      <c r="K200" s="49" t="s">
        <v>137</v>
      </c>
      <c r="L200" s="49" t="s">
        <v>137</v>
      </c>
      <c r="M200" s="49" t="s">
        <v>137</v>
      </c>
      <c r="N200" s="49" t="s">
        <v>137</v>
      </c>
      <c r="O200" s="49" t="s">
        <v>137</v>
      </c>
      <c r="P200" s="49" t="s">
        <v>137</v>
      </c>
      <c r="Q200" s="49" t="s">
        <v>137</v>
      </c>
      <c r="R200" s="49" t="s">
        <v>137</v>
      </c>
      <c r="S200" s="50" t="s">
        <v>137</v>
      </c>
      <c r="T200" s="49" t="s">
        <v>137</v>
      </c>
      <c r="U200" s="49" t="s">
        <v>137</v>
      </c>
      <c r="V200" s="49" t="s">
        <v>137</v>
      </c>
      <c r="W200" s="50" t="s">
        <v>7</v>
      </c>
      <c r="X200" s="49" t="s">
        <v>137</v>
      </c>
      <c r="Y200" s="50" t="s">
        <v>137</v>
      </c>
      <c r="Z200" s="49" t="s">
        <v>137</v>
      </c>
      <c r="AA200" s="49" t="s">
        <v>137</v>
      </c>
      <c r="AB200" s="67" t="s">
        <v>137</v>
      </c>
      <c r="AC200" s="63" t="s">
        <v>790</v>
      </c>
      <c r="AD200" s="63" t="s">
        <v>962</v>
      </c>
      <c r="AE200" s="43" t="s">
        <v>137</v>
      </c>
      <c r="AF200" s="2"/>
      <c r="BE200" s="8" t="str">
        <f t="shared" si="217"/>
        <v>X</v>
      </c>
      <c r="BG200" s="8" t="str">
        <f t="shared" si="154"/>
        <v/>
      </c>
      <c r="BH200" s="8" t="str">
        <f t="shared" si="155"/>
        <v/>
      </c>
      <c r="BI200" s="8" t="str">
        <f t="shared" si="156"/>
        <v/>
      </c>
      <c r="BJ200" s="8" t="str">
        <f t="shared" si="157"/>
        <v/>
      </c>
      <c r="BK200" s="8" t="str">
        <f t="shared" si="158"/>
        <v/>
      </c>
      <c r="BL200" s="8" t="str">
        <f t="shared" si="159"/>
        <v/>
      </c>
      <c r="BM200" s="8" t="str">
        <f t="shared" si="160"/>
        <v>Yellow</v>
      </c>
      <c r="BN200" s="8" t="str">
        <f t="shared" si="161"/>
        <v>Yellow</v>
      </c>
      <c r="BO200" s="8" t="str">
        <f t="shared" si="162"/>
        <v>Yellow</v>
      </c>
      <c r="BP200" s="8" t="str">
        <f t="shared" si="163"/>
        <v>Yellow</v>
      </c>
      <c r="BQ200" s="8" t="str">
        <f t="shared" si="164"/>
        <v>Yellow</v>
      </c>
      <c r="BR200" s="8" t="str">
        <f t="shared" si="165"/>
        <v>Yellow</v>
      </c>
      <c r="BS200" s="8" t="str">
        <f t="shared" si="166"/>
        <v>Yellow</v>
      </c>
      <c r="BT200" s="8" t="str">
        <f t="shared" si="167"/>
        <v>Yellow</v>
      </c>
      <c r="BU200" s="8" t="str">
        <f t="shared" si="168"/>
        <v>Yellow</v>
      </c>
      <c r="BV200" s="8" t="str">
        <f t="shared" si="169"/>
        <v>Yellow</v>
      </c>
      <c r="BW200" s="8" t="str">
        <f t="shared" si="170"/>
        <v>Yellow</v>
      </c>
      <c r="BX200" s="8" t="str">
        <f t="shared" si="171"/>
        <v>Yellow</v>
      </c>
      <c r="BY200" s="8" t="str">
        <f t="shared" si="172"/>
        <v>Yellow</v>
      </c>
      <c r="BZ200" s="8" t="str">
        <f t="shared" si="173"/>
        <v>Yellow</v>
      </c>
      <c r="CA200" s="8" t="str">
        <f t="shared" si="174"/>
        <v>Yellow</v>
      </c>
      <c r="CB200" s="8" t="str">
        <f t="shared" si="175"/>
        <v/>
      </c>
      <c r="CC200" s="8" t="str">
        <f t="shared" si="176"/>
        <v>Yellow</v>
      </c>
      <c r="CD200" s="8" t="str">
        <f t="shared" si="177"/>
        <v>Yellow</v>
      </c>
      <c r="CE200" s="8" t="str">
        <f t="shared" si="178"/>
        <v>Yellow</v>
      </c>
      <c r="CF200" s="8" t="str">
        <f t="shared" si="179"/>
        <v>Yellow</v>
      </c>
      <c r="CG200" s="8" t="str">
        <f t="shared" si="218"/>
        <v>Yellow</v>
      </c>
      <c r="CH200" s="8" t="str">
        <f t="shared" si="180"/>
        <v/>
      </c>
      <c r="CI200" s="8" t="str">
        <f t="shared" si="219"/>
        <v/>
      </c>
      <c r="CJ200" s="8" t="str">
        <f t="shared" si="181"/>
        <v>Yellow</v>
      </c>
      <c r="CL200" s="10" t="str">
        <f t="shared" si="220"/>
        <v>Italy - Viareggio - Grand Hotel Principe di Piemonte</v>
      </c>
      <c r="CN200" s="22" t="str">
        <f t="shared" si="182"/>
        <v/>
      </c>
      <c r="CO200" s="22" t="str">
        <f t="shared" si="183"/>
        <v/>
      </c>
      <c r="CP200" s="22" t="str">
        <f t="shared" si="184"/>
        <v/>
      </c>
      <c r="CQ200" s="22" t="str">
        <f t="shared" si="185"/>
        <v/>
      </c>
      <c r="CR200" s="22" t="str">
        <f t="shared" si="221"/>
        <v/>
      </c>
      <c r="CS200" s="22" t="str">
        <f t="shared" si="222"/>
        <v/>
      </c>
      <c r="CY200" s="8" t="str">
        <f t="shared" si="186"/>
        <v>X</v>
      </c>
      <c r="CZ200" s="29" t="str">
        <f t="shared" si="187"/>
        <v>X</v>
      </c>
      <c r="DB200" s="8" t="str">
        <f t="shared" si="188"/>
        <v>X</v>
      </c>
      <c r="DC200" s="8" t="str">
        <f t="shared" si="189"/>
        <v>X</v>
      </c>
      <c r="DD200" s="8" t="str">
        <f t="shared" si="190"/>
        <v>X</v>
      </c>
      <c r="DE200" s="8" t="str">
        <f t="shared" si="191"/>
        <v>X</v>
      </c>
      <c r="DF200" s="8" t="str">
        <f t="shared" si="192"/>
        <v>X</v>
      </c>
      <c r="DG200" s="8" t="str">
        <f t="shared" si="193"/>
        <v>X</v>
      </c>
      <c r="DH200" s="8" t="str">
        <f t="shared" si="194"/>
        <v>X</v>
      </c>
      <c r="DI200" s="8" t="str">
        <f t="shared" si="195"/>
        <v>X</v>
      </c>
      <c r="DJ200" s="8" t="str">
        <f t="shared" si="196"/>
        <v>X</v>
      </c>
      <c r="DK200" s="8" t="str">
        <f t="shared" si="197"/>
        <v>X</v>
      </c>
      <c r="DL200" s="8" t="str">
        <f t="shared" si="198"/>
        <v>X</v>
      </c>
      <c r="DM200" s="8" t="str">
        <f t="shared" si="199"/>
        <v>X</v>
      </c>
      <c r="DN200" s="8" t="str">
        <f t="shared" si="200"/>
        <v>X</v>
      </c>
      <c r="DO200" s="8" t="str">
        <f t="shared" si="201"/>
        <v>X</v>
      </c>
      <c r="DP200" s="8" t="str">
        <f t="shared" si="202"/>
        <v>X</v>
      </c>
      <c r="DQ200" s="8" t="str">
        <f t="shared" si="203"/>
        <v>X</v>
      </c>
      <c r="DR200" s="8" t="str">
        <f t="shared" si="204"/>
        <v>X</v>
      </c>
      <c r="DS200" s="8" t="str">
        <f t="shared" si="205"/>
        <v>X</v>
      </c>
      <c r="DT200" s="8" t="str">
        <f t="shared" si="206"/>
        <v>X</v>
      </c>
      <c r="DU200" s="8" t="str">
        <f t="shared" si="207"/>
        <v>X</v>
      </c>
      <c r="DV200" s="8" t="str">
        <f t="shared" si="208"/>
        <v>X</v>
      </c>
      <c r="DW200" s="8" t="str">
        <f t="shared" si="209"/>
        <v>X</v>
      </c>
      <c r="DX200" s="8" t="str">
        <f t="shared" si="210"/>
        <v>X</v>
      </c>
      <c r="DZ200" s="8" t="str">
        <f t="shared" si="211"/>
        <v>X</v>
      </c>
      <c r="EB200" s="8">
        <f>IF($DZ200="", "", COUNTIF($DZ$11:$DZ200, "X"))</f>
        <v>190</v>
      </c>
      <c r="ED200" s="10" t="str">
        <f t="shared" si="212"/>
        <v>190. Grand Hotel Principe di Piemonte</v>
      </c>
      <c r="EF200" s="8">
        <v>190</v>
      </c>
      <c r="EH200" s="10" t="str">
        <f>IF($B200="", "", IF(COUNTIF($B$11:$B200, $B200)&gt;1, "", $B200))</f>
        <v/>
      </c>
      <c r="EI200" s="8" t="str">
        <f t="shared" si="213"/>
        <v/>
      </c>
      <c r="EJ200" s="10" t="str">
        <f t="shared" si="214"/>
        <v/>
      </c>
      <c r="EL200" s="10" t="str">
        <f>IF($C200="", "", IF(COUNTIF($C$11:$C200, $C200)&gt;1, "", $C200))</f>
        <v>Viareggio</v>
      </c>
      <c r="EM200" s="8">
        <f t="shared" si="215"/>
        <v>345</v>
      </c>
      <c r="EN200" s="10" t="str">
        <f t="shared" si="216"/>
        <v>Moure</v>
      </c>
    </row>
    <row r="201" spans="1:144" hidden="1" x14ac:dyDescent="0.35">
      <c r="A201" s="2"/>
      <c r="B201" s="41" t="s">
        <v>354</v>
      </c>
      <c r="C201" s="42" t="s">
        <v>440</v>
      </c>
      <c r="D201" s="42" t="s">
        <v>441</v>
      </c>
      <c r="E201" s="49">
        <v>36</v>
      </c>
      <c r="F201" s="49">
        <v>33</v>
      </c>
      <c r="G201" s="49">
        <v>3</v>
      </c>
      <c r="H201" s="49" t="s">
        <v>137</v>
      </c>
      <c r="I201" s="42" t="s">
        <v>137</v>
      </c>
      <c r="J201" s="50" t="s">
        <v>137</v>
      </c>
      <c r="K201" s="49" t="s">
        <v>137</v>
      </c>
      <c r="L201" s="49" t="s">
        <v>137</v>
      </c>
      <c r="M201" s="49" t="s">
        <v>137</v>
      </c>
      <c r="N201" s="49" t="s">
        <v>137</v>
      </c>
      <c r="O201" s="49" t="s">
        <v>137</v>
      </c>
      <c r="P201" s="49" t="s">
        <v>137</v>
      </c>
      <c r="Q201" s="49" t="s">
        <v>137</v>
      </c>
      <c r="R201" s="49" t="s">
        <v>137</v>
      </c>
      <c r="S201" s="50" t="s">
        <v>137</v>
      </c>
      <c r="T201" s="49" t="s">
        <v>137</v>
      </c>
      <c r="U201" s="49" t="s">
        <v>137</v>
      </c>
      <c r="V201" s="49" t="s">
        <v>137</v>
      </c>
      <c r="W201" s="50" t="s">
        <v>7</v>
      </c>
      <c r="X201" s="49" t="s">
        <v>137</v>
      </c>
      <c r="Y201" s="50" t="s">
        <v>137</v>
      </c>
      <c r="Z201" s="49" t="s">
        <v>137</v>
      </c>
      <c r="AA201" s="49" t="s">
        <v>137</v>
      </c>
      <c r="AB201" s="67" t="s">
        <v>137</v>
      </c>
      <c r="AC201" s="63" t="s">
        <v>790</v>
      </c>
      <c r="AD201" s="63" t="s">
        <v>989</v>
      </c>
      <c r="AE201" s="43" t="s">
        <v>137</v>
      </c>
      <c r="AF201" s="2"/>
      <c r="BE201" s="8" t="str">
        <f t="shared" si="217"/>
        <v>X</v>
      </c>
      <c r="BG201" s="8" t="str">
        <f t="shared" si="154"/>
        <v/>
      </c>
      <c r="BH201" s="8" t="str">
        <f t="shared" si="155"/>
        <v/>
      </c>
      <c r="BI201" s="8" t="str">
        <f t="shared" si="156"/>
        <v/>
      </c>
      <c r="BJ201" s="8" t="str">
        <f t="shared" si="157"/>
        <v/>
      </c>
      <c r="BK201" s="8" t="str">
        <f t="shared" si="158"/>
        <v/>
      </c>
      <c r="BL201" s="8" t="str">
        <f t="shared" si="159"/>
        <v/>
      </c>
      <c r="BM201" s="8" t="str">
        <f t="shared" si="160"/>
        <v>Yellow</v>
      </c>
      <c r="BN201" s="8" t="str">
        <f t="shared" si="161"/>
        <v>Yellow</v>
      </c>
      <c r="BO201" s="8" t="str">
        <f t="shared" si="162"/>
        <v>Yellow</v>
      </c>
      <c r="BP201" s="8" t="str">
        <f t="shared" si="163"/>
        <v>Yellow</v>
      </c>
      <c r="BQ201" s="8" t="str">
        <f t="shared" si="164"/>
        <v>Yellow</v>
      </c>
      <c r="BR201" s="8" t="str">
        <f t="shared" si="165"/>
        <v>Yellow</v>
      </c>
      <c r="BS201" s="8" t="str">
        <f t="shared" si="166"/>
        <v>Yellow</v>
      </c>
      <c r="BT201" s="8" t="str">
        <f t="shared" si="167"/>
        <v>Yellow</v>
      </c>
      <c r="BU201" s="8" t="str">
        <f t="shared" si="168"/>
        <v>Yellow</v>
      </c>
      <c r="BV201" s="8" t="str">
        <f t="shared" si="169"/>
        <v>Yellow</v>
      </c>
      <c r="BW201" s="8" t="str">
        <f t="shared" si="170"/>
        <v>Yellow</v>
      </c>
      <c r="BX201" s="8" t="str">
        <f t="shared" si="171"/>
        <v>Yellow</v>
      </c>
      <c r="BY201" s="8" t="str">
        <f t="shared" si="172"/>
        <v>Yellow</v>
      </c>
      <c r="BZ201" s="8" t="str">
        <f t="shared" si="173"/>
        <v>Yellow</v>
      </c>
      <c r="CA201" s="8" t="str">
        <f t="shared" si="174"/>
        <v>Yellow</v>
      </c>
      <c r="CB201" s="8" t="str">
        <f t="shared" si="175"/>
        <v/>
      </c>
      <c r="CC201" s="8" t="str">
        <f t="shared" si="176"/>
        <v>Yellow</v>
      </c>
      <c r="CD201" s="8" t="str">
        <f t="shared" si="177"/>
        <v>Yellow</v>
      </c>
      <c r="CE201" s="8" t="str">
        <f t="shared" si="178"/>
        <v>Yellow</v>
      </c>
      <c r="CF201" s="8" t="str">
        <f t="shared" si="179"/>
        <v>Yellow</v>
      </c>
      <c r="CG201" s="8" t="str">
        <f t="shared" si="218"/>
        <v>Yellow</v>
      </c>
      <c r="CH201" s="8" t="str">
        <f t="shared" si="180"/>
        <v/>
      </c>
      <c r="CI201" s="8" t="str">
        <f t="shared" si="219"/>
        <v/>
      </c>
      <c r="CJ201" s="8" t="str">
        <f t="shared" si="181"/>
        <v>Yellow</v>
      </c>
      <c r="CL201" s="10" t="str">
        <f t="shared" si="220"/>
        <v>Italy - Praiano - Casa Angelina</v>
      </c>
      <c r="CN201" s="22" t="str">
        <f t="shared" si="182"/>
        <v/>
      </c>
      <c r="CO201" s="22" t="str">
        <f t="shared" si="183"/>
        <v/>
      </c>
      <c r="CP201" s="22" t="str">
        <f t="shared" si="184"/>
        <v/>
      </c>
      <c r="CQ201" s="22" t="str">
        <f t="shared" si="185"/>
        <v/>
      </c>
      <c r="CR201" s="22" t="str">
        <f t="shared" si="221"/>
        <v/>
      </c>
      <c r="CS201" s="22" t="str">
        <f t="shared" si="222"/>
        <v/>
      </c>
      <c r="CY201" s="8" t="str">
        <f t="shared" si="186"/>
        <v>X</v>
      </c>
      <c r="CZ201" s="29" t="str">
        <f t="shared" si="187"/>
        <v>X</v>
      </c>
      <c r="DB201" s="8" t="str">
        <f t="shared" si="188"/>
        <v>X</v>
      </c>
      <c r="DC201" s="8" t="str">
        <f t="shared" si="189"/>
        <v>X</v>
      </c>
      <c r="DD201" s="8" t="str">
        <f t="shared" si="190"/>
        <v>X</v>
      </c>
      <c r="DE201" s="8" t="str">
        <f t="shared" si="191"/>
        <v>X</v>
      </c>
      <c r="DF201" s="8" t="str">
        <f t="shared" si="192"/>
        <v>X</v>
      </c>
      <c r="DG201" s="8" t="str">
        <f t="shared" si="193"/>
        <v>X</v>
      </c>
      <c r="DH201" s="8" t="str">
        <f t="shared" si="194"/>
        <v>X</v>
      </c>
      <c r="DI201" s="8" t="str">
        <f t="shared" si="195"/>
        <v>X</v>
      </c>
      <c r="DJ201" s="8" t="str">
        <f t="shared" si="196"/>
        <v>X</v>
      </c>
      <c r="DK201" s="8" t="str">
        <f t="shared" si="197"/>
        <v>X</v>
      </c>
      <c r="DL201" s="8" t="str">
        <f t="shared" si="198"/>
        <v>X</v>
      </c>
      <c r="DM201" s="8" t="str">
        <f t="shared" si="199"/>
        <v>X</v>
      </c>
      <c r="DN201" s="8" t="str">
        <f t="shared" si="200"/>
        <v>X</v>
      </c>
      <c r="DO201" s="8" t="str">
        <f t="shared" si="201"/>
        <v>X</v>
      </c>
      <c r="DP201" s="8" t="str">
        <f t="shared" si="202"/>
        <v>X</v>
      </c>
      <c r="DQ201" s="8" t="str">
        <f t="shared" si="203"/>
        <v>X</v>
      </c>
      <c r="DR201" s="8" t="str">
        <f t="shared" si="204"/>
        <v>X</v>
      </c>
      <c r="DS201" s="8" t="str">
        <f t="shared" si="205"/>
        <v>X</v>
      </c>
      <c r="DT201" s="8" t="str">
        <f t="shared" si="206"/>
        <v>X</v>
      </c>
      <c r="DU201" s="8" t="str">
        <f t="shared" si="207"/>
        <v>X</v>
      </c>
      <c r="DV201" s="8" t="str">
        <f t="shared" si="208"/>
        <v>X</v>
      </c>
      <c r="DW201" s="8" t="str">
        <f t="shared" si="209"/>
        <v>X</v>
      </c>
      <c r="DX201" s="8" t="str">
        <f t="shared" si="210"/>
        <v>X</v>
      </c>
      <c r="DZ201" s="8" t="str">
        <f t="shared" si="211"/>
        <v>X</v>
      </c>
      <c r="EB201" s="8">
        <f>IF($DZ201="", "", COUNTIF($DZ$11:$DZ201, "X"))</f>
        <v>191</v>
      </c>
      <c r="ED201" s="10" t="str">
        <f t="shared" si="212"/>
        <v>191. Casa Angelina</v>
      </c>
      <c r="EF201" s="8">
        <v>191</v>
      </c>
      <c r="EH201" s="10" t="str">
        <f>IF($B201="", "", IF(COUNTIF($B$11:$B201, $B201)&gt;1, "", $B201))</f>
        <v/>
      </c>
      <c r="EI201" s="8" t="str">
        <f t="shared" si="213"/>
        <v/>
      </c>
      <c r="EJ201" s="10" t="str">
        <f t="shared" si="214"/>
        <v/>
      </c>
      <c r="EL201" s="10" t="str">
        <f>IF($C201="", "", IF(COUNTIF($C$11:$C201, $C201)&gt;1, "", $C201))</f>
        <v>Praiano</v>
      </c>
      <c r="EM201" s="8">
        <f t="shared" si="215"/>
        <v>234</v>
      </c>
      <c r="EN201" s="10" t="str">
        <f t="shared" si="216"/>
        <v>Mugla</v>
      </c>
    </row>
    <row r="202" spans="1:144" hidden="1" x14ac:dyDescent="0.35">
      <c r="A202" s="2"/>
      <c r="B202" s="41" t="s">
        <v>354</v>
      </c>
      <c r="C202" s="42" t="s">
        <v>373</v>
      </c>
      <c r="D202" s="42" t="s">
        <v>400</v>
      </c>
      <c r="E202" s="49">
        <v>30</v>
      </c>
      <c r="F202" s="49">
        <v>16</v>
      </c>
      <c r="G202" s="49">
        <v>14</v>
      </c>
      <c r="H202" s="49" t="s">
        <v>137</v>
      </c>
      <c r="I202" s="42" t="s">
        <v>137</v>
      </c>
      <c r="J202" s="50" t="s">
        <v>137</v>
      </c>
      <c r="K202" s="49" t="s">
        <v>137</v>
      </c>
      <c r="L202" s="49" t="s">
        <v>137</v>
      </c>
      <c r="M202" s="49" t="s">
        <v>137</v>
      </c>
      <c r="N202" s="49" t="s">
        <v>137</v>
      </c>
      <c r="O202" s="49" t="s">
        <v>137</v>
      </c>
      <c r="P202" s="49" t="s">
        <v>137</v>
      </c>
      <c r="Q202" s="49" t="s">
        <v>137</v>
      </c>
      <c r="R202" s="49" t="s">
        <v>137</v>
      </c>
      <c r="S202" s="50" t="s">
        <v>137</v>
      </c>
      <c r="T202" s="49" t="s">
        <v>137</v>
      </c>
      <c r="U202" s="49" t="s">
        <v>137</v>
      </c>
      <c r="V202" s="49" t="s">
        <v>137</v>
      </c>
      <c r="W202" s="50" t="s">
        <v>7</v>
      </c>
      <c r="X202" s="49" t="s">
        <v>137</v>
      </c>
      <c r="Y202" s="50" t="s">
        <v>137</v>
      </c>
      <c r="Z202" s="49" t="s">
        <v>137</v>
      </c>
      <c r="AA202" s="49" t="s">
        <v>137</v>
      </c>
      <c r="AB202" s="67" t="s">
        <v>137</v>
      </c>
      <c r="AC202" s="63" t="s">
        <v>790</v>
      </c>
      <c r="AD202" s="63" t="s">
        <v>964</v>
      </c>
      <c r="AE202" s="43" t="s">
        <v>137</v>
      </c>
      <c r="AF202" s="2"/>
      <c r="BE202" s="8" t="str">
        <f t="shared" si="217"/>
        <v>X</v>
      </c>
      <c r="BG202" s="8" t="str">
        <f t="shared" si="154"/>
        <v/>
      </c>
      <c r="BH202" s="8" t="str">
        <f t="shared" si="155"/>
        <v/>
      </c>
      <c r="BI202" s="8" t="str">
        <f t="shared" si="156"/>
        <v/>
      </c>
      <c r="BJ202" s="8" t="str">
        <f t="shared" si="157"/>
        <v/>
      </c>
      <c r="BK202" s="8" t="str">
        <f t="shared" si="158"/>
        <v/>
      </c>
      <c r="BL202" s="8" t="str">
        <f t="shared" si="159"/>
        <v/>
      </c>
      <c r="BM202" s="8" t="str">
        <f t="shared" si="160"/>
        <v>Yellow</v>
      </c>
      <c r="BN202" s="8" t="str">
        <f t="shared" si="161"/>
        <v>Yellow</v>
      </c>
      <c r="BO202" s="8" t="str">
        <f t="shared" si="162"/>
        <v>Yellow</v>
      </c>
      <c r="BP202" s="8" t="str">
        <f t="shared" si="163"/>
        <v>Yellow</v>
      </c>
      <c r="BQ202" s="8" t="str">
        <f t="shared" si="164"/>
        <v>Yellow</v>
      </c>
      <c r="BR202" s="8" t="str">
        <f t="shared" si="165"/>
        <v>Yellow</v>
      </c>
      <c r="BS202" s="8" t="str">
        <f t="shared" si="166"/>
        <v>Yellow</v>
      </c>
      <c r="BT202" s="8" t="str">
        <f t="shared" si="167"/>
        <v>Yellow</v>
      </c>
      <c r="BU202" s="8" t="str">
        <f t="shared" si="168"/>
        <v>Yellow</v>
      </c>
      <c r="BV202" s="8" t="str">
        <f t="shared" si="169"/>
        <v>Yellow</v>
      </c>
      <c r="BW202" s="8" t="str">
        <f t="shared" si="170"/>
        <v>Yellow</v>
      </c>
      <c r="BX202" s="8" t="str">
        <f t="shared" si="171"/>
        <v>Yellow</v>
      </c>
      <c r="BY202" s="8" t="str">
        <f t="shared" si="172"/>
        <v>Yellow</v>
      </c>
      <c r="BZ202" s="8" t="str">
        <f t="shared" si="173"/>
        <v>Yellow</v>
      </c>
      <c r="CA202" s="8" t="str">
        <f t="shared" si="174"/>
        <v>Yellow</v>
      </c>
      <c r="CB202" s="8" t="str">
        <f t="shared" si="175"/>
        <v/>
      </c>
      <c r="CC202" s="8" t="str">
        <f t="shared" si="176"/>
        <v>Yellow</v>
      </c>
      <c r="CD202" s="8" t="str">
        <f t="shared" si="177"/>
        <v>Yellow</v>
      </c>
      <c r="CE202" s="8" t="str">
        <f t="shared" si="178"/>
        <v>Yellow</v>
      </c>
      <c r="CF202" s="8" t="str">
        <f t="shared" si="179"/>
        <v>Yellow</v>
      </c>
      <c r="CG202" s="8" t="str">
        <f t="shared" si="218"/>
        <v>Yellow</v>
      </c>
      <c r="CH202" s="8" t="str">
        <f t="shared" si="180"/>
        <v/>
      </c>
      <c r="CI202" s="8" t="str">
        <f t="shared" si="219"/>
        <v/>
      </c>
      <c r="CJ202" s="8" t="str">
        <f t="shared" si="181"/>
        <v>Yellow</v>
      </c>
      <c r="CL202" s="10" t="str">
        <f t="shared" si="220"/>
        <v>Italy - Milan - Casa Baglioni</v>
      </c>
      <c r="CN202" s="22" t="str">
        <f t="shared" si="182"/>
        <v/>
      </c>
      <c r="CO202" s="22" t="str">
        <f t="shared" si="183"/>
        <v/>
      </c>
      <c r="CP202" s="22" t="str">
        <f t="shared" si="184"/>
        <v/>
      </c>
      <c r="CQ202" s="22" t="str">
        <f t="shared" si="185"/>
        <v/>
      </c>
      <c r="CR202" s="22" t="str">
        <f t="shared" si="221"/>
        <v/>
      </c>
      <c r="CS202" s="22" t="str">
        <f t="shared" si="222"/>
        <v/>
      </c>
      <c r="CY202" s="8" t="str">
        <f t="shared" si="186"/>
        <v>X</v>
      </c>
      <c r="CZ202" s="29" t="str">
        <f t="shared" si="187"/>
        <v>X</v>
      </c>
      <c r="DB202" s="8" t="str">
        <f t="shared" si="188"/>
        <v>X</v>
      </c>
      <c r="DC202" s="8" t="str">
        <f t="shared" si="189"/>
        <v>X</v>
      </c>
      <c r="DD202" s="8" t="str">
        <f t="shared" si="190"/>
        <v>X</v>
      </c>
      <c r="DE202" s="8" t="str">
        <f t="shared" si="191"/>
        <v>X</v>
      </c>
      <c r="DF202" s="8" t="str">
        <f t="shared" si="192"/>
        <v>X</v>
      </c>
      <c r="DG202" s="8" t="str">
        <f t="shared" si="193"/>
        <v>X</v>
      </c>
      <c r="DH202" s="8" t="str">
        <f t="shared" si="194"/>
        <v>X</v>
      </c>
      <c r="DI202" s="8" t="str">
        <f t="shared" si="195"/>
        <v>X</v>
      </c>
      <c r="DJ202" s="8" t="str">
        <f t="shared" si="196"/>
        <v>X</v>
      </c>
      <c r="DK202" s="8" t="str">
        <f t="shared" si="197"/>
        <v>X</v>
      </c>
      <c r="DL202" s="8" t="str">
        <f t="shared" si="198"/>
        <v>X</v>
      </c>
      <c r="DM202" s="8" t="str">
        <f t="shared" si="199"/>
        <v>X</v>
      </c>
      <c r="DN202" s="8" t="str">
        <f t="shared" si="200"/>
        <v>X</v>
      </c>
      <c r="DO202" s="8" t="str">
        <f t="shared" si="201"/>
        <v>X</v>
      </c>
      <c r="DP202" s="8" t="str">
        <f t="shared" si="202"/>
        <v>X</v>
      </c>
      <c r="DQ202" s="8" t="str">
        <f t="shared" si="203"/>
        <v>X</v>
      </c>
      <c r="DR202" s="8" t="str">
        <f t="shared" si="204"/>
        <v>X</v>
      </c>
      <c r="DS202" s="8" t="str">
        <f t="shared" si="205"/>
        <v>X</v>
      </c>
      <c r="DT202" s="8" t="str">
        <f t="shared" si="206"/>
        <v>X</v>
      </c>
      <c r="DU202" s="8" t="str">
        <f t="shared" si="207"/>
        <v>X</v>
      </c>
      <c r="DV202" s="8" t="str">
        <f t="shared" si="208"/>
        <v>X</v>
      </c>
      <c r="DW202" s="8" t="str">
        <f t="shared" si="209"/>
        <v>X</v>
      </c>
      <c r="DX202" s="8" t="str">
        <f t="shared" si="210"/>
        <v>X</v>
      </c>
      <c r="DZ202" s="8" t="str">
        <f t="shared" si="211"/>
        <v>X</v>
      </c>
      <c r="EB202" s="8">
        <f>IF($DZ202="", "", COUNTIF($DZ$11:$DZ202, "X"))</f>
        <v>192</v>
      </c>
      <c r="ED202" s="10" t="str">
        <f t="shared" si="212"/>
        <v>192. Casa Baglioni</v>
      </c>
      <c r="EF202" s="8">
        <v>192</v>
      </c>
      <c r="EH202" s="10" t="str">
        <f>IF($B202="", "", IF(COUNTIF($B$11:$B202, $B202)&gt;1, "", $B202))</f>
        <v/>
      </c>
      <c r="EI202" s="8" t="str">
        <f t="shared" si="213"/>
        <v/>
      </c>
      <c r="EJ202" s="10" t="str">
        <f t="shared" si="214"/>
        <v/>
      </c>
      <c r="EL202" s="10" t="str">
        <f>IF($C202="", "", IF(COUNTIF($C$11:$C202, $C202)&gt;1, "", $C202))</f>
        <v/>
      </c>
      <c r="EM202" s="8" t="str">
        <f t="shared" si="215"/>
        <v/>
      </c>
      <c r="EN202" s="10" t="str">
        <f t="shared" si="216"/>
        <v>Munich</v>
      </c>
    </row>
    <row r="203" spans="1:144" hidden="1" x14ac:dyDescent="0.35">
      <c r="A203" s="2"/>
      <c r="B203" s="41" t="s">
        <v>354</v>
      </c>
      <c r="C203" s="42" t="s">
        <v>357</v>
      </c>
      <c r="D203" s="42" t="s">
        <v>802</v>
      </c>
      <c r="E203" s="49">
        <v>39</v>
      </c>
      <c r="F203" s="49">
        <v>22</v>
      </c>
      <c r="G203" s="49">
        <v>17</v>
      </c>
      <c r="H203" s="49" t="s">
        <v>137</v>
      </c>
      <c r="I203" s="42" t="s">
        <v>137</v>
      </c>
      <c r="J203" s="50" t="s">
        <v>137</v>
      </c>
      <c r="K203" s="49" t="s">
        <v>137</v>
      </c>
      <c r="L203" s="49" t="s">
        <v>137</v>
      </c>
      <c r="M203" s="49" t="s">
        <v>137</v>
      </c>
      <c r="N203" s="49" t="s">
        <v>137</v>
      </c>
      <c r="O203" s="49" t="s">
        <v>137</v>
      </c>
      <c r="P203" s="49" t="s">
        <v>137</v>
      </c>
      <c r="Q203" s="49" t="s">
        <v>137</v>
      </c>
      <c r="R203" s="49" t="s">
        <v>137</v>
      </c>
      <c r="S203" s="50" t="s">
        <v>137</v>
      </c>
      <c r="T203" s="49" t="s">
        <v>137</v>
      </c>
      <c r="U203" s="49" t="s">
        <v>137</v>
      </c>
      <c r="V203" s="49" t="s">
        <v>137</v>
      </c>
      <c r="W203" s="50" t="s">
        <v>7</v>
      </c>
      <c r="X203" s="49" t="s">
        <v>137</v>
      </c>
      <c r="Y203" s="50" t="s">
        <v>137</v>
      </c>
      <c r="Z203" s="49" t="s">
        <v>137</v>
      </c>
      <c r="AA203" s="49" t="s">
        <v>137</v>
      </c>
      <c r="AB203" s="67" t="s">
        <v>137</v>
      </c>
      <c r="AC203" s="63" t="s">
        <v>790</v>
      </c>
      <c r="AD203" s="63" t="s">
        <v>1201</v>
      </c>
      <c r="AE203" s="43" t="s">
        <v>137</v>
      </c>
      <c r="AF203" s="2"/>
      <c r="BE203" s="8" t="str">
        <f t="shared" si="217"/>
        <v>X</v>
      </c>
      <c r="BG203" s="8" t="str">
        <f t="shared" ref="BG203:BG266" si="223">IF($BE203="", "", IF(AND(BG$5="X", B203=""), $BE$6, IF(AND(NOT($CL203=""), COUNTIF($CL$11:$CL$510, $CL203)&gt;1), $BE$7, "")))</f>
        <v/>
      </c>
      <c r="BH203" s="8" t="str">
        <f t="shared" ref="BH203:BH266" si="224">IF($BE203="", "", IF(AND(BH$5="X", C203=""), $BE$6, IF(AND(NOT($CL203=""), COUNTIF($CL$11:$CL$510, $CL203)&gt;1), $BE$7, "")))</f>
        <v/>
      </c>
      <c r="BI203" s="8" t="str">
        <f t="shared" ref="BI203:BI266" si="225">IF($BE203="", "", IF(AND(BI$5="X", D203=""), $BE$6, IF(AND(NOT($CL203=""), COUNTIF($CL$11:$CL$510, $CL203)&gt;1), $BE$7, "")))</f>
        <v/>
      </c>
      <c r="BJ203" s="8" t="str">
        <f t="shared" ref="BJ203:BJ266" si="226">IF($BE203="", "", IF(AND(BJ$5="X", E203=""), $BE$6, IF(AND(NOT(E203=""), ISNUMBER(E203)=FALSE), $BE$7, "")))</f>
        <v/>
      </c>
      <c r="BK203" s="8" t="str">
        <f t="shared" ref="BK203:BK266" si="227">IF($BE203="", "", IF(AND(BK$5="X", F203=""), $BE$6, IF(AND(NOT(F203=""), ISNUMBER(F203)=FALSE), $BE$7, "")))</f>
        <v/>
      </c>
      <c r="BL203" s="8" t="str">
        <f t="shared" ref="BL203:BL266" si="228">IF($BE203="", "", IF(AND(BL$5="X", G203=""), $BE$6, IF(AND(NOT(G203=""), ISNUMBER(G203)=FALSE), $BE$7, "")))</f>
        <v/>
      </c>
      <c r="BM203" s="8" t="str">
        <f t="shared" ref="BM203:BM266" si="229">IF($BE203="", "", IF(AND(BM$5="X", H203=""), $BE$6, IF(AND(NOT(H203=""), ISNUMBER(H203)=FALSE), $BE$7, "")))</f>
        <v>Yellow</v>
      </c>
      <c r="BN203" s="8" t="str">
        <f t="shared" ref="BN203:BN266" si="230">IF($BE203="", "", IF(AND(BN$5="X", I203=""), $BE$6, IF(AND(NOT(I203=""), COUNTIF(AI$11:AI$16, I203)=0), $BE$7, "")))</f>
        <v>Yellow</v>
      </c>
      <c r="BO203" s="8" t="str">
        <f t="shared" ref="BO203:BO266" si="231">IF($BE203="", "", IF(AND(BO$5="X", J203=""), $BE$6, IF(AND(NOT(J203=""), COUNTIF(AJ$11:AJ$12, J203)=0), $BE$7, "")))</f>
        <v>Yellow</v>
      </c>
      <c r="BP203" s="8" t="str">
        <f t="shared" ref="BP203:BP266" si="232">IF($BE203="", "", IF(AND(BP$5="X", K203=""), $BE$6, IF(AND(NOT(K203=""), COUNTIF(AK$11:AK$11, K203)=0, ISNUMBER(K203)=FALSE), $BE$7, "")))</f>
        <v>Yellow</v>
      </c>
      <c r="BQ203" s="8" t="str">
        <f t="shared" ref="BQ203:BQ266" si="233">IF($BE203="", "", IF(AND(BQ$5="X", L203=""), $BE$6, IF(AND(NOT(L203=""), COUNTIF(AL$11:AL$11, L203)=0, ISNUMBER(L203)=FALSE), $BE$7, "")))</f>
        <v>Yellow</v>
      </c>
      <c r="BR203" s="8" t="str">
        <f t="shared" ref="BR203:BR266" si="234">IF($BE203="", "", IF(AND(BR$5="X", M203=""), $BE$6, IF(AND(NOT(M203=""), COUNTIF(AM$11:AM$11, M203)=0, ISNUMBER(M203)=FALSE), $BE$7, "")))</f>
        <v>Yellow</v>
      </c>
      <c r="BS203" s="8" t="str">
        <f t="shared" ref="BS203:BS266" si="235">IF($BE203="", "", IF(AND(BS$5="X", N203=""), $BE$6, IF(AND(NOT(N203=""), COUNTIF(AN$11:AN$11, N203)=0, ISNUMBER(N203)=FALSE), $BE$7, "")))</f>
        <v>Yellow</v>
      </c>
      <c r="BT203" s="8" t="str">
        <f t="shared" ref="BT203:BT266" si="236">IF($BE203="", "", IF(AND(BT$5="X", O203=""), $BE$6, IF(AND(NOT(O203=""), COUNTIF(AO$11:AO$11, O203)=0, ISNUMBER(O203)=FALSE), $BE$7, "")))</f>
        <v>Yellow</v>
      </c>
      <c r="BU203" s="8" t="str">
        <f t="shared" ref="BU203:BU266" si="237">IF($BE203="", "", IF(AND(BU$5="X", P203=""), $BE$6, IF(AND(NOT(P203=""), COUNTIF(AP$11:AP$11, P203)=0, ISNUMBER(P203)=FALSE), $BE$7, "")))</f>
        <v>Yellow</v>
      </c>
      <c r="BV203" s="8" t="str">
        <f t="shared" ref="BV203:BV266" si="238">IF($BE203="", "", IF(AND(BV$5="X", Q203=""), $BE$6, IF(AND(NOT(Q203=""), COUNTIF(AQ$11:AQ$11, Q203)=0, ISNUMBER(Q203)=FALSE), $BE$7, "")))</f>
        <v>Yellow</v>
      </c>
      <c r="BW203" s="8" t="str">
        <f t="shared" ref="BW203:BW266" si="239">IF($BE203="", "", IF(AND(BW$5="X", R203=""), $BE$6, IF(AND(NOT(R203=""), COUNTIF(AR$11:AR$11, R203)=0, ISNUMBER(R203)=FALSE), $BE$7, "")))</f>
        <v>Yellow</v>
      </c>
      <c r="BX203" s="8" t="str">
        <f t="shared" ref="BX203:BX266" si="240">IF($BE203="", "", IF(AND(BX$5="X", S203=""), $BE$6, IF(AND(NOT(S203=""), COUNTIF(AS$11:AS$12, S203)=0), $BE$7, "")))</f>
        <v>Yellow</v>
      </c>
      <c r="BY203" s="8" t="str">
        <f t="shared" ref="BY203:BY266" si="241">IF($BE203="", "", IF(AND(BY$5="X", T203=""), $BE$6, IF(AND(NOT(T203=""), COUNTIF(AT$11:AT$11, T203)=0, ISNUMBER(T203)=FALSE), $BE$7, "")))</f>
        <v>Yellow</v>
      </c>
      <c r="BZ203" s="8" t="str">
        <f t="shared" ref="BZ203:BZ266" si="242">IF($BE203="", "", IF(AND(BZ$5="X", U203=""), $BE$6, IF(AND(NOT(U203=""), COUNTIF(AU$11:AU$11, U203)=0, ISNUMBER(U203)=FALSE), $BE$7, "")))</f>
        <v>Yellow</v>
      </c>
      <c r="CA203" s="8" t="str">
        <f t="shared" ref="CA203:CA266" si="243">IF($BE203="", "", IF(AND(CA$5="X", V203=""), $BE$6, IF(AND(NOT(V203=""), COUNTIF(AV$11:AV$11, V203)=0, ISNUMBER(V203)=FALSE), $BE$7, "")))</f>
        <v>Yellow</v>
      </c>
      <c r="CB203" s="8" t="str">
        <f t="shared" ref="CB203:CB266" si="244">IF($BE203="", "", IF(AND(CB$5="X", W203=""), $BE$6, IF(AND(NOT(W203=""), COUNTIF(AW$11:AW$12, W203)=0), $BE$7, "")))</f>
        <v/>
      </c>
      <c r="CC203" s="8" t="str">
        <f t="shared" ref="CC203:CC266" si="245">IF($BE203="", "", IF(AND(CC$5="X", X203=""), $BE$6, IF(AND(NOT(X203=""), COUNTIF(AX$11:AX$11, X203)=0, ISNUMBER(X203)=FALSE), $BE$7, "")))</f>
        <v>Yellow</v>
      </c>
      <c r="CD203" s="8" t="str">
        <f t="shared" ref="CD203:CD266" si="246">IF($BE203="", "", IF(AND(CD$5="X", Y203=""), $BE$6, IF(AND(NOT(Y203=""), COUNTIF(AY$11:AY$12, Y203)=0), $BE$7, "")))</f>
        <v>Yellow</v>
      </c>
      <c r="CE203" s="8" t="str">
        <f t="shared" ref="CE203:CE266" si="247">IF($BE203="", "", IF(AND(CE$5="X", Z203=""), $BE$6, IF(AND(NOT(Z203=""), COUNTIF(AZ$11:AZ$11, Z203)=0, ISNUMBER(Z203)=FALSE), $BE$7, "")))</f>
        <v>Yellow</v>
      </c>
      <c r="CF203" s="8" t="str">
        <f t="shared" ref="CF203:CF266" si="248">IF($BE203="", "", IF(AND(CF$5="X", AA203=""), $BE$6, IF(AND(NOT(AA203=""), COUNTIF(BA$11:BA$11, AA203)=0, ISNUMBER(AA203)=FALSE), $BE$7, "")))</f>
        <v>Yellow</v>
      </c>
      <c r="CG203" s="8" t="str">
        <f t="shared" si="218"/>
        <v>Yellow</v>
      </c>
      <c r="CH203" s="8" t="str">
        <f t="shared" ref="CH203:CH266" si="249">IF($BE203="", "", IF(AND(CH$5="X", AC203=""), $BE$6, IF(AND(NOT(AC203=""), COUNTIF(BE$11:BE$11, AC203)=0, COUNTIF(BC$11:BC$20, AC203)=0), $BE$7, "")))</f>
        <v/>
      </c>
      <c r="CI203" s="8" t="str">
        <f t="shared" si="219"/>
        <v/>
      </c>
      <c r="CJ203" s="8" t="str">
        <f t="shared" ref="CJ203:CJ266" si="250">IF($BE203="", "", IF(AND(CJ$5="X", AE203=""), $BE$6, ""))</f>
        <v>Yellow</v>
      </c>
      <c r="CL203" s="10" t="str">
        <f t="shared" si="220"/>
        <v>Italy - Rome - Palazzo Roma</v>
      </c>
      <c r="CN203" s="22" t="str">
        <f t="shared" ref="CN203:CN266" si="251">IF($L203="", "", IF($L203=$AL$11, $AL$11, IF($CN$8=$CN$5, $L203, IFERROR(ROUND($L203*$CN$3, 0), ""))))</f>
        <v/>
      </c>
      <c r="CO203" s="22" t="str">
        <f t="shared" ref="CO203:CO266" si="252">IF(T203="", "", IF(T203=$AL$11, $AL$11, IF($CN$8=$CN$5, T203, IFERROR(ROUND(T203*$CN$3, 0), ""))))</f>
        <v/>
      </c>
      <c r="CP203" s="22" t="str">
        <f t="shared" ref="CP203:CP266" si="253">IF(U203="", "", IF(U203=$AL$11, $AL$11, IF($CN$8=$CN$5, U203, IFERROR(ROUND(U203*$CN$3, 0), ""))))</f>
        <v/>
      </c>
      <c r="CQ203" s="22" t="str">
        <f t="shared" ref="CQ203:CQ266" si="254">IF(V203="", "", IF(V203=$AL$11, $AL$11, IF($CN$8=$CN$5, V203, IFERROR(ROUND(V203*$CN$3, 0), ""))))</f>
        <v/>
      </c>
      <c r="CR203" s="22" t="str">
        <f t="shared" si="221"/>
        <v/>
      </c>
      <c r="CS203" s="22" t="str">
        <f t="shared" si="222"/>
        <v/>
      </c>
      <c r="CY203" s="8" t="str">
        <f t="shared" ref="CY203:CY266" si="255">IF($BE203="", "", IF($CU$8="X", "X", IF(COUNTIF($CU$11:$CU$20, $B203)&gt;0, "X","")))</f>
        <v>X</v>
      </c>
      <c r="CZ203" s="29" t="str">
        <f t="shared" ref="CZ203:CZ266" si="256">IF($BE203="", "", IF($CV$8="X", "X", IF(COUNTIF($CV$11:$CV$20, $C203)&gt;0, "X","")))</f>
        <v>X</v>
      </c>
      <c r="DB203" s="8" t="str">
        <f t="shared" ref="DB203:DB266" si="257">IF($BE203="", "", IF(AND(NOT(DB$7=""), OR(E203&lt;DB$7, E203=AK$11)), "", IF(AND(NOT(DB$8=""), E203&gt;DB$8), "", "X")))</f>
        <v>X</v>
      </c>
      <c r="DC203" s="8" t="str">
        <f t="shared" ref="DC203:DC266" si="258">IF($BE203="", "", IF(AND(NOT(DC$7=""), OR(F203&lt;DC$7, F203=AL$11)), "", IF(AND(NOT(DC$8=""), F203&gt;DC$8), "", "X")))</f>
        <v>X</v>
      </c>
      <c r="DD203" s="8" t="str">
        <f t="shared" ref="DD203:DD266" si="259">IF($BE203="", "", IF(AND(NOT(DD$7=""), OR(G203&lt;DD$7, G203=AM$11)), "", IF(AND(NOT(DD$8=""), G203&gt;DD$8), "", "X")))</f>
        <v>X</v>
      </c>
      <c r="DE203" s="8" t="str">
        <f t="shared" ref="DE203:DE266" si="260">IF($BE203="", "", IF(AND(NOT(DE$7=""), OR(H203&lt;DE$7, H203=AO$11)), "", IF(AND(NOT(DE$8=""), H203&gt;DE$8), "", "X")))</f>
        <v>X</v>
      </c>
      <c r="DF203" s="8" t="str">
        <f t="shared" ref="DF203:DF266" si="261">IF($BE203="", "", IF($CW$8="X", "X", IF(COUNTIF($CW$11:$CW$16, $I203)&gt;0, "X","")))</f>
        <v>X</v>
      </c>
      <c r="DG203" s="8" t="str">
        <f t="shared" ref="DG203:DG266" si="262">IF($BE203="", "", IF(DG$8="", "X", IF(J203=DG$8, "X", "")))</f>
        <v>X</v>
      </c>
      <c r="DH203" s="8" t="str">
        <f t="shared" ref="DH203:DH266" si="263">IF($BE203="", "", IF(AND(NOT(DH$7=""), OR(K203&lt;DH$7, K203=AR$11)), "", IF(AND(NOT(DH$8=""), K203&gt;DH$8), "", "X")))</f>
        <v>X</v>
      </c>
      <c r="DI203" s="8" t="str">
        <f t="shared" ref="DI203:DI266" si="264">IF($BE203="", "", IF(AND(NOT(DI$7=""), OR($CN203&lt;DI$7, $CN203=AS$11)), "", IF(AND(NOT(DI$8=""), $CN203&gt;DI$8), "", "X")))</f>
        <v>X</v>
      </c>
      <c r="DJ203" s="8" t="str">
        <f t="shared" ref="DJ203:DJ266" si="265">IF($BE203="", "", IF(AND(NOT(DJ$7=""), OR(M203&lt;DJ$7, M203=AT$11)), "", IF(AND(NOT(DJ$8=""), M203&gt;DJ$8), "", "X")))</f>
        <v>X</v>
      </c>
      <c r="DK203" s="8" t="str">
        <f t="shared" ref="DK203:DK266" si="266">IF($BE203="", "", IF(AND(NOT(DK$7=""), OR(N203&lt;DK$7, N203=AU$11)), "", IF(AND(NOT(DK$8=""), N203&gt;DK$8), "", "X")))</f>
        <v>X</v>
      </c>
      <c r="DL203" s="8" t="str">
        <f t="shared" ref="DL203:DL266" si="267">IF($BE203="", "", IF(AND(NOT(DL$7=""), OR(O203&lt;DL$7, O203=AV$11)), "", IF(AND(NOT(DL$8=""), O203&gt;DL$8), "", "X")))</f>
        <v>X</v>
      </c>
      <c r="DM203" s="8" t="str">
        <f t="shared" ref="DM203:DM266" si="268">IF($BE203="", "", IF(AND(NOT(DM$7=""), OR(P203&lt;DM$7, P203=AW$11)), "", IF(AND(NOT(DM$8=""), P203&gt;DM$8), "", "X")))</f>
        <v>X</v>
      </c>
      <c r="DN203" s="8" t="str">
        <f t="shared" ref="DN203:DN266" si="269">IF($BE203="", "", IF(AND(NOT(DN$7=""), OR(Q203&lt;DN$7, Q203=AX$11)), "", IF(AND(NOT(DN$8=""), Q203&gt;DN$8), "", "X")))</f>
        <v>X</v>
      </c>
      <c r="DO203" s="8" t="str">
        <f t="shared" ref="DO203:DO266" si="270">IF($BE203="", "", IF(AND(NOT(DO$7=""), OR(R203&lt;DO$7, R203=AY$11)), "", IF(AND(NOT(DO$8=""), R203&gt;DO$8), "", "X")))</f>
        <v>X</v>
      </c>
      <c r="DP203" s="8" t="str">
        <f t="shared" ref="DP203:DP266" si="271">IF($BE203="", "", IF(DP$8="", "X", IF(S203=DP$8, "X", "")))</f>
        <v>X</v>
      </c>
      <c r="DQ203" s="8" t="str">
        <f t="shared" ref="DQ203:DQ266" si="272">IF($BE203="", "", IF(AND(NOT(DQ$7=""), OR($CO203&lt;DQ$7, $CO203=BA$11)), "", IF(AND(NOT(DQ$8=""), $CO203&gt;DQ$8), "", "X")))</f>
        <v>X</v>
      </c>
      <c r="DR203" s="8" t="str">
        <f t="shared" ref="DR203:DR266" si="273">IF($BE203="", "", IF(AND(NOT(DR$7=""), OR($CP203&lt;DR$7, $CP203=BD$11)), "", IF(AND(NOT(DR$8=""), $CP203&gt;DR$8), "", "X")))</f>
        <v>X</v>
      </c>
      <c r="DS203" s="8" t="str">
        <f t="shared" ref="DS203:DS266" si="274">IF($BE203="", "", IF(AND(NOT(DS$7=""), OR($CQ203&lt;DS$7, $CQ203=BE$11)), "", IF(AND(NOT(DS$8=""), $CQ203&gt;DS$8), "", "X")))</f>
        <v>X</v>
      </c>
      <c r="DT203" s="8" t="str">
        <f t="shared" ref="DT203:DT266" si="275">IF($BE203="", "", IF(DT$8="", "X", IF(W203=DT$8, "X", "")))</f>
        <v>X</v>
      </c>
      <c r="DU203" s="8" t="str">
        <f t="shared" ref="DU203:DU266" si="276">IF($BE203="", "", IF(AND(NOT(DU$7=""), OR(X203&lt;DU$7, X203=BG$11)), "", IF(AND(NOT(DU$8=""), X203&gt;DU$8), "", "X")))</f>
        <v>X</v>
      </c>
      <c r="DV203" s="8" t="str">
        <f t="shared" ref="DV203:DV266" si="277">IF($BE203="", "", IF(DV$8="", "X", IF(Y203=DV$8, "X", "")))</f>
        <v>X</v>
      </c>
      <c r="DW203" s="8" t="str">
        <f t="shared" ref="DW203:DW266" si="278">IF($BE203="", "", IF(AND(NOT(DW$7=""), OR($CR203&lt;DW$7, $CR203=BI$11)), "", IF(AND(NOT(DW$8=""), $CR203&gt;DW$8), "", "X")))</f>
        <v>X</v>
      </c>
      <c r="DX203" s="8" t="str">
        <f t="shared" ref="DX203:DX266" si="279">IF($BE203="", "", IF(AND(NOT(DX$7=""), OR($CS203&lt;DX$7, $CS203=BJ$11)), "", IF(AND(NOT(DX$8=""), $CS203&gt;DX$8), "", "X")))</f>
        <v>X</v>
      </c>
      <c r="DZ203" s="8" t="str">
        <f t="shared" ref="DZ203:DZ266" si="280">IF($BE203="", "", IF(COUNTIF($CY203:$DX203, "X")=25, "X", ""))</f>
        <v>X</v>
      </c>
      <c r="EB203" s="8">
        <f>IF($DZ203="", "", COUNTIF($DZ$11:$DZ203, "X"))</f>
        <v>193</v>
      </c>
      <c r="ED203" s="10" t="str">
        <f t="shared" ref="ED203:ED266" si="281">IF($EB203="", "", CONCATENATE($EB203, ". ", $D203))</f>
        <v>193. Palazzo Roma</v>
      </c>
      <c r="EF203" s="8">
        <v>193</v>
      </c>
      <c r="EH203" s="10" t="str">
        <f>IF($B203="", "", IF(COUNTIF($B$11:$B203, $B203)&gt;1, "", $B203))</f>
        <v/>
      </c>
      <c r="EI203" s="8" t="str">
        <f t="shared" ref="EI203:EI266" si="282">IF(EH203="", "", COUNTIF(EH$11:EH$510, "&lt;"&amp;EH203)+1-EI$9)</f>
        <v/>
      </c>
      <c r="EJ203" s="10" t="str">
        <f t="shared" ref="EJ203:EJ266" si="283">IF($EF203&gt;EI$7, "", IFERROR(INDEX(EH$11:EH$510, MATCH($EF203, EI$11:EI$510, 0)), ""))</f>
        <v/>
      </c>
      <c r="EL203" s="10" t="str">
        <f>IF($C203="", "", IF(COUNTIF($C$11:$C203, $C203)&gt;1, "", $C203))</f>
        <v/>
      </c>
      <c r="EM203" s="8" t="str">
        <f t="shared" ref="EM203:EM266" si="284">IF(EL203="", "", COUNTIF(EL$11:EL$510, "&lt;"&amp;EL203)+1-EM$9)</f>
        <v/>
      </c>
      <c r="EN203" s="10" t="str">
        <f t="shared" ref="EN203:EN266" si="285">IF($EF203&gt;EM$7, "", IFERROR(INDEX(EL$11:EL$510, MATCH($EF203, EM$11:EM$510, 0)), ""))</f>
        <v>Muscat</v>
      </c>
    </row>
    <row r="204" spans="1:144" hidden="1" x14ac:dyDescent="0.35">
      <c r="A204" s="2"/>
      <c r="B204" s="41" t="s">
        <v>354</v>
      </c>
      <c r="C204" s="42" t="s">
        <v>366</v>
      </c>
      <c r="D204" s="42" t="s">
        <v>1251</v>
      </c>
      <c r="E204" s="49">
        <v>24</v>
      </c>
      <c r="F204" s="49">
        <v>12</v>
      </c>
      <c r="G204" s="49">
        <v>12</v>
      </c>
      <c r="H204" s="49" t="s">
        <v>137</v>
      </c>
      <c r="I204" s="42" t="s">
        <v>137</v>
      </c>
      <c r="J204" s="50" t="s">
        <v>137</v>
      </c>
      <c r="K204" s="49" t="s">
        <v>137</v>
      </c>
      <c r="L204" s="49" t="s">
        <v>137</v>
      </c>
      <c r="M204" s="49" t="s">
        <v>137</v>
      </c>
      <c r="N204" s="49" t="s">
        <v>137</v>
      </c>
      <c r="O204" s="49" t="s">
        <v>137</v>
      </c>
      <c r="P204" s="49" t="s">
        <v>137</v>
      </c>
      <c r="Q204" s="49" t="s">
        <v>137</v>
      </c>
      <c r="R204" s="49" t="s">
        <v>137</v>
      </c>
      <c r="S204" s="50" t="s">
        <v>137</v>
      </c>
      <c r="T204" s="49" t="s">
        <v>137</v>
      </c>
      <c r="U204" s="49" t="s">
        <v>137</v>
      </c>
      <c r="V204" s="49" t="s">
        <v>137</v>
      </c>
      <c r="W204" s="50" t="s">
        <v>137</v>
      </c>
      <c r="X204" s="49" t="s">
        <v>137</v>
      </c>
      <c r="Y204" s="50" t="s">
        <v>137</v>
      </c>
      <c r="Z204" s="49" t="s">
        <v>137</v>
      </c>
      <c r="AA204" s="49" t="s">
        <v>137</v>
      </c>
      <c r="AB204" s="67" t="s">
        <v>137</v>
      </c>
      <c r="AC204" s="63" t="s">
        <v>790</v>
      </c>
      <c r="AD204" s="63" t="s">
        <v>941</v>
      </c>
      <c r="AE204" s="43" t="s">
        <v>137</v>
      </c>
      <c r="AF204" s="2"/>
      <c r="BE204" s="8" t="str">
        <f t="shared" ref="BE204:BE267" si="286">IF(COUNTIF($B204:$AE204, "")=30, "", "X")</f>
        <v>X</v>
      </c>
      <c r="BG204" s="8" t="str">
        <f t="shared" si="223"/>
        <v/>
      </c>
      <c r="BH204" s="8" t="str">
        <f t="shared" si="224"/>
        <v/>
      </c>
      <c r="BI204" s="8" t="str">
        <f t="shared" si="225"/>
        <v/>
      </c>
      <c r="BJ204" s="8" t="str">
        <f t="shared" si="226"/>
        <v/>
      </c>
      <c r="BK204" s="8" t="str">
        <f t="shared" si="227"/>
        <v/>
      </c>
      <c r="BL204" s="8" t="str">
        <f t="shared" si="228"/>
        <v/>
      </c>
      <c r="BM204" s="8" t="str">
        <f t="shared" si="229"/>
        <v>Yellow</v>
      </c>
      <c r="BN204" s="8" t="str">
        <f t="shared" si="230"/>
        <v>Yellow</v>
      </c>
      <c r="BO204" s="8" t="str">
        <f t="shared" si="231"/>
        <v>Yellow</v>
      </c>
      <c r="BP204" s="8" t="str">
        <f t="shared" si="232"/>
        <v>Yellow</v>
      </c>
      <c r="BQ204" s="8" t="str">
        <f t="shared" si="233"/>
        <v>Yellow</v>
      </c>
      <c r="BR204" s="8" t="str">
        <f t="shared" si="234"/>
        <v>Yellow</v>
      </c>
      <c r="BS204" s="8" t="str">
        <f t="shared" si="235"/>
        <v>Yellow</v>
      </c>
      <c r="BT204" s="8" t="str">
        <f t="shared" si="236"/>
        <v>Yellow</v>
      </c>
      <c r="BU204" s="8" t="str">
        <f t="shared" si="237"/>
        <v>Yellow</v>
      </c>
      <c r="BV204" s="8" t="str">
        <f t="shared" si="238"/>
        <v>Yellow</v>
      </c>
      <c r="BW204" s="8" t="str">
        <f t="shared" si="239"/>
        <v>Yellow</v>
      </c>
      <c r="BX204" s="8" t="str">
        <f t="shared" si="240"/>
        <v>Yellow</v>
      </c>
      <c r="BY204" s="8" t="str">
        <f t="shared" si="241"/>
        <v>Yellow</v>
      </c>
      <c r="BZ204" s="8" t="str">
        <f t="shared" si="242"/>
        <v>Yellow</v>
      </c>
      <c r="CA204" s="8" t="str">
        <f t="shared" si="243"/>
        <v>Yellow</v>
      </c>
      <c r="CB204" s="8" t="str">
        <f t="shared" si="244"/>
        <v>Yellow</v>
      </c>
      <c r="CC204" s="8" t="str">
        <f t="shared" si="245"/>
        <v>Yellow</v>
      </c>
      <c r="CD204" s="8" t="str">
        <f t="shared" si="246"/>
        <v>Yellow</v>
      </c>
      <c r="CE204" s="8" t="str">
        <f t="shared" si="247"/>
        <v>Yellow</v>
      </c>
      <c r="CF204" s="8" t="str">
        <f t="shared" si="248"/>
        <v>Yellow</v>
      </c>
      <c r="CG204" s="8" t="str">
        <f t="shared" ref="CG204:CG267" si="287">IF($BE204="", "", IF(AND(CG$5="X", AB204=""), $BE$6, IF(AND(NOT(AB204=""), COUNTIF(BD$11:BD$11, AB204)=0, COUNTIF(BB$11:BB$12, AB204)=0), $BE$7, "")))</f>
        <v>Yellow</v>
      </c>
      <c r="CH204" s="8" t="str">
        <f t="shared" si="249"/>
        <v/>
      </c>
      <c r="CI204" s="8" t="str">
        <f t="shared" ref="CI204:CI267" si="288">IF($BE204="", "", IF(AND(CI$5="X", AD204=""), $BE$6, ""))</f>
        <v/>
      </c>
      <c r="CJ204" s="8" t="str">
        <f t="shared" si="250"/>
        <v>Yellow</v>
      </c>
      <c r="CL204" s="10" t="str">
        <f t="shared" ref="CL204:CL267" si="289">IF(OR($B204="", $C204="", $D204=""), "", CONCATENATE($B204, " - ", $C204, " - ", $D204))</f>
        <v>Italy - Florence - Palazzo Firenze by Baglioni Hotels &amp; Resorts</v>
      </c>
      <c r="CN204" s="22" t="str">
        <f t="shared" si="251"/>
        <v/>
      </c>
      <c r="CO204" s="22" t="str">
        <f t="shared" si="252"/>
        <v/>
      </c>
      <c r="CP204" s="22" t="str">
        <f t="shared" si="253"/>
        <v/>
      </c>
      <c r="CQ204" s="22" t="str">
        <f t="shared" si="254"/>
        <v/>
      </c>
      <c r="CR204" s="22" t="str">
        <f t="shared" ref="CR204:CR267" si="290">IF(Z204="", "", IF(Z204=$AL$11, $AL$11, IF($CR$8=$CR$6, Z204, IFERROR(ROUND(Z204*$CR$3, 0), ""))))</f>
        <v/>
      </c>
      <c r="CS204" s="22" t="str">
        <f t="shared" ref="CS204:CS267" si="291">IF(AA204="", "", IF(AA204=$AL$11, $AL$11, IF($CR$8=$CR$6, AA204, IFERROR(ROUND(AA204*$CR$3, 0), ""))))</f>
        <v/>
      </c>
      <c r="CY204" s="8" t="str">
        <f t="shared" si="255"/>
        <v>X</v>
      </c>
      <c r="CZ204" s="29" t="str">
        <f t="shared" si="256"/>
        <v>X</v>
      </c>
      <c r="DB204" s="8" t="str">
        <f t="shared" si="257"/>
        <v>X</v>
      </c>
      <c r="DC204" s="8" t="str">
        <f t="shared" si="258"/>
        <v>X</v>
      </c>
      <c r="DD204" s="8" t="str">
        <f t="shared" si="259"/>
        <v>X</v>
      </c>
      <c r="DE204" s="8" t="str">
        <f t="shared" si="260"/>
        <v>X</v>
      </c>
      <c r="DF204" s="8" t="str">
        <f t="shared" si="261"/>
        <v>X</v>
      </c>
      <c r="DG204" s="8" t="str">
        <f t="shared" si="262"/>
        <v>X</v>
      </c>
      <c r="DH204" s="8" t="str">
        <f t="shared" si="263"/>
        <v>X</v>
      </c>
      <c r="DI204" s="8" t="str">
        <f t="shared" si="264"/>
        <v>X</v>
      </c>
      <c r="DJ204" s="8" t="str">
        <f t="shared" si="265"/>
        <v>X</v>
      </c>
      <c r="DK204" s="8" t="str">
        <f t="shared" si="266"/>
        <v>X</v>
      </c>
      <c r="DL204" s="8" t="str">
        <f t="shared" si="267"/>
        <v>X</v>
      </c>
      <c r="DM204" s="8" t="str">
        <f t="shared" si="268"/>
        <v>X</v>
      </c>
      <c r="DN204" s="8" t="str">
        <f t="shared" si="269"/>
        <v>X</v>
      </c>
      <c r="DO204" s="8" t="str">
        <f t="shared" si="270"/>
        <v>X</v>
      </c>
      <c r="DP204" s="8" t="str">
        <f t="shared" si="271"/>
        <v>X</v>
      </c>
      <c r="DQ204" s="8" t="str">
        <f t="shared" si="272"/>
        <v>X</v>
      </c>
      <c r="DR204" s="8" t="str">
        <f t="shared" si="273"/>
        <v>X</v>
      </c>
      <c r="DS204" s="8" t="str">
        <f t="shared" si="274"/>
        <v>X</v>
      </c>
      <c r="DT204" s="8" t="str">
        <f t="shared" si="275"/>
        <v>X</v>
      </c>
      <c r="DU204" s="8" t="str">
        <f t="shared" si="276"/>
        <v>X</v>
      </c>
      <c r="DV204" s="8" t="str">
        <f t="shared" si="277"/>
        <v>X</v>
      </c>
      <c r="DW204" s="8" t="str">
        <f t="shared" si="278"/>
        <v>X</v>
      </c>
      <c r="DX204" s="8" t="str">
        <f t="shared" si="279"/>
        <v>X</v>
      </c>
      <c r="DZ204" s="8" t="str">
        <f t="shared" si="280"/>
        <v>X</v>
      </c>
      <c r="EB204" s="8">
        <f>IF($DZ204="", "", COUNTIF($DZ$11:$DZ204, "X"))</f>
        <v>194</v>
      </c>
      <c r="ED204" s="10" t="str">
        <f t="shared" si="281"/>
        <v>194. Palazzo Firenze by Baglioni Hotels &amp; Resorts</v>
      </c>
      <c r="EF204" s="8">
        <v>194</v>
      </c>
      <c r="EH204" s="10" t="str">
        <f>IF($B204="", "", IF(COUNTIF($B$11:$B204, $B204)&gt;1, "", $B204))</f>
        <v/>
      </c>
      <c r="EI204" s="8" t="str">
        <f t="shared" si="282"/>
        <v/>
      </c>
      <c r="EJ204" s="10" t="str">
        <f t="shared" si="283"/>
        <v/>
      </c>
      <c r="EL204" s="10" t="str">
        <f>IF($C204="", "", IF(COUNTIF($C$11:$C204, $C204)&gt;1, "", $C204))</f>
        <v/>
      </c>
      <c r="EM204" s="8" t="str">
        <f t="shared" si="284"/>
        <v/>
      </c>
      <c r="EN204" s="10" t="str">
        <f t="shared" si="285"/>
        <v>Mykonos</v>
      </c>
    </row>
    <row r="205" spans="1:144" hidden="1" x14ac:dyDescent="0.35">
      <c r="A205" s="2"/>
      <c r="B205" s="41" t="s">
        <v>354</v>
      </c>
      <c r="C205" s="42" t="s">
        <v>357</v>
      </c>
      <c r="D205" s="42" t="s">
        <v>365</v>
      </c>
      <c r="E205" s="49">
        <v>78</v>
      </c>
      <c r="F205" s="49">
        <v>58</v>
      </c>
      <c r="G205" s="49">
        <v>20</v>
      </c>
      <c r="H205" s="49" t="s">
        <v>137</v>
      </c>
      <c r="I205" s="42" t="s">
        <v>137</v>
      </c>
      <c r="J205" s="50" t="s">
        <v>137</v>
      </c>
      <c r="K205" s="49" t="s">
        <v>137</v>
      </c>
      <c r="L205" s="49" t="s">
        <v>137</v>
      </c>
      <c r="M205" s="49" t="s">
        <v>137</v>
      </c>
      <c r="N205" s="49" t="s">
        <v>137</v>
      </c>
      <c r="O205" s="49" t="s">
        <v>137</v>
      </c>
      <c r="P205" s="49" t="s">
        <v>137</v>
      </c>
      <c r="Q205" s="49" t="s">
        <v>137</v>
      </c>
      <c r="R205" s="49" t="s">
        <v>137</v>
      </c>
      <c r="S205" s="50" t="s">
        <v>137</v>
      </c>
      <c r="T205" s="49" t="s">
        <v>137</v>
      </c>
      <c r="U205" s="49" t="s">
        <v>137</v>
      </c>
      <c r="V205" s="49" t="s">
        <v>137</v>
      </c>
      <c r="W205" s="50" t="s">
        <v>7</v>
      </c>
      <c r="X205" s="49" t="s">
        <v>137</v>
      </c>
      <c r="Y205" s="50" t="s">
        <v>137</v>
      </c>
      <c r="Z205" s="49" t="s">
        <v>137</v>
      </c>
      <c r="AA205" s="49" t="s">
        <v>137</v>
      </c>
      <c r="AB205" s="67" t="s">
        <v>137</v>
      </c>
      <c r="AC205" s="63" t="s">
        <v>790</v>
      </c>
      <c r="AD205" s="63" t="s">
        <v>940</v>
      </c>
      <c r="AE205" s="43" t="s">
        <v>137</v>
      </c>
      <c r="AF205" s="2"/>
      <c r="BE205" s="8" t="str">
        <f t="shared" si="286"/>
        <v>X</v>
      </c>
      <c r="BG205" s="8" t="str">
        <f t="shared" si="223"/>
        <v/>
      </c>
      <c r="BH205" s="8" t="str">
        <f t="shared" si="224"/>
        <v/>
      </c>
      <c r="BI205" s="8" t="str">
        <f t="shared" si="225"/>
        <v/>
      </c>
      <c r="BJ205" s="8" t="str">
        <f t="shared" si="226"/>
        <v/>
      </c>
      <c r="BK205" s="8" t="str">
        <f t="shared" si="227"/>
        <v/>
      </c>
      <c r="BL205" s="8" t="str">
        <f t="shared" si="228"/>
        <v/>
      </c>
      <c r="BM205" s="8" t="str">
        <f t="shared" si="229"/>
        <v>Yellow</v>
      </c>
      <c r="BN205" s="8" t="str">
        <f t="shared" si="230"/>
        <v>Yellow</v>
      </c>
      <c r="BO205" s="8" t="str">
        <f t="shared" si="231"/>
        <v>Yellow</v>
      </c>
      <c r="BP205" s="8" t="str">
        <f t="shared" si="232"/>
        <v>Yellow</v>
      </c>
      <c r="BQ205" s="8" t="str">
        <f t="shared" si="233"/>
        <v>Yellow</v>
      </c>
      <c r="BR205" s="8" t="str">
        <f t="shared" si="234"/>
        <v>Yellow</v>
      </c>
      <c r="BS205" s="8" t="str">
        <f t="shared" si="235"/>
        <v>Yellow</v>
      </c>
      <c r="BT205" s="8" t="str">
        <f t="shared" si="236"/>
        <v>Yellow</v>
      </c>
      <c r="BU205" s="8" t="str">
        <f t="shared" si="237"/>
        <v>Yellow</v>
      </c>
      <c r="BV205" s="8" t="str">
        <f t="shared" si="238"/>
        <v>Yellow</v>
      </c>
      <c r="BW205" s="8" t="str">
        <f t="shared" si="239"/>
        <v>Yellow</v>
      </c>
      <c r="BX205" s="8" t="str">
        <f t="shared" si="240"/>
        <v>Yellow</v>
      </c>
      <c r="BY205" s="8" t="str">
        <f t="shared" si="241"/>
        <v>Yellow</v>
      </c>
      <c r="BZ205" s="8" t="str">
        <f t="shared" si="242"/>
        <v>Yellow</v>
      </c>
      <c r="CA205" s="8" t="str">
        <f t="shared" si="243"/>
        <v>Yellow</v>
      </c>
      <c r="CB205" s="8" t="str">
        <f t="shared" si="244"/>
        <v/>
      </c>
      <c r="CC205" s="8" t="str">
        <f t="shared" si="245"/>
        <v>Yellow</v>
      </c>
      <c r="CD205" s="8" t="str">
        <f t="shared" si="246"/>
        <v>Yellow</v>
      </c>
      <c r="CE205" s="8" t="str">
        <f t="shared" si="247"/>
        <v>Yellow</v>
      </c>
      <c r="CF205" s="8" t="str">
        <f t="shared" si="248"/>
        <v>Yellow</v>
      </c>
      <c r="CG205" s="8" t="str">
        <f t="shared" si="287"/>
        <v>Yellow</v>
      </c>
      <c r="CH205" s="8" t="str">
        <f t="shared" si="249"/>
        <v/>
      </c>
      <c r="CI205" s="8" t="str">
        <f t="shared" si="288"/>
        <v/>
      </c>
      <c r="CJ205" s="8" t="str">
        <f t="shared" si="250"/>
        <v>Yellow</v>
      </c>
      <c r="CL205" s="10" t="str">
        <f t="shared" si="289"/>
        <v>Italy - Rome - Hotel Splendide Royal Roma</v>
      </c>
      <c r="CN205" s="22" t="str">
        <f t="shared" si="251"/>
        <v/>
      </c>
      <c r="CO205" s="22" t="str">
        <f t="shared" si="252"/>
        <v/>
      </c>
      <c r="CP205" s="22" t="str">
        <f t="shared" si="253"/>
        <v/>
      </c>
      <c r="CQ205" s="22" t="str">
        <f t="shared" si="254"/>
        <v/>
      </c>
      <c r="CR205" s="22" t="str">
        <f t="shared" si="290"/>
        <v/>
      </c>
      <c r="CS205" s="22" t="str">
        <f t="shared" si="291"/>
        <v/>
      </c>
      <c r="CY205" s="8" t="str">
        <f t="shared" si="255"/>
        <v>X</v>
      </c>
      <c r="CZ205" s="29" t="str">
        <f t="shared" si="256"/>
        <v>X</v>
      </c>
      <c r="DB205" s="8" t="str">
        <f t="shared" si="257"/>
        <v>X</v>
      </c>
      <c r="DC205" s="8" t="str">
        <f t="shared" si="258"/>
        <v>X</v>
      </c>
      <c r="DD205" s="8" t="str">
        <f t="shared" si="259"/>
        <v>X</v>
      </c>
      <c r="DE205" s="8" t="str">
        <f t="shared" si="260"/>
        <v>X</v>
      </c>
      <c r="DF205" s="8" t="str">
        <f t="shared" si="261"/>
        <v>X</v>
      </c>
      <c r="DG205" s="8" t="str">
        <f t="shared" si="262"/>
        <v>X</v>
      </c>
      <c r="DH205" s="8" t="str">
        <f t="shared" si="263"/>
        <v>X</v>
      </c>
      <c r="DI205" s="8" t="str">
        <f t="shared" si="264"/>
        <v>X</v>
      </c>
      <c r="DJ205" s="8" t="str">
        <f t="shared" si="265"/>
        <v>X</v>
      </c>
      <c r="DK205" s="8" t="str">
        <f t="shared" si="266"/>
        <v>X</v>
      </c>
      <c r="DL205" s="8" t="str">
        <f t="shared" si="267"/>
        <v>X</v>
      </c>
      <c r="DM205" s="8" t="str">
        <f t="shared" si="268"/>
        <v>X</v>
      </c>
      <c r="DN205" s="8" t="str">
        <f t="shared" si="269"/>
        <v>X</v>
      </c>
      <c r="DO205" s="8" t="str">
        <f t="shared" si="270"/>
        <v>X</v>
      </c>
      <c r="DP205" s="8" t="str">
        <f t="shared" si="271"/>
        <v>X</v>
      </c>
      <c r="DQ205" s="8" t="str">
        <f t="shared" si="272"/>
        <v>X</v>
      </c>
      <c r="DR205" s="8" t="str">
        <f t="shared" si="273"/>
        <v>X</v>
      </c>
      <c r="DS205" s="8" t="str">
        <f t="shared" si="274"/>
        <v>X</v>
      </c>
      <c r="DT205" s="8" t="str">
        <f t="shared" si="275"/>
        <v>X</v>
      </c>
      <c r="DU205" s="8" t="str">
        <f t="shared" si="276"/>
        <v>X</v>
      </c>
      <c r="DV205" s="8" t="str">
        <f t="shared" si="277"/>
        <v>X</v>
      </c>
      <c r="DW205" s="8" t="str">
        <f t="shared" si="278"/>
        <v>X</v>
      </c>
      <c r="DX205" s="8" t="str">
        <f t="shared" si="279"/>
        <v>X</v>
      </c>
      <c r="DZ205" s="8" t="str">
        <f t="shared" si="280"/>
        <v>X</v>
      </c>
      <c r="EB205" s="8">
        <f>IF($DZ205="", "", COUNTIF($DZ$11:$DZ205, "X"))</f>
        <v>195</v>
      </c>
      <c r="ED205" s="10" t="str">
        <f t="shared" si="281"/>
        <v>195. Hotel Splendide Royal Roma</v>
      </c>
      <c r="EF205" s="8">
        <v>195</v>
      </c>
      <c r="EH205" s="10" t="str">
        <f>IF($B205="", "", IF(COUNTIF($B$11:$B205, $B205)&gt;1, "", $B205))</f>
        <v/>
      </c>
      <c r="EI205" s="8" t="str">
        <f t="shared" si="282"/>
        <v/>
      </c>
      <c r="EJ205" s="10" t="str">
        <f t="shared" si="283"/>
        <v/>
      </c>
      <c r="EL205" s="10" t="str">
        <f>IF($C205="", "", IF(COUNTIF($C$11:$C205, $C205)&gt;1, "", $C205))</f>
        <v/>
      </c>
      <c r="EM205" s="8" t="str">
        <f t="shared" si="284"/>
        <v/>
      </c>
      <c r="EN205" s="10" t="str">
        <f t="shared" si="285"/>
        <v>Mykonos Island</v>
      </c>
    </row>
    <row r="206" spans="1:144" hidden="1" x14ac:dyDescent="0.35">
      <c r="A206" s="2"/>
      <c r="B206" s="41" t="s">
        <v>354</v>
      </c>
      <c r="C206" s="42" t="s">
        <v>803</v>
      </c>
      <c r="D206" s="42" t="s">
        <v>804</v>
      </c>
      <c r="E206" s="49">
        <v>21</v>
      </c>
      <c r="F206" s="49">
        <v>15</v>
      </c>
      <c r="G206" s="49">
        <v>6</v>
      </c>
      <c r="H206" s="49">
        <v>0</v>
      </c>
      <c r="I206" s="42" t="s">
        <v>137</v>
      </c>
      <c r="J206" s="50" t="s">
        <v>137</v>
      </c>
      <c r="K206" s="49" t="s">
        <v>137</v>
      </c>
      <c r="L206" s="49" t="s">
        <v>137</v>
      </c>
      <c r="M206" s="49" t="s">
        <v>137</v>
      </c>
      <c r="N206" s="49" t="s">
        <v>137</v>
      </c>
      <c r="O206" s="49" t="s">
        <v>137</v>
      </c>
      <c r="P206" s="49" t="s">
        <v>137</v>
      </c>
      <c r="Q206" s="49" t="s">
        <v>137</v>
      </c>
      <c r="R206" s="49" t="s">
        <v>137</v>
      </c>
      <c r="S206" s="50" t="s">
        <v>137</v>
      </c>
      <c r="T206" s="49" t="s">
        <v>137</v>
      </c>
      <c r="U206" s="49" t="s">
        <v>137</v>
      </c>
      <c r="V206" s="49" t="s">
        <v>137</v>
      </c>
      <c r="W206" s="50" t="s">
        <v>7</v>
      </c>
      <c r="X206" s="49" t="s">
        <v>137</v>
      </c>
      <c r="Y206" s="50" t="s">
        <v>137</v>
      </c>
      <c r="Z206" s="49" t="s">
        <v>137</v>
      </c>
      <c r="AA206" s="49" t="s">
        <v>137</v>
      </c>
      <c r="AB206" s="67" t="s">
        <v>137</v>
      </c>
      <c r="AC206" s="63" t="s">
        <v>790</v>
      </c>
      <c r="AD206" s="63" t="s">
        <v>1202</v>
      </c>
      <c r="AE206" s="43" t="s">
        <v>137</v>
      </c>
      <c r="AF206" s="2"/>
      <c r="BE206" s="8" t="str">
        <f t="shared" si="286"/>
        <v>X</v>
      </c>
      <c r="BG206" s="8" t="str">
        <f t="shared" si="223"/>
        <v/>
      </c>
      <c r="BH206" s="8" t="str">
        <f t="shared" si="224"/>
        <v/>
      </c>
      <c r="BI206" s="8" t="str">
        <f t="shared" si="225"/>
        <v/>
      </c>
      <c r="BJ206" s="8" t="str">
        <f t="shared" si="226"/>
        <v/>
      </c>
      <c r="BK206" s="8" t="str">
        <f t="shared" si="227"/>
        <v/>
      </c>
      <c r="BL206" s="8" t="str">
        <f t="shared" si="228"/>
        <v/>
      </c>
      <c r="BM206" s="8" t="str">
        <f t="shared" si="229"/>
        <v/>
      </c>
      <c r="BN206" s="8" t="str">
        <f t="shared" si="230"/>
        <v>Yellow</v>
      </c>
      <c r="BO206" s="8" t="str">
        <f t="shared" si="231"/>
        <v>Yellow</v>
      </c>
      <c r="BP206" s="8" t="str">
        <f t="shared" si="232"/>
        <v>Yellow</v>
      </c>
      <c r="BQ206" s="8" t="str">
        <f t="shared" si="233"/>
        <v>Yellow</v>
      </c>
      <c r="BR206" s="8" t="str">
        <f t="shared" si="234"/>
        <v>Yellow</v>
      </c>
      <c r="BS206" s="8" t="str">
        <f t="shared" si="235"/>
        <v>Yellow</v>
      </c>
      <c r="BT206" s="8" t="str">
        <f t="shared" si="236"/>
        <v>Yellow</v>
      </c>
      <c r="BU206" s="8" t="str">
        <f t="shared" si="237"/>
        <v>Yellow</v>
      </c>
      <c r="BV206" s="8" t="str">
        <f t="shared" si="238"/>
        <v>Yellow</v>
      </c>
      <c r="BW206" s="8" t="str">
        <f t="shared" si="239"/>
        <v>Yellow</v>
      </c>
      <c r="BX206" s="8" t="str">
        <f t="shared" si="240"/>
        <v>Yellow</v>
      </c>
      <c r="BY206" s="8" t="str">
        <f t="shared" si="241"/>
        <v>Yellow</v>
      </c>
      <c r="BZ206" s="8" t="str">
        <f t="shared" si="242"/>
        <v>Yellow</v>
      </c>
      <c r="CA206" s="8" t="str">
        <f t="shared" si="243"/>
        <v>Yellow</v>
      </c>
      <c r="CB206" s="8" t="str">
        <f t="shared" si="244"/>
        <v/>
      </c>
      <c r="CC206" s="8" t="str">
        <f t="shared" si="245"/>
        <v>Yellow</v>
      </c>
      <c r="CD206" s="8" t="str">
        <f t="shared" si="246"/>
        <v>Yellow</v>
      </c>
      <c r="CE206" s="8" t="str">
        <f t="shared" si="247"/>
        <v>Yellow</v>
      </c>
      <c r="CF206" s="8" t="str">
        <f t="shared" si="248"/>
        <v>Yellow</v>
      </c>
      <c r="CG206" s="8" t="str">
        <f t="shared" si="287"/>
        <v>Yellow</v>
      </c>
      <c r="CH206" s="8" t="str">
        <f t="shared" si="249"/>
        <v/>
      </c>
      <c r="CI206" s="8" t="str">
        <f t="shared" si="288"/>
        <v/>
      </c>
      <c r="CJ206" s="8" t="str">
        <f t="shared" si="250"/>
        <v>Yellow</v>
      </c>
      <c r="CL206" s="10" t="str">
        <f t="shared" si="289"/>
        <v>Italy - Nardò - Masseria Donna Menga</v>
      </c>
      <c r="CN206" s="22" t="str">
        <f t="shared" si="251"/>
        <v/>
      </c>
      <c r="CO206" s="22" t="str">
        <f t="shared" si="252"/>
        <v/>
      </c>
      <c r="CP206" s="22" t="str">
        <f t="shared" si="253"/>
        <v/>
      </c>
      <c r="CQ206" s="22" t="str">
        <f t="shared" si="254"/>
        <v/>
      </c>
      <c r="CR206" s="22" t="str">
        <f t="shared" si="290"/>
        <v/>
      </c>
      <c r="CS206" s="22" t="str">
        <f t="shared" si="291"/>
        <v/>
      </c>
      <c r="CY206" s="8" t="str">
        <f t="shared" si="255"/>
        <v>X</v>
      </c>
      <c r="CZ206" s="29" t="str">
        <f t="shared" si="256"/>
        <v>X</v>
      </c>
      <c r="DB206" s="8" t="str">
        <f t="shared" si="257"/>
        <v>X</v>
      </c>
      <c r="DC206" s="8" t="str">
        <f t="shared" si="258"/>
        <v>X</v>
      </c>
      <c r="DD206" s="8" t="str">
        <f t="shared" si="259"/>
        <v>X</v>
      </c>
      <c r="DE206" s="8" t="str">
        <f t="shared" si="260"/>
        <v>X</v>
      </c>
      <c r="DF206" s="8" t="str">
        <f t="shared" si="261"/>
        <v>X</v>
      </c>
      <c r="DG206" s="8" t="str">
        <f t="shared" si="262"/>
        <v>X</v>
      </c>
      <c r="DH206" s="8" t="str">
        <f t="shared" si="263"/>
        <v>X</v>
      </c>
      <c r="DI206" s="8" t="str">
        <f t="shared" si="264"/>
        <v>X</v>
      </c>
      <c r="DJ206" s="8" t="str">
        <f t="shared" si="265"/>
        <v>X</v>
      </c>
      <c r="DK206" s="8" t="str">
        <f t="shared" si="266"/>
        <v>X</v>
      </c>
      <c r="DL206" s="8" t="str">
        <f t="shared" si="267"/>
        <v>X</v>
      </c>
      <c r="DM206" s="8" t="str">
        <f t="shared" si="268"/>
        <v>X</v>
      </c>
      <c r="DN206" s="8" t="str">
        <f t="shared" si="269"/>
        <v>X</v>
      </c>
      <c r="DO206" s="8" t="str">
        <f t="shared" si="270"/>
        <v>X</v>
      </c>
      <c r="DP206" s="8" t="str">
        <f t="shared" si="271"/>
        <v>X</v>
      </c>
      <c r="DQ206" s="8" t="str">
        <f t="shared" si="272"/>
        <v>X</v>
      </c>
      <c r="DR206" s="8" t="str">
        <f t="shared" si="273"/>
        <v>X</v>
      </c>
      <c r="DS206" s="8" t="str">
        <f t="shared" si="274"/>
        <v>X</v>
      </c>
      <c r="DT206" s="8" t="str">
        <f t="shared" si="275"/>
        <v>X</v>
      </c>
      <c r="DU206" s="8" t="str">
        <f t="shared" si="276"/>
        <v>X</v>
      </c>
      <c r="DV206" s="8" t="str">
        <f t="shared" si="277"/>
        <v>X</v>
      </c>
      <c r="DW206" s="8" t="str">
        <f t="shared" si="278"/>
        <v>X</v>
      </c>
      <c r="DX206" s="8" t="str">
        <f t="shared" si="279"/>
        <v>X</v>
      </c>
      <c r="DZ206" s="8" t="str">
        <f t="shared" si="280"/>
        <v>X</v>
      </c>
      <c r="EB206" s="8">
        <f>IF($DZ206="", "", COUNTIF($DZ$11:$DZ206, "X"))</f>
        <v>196</v>
      </c>
      <c r="ED206" s="10" t="str">
        <f t="shared" si="281"/>
        <v>196. Masseria Donna Menga</v>
      </c>
      <c r="EF206" s="8">
        <v>196</v>
      </c>
      <c r="EH206" s="10" t="str">
        <f>IF($B206="", "", IF(COUNTIF($B$11:$B206, $B206)&gt;1, "", $B206))</f>
        <v/>
      </c>
      <c r="EI206" s="8" t="str">
        <f t="shared" si="282"/>
        <v/>
      </c>
      <c r="EJ206" s="10" t="str">
        <f t="shared" si="283"/>
        <v/>
      </c>
      <c r="EL206" s="10" t="str">
        <f>IF($C206="", "", IF(COUNTIF($C$11:$C206, $C206)&gt;1, "", $C206))</f>
        <v>Nardò</v>
      </c>
      <c r="EM206" s="8">
        <f t="shared" si="284"/>
        <v>199</v>
      </c>
      <c r="EN206" s="10" t="str">
        <f t="shared" si="285"/>
        <v>Mykonos, Kyklades</v>
      </c>
    </row>
    <row r="207" spans="1:144" hidden="1" x14ac:dyDescent="0.35">
      <c r="A207" s="2"/>
      <c r="B207" s="41" t="s">
        <v>354</v>
      </c>
      <c r="C207" s="42" t="s">
        <v>407</v>
      </c>
      <c r="D207" s="42" t="s">
        <v>408</v>
      </c>
      <c r="E207" s="49">
        <v>70</v>
      </c>
      <c r="F207" s="49">
        <v>49</v>
      </c>
      <c r="G207" s="49">
        <v>21</v>
      </c>
      <c r="H207" s="49">
        <v>0</v>
      </c>
      <c r="I207" s="42" t="s">
        <v>137</v>
      </c>
      <c r="J207" s="50" t="s">
        <v>137</v>
      </c>
      <c r="K207" s="49" t="s">
        <v>137</v>
      </c>
      <c r="L207" s="49" t="s">
        <v>137</v>
      </c>
      <c r="M207" s="49" t="s">
        <v>137</v>
      </c>
      <c r="N207" s="49" t="s">
        <v>137</v>
      </c>
      <c r="O207" s="49" t="s">
        <v>137</v>
      </c>
      <c r="P207" s="49" t="s">
        <v>137</v>
      </c>
      <c r="Q207" s="49" t="s">
        <v>137</v>
      </c>
      <c r="R207" s="49" t="s">
        <v>137</v>
      </c>
      <c r="S207" s="50" t="s">
        <v>137</v>
      </c>
      <c r="T207" s="49" t="s">
        <v>137</v>
      </c>
      <c r="U207" s="49" t="s">
        <v>137</v>
      </c>
      <c r="V207" s="49" t="s">
        <v>137</v>
      </c>
      <c r="W207" s="50" t="s">
        <v>7</v>
      </c>
      <c r="X207" s="49" t="s">
        <v>137</v>
      </c>
      <c r="Y207" s="50" t="s">
        <v>137</v>
      </c>
      <c r="Z207" s="49" t="s">
        <v>137</v>
      </c>
      <c r="AA207" s="49" t="s">
        <v>137</v>
      </c>
      <c r="AB207" s="67" t="s">
        <v>137</v>
      </c>
      <c r="AC207" s="63" t="s">
        <v>790</v>
      </c>
      <c r="AD207" s="63" t="s">
        <v>968</v>
      </c>
      <c r="AE207" s="43" t="s">
        <v>137</v>
      </c>
      <c r="AF207" s="2"/>
      <c r="BE207" s="8" t="str">
        <f t="shared" si="286"/>
        <v>X</v>
      </c>
      <c r="BG207" s="8" t="str">
        <f t="shared" si="223"/>
        <v/>
      </c>
      <c r="BH207" s="8" t="str">
        <f t="shared" si="224"/>
        <v/>
      </c>
      <c r="BI207" s="8" t="str">
        <f t="shared" si="225"/>
        <v/>
      </c>
      <c r="BJ207" s="8" t="str">
        <f t="shared" si="226"/>
        <v/>
      </c>
      <c r="BK207" s="8" t="str">
        <f t="shared" si="227"/>
        <v/>
      </c>
      <c r="BL207" s="8" t="str">
        <f t="shared" si="228"/>
        <v/>
      </c>
      <c r="BM207" s="8" t="str">
        <f t="shared" si="229"/>
        <v/>
      </c>
      <c r="BN207" s="8" t="str">
        <f t="shared" si="230"/>
        <v>Yellow</v>
      </c>
      <c r="BO207" s="8" t="str">
        <f t="shared" si="231"/>
        <v>Yellow</v>
      </c>
      <c r="BP207" s="8" t="str">
        <f t="shared" si="232"/>
        <v>Yellow</v>
      </c>
      <c r="BQ207" s="8" t="str">
        <f t="shared" si="233"/>
        <v>Yellow</v>
      </c>
      <c r="BR207" s="8" t="str">
        <f t="shared" si="234"/>
        <v>Yellow</v>
      </c>
      <c r="BS207" s="8" t="str">
        <f t="shared" si="235"/>
        <v>Yellow</v>
      </c>
      <c r="BT207" s="8" t="str">
        <f t="shared" si="236"/>
        <v>Yellow</v>
      </c>
      <c r="BU207" s="8" t="str">
        <f t="shared" si="237"/>
        <v>Yellow</v>
      </c>
      <c r="BV207" s="8" t="str">
        <f t="shared" si="238"/>
        <v>Yellow</v>
      </c>
      <c r="BW207" s="8" t="str">
        <f t="shared" si="239"/>
        <v>Yellow</v>
      </c>
      <c r="BX207" s="8" t="str">
        <f t="shared" si="240"/>
        <v>Yellow</v>
      </c>
      <c r="BY207" s="8" t="str">
        <f t="shared" si="241"/>
        <v>Yellow</v>
      </c>
      <c r="BZ207" s="8" t="str">
        <f t="shared" si="242"/>
        <v>Yellow</v>
      </c>
      <c r="CA207" s="8" t="str">
        <f t="shared" si="243"/>
        <v>Yellow</v>
      </c>
      <c r="CB207" s="8" t="str">
        <f t="shared" si="244"/>
        <v/>
      </c>
      <c r="CC207" s="8" t="str">
        <f t="shared" si="245"/>
        <v>Yellow</v>
      </c>
      <c r="CD207" s="8" t="str">
        <f t="shared" si="246"/>
        <v>Yellow</v>
      </c>
      <c r="CE207" s="8" t="str">
        <f t="shared" si="247"/>
        <v>Yellow</v>
      </c>
      <c r="CF207" s="8" t="str">
        <f t="shared" si="248"/>
        <v>Yellow</v>
      </c>
      <c r="CG207" s="8" t="str">
        <f t="shared" si="287"/>
        <v>Yellow</v>
      </c>
      <c r="CH207" s="8" t="str">
        <f t="shared" si="249"/>
        <v/>
      </c>
      <c r="CI207" s="8" t="str">
        <f t="shared" si="288"/>
        <v/>
      </c>
      <c r="CJ207" s="8" t="str">
        <f t="shared" si="250"/>
        <v>Yellow</v>
      </c>
      <c r="CL207" s="10" t="str">
        <f t="shared" si="289"/>
        <v>Italy - Taormina - Mazzarò Sea Palace</v>
      </c>
      <c r="CN207" s="22" t="str">
        <f t="shared" si="251"/>
        <v/>
      </c>
      <c r="CO207" s="22" t="str">
        <f t="shared" si="252"/>
        <v/>
      </c>
      <c r="CP207" s="22" t="str">
        <f t="shared" si="253"/>
        <v/>
      </c>
      <c r="CQ207" s="22" t="str">
        <f t="shared" si="254"/>
        <v/>
      </c>
      <c r="CR207" s="22" t="str">
        <f t="shared" si="290"/>
        <v/>
      </c>
      <c r="CS207" s="22" t="str">
        <f t="shared" si="291"/>
        <v/>
      </c>
      <c r="CY207" s="8" t="str">
        <f t="shared" si="255"/>
        <v>X</v>
      </c>
      <c r="CZ207" s="29" t="str">
        <f t="shared" si="256"/>
        <v>X</v>
      </c>
      <c r="DB207" s="8" t="str">
        <f t="shared" si="257"/>
        <v>X</v>
      </c>
      <c r="DC207" s="8" t="str">
        <f t="shared" si="258"/>
        <v>X</v>
      </c>
      <c r="DD207" s="8" t="str">
        <f t="shared" si="259"/>
        <v>X</v>
      </c>
      <c r="DE207" s="8" t="str">
        <f t="shared" si="260"/>
        <v>X</v>
      </c>
      <c r="DF207" s="8" t="str">
        <f t="shared" si="261"/>
        <v>X</v>
      </c>
      <c r="DG207" s="8" t="str">
        <f t="shared" si="262"/>
        <v>X</v>
      </c>
      <c r="DH207" s="8" t="str">
        <f t="shared" si="263"/>
        <v>X</v>
      </c>
      <c r="DI207" s="8" t="str">
        <f t="shared" si="264"/>
        <v>X</v>
      </c>
      <c r="DJ207" s="8" t="str">
        <f t="shared" si="265"/>
        <v>X</v>
      </c>
      <c r="DK207" s="8" t="str">
        <f t="shared" si="266"/>
        <v>X</v>
      </c>
      <c r="DL207" s="8" t="str">
        <f t="shared" si="267"/>
        <v>X</v>
      </c>
      <c r="DM207" s="8" t="str">
        <f t="shared" si="268"/>
        <v>X</v>
      </c>
      <c r="DN207" s="8" t="str">
        <f t="shared" si="269"/>
        <v>X</v>
      </c>
      <c r="DO207" s="8" t="str">
        <f t="shared" si="270"/>
        <v>X</v>
      </c>
      <c r="DP207" s="8" t="str">
        <f t="shared" si="271"/>
        <v>X</v>
      </c>
      <c r="DQ207" s="8" t="str">
        <f t="shared" si="272"/>
        <v>X</v>
      </c>
      <c r="DR207" s="8" t="str">
        <f t="shared" si="273"/>
        <v>X</v>
      </c>
      <c r="DS207" s="8" t="str">
        <f t="shared" si="274"/>
        <v>X</v>
      </c>
      <c r="DT207" s="8" t="str">
        <f t="shared" si="275"/>
        <v>X</v>
      </c>
      <c r="DU207" s="8" t="str">
        <f t="shared" si="276"/>
        <v>X</v>
      </c>
      <c r="DV207" s="8" t="str">
        <f t="shared" si="277"/>
        <v>X</v>
      </c>
      <c r="DW207" s="8" t="str">
        <f t="shared" si="278"/>
        <v>X</v>
      </c>
      <c r="DX207" s="8" t="str">
        <f t="shared" si="279"/>
        <v>X</v>
      </c>
      <c r="DZ207" s="8" t="str">
        <f t="shared" si="280"/>
        <v>X</v>
      </c>
      <c r="EB207" s="8">
        <f>IF($DZ207="", "", COUNTIF($DZ$11:$DZ207, "X"))</f>
        <v>197</v>
      </c>
      <c r="ED207" s="10" t="str">
        <f t="shared" si="281"/>
        <v>197. Mazzarò Sea Palace</v>
      </c>
      <c r="EF207" s="8">
        <v>197</v>
      </c>
      <c r="EH207" s="10" t="str">
        <f>IF($B207="", "", IF(COUNTIF($B$11:$B207, $B207)&gt;1, "", $B207))</f>
        <v/>
      </c>
      <c r="EI207" s="8" t="str">
        <f t="shared" si="282"/>
        <v/>
      </c>
      <c r="EJ207" s="10" t="str">
        <f t="shared" si="283"/>
        <v/>
      </c>
      <c r="EL207" s="10" t="str">
        <f>IF($C207="", "", IF(COUNTIF($C$11:$C207, $C207)&gt;1, "", $C207))</f>
        <v>Taormina</v>
      </c>
      <c r="EM207" s="8">
        <f t="shared" si="284"/>
        <v>315</v>
      </c>
      <c r="EN207" s="10" t="str">
        <f t="shared" si="285"/>
        <v>Nagoya City</v>
      </c>
    </row>
    <row r="208" spans="1:144" hidden="1" x14ac:dyDescent="0.35">
      <c r="A208" s="2"/>
      <c r="B208" s="41" t="s">
        <v>354</v>
      </c>
      <c r="C208" s="42" t="s">
        <v>403</v>
      </c>
      <c r="D208" s="42" t="s">
        <v>404</v>
      </c>
      <c r="E208" s="49">
        <v>40</v>
      </c>
      <c r="F208" s="49">
        <v>26</v>
      </c>
      <c r="G208" s="49">
        <v>14</v>
      </c>
      <c r="H208" s="49">
        <v>0</v>
      </c>
      <c r="I208" s="42" t="s">
        <v>137</v>
      </c>
      <c r="J208" s="50" t="s">
        <v>137</v>
      </c>
      <c r="K208" s="49" t="s">
        <v>137</v>
      </c>
      <c r="L208" s="49" t="s">
        <v>137</v>
      </c>
      <c r="M208" s="49" t="s">
        <v>137</v>
      </c>
      <c r="N208" s="49" t="s">
        <v>137</v>
      </c>
      <c r="O208" s="49" t="s">
        <v>137</v>
      </c>
      <c r="P208" s="49" t="s">
        <v>137</v>
      </c>
      <c r="Q208" s="49" t="s">
        <v>137</v>
      </c>
      <c r="R208" s="49" t="s">
        <v>137</v>
      </c>
      <c r="S208" s="50" t="s">
        <v>137</v>
      </c>
      <c r="T208" s="49" t="s">
        <v>137</v>
      </c>
      <c r="U208" s="49" t="s">
        <v>137</v>
      </c>
      <c r="V208" s="49" t="s">
        <v>137</v>
      </c>
      <c r="W208" s="50" t="s">
        <v>7</v>
      </c>
      <c r="X208" s="49" t="s">
        <v>137</v>
      </c>
      <c r="Y208" s="50" t="s">
        <v>137</v>
      </c>
      <c r="Z208" s="49" t="s">
        <v>137</v>
      </c>
      <c r="AA208" s="49" t="s">
        <v>137</v>
      </c>
      <c r="AB208" s="67" t="s">
        <v>137</v>
      </c>
      <c r="AC208" s="63" t="s">
        <v>790</v>
      </c>
      <c r="AD208" s="63" t="s">
        <v>966</v>
      </c>
      <c r="AE208" s="43" t="s">
        <v>137</v>
      </c>
      <c r="AF208" s="2"/>
      <c r="BE208" s="8" t="str">
        <f t="shared" si="286"/>
        <v>X</v>
      </c>
      <c r="BG208" s="8" t="str">
        <f t="shared" si="223"/>
        <v/>
      </c>
      <c r="BH208" s="8" t="str">
        <f t="shared" si="224"/>
        <v/>
      </c>
      <c r="BI208" s="8" t="str">
        <f t="shared" si="225"/>
        <v/>
      </c>
      <c r="BJ208" s="8" t="str">
        <f t="shared" si="226"/>
        <v/>
      </c>
      <c r="BK208" s="8" t="str">
        <f t="shared" si="227"/>
        <v/>
      </c>
      <c r="BL208" s="8" t="str">
        <f t="shared" si="228"/>
        <v/>
      </c>
      <c r="BM208" s="8" t="str">
        <f t="shared" si="229"/>
        <v/>
      </c>
      <c r="BN208" s="8" t="str">
        <f t="shared" si="230"/>
        <v>Yellow</v>
      </c>
      <c r="BO208" s="8" t="str">
        <f t="shared" si="231"/>
        <v>Yellow</v>
      </c>
      <c r="BP208" s="8" t="str">
        <f t="shared" si="232"/>
        <v>Yellow</v>
      </c>
      <c r="BQ208" s="8" t="str">
        <f t="shared" si="233"/>
        <v>Yellow</v>
      </c>
      <c r="BR208" s="8" t="str">
        <f t="shared" si="234"/>
        <v>Yellow</v>
      </c>
      <c r="BS208" s="8" t="str">
        <f t="shared" si="235"/>
        <v>Yellow</v>
      </c>
      <c r="BT208" s="8" t="str">
        <f t="shared" si="236"/>
        <v>Yellow</v>
      </c>
      <c r="BU208" s="8" t="str">
        <f t="shared" si="237"/>
        <v>Yellow</v>
      </c>
      <c r="BV208" s="8" t="str">
        <f t="shared" si="238"/>
        <v>Yellow</v>
      </c>
      <c r="BW208" s="8" t="str">
        <f t="shared" si="239"/>
        <v>Yellow</v>
      </c>
      <c r="BX208" s="8" t="str">
        <f t="shared" si="240"/>
        <v>Yellow</v>
      </c>
      <c r="BY208" s="8" t="str">
        <f t="shared" si="241"/>
        <v>Yellow</v>
      </c>
      <c r="BZ208" s="8" t="str">
        <f t="shared" si="242"/>
        <v>Yellow</v>
      </c>
      <c r="CA208" s="8" t="str">
        <f t="shared" si="243"/>
        <v>Yellow</v>
      </c>
      <c r="CB208" s="8" t="str">
        <f t="shared" si="244"/>
        <v/>
      </c>
      <c r="CC208" s="8" t="str">
        <f t="shared" si="245"/>
        <v>Yellow</v>
      </c>
      <c r="CD208" s="8" t="str">
        <f t="shared" si="246"/>
        <v>Yellow</v>
      </c>
      <c r="CE208" s="8" t="str">
        <f t="shared" si="247"/>
        <v>Yellow</v>
      </c>
      <c r="CF208" s="8" t="str">
        <f t="shared" si="248"/>
        <v>Yellow</v>
      </c>
      <c r="CG208" s="8" t="str">
        <f t="shared" si="287"/>
        <v>Yellow</v>
      </c>
      <c r="CH208" s="8" t="str">
        <f t="shared" si="249"/>
        <v/>
      </c>
      <c r="CI208" s="8" t="str">
        <f t="shared" si="288"/>
        <v/>
      </c>
      <c r="CJ208" s="8" t="str">
        <f t="shared" si="250"/>
        <v>Yellow</v>
      </c>
      <c r="CL208" s="10" t="str">
        <f t="shared" si="289"/>
        <v>Italy - Forio - Botania Relais &amp; Spa</v>
      </c>
      <c r="CN208" s="22" t="str">
        <f t="shared" si="251"/>
        <v/>
      </c>
      <c r="CO208" s="22" t="str">
        <f t="shared" si="252"/>
        <v/>
      </c>
      <c r="CP208" s="22" t="str">
        <f t="shared" si="253"/>
        <v/>
      </c>
      <c r="CQ208" s="22" t="str">
        <f t="shared" si="254"/>
        <v/>
      </c>
      <c r="CR208" s="22" t="str">
        <f t="shared" si="290"/>
        <v/>
      </c>
      <c r="CS208" s="22" t="str">
        <f t="shared" si="291"/>
        <v/>
      </c>
      <c r="CY208" s="8" t="str">
        <f t="shared" si="255"/>
        <v>X</v>
      </c>
      <c r="CZ208" s="29" t="str">
        <f t="shared" si="256"/>
        <v>X</v>
      </c>
      <c r="DB208" s="8" t="str">
        <f t="shared" si="257"/>
        <v>X</v>
      </c>
      <c r="DC208" s="8" t="str">
        <f t="shared" si="258"/>
        <v>X</v>
      </c>
      <c r="DD208" s="8" t="str">
        <f t="shared" si="259"/>
        <v>X</v>
      </c>
      <c r="DE208" s="8" t="str">
        <f t="shared" si="260"/>
        <v>X</v>
      </c>
      <c r="DF208" s="8" t="str">
        <f t="shared" si="261"/>
        <v>X</v>
      </c>
      <c r="DG208" s="8" t="str">
        <f t="shared" si="262"/>
        <v>X</v>
      </c>
      <c r="DH208" s="8" t="str">
        <f t="shared" si="263"/>
        <v>X</v>
      </c>
      <c r="DI208" s="8" t="str">
        <f t="shared" si="264"/>
        <v>X</v>
      </c>
      <c r="DJ208" s="8" t="str">
        <f t="shared" si="265"/>
        <v>X</v>
      </c>
      <c r="DK208" s="8" t="str">
        <f t="shared" si="266"/>
        <v>X</v>
      </c>
      <c r="DL208" s="8" t="str">
        <f t="shared" si="267"/>
        <v>X</v>
      </c>
      <c r="DM208" s="8" t="str">
        <f t="shared" si="268"/>
        <v>X</v>
      </c>
      <c r="DN208" s="8" t="str">
        <f t="shared" si="269"/>
        <v>X</v>
      </c>
      <c r="DO208" s="8" t="str">
        <f t="shared" si="270"/>
        <v>X</v>
      </c>
      <c r="DP208" s="8" t="str">
        <f t="shared" si="271"/>
        <v>X</v>
      </c>
      <c r="DQ208" s="8" t="str">
        <f t="shared" si="272"/>
        <v>X</v>
      </c>
      <c r="DR208" s="8" t="str">
        <f t="shared" si="273"/>
        <v>X</v>
      </c>
      <c r="DS208" s="8" t="str">
        <f t="shared" si="274"/>
        <v>X</v>
      </c>
      <c r="DT208" s="8" t="str">
        <f t="shared" si="275"/>
        <v>X</v>
      </c>
      <c r="DU208" s="8" t="str">
        <f t="shared" si="276"/>
        <v>X</v>
      </c>
      <c r="DV208" s="8" t="str">
        <f t="shared" si="277"/>
        <v>X</v>
      </c>
      <c r="DW208" s="8" t="str">
        <f t="shared" si="278"/>
        <v>X</v>
      </c>
      <c r="DX208" s="8" t="str">
        <f t="shared" si="279"/>
        <v>X</v>
      </c>
      <c r="DZ208" s="8" t="str">
        <f t="shared" si="280"/>
        <v>X</v>
      </c>
      <c r="EB208" s="8">
        <f>IF($DZ208="", "", COUNTIF($DZ$11:$DZ208, "X"))</f>
        <v>198</v>
      </c>
      <c r="ED208" s="10" t="str">
        <f t="shared" si="281"/>
        <v>198. Botania Relais &amp; Spa</v>
      </c>
      <c r="EF208" s="8">
        <v>198</v>
      </c>
      <c r="EH208" s="10" t="str">
        <f>IF($B208="", "", IF(COUNTIF($B$11:$B208, $B208)&gt;1, "", $B208))</f>
        <v/>
      </c>
      <c r="EI208" s="8" t="str">
        <f t="shared" si="282"/>
        <v/>
      </c>
      <c r="EJ208" s="10" t="str">
        <f t="shared" si="283"/>
        <v/>
      </c>
      <c r="EL208" s="10" t="str">
        <f>IF($C208="", "", IF(COUNTIF($C$11:$C208, $C208)&gt;1, "", $C208))</f>
        <v>Forio</v>
      </c>
      <c r="EM208" s="8">
        <f t="shared" si="284"/>
        <v>97</v>
      </c>
      <c r="EN208" s="10" t="str">
        <f t="shared" si="285"/>
        <v>Naples</v>
      </c>
    </row>
    <row r="209" spans="1:144" hidden="1" x14ac:dyDescent="0.35">
      <c r="A209" s="2"/>
      <c r="B209" s="41" t="s">
        <v>354</v>
      </c>
      <c r="C209" s="42" t="s">
        <v>369</v>
      </c>
      <c r="D209" s="42" t="s">
        <v>370</v>
      </c>
      <c r="E209" s="49">
        <v>97</v>
      </c>
      <c r="F209" s="49">
        <v>76</v>
      </c>
      <c r="G209" s="49">
        <v>21</v>
      </c>
      <c r="H209" s="49">
        <v>0</v>
      </c>
      <c r="I209" s="42" t="s">
        <v>137</v>
      </c>
      <c r="J209" s="50" t="s">
        <v>137</v>
      </c>
      <c r="K209" s="49" t="s">
        <v>137</v>
      </c>
      <c r="L209" s="49" t="s">
        <v>137</v>
      </c>
      <c r="M209" s="49" t="s">
        <v>137</v>
      </c>
      <c r="N209" s="49" t="s">
        <v>137</v>
      </c>
      <c r="O209" s="49" t="s">
        <v>137</v>
      </c>
      <c r="P209" s="49" t="s">
        <v>137</v>
      </c>
      <c r="Q209" s="49" t="s">
        <v>137</v>
      </c>
      <c r="R209" s="49" t="s">
        <v>137</v>
      </c>
      <c r="S209" s="50" t="s">
        <v>137</v>
      </c>
      <c r="T209" s="49" t="s">
        <v>137</v>
      </c>
      <c r="U209" s="49" t="s">
        <v>137</v>
      </c>
      <c r="V209" s="49" t="s">
        <v>137</v>
      </c>
      <c r="W209" s="50" t="s">
        <v>7</v>
      </c>
      <c r="X209" s="49" t="s">
        <v>137</v>
      </c>
      <c r="Y209" s="50" t="s">
        <v>137</v>
      </c>
      <c r="Z209" s="49" t="s">
        <v>137</v>
      </c>
      <c r="AA209" s="49" t="s">
        <v>137</v>
      </c>
      <c r="AB209" s="67" t="s">
        <v>137</v>
      </c>
      <c r="AC209" s="63" t="s">
        <v>790</v>
      </c>
      <c r="AD209" s="63" t="s">
        <v>943</v>
      </c>
      <c r="AE209" s="43" t="s">
        <v>137</v>
      </c>
      <c r="AF209" s="2"/>
      <c r="BE209" s="8" t="str">
        <f t="shared" si="286"/>
        <v>X</v>
      </c>
      <c r="BG209" s="8" t="str">
        <f t="shared" si="223"/>
        <v/>
      </c>
      <c r="BH209" s="8" t="str">
        <f t="shared" si="224"/>
        <v/>
      </c>
      <c r="BI209" s="8" t="str">
        <f t="shared" si="225"/>
        <v/>
      </c>
      <c r="BJ209" s="8" t="str">
        <f t="shared" si="226"/>
        <v/>
      </c>
      <c r="BK209" s="8" t="str">
        <f t="shared" si="227"/>
        <v/>
      </c>
      <c r="BL209" s="8" t="str">
        <f t="shared" si="228"/>
        <v/>
      </c>
      <c r="BM209" s="8" t="str">
        <f t="shared" si="229"/>
        <v/>
      </c>
      <c r="BN209" s="8" t="str">
        <f t="shared" si="230"/>
        <v>Yellow</v>
      </c>
      <c r="BO209" s="8" t="str">
        <f t="shared" si="231"/>
        <v>Yellow</v>
      </c>
      <c r="BP209" s="8" t="str">
        <f t="shared" si="232"/>
        <v>Yellow</v>
      </c>
      <c r="BQ209" s="8" t="str">
        <f t="shared" si="233"/>
        <v>Yellow</v>
      </c>
      <c r="BR209" s="8" t="str">
        <f t="shared" si="234"/>
        <v>Yellow</v>
      </c>
      <c r="BS209" s="8" t="str">
        <f t="shared" si="235"/>
        <v>Yellow</v>
      </c>
      <c r="BT209" s="8" t="str">
        <f t="shared" si="236"/>
        <v>Yellow</v>
      </c>
      <c r="BU209" s="8" t="str">
        <f t="shared" si="237"/>
        <v>Yellow</v>
      </c>
      <c r="BV209" s="8" t="str">
        <f t="shared" si="238"/>
        <v>Yellow</v>
      </c>
      <c r="BW209" s="8" t="str">
        <f t="shared" si="239"/>
        <v>Yellow</v>
      </c>
      <c r="BX209" s="8" t="str">
        <f t="shared" si="240"/>
        <v>Yellow</v>
      </c>
      <c r="BY209" s="8" t="str">
        <f t="shared" si="241"/>
        <v>Yellow</v>
      </c>
      <c r="BZ209" s="8" t="str">
        <f t="shared" si="242"/>
        <v>Yellow</v>
      </c>
      <c r="CA209" s="8" t="str">
        <f t="shared" si="243"/>
        <v>Yellow</v>
      </c>
      <c r="CB209" s="8" t="str">
        <f t="shared" si="244"/>
        <v/>
      </c>
      <c r="CC209" s="8" t="str">
        <f t="shared" si="245"/>
        <v>Yellow</v>
      </c>
      <c r="CD209" s="8" t="str">
        <f t="shared" si="246"/>
        <v>Yellow</v>
      </c>
      <c r="CE209" s="8" t="str">
        <f t="shared" si="247"/>
        <v>Yellow</v>
      </c>
      <c r="CF209" s="8" t="str">
        <f t="shared" si="248"/>
        <v>Yellow</v>
      </c>
      <c r="CG209" s="8" t="str">
        <f t="shared" si="287"/>
        <v>Yellow</v>
      </c>
      <c r="CH209" s="8" t="str">
        <f t="shared" si="249"/>
        <v/>
      </c>
      <c r="CI209" s="8" t="str">
        <f t="shared" si="288"/>
        <v/>
      </c>
      <c r="CJ209" s="8" t="str">
        <f t="shared" si="250"/>
        <v>Yellow</v>
      </c>
      <c r="CL209" s="10" t="str">
        <f t="shared" si="289"/>
        <v>Italy - Reischach-Bruneck - Falkensteiner Hotel Kronplatz</v>
      </c>
      <c r="CN209" s="22" t="str">
        <f t="shared" si="251"/>
        <v/>
      </c>
      <c r="CO209" s="22" t="str">
        <f t="shared" si="252"/>
        <v/>
      </c>
      <c r="CP209" s="22" t="str">
        <f t="shared" si="253"/>
        <v/>
      </c>
      <c r="CQ209" s="22" t="str">
        <f t="shared" si="254"/>
        <v/>
      </c>
      <c r="CR209" s="22" t="str">
        <f t="shared" si="290"/>
        <v/>
      </c>
      <c r="CS209" s="22" t="str">
        <f t="shared" si="291"/>
        <v/>
      </c>
      <c r="CY209" s="8" t="str">
        <f t="shared" si="255"/>
        <v>X</v>
      </c>
      <c r="CZ209" s="29" t="str">
        <f t="shared" si="256"/>
        <v>X</v>
      </c>
      <c r="DB209" s="8" t="str">
        <f t="shared" si="257"/>
        <v>X</v>
      </c>
      <c r="DC209" s="8" t="str">
        <f t="shared" si="258"/>
        <v>X</v>
      </c>
      <c r="DD209" s="8" t="str">
        <f t="shared" si="259"/>
        <v>X</v>
      </c>
      <c r="DE209" s="8" t="str">
        <f t="shared" si="260"/>
        <v>X</v>
      </c>
      <c r="DF209" s="8" t="str">
        <f t="shared" si="261"/>
        <v>X</v>
      </c>
      <c r="DG209" s="8" t="str">
        <f t="shared" si="262"/>
        <v>X</v>
      </c>
      <c r="DH209" s="8" t="str">
        <f t="shared" si="263"/>
        <v>X</v>
      </c>
      <c r="DI209" s="8" t="str">
        <f t="shared" si="264"/>
        <v>X</v>
      </c>
      <c r="DJ209" s="8" t="str">
        <f t="shared" si="265"/>
        <v>X</v>
      </c>
      <c r="DK209" s="8" t="str">
        <f t="shared" si="266"/>
        <v>X</v>
      </c>
      <c r="DL209" s="8" t="str">
        <f t="shared" si="267"/>
        <v>X</v>
      </c>
      <c r="DM209" s="8" t="str">
        <f t="shared" si="268"/>
        <v>X</v>
      </c>
      <c r="DN209" s="8" t="str">
        <f t="shared" si="269"/>
        <v>X</v>
      </c>
      <c r="DO209" s="8" t="str">
        <f t="shared" si="270"/>
        <v>X</v>
      </c>
      <c r="DP209" s="8" t="str">
        <f t="shared" si="271"/>
        <v>X</v>
      </c>
      <c r="DQ209" s="8" t="str">
        <f t="shared" si="272"/>
        <v>X</v>
      </c>
      <c r="DR209" s="8" t="str">
        <f t="shared" si="273"/>
        <v>X</v>
      </c>
      <c r="DS209" s="8" t="str">
        <f t="shared" si="274"/>
        <v>X</v>
      </c>
      <c r="DT209" s="8" t="str">
        <f t="shared" si="275"/>
        <v>X</v>
      </c>
      <c r="DU209" s="8" t="str">
        <f t="shared" si="276"/>
        <v>X</v>
      </c>
      <c r="DV209" s="8" t="str">
        <f t="shared" si="277"/>
        <v>X</v>
      </c>
      <c r="DW209" s="8" t="str">
        <f t="shared" si="278"/>
        <v>X</v>
      </c>
      <c r="DX209" s="8" t="str">
        <f t="shared" si="279"/>
        <v>X</v>
      </c>
      <c r="DZ209" s="8" t="str">
        <f t="shared" si="280"/>
        <v>X</v>
      </c>
      <c r="EB209" s="8">
        <f>IF($DZ209="", "", COUNTIF($DZ$11:$DZ209, "X"))</f>
        <v>199</v>
      </c>
      <c r="ED209" s="10" t="str">
        <f t="shared" si="281"/>
        <v>199. Falkensteiner Hotel Kronplatz</v>
      </c>
      <c r="EF209" s="8">
        <v>199</v>
      </c>
      <c r="EH209" s="10" t="str">
        <f>IF($B209="", "", IF(COUNTIF($B$11:$B209, $B209)&gt;1, "", $B209))</f>
        <v/>
      </c>
      <c r="EI209" s="8" t="str">
        <f t="shared" si="282"/>
        <v/>
      </c>
      <c r="EJ209" s="10" t="str">
        <f t="shared" si="283"/>
        <v/>
      </c>
      <c r="EL209" s="10" t="str">
        <f>IF($C209="", "", IF(COUNTIF($C$11:$C209, $C209)&gt;1, "", $C209))</f>
        <v>Reischach-Bruneck</v>
      </c>
      <c r="EM209" s="8">
        <f t="shared" si="284"/>
        <v>247</v>
      </c>
      <c r="EN209" s="10" t="str">
        <f t="shared" si="285"/>
        <v>Nardò</v>
      </c>
    </row>
    <row r="210" spans="1:144" hidden="1" x14ac:dyDescent="0.35">
      <c r="A210" s="2"/>
      <c r="B210" s="41" t="s">
        <v>354</v>
      </c>
      <c r="C210" s="42" t="s">
        <v>386</v>
      </c>
      <c r="D210" s="42" t="s">
        <v>1203</v>
      </c>
      <c r="E210" s="49">
        <v>32</v>
      </c>
      <c r="F210" s="49">
        <v>14</v>
      </c>
      <c r="G210" s="49">
        <v>18</v>
      </c>
      <c r="H210" s="49">
        <v>0</v>
      </c>
      <c r="I210" s="42" t="s">
        <v>137</v>
      </c>
      <c r="J210" s="50" t="s">
        <v>137</v>
      </c>
      <c r="K210" s="49" t="s">
        <v>137</v>
      </c>
      <c r="L210" s="49" t="s">
        <v>137</v>
      </c>
      <c r="M210" s="49" t="s">
        <v>137</v>
      </c>
      <c r="N210" s="49" t="s">
        <v>137</v>
      </c>
      <c r="O210" s="49" t="s">
        <v>137</v>
      </c>
      <c r="P210" s="49" t="s">
        <v>137</v>
      </c>
      <c r="Q210" s="49" t="s">
        <v>137</v>
      </c>
      <c r="R210" s="49" t="s">
        <v>137</v>
      </c>
      <c r="S210" s="50" t="s">
        <v>137</v>
      </c>
      <c r="T210" s="49" t="s">
        <v>137</v>
      </c>
      <c r="U210" s="49" t="s">
        <v>137</v>
      </c>
      <c r="V210" s="49" t="s">
        <v>137</v>
      </c>
      <c r="W210" s="50" t="s">
        <v>137</v>
      </c>
      <c r="X210" s="49" t="s">
        <v>137</v>
      </c>
      <c r="Y210" s="50" t="s">
        <v>137</v>
      </c>
      <c r="Z210" s="49" t="s">
        <v>137</v>
      </c>
      <c r="AA210" s="49" t="s">
        <v>137</v>
      </c>
      <c r="AB210" s="67" t="s">
        <v>137</v>
      </c>
      <c r="AC210" s="63" t="s">
        <v>790</v>
      </c>
      <c r="AD210" s="63" t="s">
        <v>971</v>
      </c>
      <c r="AE210" s="43" t="s">
        <v>137</v>
      </c>
      <c r="AF210" s="2"/>
      <c r="BE210" s="8" t="str">
        <f t="shared" si="286"/>
        <v>X</v>
      </c>
      <c r="BG210" s="8" t="str">
        <f t="shared" si="223"/>
        <v/>
      </c>
      <c r="BH210" s="8" t="str">
        <f t="shared" si="224"/>
        <v/>
      </c>
      <c r="BI210" s="8" t="str">
        <f t="shared" si="225"/>
        <v/>
      </c>
      <c r="BJ210" s="8" t="str">
        <f t="shared" si="226"/>
        <v/>
      </c>
      <c r="BK210" s="8" t="str">
        <f t="shared" si="227"/>
        <v/>
      </c>
      <c r="BL210" s="8" t="str">
        <f t="shared" si="228"/>
        <v/>
      </c>
      <c r="BM210" s="8" t="str">
        <f t="shared" si="229"/>
        <v/>
      </c>
      <c r="BN210" s="8" t="str">
        <f t="shared" si="230"/>
        <v>Yellow</v>
      </c>
      <c r="BO210" s="8" t="str">
        <f t="shared" si="231"/>
        <v>Yellow</v>
      </c>
      <c r="BP210" s="8" t="str">
        <f t="shared" si="232"/>
        <v>Yellow</v>
      </c>
      <c r="BQ210" s="8" t="str">
        <f t="shared" si="233"/>
        <v>Yellow</v>
      </c>
      <c r="BR210" s="8" t="str">
        <f t="shared" si="234"/>
        <v>Yellow</v>
      </c>
      <c r="BS210" s="8" t="str">
        <f t="shared" si="235"/>
        <v>Yellow</v>
      </c>
      <c r="BT210" s="8" t="str">
        <f t="shared" si="236"/>
        <v>Yellow</v>
      </c>
      <c r="BU210" s="8" t="str">
        <f t="shared" si="237"/>
        <v>Yellow</v>
      </c>
      <c r="BV210" s="8" t="str">
        <f t="shared" si="238"/>
        <v>Yellow</v>
      </c>
      <c r="BW210" s="8" t="str">
        <f t="shared" si="239"/>
        <v>Yellow</v>
      </c>
      <c r="BX210" s="8" t="str">
        <f t="shared" si="240"/>
        <v>Yellow</v>
      </c>
      <c r="BY210" s="8" t="str">
        <f t="shared" si="241"/>
        <v>Yellow</v>
      </c>
      <c r="BZ210" s="8" t="str">
        <f t="shared" si="242"/>
        <v>Yellow</v>
      </c>
      <c r="CA210" s="8" t="str">
        <f t="shared" si="243"/>
        <v>Yellow</v>
      </c>
      <c r="CB210" s="8" t="str">
        <f t="shared" si="244"/>
        <v>Yellow</v>
      </c>
      <c r="CC210" s="8" t="str">
        <f t="shared" si="245"/>
        <v>Yellow</v>
      </c>
      <c r="CD210" s="8" t="str">
        <f t="shared" si="246"/>
        <v>Yellow</v>
      </c>
      <c r="CE210" s="8" t="str">
        <f t="shared" si="247"/>
        <v>Yellow</v>
      </c>
      <c r="CF210" s="8" t="str">
        <f t="shared" si="248"/>
        <v>Yellow</v>
      </c>
      <c r="CG210" s="8" t="str">
        <f t="shared" si="287"/>
        <v>Yellow</v>
      </c>
      <c r="CH210" s="8" t="str">
        <f t="shared" si="249"/>
        <v/>
      </c>
      <c r="CI210" s="8" t="str">
        <f t="shared" si="288"/>
        <v/>
      </c>
      <c r="CJ210" s="8" t="str">
        <f t="shared" si="250"/>
        <v>Yellow</v>
      </c>
      <c r="CL210" s="10" t="str">
        <f t="shared" si="289"/>
        <v>Italy - Venice - Violino d'Oro Venezia</v>
      </c>
      <c r="CN210" s="22" t="str">
        <f t="shared" si="251"/>
        <v/>
      </c>
      <c r="CO210" s="22" t="str">
        <f t="shared" si="252"/>
        <v/>
      </c>
      <c r="CP210" s="22" t="str">
        <f t="shared" si="253"/>
        <v/>
      </c>
      <c r="CQ210" s="22" t="str">
        <f t="shared" si="254"/>
        <v/>
      </c>
      <c r="CR210" s="22" t="str">
        <f t="shared" si="290"/>
        <v/>
      </c>
      <c r="CS210" s="22" t="str">
        <f t="shared" si="291"/>
        <v/>
      </c>
      <c r="CY210" s="8" t="str">
        <f t="shared" si="255"/>
        <v>X</v>
      </c>
      <c r="CZ210" s="29" t="str">
        <f t="shared" si="256"/>
        <v>X</v>
      </c>
      <c r="DB210" s="8" t="str">
        <f t="shared" si="257"/>
        <v>X</v>
      </c>
      <c r="DC210" s="8" t="str">
        <f t="shared" si="258"/>
        <v>X</v>
      </c>
      <c r="DD210" s="8" t="str">
        <f t="shared" si="259"/>
        <v>X</v>
      </c>
      <c r="DE210" s="8" t="str">
        <f t="shared" si="260"/>
        <v>X</v>
      </c>
      <c r="DF210" s="8" t="str">
        <f t="shared" si="261"/>
        <v>X</v>
      </c>
      <c r="DG210" s="8" t="str">
        <f t="shared" si="262"/>
        <v>X</v>
      </c>
      <c r="DH210" s="8" t="str">
        <f t="shared" si="263"/>
        <v>X</v>
      </c>
      <c r="DI210" s="8" t="str">
        <f t="shared" si="264"/>
        <v>X</v>
      </c>
      <c r="DJ210" s="8" t="str">
        <f t="shared" si="265"/>
        <v>X</v>
      </c>
      <c r="DK210" s="8" t="str">
        <f t="shared" si="266"/>
        <v>X</v>
      </c>
      <c r="DL210" s="8" t="str">
        <f t="shared" si="267"/>
        <v>X</v>
      </c>
      <c r="DM210" s="8" t="str">
        <f t="shared" si="268"/>
        <v>X</v>
      </c>
      <c r="DN210" s="8" t="str">
        <f t="shared" si="269"/>
        <v>X</v>
      </c>
      <c r="DO210" s="8" t="str">
        <f t="shared" si="270"/>
        <v>X</v>
      </c>
      <c r="DP210" s="8" t="str">
        <f t="shared" si="271"/>
        <v>X</v>
      </c>
      <c r="DQ210" s="8" t="str">
        <f t="shared" si="272"/>
        <v>X</v>
      </c>
      <c r="DR210" s="8" t="str">
        <f t="shared" si="273"/>
        <v>X</v>
      </c>
      <c r="DS210" s="8" t="str">
        <f t="shared" si="274"/>
        <v>X</v>
      </c>
      <c r="DT210" s="8" t="str">
        <f t="shared" si="275"/>
        <v>X</v>
      </c>
      <c r="DU210" s="8" t="str">
        <f t="shared" si="276"/>
        <v>X</v>
      </c>
      <c r="DV210" s="8" t="str">
        <f t="shared" si="277"/>
        <v>X</v>
      </c>
      <c r="DW210" s="8" t="str">
        <f t="shared" si="278"/>
        <v>X</v>
      </c>
      <c r="DX210" s="8" t="str">
        <f t="shared" si="279"/>
        <v>X</v>
      </c>
      <c r="DZ210" s="8" t="str">
        <f t="shared" si="280"/>
        <v>X</v>
      </c>
      <c r="EB210" s="8">
        <f>IF($DZ210="", "", COUNTIF($DZ$11:$DZ210, "X"))</f>
        <v>200</v>
      </c>
      <c r="ED210" s="10" t="str">
        <f t="shared" si="281"/>
        <v>200. Violino d'Oro Venezia</v>
      </c>
      <c r="EF210" s="8">
        <v>200</v>
      </c>
      <c r="EH210" s="10" t="str">
        <f>IF($B210="", "", IF(COUNTIF($B$11:$B210, $B210)&gt;1, "", $B210))</f>
        <v/>
      </c>
      <c r="EI210" s="8" t="str">
        <f t="shared" si="282"/>
        <v/>
      </c>
      <c r="EJ210" s="10" t="str">
        <f t="shared" si="283"/>
        <v/>
      </c>
      <c r="EL210" s="10" t="str">
        <f>IF($C210="", "", IF(COUNTIF($C$11:$C210, $C210)&gt;1, "", $C210))</f>
        <v/>
      </c>
      <c r="EM210" s="8" t="str">
        <f t="shared" si="284"/>
        <v/>
      </c>
      <c r="EN210" s="10" t="str">
        <f t="shared" si="285"/>
        <v>Nashville</v>
      </c>
    </row>
    <row r="211" spans="1:144" hidden="1" x14ac:dyDescent="0.35">
      <c r="A211" s="2"/>
      <c r="B211" s="41" t="s">
        <v>354</v>
      </c>
      <c r="C211" s="42" t="s">
        <v>1204</v>
      </c>
      <c r="D211" s="42" t="s">
        <v>1205</v>
      </c>
      <c r="E211" s="49">
        <v>34</v>
      </c>
      <c r="F211" s="49">
        <v>34</v>
      </c>
      <c r="G211" s="49" t="s">
        <v>137</v>
      </c>
      <c r="H211" s="49">
        <v>0</v>
      </c>
      <c r="I211" s="42" t="s">
        <v>137</v>
      </c>
      <c r="J211" s="50" t="s">
        <v>137</v>
      </c>
      <c r="K211" s="49" t="s">
        <v>137</v>
      </c>
      <c r="L211" s="49" t="s">
        <v>137</v>
      </c>
      <c r="M211" s="49" t="s">
        <v>137</v>
      </c>
      <c r="N211" s="49" t="s">
        <v>137</v>
      </c>
      <c r="O211" s="49" t="s">
        <v>137</v>
      </c>
      <c r="P211" s="49" t="s">
        <v>137</v>
      </c>
      <c r="Q211" s="49" t="s">
        <v>137</v>
      </c>
      <c r="R211" s="49" t="s">
        <v>137</v>
      </c>
      <c r="S211" s="50" t="s">
        <v>137</v>
      </c>
      <c r="T211" s="49" t="s">
        <v>137</v>
      </c>
      <c r="U211" s="49" t="s">
        <v>137</v>
      </c>
      <c r="V211" s="49" t="s">
        <v>137</v>
      </c>
      <c r="W211" s="50" t="s">
        <v>137</v>
      </c>
      <c r="X211" s="49" t="s">
        <v>137</v>
      </c>
      <c r="Y211" s="50" t="s">
        <v>137</v>
      </c>
      <c r="Z211" s="49" t="s">
        <v>137</v>
      </c>
      <c r="AA211" s="49" t="s">
        <v>137</v>
      </c>
      <c r="AB211" s="67" t="s">
        <v>137</v>
      </c>
      <c r="AC211" s="63" t="s">
        <v>790</v>
      </c>
      <c r="AD211" s="63" t="s">
        <v>1206</v>
      </c>
      <c r="AE211" s="43" t="s">
        <v>137</v>
      </c>
      <c r="AF211" s="2"/>
      <c r="BE211" s="8" t="str">
        <f t="shared" si="286"/>
        <v>X</v>
      </c>
      <c r="BG211" s="8" t="str">
        <f t="shared" si="223"/>
        <v/>
      </c>
      <c r="BH211" s="8" t="str">
        <f t="shared" si="224"/>
        <v/>
      </c>
      <c r="BI211" s="8" t="str">
        <f t="shared" si="225"/>
        <v/>
      </c>
      <c r="BJ211" s="8" t="str">
        <f t="shared" si="226"/>
        <v/>
      </c>
      <c r="BK211" s="8" t="str">
        <f t="shared" si="227"/>
        <v/>
      </c>
      <c r="BL211" s="8" t="str">
        <f t="shared" si="228"/>
        <v>Yellow</v>
      </c>
      <c r="BM211" s="8" t="str">
        <f t="shared" si="229"/>
        <v/>
      </c>
      <c r="BN211" s="8" t="str">
        <f t="shared" si="230"/>
        <v>Yellow</v>
      </c>
      <c r="BO211" s="8" t="str">
        <f t="shared" si="231"/>
        <v>Yellow</v>
      </c>
      <c r="BP211" s="8" t="str">
        <f t="shared" si="232"/>
        <v>Yellow</v>
      </c>
      <c r="BQ211" s="8" t="str">
        <f t="shared" si="233"/>
        <v>Yellow</v>
      </c>
      <c r="BR211" s="8" t="str">
        <f t="shared" si="234"/>
        <v>Yellow</v>
      </c>
      <c r="BS211" s="8" t="str">
        <f t="shared" si="235"/>
        <v>Yellow</v>
      </c>
      <c r="BT211" s="8" t="str">
        <f t="shared" si="236"/>
        <v>Yellow</v>
      </c>
      <c r="BU211" s="8" t="str">
        <f t="shared" si="237"/>
        <v>Yellow</v>
      </c>
      <c r="BV211" s="8" t="str">
        <f t="shared" si="238"/>
        <v>Yellow</v>
      </c>
      <c r="BW211" s="8" t="str">
        <f t="shared" si="239"/>
        <v>Yellow</v>
      </c>
      <c r="BX211" s="8" t="str">
        <f t="shared" si="240"/>
        <v>Yellow</v>
      </c>
      <c r="BY211" s="8" t="str">
        <f t="shared" si="241"/>
        <v>Yellow</v>
      </c>
      <c r="BZ211" s="8" t="str">
        <f t="shared" si="242"/>
        <v>Yellow</v>
      </c>
      <c r="CA211" s="8" t="str">
        <f t="shared" si="243"/>
        <v>Yellow</v>
      </c>
      <c r="CB211" s="8" t="str">
        <f t="shared" si="244"/>
        <v>Yellow</v>
      </c>
      <c r="CC211" s="8" t="str">
        <f t="shared" si="245"/>
        <v>Yellow</v>
      </c>
      <c r="CD211" s="8" t="str">
        <f t="shared" si="246"/>
        <v>Yellow</v>
      </c>
      <c r="CE211" s="8" t="str">
        <f t="shared" si="247"/>
        <v>Yellow</v>
      </c>
      <c r="CF211" s="8" t="str">
        <f t="shared" si="248"/>
        <v>Yellow</v>
      </c>
      <c r="CG211" s="8" t="str">
        <f t="shared" si="287"/>
        <v>Yellow</v>
      </c>
      <c r="CH211" s="8" t="str">
        <f t="shared" si="249"/>
        <v/>
      </c>
      <c r="CI211" s="8" t="str">
        <f t="shared" si="288"/>
        <v/>
      </c>
      <c r="CJ211" s="8" t="str">
        <f t="shared" si="250"/>
        <v>Yellow</v>
      </c>
      <c r="CL211" s="10" t="str">
        <f t="shared" si="289"/>
        <v>Italy - Maratea - Santavenere</v>
      </c>
      <c r="CN211" s="22" t="str">
        <f t="shared" si="251"/>
        <v/>
      </c>
      <c r="CO211" s="22" t="str">
        <f t="shared" si="252"/>
        <v/>
      </c>
      <c r="CP211" s="22" t="str">
        <f t="shared" si="253"/>
        <v/>
      </c>
      <c r="CQ211" s="22" t="str">
        <f t="shared" si="254"/>
        <v/>
      </c>
      <c r="CR211" s="22" t="str">
        <f t="shared" si="290"/>
        <v/>
      </c>
      <c r="CS211" s="22" t="str">
        <f t="shared" si="291"/>
        <v/>
      </c>
      <c r="CY211" s="8" t="str">
        <f t="shared" si="255"/>
        <v>X</v>
      </c>
      <c r="CZ211" s="29" t="str">
        <f t="shared" si="256"/>
        <v>X</v>
      </c>
      <c r="DB211" s="8" t="str">
        <f t="shared" si="257"/>
        <v>X</v>
      </c>
      <c r="DC211" s="8" t="str">
        <f t="shared" si="258"/>
        <v>X</v>
      </c>
      <c r="DD211" s="8" t="str">
        <f t="shared" si="259"/>
        <v>X</v>
      </c>
      <c r="DE211" s="8" t="str">
        <f t="shared" si="260"/>
        <v>X</v>
      </c>
      <c r="DF211" s="8" t="str">
        <f t="shared" si="261"/>
        <v>X</v>
      </c>
      <c r="DG211" s="8" t="str">
        <f t="shared" si="262"/>
        <v>X</v>
      </c>
      <c r="DH211" s="8" t="str">
        <f t="shared" si="263"/>
        <v>X</v>
      </c>
      <c r="DI211" s="8" t="str">
        <f t="shared" si="264"/>
        <v>X</v>
      </c>
      <c r="DJ211" s="8" t="str">
        <f t="shared" si="265"/>
        <v>X</v>
      </c>
      <c r="DK211" s="8" t="str">
        <f t="shared" si="266"/>
        <v>X</v>
      </c>
      <c r="DL211" s="8" t="str">
        <f t="shared" si="267"/>
        <v>X</v>
      </c>
      <c r="DM211" s="8" t="str">
        <f t="shared" si="268"/>
        <v>X</v>
      </c>
      <c r="DN211" s="8" t="str">
        <f t="shared" si="269"/>
        <v>X</v>
      </c>
      <c r="DO211" s="8" t="str">
        <f t="shared" si="270"/>
        <v>X</v>
      </c>
      <c r="DP211" s="8" t="str">
        <f t="shared" si="271"/>
        <v>X</v>
      </c>
      <c r="DQ211" s="8" t="str">
        <f t="shared" si="272"/>
        <v>X</v>
      </c>
      <c r="DR211" s="8" t="str">
        <f t="shared" si="273"/>
        <v>X</v>
      </c>
      <c r="DS211" s="8" t="str">
        <f t="shared" si="274"/>
        <v>X</v>
      </c>
      <c r="DT211" s="8" t="str">
        <f t="shared" si="275"/>
        <v>X</v>
      </c>
      <c r="DU211" s="8" t="str">
        <f t="shared" si="276"/>
        <v>X</v>
      </c>
      <c r="DV211" s="8" t="str">
        <f t="shared" si="277"/>
        <v>X</v>
      </c>
      <c r="DW211" s="8" t="str">
        <f t="shared" si="278"/>
        <v>X</v>
      </c>
      <c r="DX211" s="8" t="str">
        <f t="shared" si="279"/>
        <v>X</v>
      </c>
      <c r="DZ211" s="8" t="str">
        <f t="shared" si="280"/>
        <v>X</v>
      </c>
      <c r="EB211" s="8">
        <f>IF($DZ211="", "", COUNTIF($DZ$11:$DZ211, "X"))</f>
        <v>201</v>
      </c>
      <c r="ED211" s="10" t="str">
        <f t="shared" si="281"/>
        <v>201. Santavenere</v>
      </c>
      <c r="EF211" s="8">
        <v>201</v>
      </c>
      <c r="EH211" s="10" t="str">
        <f>IF($B211="", "", IF(COUNTIF($B$11:$B211, $B211)&gt;1, "", $B211))</f>
        <v/>
      </c>
      <c r="EI211" s="8" t="str">
        <f t="shared" si="282"/>
        <v/>
      </c>
      <c r="EJ211" s="10" t="str">
        <f t="shared" si="283"/>
        <v/>
      </c>
      <c r="EL211" s="10" t="str">
        <f>IF($C211="", "", IF(COUNTIF($C$11:$C211, $C211)&gt;1, "", $C211))</f>
        <v>Maratea</v>
      </c>
      <c r="EM211" s="8">
        <f t="shared" si="284"/>
        <v>172</v>
      </c>
      <c r="EN211" s="10" t="str">
        <f t="shared" si="285"/>
        <v>Neo Chorio</v>
      </c>
    </row>
    <row r="212" spans="1:144" hidden="1" x14ac:dyDescent="0.35">
      <c r="A212" s="2"/>
      <c r="B212" s="41" t="s">
        <v>354</v>
      </c>
      <c r="C212" s="42" t="s">
        <v>1207</v>
      </c>
      <c r="D212" s="42" t="s">
        <v>1208</v>
      </c>
      <c r="E212" s="49">
        <v>60</v>
      </c>
      <c r="F212" s="49">
        <v>51</v>
      </c>
      <c r="G212" s="49">
        <v>9</v>
      </c>
      <c r="H212" s="49">
        <v>0</v>
      </c>
      <c r="I212" s="42" t="s">
        <v>137</v>
      </c>
      <c r="J212" s="50" t="s">
        <v>137</v>
      </c>
      <c r="K212" s="49" t="s">
        <v>137</v>
      </c>
      <c r="L212" s="49" t="s">
        <v>137</v>
      </c>
      <c r="M212" s="49" t="s">
        <v>137</v>
      </c>
      <c r="N212" s="49" t="s">
        <v>137</v>
      </c>
      <c r="O212" s="49" t="s">
        <v>137</v>
      </c>
      <c r="P212" s="49" t="s">
        <v>137</v>
      </c>
      <c r="Q212" s="49" t="s">
        <v>137</v>
      </c>
      <c r="R212" s="49" t="s">
        <v>137</v>
      </c>
      <c r="S212" s="50" t="s">
        <v>137</v>
      </c>
      <c r="T212" s="49" t="s">
        <v>137</v>
      </c>
      <c r="U212" s="49" t="s">
        <v>137</v>
      </c>
      <c r="V212" s="49" t="s">
        <v>137</v>
      </c>
      <c r="W212" s="50" t="s">
        <v>137</v>
      </c>
      <c r="X212" s="49" t="s">
        <v>137</v>
      </c>
      <c r="Y212" s="50" t="s">
        <v>137</v>
      </c>
      <c r="Z212" s="49" t="s">
        <v>137</v>
      </c>
      <c r="AA212" s="49" t="s">
        <v>137</v>
      </c>
      <c r="AB212" s="67" t="s">
        <v>137</v>
      </c>
      <c r="AC212" s="63" t="s">
        <v>790</v>
      </c>
      <c r="AD212" s="63" t="s">
        <v>1209</v>
      </c>
      <c r="AE212" s="43" t="s">
        <v>137</v>
      </c>
      <c r="AF212" s="2"/>
      <c r="BE212" s="8" t="str">
        <f t="shared" si="286"/>
        <v>X</v>
      </c>
      <c r="BG212" s="8" t="str">
        <f t="shared" si="223"/>
        <v/>
      </c>
      <c r="BH212" s="8" t="str">
        <f t="shared" si="224"/>
        <v/>
      </c>
      <c r="BI212" s="8" t="str">
        <f t="shared" si="225"/>
        <v/>
      </c>
      <c r="BJ212" s="8" t="str">
        <f t="shared" si="226"/>
        <v/>
      </c>
      <c r="BK212" s="8" t="str">
        <f t="shared" si="227"/>
        <v/>
      </c>
      <c r="BL212" s="8" t="str">
        <f t="shared" si="228"/>
        <v/>
      </c>
      <c r="BM212" s="8" t="str">
        <f t="shared" si="229"/>
        <v/>
      </c>
      <c r="BN212" s="8" t="str">
        <f t="shared" si="230"/>
        <v>Yellow</v>
      </c>
      <c r="BO212" s="8" t="str">
        <f t="shared" si="231"/>
        <v>Yellow</v>
      </c>
      <c r="BP212" s="8" t="str">
        <f t="shared" si="232"/>
        <v>Yellow</v>
      </c>
      <c r="BQ212" s="8" t="str">
        <f t="shared" si="233"/>
        <v>Yellow</v>
      </c>
      <c r="BR212" s="8" t="str">
        <f t="shared" si="234"/>
        <v>Yellow</v>
      </c>
      <c r="BS212" s="8" t="str">
        <f t="shared" si="235"/>
        <v>Yellow</v>
      </c>
      <c r="BT212" s="8" t="str">
        <f t="shared" si="236"/>
        <v>Yellow</v>
      </c>
      <c r="BU212" s="8" t="str">
        <f t="shared" si="237"/>
        <v>Yellow</v>
      </c>
      <c r="BV212" s="8" t="str">
        <f t="shared" si="238"/>
        <v>Yellow</v>
      </c>
      <c r="BW212" s="8" t="str">
        <f t="shared" si="239"/>
        <v>Yellow</v>
      </c>
      <c r="BX212" s="8" t="str">
        <f t="shared" si="240"/>
        <v>Yellow</v>
      </c>
      <c r="BY212" s="8" t="str">
        <f t="shared" si="241"/>
        <v>Yellow</v>
      </c>
      <c r="BZ212" s="8" t="str">
        <f t="shared" si="242"/>
        <v>Yellow</v>
      </c>
      <c r="CA212" s="8" t="str">
        <f t="shared" si="243"/>
        <v>Yellow</v>
      </c>
      <c r="CB212" s="8" t="str">
        <f t="shared" si="244"/>
        <v>Yellow</v>
      </c>
      <c r="CC212" s="8" t="str">
        <f t="shared" si="245"/>
        <v>Yellow</v>
      </c>
      <c r="CD212" s="8" t="str">
        <f t="shared" si="246"/>
        <v>Yellow</v>
      </c>
      <c r="CE212" s="8" t="str">
        <f t="shared" si="247"/>
        <v>Yellow</v>
      </c>
      <c r="CF212" s="8" t="str">
        <f t="shared" si="248"/>
        <v>Yellow</v>
      </c>
      <c r="CG212" s="8" t="str">
        <f t="shared" si="287"/>
        <v>Yellow</v>
      </c>
      <c r="CH212" s="8" t="str">
        <f t="shared" si="249"/>
        <v/>
      </c>
      <c r="CI212" s="8" t="str">
        <f t="shared" si="288"/>
        <v/>
      </c>
      <c r="CJ212" s="8" t="str">
        <f t="shared" si="250"/>
        <v>Yellow</v>
      </c>
      <c r="CL212" s="10" t="str">
        <f t="shared" si="289"/>
        <v>Italy - Alassio - Grand Hotel Alassio Beach &amp; SPA Resort</v>
      </c>
      <c r="CN212" s="22" t="str">
        <f t="shared" si="251"/>
        <v/>
      </c>
      <c r="CO212" s="22" t="str">
        <f t="shared" si="252"/>
        <v/>
      </c>
      <c r="CP212" s="22" t="str">
        <f t="shared" si="253"/>
        <v/>
      </c>
      <c r="CQ212" s="22" t="str">
        <f t="shared" si="254"/>
        <v/>
      </c>
      <c r="CR212" s="22" t="str">
        <f t="shared" si="290"/>
        <v/>
      </c>
      <c r="CS212" s="22" t="str">
        <f t="shared" si="291"/>
        <v/>
      </c>
      <c r="CY212" s="8" t="str">
        <f t="shared" si="255"/>
        <v>X</v>
      </c>
      <c r="CZ212" s="29" t="str">
        <f t="shared" si="256"/>
        <v>X</v>
      </c>
      <c r="DB212" s="8" t="str">
        <f t="shared" si="257"/>
        <v>X</v>
      </c>
      <c r="DC212" s="8" t="str">
        <f t="shared" si="258"/>
        <v>X</v>
      </c>
      <c r="DD212" s="8" t="str">
        <f t="shared" si="259"/>
        <v>X</v>
      </c>
      <c r="DE212" s="8" t="str">
        <f t="shared" si="260"/>
        <v>X</v>
      </c>
      <c r="DF212" s="8" t="str">
        <f t="shared" si="261"/>
        <v>X</v>
      </c>
      <c r="DG212" s="8" t="str">
        <f t="shared" si="262"/>
        <v>X</v>
      </c>
      <c r="DH212" s="8" t="str">
        <f t="shared" si="263"/>
        <v>X</v>
      </c>
      <c r="DI212" s="8" t="str">
        <f t="shared" si="264"/>
        <v>X</v>
      </c>
      <c r="DJ212" s="8" t="str">
        <f t="shared" si="265"/>
        <v>X</v>
      </c>
      <c r="DK212" s="8" t="str">
        <f t="shared" si="266"/>
        <v>X</v>
      </c>
      <c r="DL212" s="8" t="str">
        <f t="shared" si="267"/>
        <v>X</v>
      </c>
      <c r="DM212" s="8" t="str">
        <f t="shared" si="268"/>
        <v>X</v>
      </c>
      <c r="DN212" s="8" t="str">
        <f t="shared" si="269"/>
        <v>X</v>
      </c>
      <c r="DO212" s="8" t="str">
        <f t="shared" si="270"/>
        <v>X</v>
      </c>
      <c r="DP212" s="8" t="str">
        <f t="shared" si="271"/>
        <v>X</v>
      </c>
      <c r="DQ212" s="8" t="str">
        <f t="shared" si="272"/>
        <v>X</v>
      </c>
      <c r="DR212" s="8" t="str">
        <f t="shared" si="273"/>
        <v>X</v>
      </c>
      <c r="DS212" s="8" t="str">
        <f t="shared" si="274"/>
        <v>X</v>
      </c>
      <c r="DT212" s="8" t="str">
        <f t="shared" si="275"/>
        <v>X</v>
      </c>
      <c r="DU212" s="8" t="str">
        <f t="shared" si="276"/>
        <v>X</v>
      </c>
      <c r="DV212" s="8" t="str">
        <f t="shared" si="277"/>
        <v>X</v>
      </c>
      <c r="DW212" s="8" t="str">
        <f t="shared" si="278"/>
        <v>X</v>
      </c>
      <c r="DX212" s="8" t="str">
        <f t="shared" si="279"/>
        <v>X</v>
      </c>
      <c r="DZ212" s="8" t="str">
        <f t="shared" si="280"/>
        <v>X</v>
      </c>
      <c r="EB212" s="8">
        <f>IF($DZ212="", "", COUNTIF($DZ$11:$DZ212, "X"))</f>
        <v>202</v>
      </c>
      <c r="ED212" s="10" t="str">
        <f t="shared" si="281"/>
        <v>202. Grand Hotel Alassio Beach &amp; SPA Resort</v>
      </c>
      <c r="EF212" s="8">
        <v>202</v>
      </c>
      <c r="EH212" s="10" t="str">
        <f>IF($B212="", "", IF(COUNTIF($B$11:$B212, $B212)&gt;1, "", $B212))</f>
        <v/>
      </c>
      <c r="EI212" s="8" t="str">
        <f t="shared" si="282"/>
        <v/>
      </c>
      <c r="EJ212" s="10" t="str">
        <f t="shared" si="283"/>
        <v/>
      </c>
      <c r="EL212" s="10" t="str">
        <f>IF($C212="", "", IF(COUNTIF($C$11:$C212, $C212)&gt;1, "", $C212))</f>
        <v>Alassio</v>
      </c>
      <c r="EM212" s="8">
        <f t="shared" si="284"/>
        <v>1</v>
      </c>
      <c r="EN212" s="10" t="str">
        <f t="shared" si="285"/>
        <v>New Delhi</v>
      </c>
    </row>
    <row r="213" spans="1:144" hidden="1" x14ac:dyDescent="0.35">
      <c r="A213" s="2"/>
      <c r="B213" s="41" t="s">
        <v>354</v>
      </c>
      <c r="C213" s="42" t="s">
        <v>371</v>
      </c>
      <c r="D213" s="42" t="s">
        <v>372</v>
      </c>
      <c r="E213" s="49">
        <v>42</v>
      </c>
      <c r="F213" s="49">
        <v>36</v>
      </c>
      <c r="G213" s="49">
        <v>6</v>
      </c>
      <c r="H213" s="49" t="s">
        <v>137</v>
      </c>
      <c r="I213" s="42" t="s">
        <v>137</v>
      </c>
      <c r="J213" s="50" t="s">
        <v>137</v>
      </c>
      <c r="K213" s="49" t="s">
        <v>137</v>
      </c>
      <c r="L213" s="49" t="s">
        <v>137</v>
      </c>
      <c r="M213" s="49" t="s">
        <v>137</v>
      </c>
      <c r="N213" s="49" t="s">
        <v>137</v>
      </c>
      <c r="O213" s="49" t="s">
        <v>137</v>
      </c>
      <c r="P213" s="49" t="s">
        <v>137</v>
      </c>
      <c r="Q213" s="49" t="s">
        <v>137</v>
      </c>
      <c r="R213" s="49" t="s">
        <v>137</v>
      </c>
      <c r="S213" s="50" t="s">
        <v>137</v>
      </c>
      <c r="T213" s="49" t="s">
        <v>137</v>
      </c>
      <c r="U213" s="49" t="s">
        <v>137</v>
      </c>
      <c r="V213" s="49" t="s">
        <v>137</v>
      </c>
      <c r="W213" s="50" t="s">
        <v>7</v>
      </c>
      <c r="X213" s="49" t="s">
        <v>137</v>
      </c>
      <c r="Y213" s="50" t="s">
        <v>137</v>
      </c>
      <c r="Z213" s="49" t="s">
        <v>137</v>
      </c>
      <c r="AA213" s="49" t="s">
        <v>137</v>
      </c>
      <c r="AB213" s="67" t="s">
        <v>137</v>
      </c>
      <c r="AC213" s="63" t="s">
        <v>790</v>
      </c>
      <c r="AD213" s="63" t="s">
        <v>946</v>
      </c>
      <c r="AE213" s="43" t="s">
        <v>137</v>
      </c>
      <c r="AF213" s="2"/>
      <c r="BE213" s="8" t="str">
        <f t="shared" si="286"/>
        <v>X</v>
      </c>
      <c r="BG213" s="8" t="str">
        <f t="shared" si="223"/>
        <v/>
      </c>
      <c r="BH213" s="8" t="str">
        <f t="shared" si="224"/>
        <v/>
      </c>
      <c r="BI213" s="8" t="str">
        <f t="shared" si="225"/>
        <v/>
      </c>
      <c r="BJ213" s="8" t="str">
        <f t="shared" si="226"/>
        <v/>
      </c>
      <c r="BK213" s="8" t="str">
        <f t="shared" si="227"/>
        <v/>
      </c>
      <c r="BL213" s="8" t="str">
        <f t="shared" si="228"/>
        <v/>
      </c>
      <c r="BM213" s="8" t="str">
        <f t="shared" si="229"/>
        <v>Yellow</v>
      </c>
      <c r="BN213" s="8" t="str">
        <f t="shared" si="230"/>
        <v>Yellow</v>
      </c>
      <c r="BO213" s="8" t="str">
        <f t="shared" si="231"/>
        <v>Yellow</v>
      </c>
      <c r="BP213" s="8" t="str">
        <f t="shared" si="232"/>
        <v>Yellow</v>
      </c>
      <c r="BQ213" s="8" t="str">
        <f t="shared" si="233"/>
        <v>Yellow</v>
      </c>
      <c r="BR213" s="8" t="str">
        <f t="shared" si="234"/>
        <v>Yellow</v>
      </c>
      <c r="BS213" s="8" t="str">
        <f t="shared" si="235"/>
        <v>Yellow</v>
      </c>
      <c r="BT213" s="8" t="str">
        <f t="shared" si="236"/>
        <v>Yellow</v>
      </c>
      <c r="BU213" s="8" t="str">
        <f t="shared" si="237"/>
        <v>Yellow</v>
      </c>
      <c r="BV213" s="8" t="str">
        <f t="shared" si="238"/>
        <v>Yellow</v>
      </c>
      <c r="BW213" s="8" t="str">
        <f t="shared" si="239"/>
        <v>Yellow</v>
      </c>
      <c r="BX213" s="8" t="str">
        <f t="shared" si="240"/>
        <v>Yellow</v>
      </c>
      <c r="BY213" s="8" t="str">
        <f t="shared" si="241"/>
        <v>Yellow</v>
      </c>
      <c r="BZ213" s="8" t="str">
        <f t="shared" si="242"/>
        <v>Yellow</v>
      </c>
      <c r="CA213" s="8" t="str">
        <f t="shared" si="243"/>
        <v>Yellow</v>
      </c>
      <c r="CB213" s="8" t="str">
        <f t="shared" si="244"/>
        <v/>
      </c>
      <c r="CC213" s="8" t="str">
        <f t="shared" si="245"/>
        <v>Yellow</v>
      </c>
      <c r="CD213" s="8" t="str">
        <f t="shared" si="246"/>
        <v>Yellow</v>
      </c>
      <c r="CE213" s="8" t="str">
        <f t="shared" si="247"/>
        <v>Yellow</v>
      </c>
      <c r="CF213" s="8" t="str">
        <f t="shared" si="248"/>
        <v>Yellow</v>
      </c>
      <c r="CG213" s="8" t="str">
        <f t="shared" si="287"/>
        <v>Yellow</v>
      </c>
      <c r="CH213" s="8" t="str">
        <f t="shared" si="249"/>
        <v/>
      </c>
      <c r="CI213" s="8" t="str">
        <f t="shared" si="288"/>
        <v/>
      </c>
      <c r="CJ213" s="8" t="str">
        <f t="shared" si="250"/>
        <v>Yellow</v>
      </c>
      <c r="CL213" s="10" t="str">
        <f t="shared" si="289"/>
        <v>Italy - Riva del Garda - Lido Palace</v>
      </c>
      <c r="CN213" s="22" t="str">
        <f t="shared" si="251"/>
        <v/>
      </c>
      <c r="CO213" s="22" t="str">
        <f t="shared" si="252"/>
        <v/>
      </c>
      <c r="CP213" s="22" t="str">
        <f t="shared" si="253"/>
        <v/>
      </c>
      <c r="CQ213" s="22" t="str">
        <f t="shared" si="254"/>
        <v/>
      </c>
      <c r="CR213" s="22" t="str">
        <f t="shared" si="290"/>
        <v/>
      </c>
      <c r="CS213" s="22" t="str">
        <f t="shared" si="291"/>
        <v/>
      </c>
      <c r="CY213" s="8" t="str">
        <f t="shared" si="255"/>
        <v>X</v>
      </c>
      <c r="CZ213" s="29" t="str">
        <f t="shared" si="256"/>
        <v>X</v>
      </c>
      <c r="DB213" s="8" t="str">
        <f t="shared" si="257"/>
        <v>X</v>
      </c>
      <c r="DC213" s="8" t="str">
        <f t="shared" si="258"/>
        <v>X</v>
      </c>
      <c r="DD213" s="8" t="str">
        <f t="shared" si="259"/>
        <v>X</v>
      </c>
      <c r="DE213" s="8" t="str">
        <f t="shared" si="260"/>
        <v>X</v>
      </c>
      <c r="DF213" s="8" t="str">
        <f t="shared" si="261"/>
        <v>X</v>
      </c>
      <c r="DG213" s="8" t="str">
        <f t="shared" si="262"/>
        <v>X</v>
      </c>
      <c r="DH213" s="8" t="str">
        <f t="shared" si="263"/>
        <v>X</v>
      </c>
      <c r="DI213" s="8" t="str">
        <f t="shared" si="264"/>
        <v>X</v>
      </c>
      <c r="DJ213" s="8" t="str">
        <f t="shared" si="265"/>
        <v>X</v>
      </c>
      <c r="DK213" s="8" t="str">
        <f t="shared" si="266"/>
        <v>X</v>
      </c>
      <c r="DL213" s="8" t="str">
        <f t="shared" si="267"/>
        <v>X</v>
      </c>
      <c r="DM213" s="8" t="str">
        <f t="shared" si="268"/>
        <v>X</v>
      </c>
      <c r="DN213" s="8" t="str">
        <f t="shared" si="269"/>
        <v>X</v>
      </c>
      <c r="DO213" s="8" t="str">
        <f t="shared" si="270"/>
        <v>X</v>
      </c>
      <c r="DP213" s="8" t="str">
        <f t="shared" si="271"/>
        <v>X</v>
      </c>
      <c r="DQ213" s="8" t="str">
        <f t="shared" si="272"/>
        <v>X</v>
      </c>
      <c r="DR213" s="8" t="str">
        <f t="shared" si="273"/>
        <v>X</v>
      </c>
      <c r="DS213" s="8" t="str">
        <f t="shared" si="274"/>
        <v>X</v>
      </c>
      <c r="DT213" s="8" t="str">
        <f t="shared" si="275"/>
        <v>X</v>
      </c>
      <c r="DU213" s="8" t="str">
        <f t="shared" si="276"/>
        <v>X</v>
      </c>
      <c r="DV213" s="8" t="str">
        <f t="shared" si="277"/>
        <v>X</v>
      </c>
      <c r="DW213" s="8" t="str">
        <f t="shared" si="278"/>
        <v>X</v>
      </c>
      <c r="DX213" s="8" t="str">
        <f t="shared" si="279"/>
        <v>X</v>
      </c>
      <c r="DZ213" s="8" t="str">
        <f t="shared" si="280"/>
        <v>X</v>
      </c>
      <c r="EB213" s="8">
        <f>IF($DZ213="", "", COUNTIF($DZ$11:$DZ213, "X"))</f>
        <v>203</v>
      </c>
      <c r="ED213" s="10" t="str">
        <f t="shared" si="281"/>
        <v>203. Lido Palace</v>
      </c>
      <c r="EF213" s="8">
        <v>203</v>
      </c>
      <c r="EH213" s="10" t="str">
        <f>IF($B213="", "", IF(COUNTIF($B$11:$B213, $B213)&gt;1, "", $B213))</f>
        <v/>
      </c>
      <c r="EI213" s="8" t="str">
        <f t="shared" si="282"/>
        <v/>
      </c>
      <c r="EJ213" s="10" t="str">
        <f t="shared" si="283"/>
        <v/>
      </c>
      <c r="EL213" s="10" t="str">
        <f>IF($C213="", "", IF(COUNTIF($C$11:$C213, $C213)&gt;1, "", $C213))</f>
        <v>Riva del Garda</v>
      </c>
      <c r="EM213" s="8">
        <f t="shared" si="284"/>
        <v>250</v>
      </c>
      <c r="EN213" s="10" t="str">
        <f t="shared" si="285"/>
        <v>New York</v>
      </c>
    </row>
    <row r="214" spans="1:144" hidden="1" x14ac:dyDescent="0.35">
      <c r="A214" s="2"/>
      <c r="B214" s="41" t="s">
        <v>354</v>
      </c>
      <c r="C214" s="42" t="s">
        <v>382</v>
      </c>
      <c r="D214" s="42" t="s">
        <v>383</v>
      </c>
      <c r="E214" s="49">
        <v>70</v>
      </c>
      <c r="F214" s="49">
        <v>46</v>
      </c>
      <c r="G214" s="49">
        <v>24</v>
      </c>
      <c r="H214" s="49">
        <v>2</v>
      </c>
      <c r="I214" s="42" t="s">
        <v>137</v>
      </c>
      <c r="J214" s="50" t="s">
        <v>137</v>
      </c>
      <c r="K214" s="49">
        <v>130</v>
      </c>
      <c r="L214" s="49">
        <v>180</v>
      </c>
      <c r="M214" s="49">
        <v>130</v>
      </c>
      <c r="N214" s="49">
        <v>70</v>
      </c>
      <c r="O214" s="49">
        <v>60</v>
      </c>
      <c r="P214" s="49">
        <v>55</v>
      </c>
      <c r="Q214" s="49">
        <v>130</v>
      </c>
      <c r="R214" s="49">
        <v>120</v>
      </c>
      <c r="S214" s="50" t="s">
        <v>7</v>
      </c>
      <c r="T214" s="49" t="s">
        <v>137</v>
      </c>
      <c r="U214" s="49" t="s">
        <v>137</v>
      </c>
      <c r="V214" s="49" t="s">
        <v>137</v>
      </c>
      <c r="W214" s="50" t="s">
        <v>7</v>
      </c>
      <c r="X214" s="49" t="s">
        <v>137</v>
      </c>
      <c r="Y214" s="50" t="s">
        <v>137</v>
      </c>
      <c r="Z214" s="49" t="s">
        <v>137</v>
      </c>
      <c r="AA214" s="49">
        <v>52</v>
      </c>
      <c r="AB214" s="67" t="s">
        <v>137</v>
      </c>
      <c r="AC214" s="63" t="s">
        <v>790</v>
      </c>
      <c r="AD214" s="63" t="s">
        <v>954</v>
      </c>
      <c r="AE214" s="43" t="s">
        <v>137</v>
      </c>
      <c r="AF214" s="2"/>
      <c r="BE214" s="8" t="str">
        <f t="shared" si="286"/>
        <v>X</v>
      </c>
      <c r="BG214" s="8" t="str">
        <f t="shared" si="223"/>
        <v/>
      </c>
      <c r="BH214" s="8" t="str">
        <f t="shared" si="224"/>
        <v/>
      </c>
      <c r="BI214" s="8" t="str">
        <f t="shared" si="225"/>
        <v/>
      </c>
      <c r="BJ214" s="8" t="str">
        <f t="shared" si="226"/>
        <v/>
      </c>
      <c r="BK214" s="8" t="str">
        <f t="shared" si="227"/>
        <v/>
      </c>
      <c r="BL214" s="8" t="str">
        <f t="shared" si="228"/>
        <v/>
      </c>
      <c r="BM214" s="8" t="str">
        <f t="shared" si="229"/>
        <v/>
      </c>
      <c r="BN214" s="8" t="str">
        <f t="shared" si="230"/>
        <v>Yellow</v>
      </c>
      <c r="BO214" s="8" t="str">
        <f t="shared" si="231"/>
        <v>Yellow</v>
      </c>
      <c r="BP214" s="8" t="str">
        <f t="shared" si="232"/>
        <v/>
      </c>
      <c r="BQ214" s="8" t="str">
        <f t="shared" si="233"/>
        <v/>
      </c>
      <c r="BR214" s="8" t="str">
        <f t="shared" si="234"/>
        <v/>
      </c>
      <c r="BS214" s="8" t="str">
        <f t="shared" si="235"/>
        <v/>
      </c>
      <c r="BT214" s="8" t="str">
        <f t="shared" si="236"/>
        <v/>
      </c>
      <c r="BU214" s="8" t="str">
        <f t="shared" si="237"/>
        <v/>
      </c>
      <c r="BV214" s="8" t="str">
        <f t="shared" si="238"/>
        <v/>
      </c>
      <c r="BW214" s="8" t="str">
        <f t="shared" si="239"/>
        <v/>
      </c>
      <c r="BX214" s="8" t="str">
        <f t="shared" si="240"/>
        <v/>
      </c>
      <c r="BY214" s="8" t="str">
        <f t="shared" si="241"/>
        <v>Yellow</v>
      </c>
      <c r="BZ214" s="8" t="str">
        <f t="shared" si="242"/>
        <v>Yellow</v>
      </c>
      <c r="CA214" s="8" t="str">
        <f t="shared" si="243"/>
        <v>Yellow</v>
      </c>
      <c r="CB214" s="8" t="str">
        <f t="shared" si="244"/>
        <v/>
      </c>
      <c r="CC214" s="8" t="str">
        <f t="shared" si="245"/>
        <v>Yellow</v>
      </c>
      <c r="CD214" s="8" t="str">
        <f t="shared" si="246"/>
        <v>Yellow</v>
      </c>
      <c r="CE214" s="8" t="str">
        <f t="shared" si="247"/>
        <v>Yellow</v>
      </c>
      <c r="CF214" s="8" t="str">
        <f t="shared" si="248"/>
        <v/>
      </c>
      <c r="CG214" s="8" t="str">
        <f t="shared" si="287"/>
        <v>Yellow</v>
      </c>
      <c r="CH214" s="8" t="str">
        <f t="shared" si="249"/>
        <v/>
      </c>
      <c r="CI214" s="8" t="str">
        <f t="shared" si="288"/>
        <v/>
      </c>
      <c r="CJ214" s="8" t="str">
        <f t="shared" si="250"/>
        <v>Yellow</v>
      </c>
      <c r="CL214" s="10" t="str">
        <f t="shared" si="289"/>
        <v>Italy - Castelnuovo Berardenga, Siena - Castel Monastero</v>
      </c>
      <c r="CN214" s="22">
        <f t="shared" si="251"/>
        <v>180</v>
      </c>
      <c r="CO214" s="22" t="str">
        <f t="shared" si="252"/>
        <v/>
      </c>
      <c r="CP214" s="22" t="str">
        <f t="shared" si="253"/>
        <v/>
      </c>
      <c r="CQ214" s="22" t="str">
        <f t="shared" si="254"/>
        <v/>
      </c>
      <c r="CR214" s="22" t="str">
        <f t="shared" si="290"/>
        <v/>
      </c>
      <c r="CS214" s="22">
        <f t="shared" si="291"/>
        <v>52</v>
      </c>
      <c r="CY214" s="8" t="str">
        <f t="shared" si="255"/>
        <v>X</v>
      </c>
      <c r="CZ214" s="29" t="str">
        <f t="shared" si="256"/>
        <v>X</v>
      </c>
      <c r="DB214" s="8" t="str">
        <f t="shared" si="257"/>
        <v>X</v>
      </c>
      <c r="DC214" s="8" t="str">
        <f t="shared" si="258"/>
        <v>X</v>
      </c>
      <c r="DD214" s="8" t="str">
        <f t="shared" si="259"/>
        <v>X</v>
      </c>
      <c r="DE214" s="8" t="str">
        <f t="shared" si="260"/>
        <v>X</v>
      </c>
      <c r="DF214" s="8" t="str">
        <f t="shared" si="261"/>
        <v>X</v>
      </c>
      <c r="DG214" s="8" t="str">
        <f t="shared" si="262"/>
        <v>X</v>
      </c>
      <c r="DH214" s="8" t="str">
        <f t="shared" si="263"/>
        <v>X</v>
      </c>
      <c r="DI214" s="8" t="str">
        <f t="shared" si="264"/>
        <v>X</v>
      </c>
      <c r="DJ214" s="8" t="str">
        <f t="shared" si="265"/>
        <v>X</v>
      </c>
      <c r="DK214" s="8" t="str">
        <f t="shared" si="266"/>
        <v>X</v>
      </c>
      <c r="DL214" s="8" t="str">
        <f t="shared" si="267"/>
        <v>X</v>
      </c>
      <c r="DM214" s="8" t="str">
        <f t="shared" si="268"/>
        <v>X</v>
      </c>
      <c r="DN214" s="8" t="str">
        <f t="shared" si="269"/>
        <v>X</v>
      </c>
      <c r="DO214" s="8" t="str">
        <f t="shared" si="270"/>
        <v>X</v>
      </c>
      <c r="DP214" s="8" t="str">
        <f t="shared" si="271"/>
        <v>X</v>
      </c>
      <c r="DQ214" s="8" t="str">
        <f t="shared" si="272"/>
        <v>X</v>
      </c>
      <c r="DR214" s="8" t="str">
        <f t="shared" si="273"/>
        <v>X</v>
      </c>
      <c r="DS214" s="8" t="str">
        <f t="shared" si="274"/>
        <v>X</v>
      </c>
      <c r="DT214" s="8" t="str">
        <f t="shared" si="275"/>
        <v>X</v>
      </c>
      <c r="DU214" s="8" t="str">
        <f t="shared" si="276"/>
        <v>X</v>
      </c>
      <c r="DV214" s="8" t="str">
        <f t="shared" si="277"/>
        <v>X</v>
      </c>
      <c r="DW214" s="8" t="str">
        <f t="shared" si="278"/>
        <v>X</v>
      </c>
      <c r="DX214" s="8" t="str">
        <f t="shared" si="279"/>
        <v>X</v>
      </c>
      <c r="DZ214" s="8" t="str">
        <f t="shared" si="280"/>
        <v>X</v>
      </c>
      <c r="EB214" s="8">
        <f>IF($DZ214="", "", COUNTIF($DZ$11:$DZ214, "X"))</f>
        <v>204</v>
      </c>
      <c r="ED214" s="10" t="str">
        <f t="shared" si="281"/>
        <v>204. Castel Monastero</v>
      </c>
      <c r="EF214" s="8">
        <v>204</v>
      </c>
      <c r="EH214" s="10" t="str">
        <f>IF($B214="", "", IF(COUNTIF($B$11:$B214, $B214)&gt;1, "", $B214))</f>
        <v/>
      </c>
      <c r="EI214" s="8" t="str">
        <f t="shared" si="282"/>
        <v/>
      </c>
      <c r="EJ214" s="10" t="str">
        <f t="shared" si="283"/>
        <v/>
      </c>
      <c r="EL214" s="10" t="str">
        <f>IF($C214="", "", IF(COUNTIF($C$11:$C214, $C214)&gt;1, "", $C214))</f>
        <v>Castelnuovo Berardenga, Siena</v>
      </c>
      <c r="EM214" s="8">
        <f t="shared" si="284"/>
        <v>52</v>
      </c>
      <c r="EN214" s="10" t="str">
        <f t="shared" si="285"/>
        <v>NgoroNgoro Conservation Area</v>
      </c>
    </row>
    <row r="215" spans="1:144" hidden="1" x14ac:dyDescent="0.35">
      <c r="A215" s="2"/>
      <c r="B215" s="41" t="s">
        <v>354</v>
      </c>
      <c r="C215" s="42" t="s">
        <v>373</v>
      </c>
      <c r="D215" s="42" t="s">
        <v>374</v>
      </c>
      <c r="E215" s="49">
        <v>95</v>
      </c>
      <c r="F215" s="49">
        <v>54</v>
      </c>
      <c r="G215" s="49">
        <v>41</v>
      </c>
      <c r="H215" s="49">
        <v>6</v>
      </c>
      <c r="I215" s="42" t="s">
        <v>137</v>
      </c>
      <c r="J215" s="50" t="s">
        <v>137</v>
      </c>
      <c r="K215" s="49">
        <v>60</v>
      </c>
      <c r="L215" s="49">
        <v>900</v>
      </c>
      <c r="M215" s="49">
        <v>380</v>
      </c>
      <c r="N215" s="49">
        <v>200</v>
      </c>
      <c r="O215" s="49">
        <v>180</v>
      </c>
      <c r="P215" s="49">
        <v>100</v>
      </c>
      <c r="Q215" s="49">
        <v>350</v>
      </c>
      <c r="R215" s="49">
        <v>450</v>
      </c>
      <c r="S215" s="50" t="s">
        <v>7</v>
      </c>
      <c r="T215" s="49" t="s">
        <v>137</v>
      </c>
      <c r="U215" s="49" t="s">
        <v>137</v>
      </c>
      <c r="V215" s="49" t="s">
        <v>137</v>
      </c>
      <c r="W215" s="50" t="s">
        <v>7</v>
      </c>
      <c r="X215" s="49" t="s">
        <v>137</v>
      </c>
      <c r="Y215" s="50" t="s">
        <v>137</v>
      </c>
      <c r="Z215" s="49" t="s">
        <v>137</v>
      </c>
      <c r="AA215" s="49">
        <v>6</v>
      </c>
      <c r="AB215" s="67" t="s">
        <v>137</v>
      </c>
      <c r="AC215" s="63" t="s">
        <v>790</v>
      </c>
      <c r="AD215" s="63" t="s">
        <v>947</v>
      </c>
      <c r="AE215" s="43" t="s">
        <v>137</v>
      </c>
      <c r="AF215" s="2"/>
      <c r="BE215" s="8" t="str">
        <f t="shared" si="286"/>
        <v>X</v>
      </c>
      <c r="BG215" s="8" t="str">
        <f t="shared" si="223"/>
        <v/>
      </c>
      <c r="BH215" s="8" t="str">
        <f t="shared" si="224"/>
        <v/>
      </c>
      <c r="BI215" s="8" t="str">
        <f t="shared" si="225"/>
        <v/>
      </c>
      <c r="BJ215" s="8" t="str">
        <f t="shared" si="226"/>
        <v/>
      </c>
      <c r="BK215" s="8" t="str">
        <f t="shared" si="227"/>
        <v/>
      </c>
      <c r="BL215" s="8" t="str">
        <f t="shared" si="228"/>
        <v/>
      </c>
      <c r="BM215" s="8" t="str">
        <f t="shared" si="229"/>
        <v/>
      </c>
      <c r="BN215" s="8" t="str">
        <f t="shared" si="230"/>
        <v>Yellow</v>
      </c>
      <c r="BO215" s="8" t="str">
        <f t="shared" si="231"/>
        <v>Yellow</v>
      </c>
      <c r="BP215" s="8" t="str">
        <f t="shared" si="232"/>
        <v/>
      </c>
      <c r="BQ215" s="8" t="str">
        <f t="shared" si="233"/>
        <v/>
      </c>
      <c r="BR215" s="8" t="str">
        <f t="shared" si="234"/>
        <v/>
      </c>
      <c r="BS215" s="8" t="str">
        <f t="shared" si="235"/>
        <v/>
      </c>
      <c r="BT215" s="8" t="str">
        <f t="shared" si="236"/>
        <v/>
      </c>
      <c r="BU215" s="8" t="str">
        <f t="shared" si="237"/>
        <v/>
      </c>
      <c r="BV215" s="8" t="str">
        <f t="shared" si="238"/>
        <v/>
      </c>
      <c r="BW215" s="8" t="str">
        <f t="shared" si="239"/>
        <v/>
      </c>
      <c r="BX215" s="8" t="str">
        <f t="shared" si="240"/>
        <v/>
      </c>
      <c r="BY215" s="8" t="str">
        <f t="shared" si="241"/>
        <v>Yellow</v>
      </c>
      <c r="BZ215" s="8" t="str">
        <f t="shared" si="242"/>
        <v>Yellow</v>
      </c>
      <c r="CA215" s="8" t="str">
        <f t="shared" si="243"/>
        <v>Yellow</v>
      </c>
      <c r="CB215" s="8" t="str">
        <f t="shared" si="244"/>
        <v/>
      </c>
      <c r="CC215" s="8" t="str">
        <f t="shared" si="245"/>
        <v>Yellow</v>
      </c>
      <c r="CD215" s="8" t="str">
        <f t="shared" si="246"/>
        <v>Yellow</v>
      </c>
      <c r="CE215" s="8" t="str">
        <f t="shared" si="247"/>
        <v>Yellow</v>
      </c>
      <c r="CF215" s="8" t="str">
        <f t="shared" si="248"/>
        <v/>
      </c>
      <c r="CG215" s="8" t="str">
        <f t="shared" si="287"/>
        <v>Yellow</v>
      </c>
      <c r="CH215" s="8" t="str">
        <f t="shared" si="249"/>
        <v/>
      </c>
      <c r="CI215" s="8" t="str">
        <f t="shared" si="288"/>
        <v/>
      </c>
      <c r="CJ215" s="8" t="str">
        <f t="shared" si="250"/>
        <v>Yellow</v>
      </c>
      <c r="CL215" s="10" t="str">
        <f t="shared" si="289"/>
        <v>Italy - Milan - Palazzo Parigi Hotel &amp; Grand Spa</v>
      </c>
      <c r="CN215" s="22">
        <f t="shared" si="251"/>
        <v>900</v>
      </c>
      <c r="CO215" s="22" t="str">
        <f t="shared" si="252"/>
        <v/>
      </c>
      <c r="CP215" s="22" t="str">
        <f t="shared" si="253"/>
        <v/>
      </c>
      <c r="CQ215" s="22" t="str">
        <f t="shared" si="254"/>
        <v/>
      </c>
      <c r="CR215" s="22" t="str">
        <f t="shared" si="290"/>
        <v/>
      </c>
      <c r="CS215" s="22">
        <f t="shared" si="291"/>
        <v>6</v>
      </c>
      <c r="CY215" s="8" t="str">
        <f t="shared" si="255"/>
        <v>X</v>
      </c>
      <c r="CZ215" s="29" t="str">
        <f t="shared" si="256"/>
        <v>X</v>
      </c>
      <c r="DB215" s="8" t="str">
        <f t="shared" si="257"/>
        <v>X</v>
      </c>
      <c r="DC215" s="8" t="str">
        <f t="shared" si="258"/>
        <v>X</v>
      </c>
      <c r="DD215" s="8" t="str">
        <f t="shared" si="259"/>
        <v>X</v>
      </c>
      <c r="DE215" s="8" t="str">
        <f t="shared" si="260"/>
        <v>X</v>
      </c>
      <c r="DF215" s="8" t="str">
        <f t="shared" si="261"/>
        <v>X</v>
      </c>
      <c r="DG215" s="8" t="str">
        <f t="shared" si="262"/>
        <v>X</v>
      </c>
      <c r="DH215" s="8" t="str">
        <f t="shared" si="263"/>
        <v>X</v>
      </c>
      <c r="DI215" s="8" t="str">
        <f t="shared" si="264"/>
        <v>X</v>
      </c>
      <c r="DJ215" s="8" t="str">
        <f t="shared" si="265"/>
        <v>X</v>
      </c>
      <c r="DK215" s="8" t="str">
        <f t="shared" si="266"/>
        <v>X</v>
      </c>
      <c r="DL215" s="8" t="str">
        <f t="shared" si="267"/>
        <v>X</v>
      </c>
      <c r="DM215" s="8" t="str">
        <f t="shared" si="268"/>
        <v>X</v>
      </c>
      <c r="DN215" s="8" t="str">
        <f t="shared" si="269"/>
        <v>X</v>
      </c>
      <c r="DO215" s="8" t="str">
        <f t="shared" si="270"/>
        <v>X</v>
      </c>
      <c r="DP215" s="8" t="str">
        <f t="shared" si="271"/>
        <v>X</v>
      </c>
      <c r="DQ215" s="8" t="str">
        <f t="shared" si="272"/>
        <v>X</v>
      </c>
      <c r="DR215" s="8" t="str">
        <f t="shared" si="273"/>
        <v>X</v>
      </c>
      <c r="DS215" s="8" t="str">
        <f t="shared" si="274"/>
        <v>X</v>
      </c>
      <c r="DT215" s="8" t="str">
        <f t="shared" si="275"/>
        <v>X</v>
      </c>
      <c r="DU215" s="8" t="str">
        <f t="shared" si="276"/>
        <v>X</v>
      </c>
      <c r="DV215" s="8" t="str">
        <f t="shared" si="277"/>
        <v>X</v>
      </c>
      <c r="DW215" s="8" t="str">
        <f t="shared" si="278"/>
        <v>X</v>
      </c>
      <c r="DX215" s="8" t="str">
        <f t="shared" si="279"/>
        <v>X</v>
      </c>
      <c r="DZ215" s="8" t="str">
        <f t="shared" si="280"/>
        <v>X</v>
      </c>
      <c r="EB215" s="8">
        <f>IF($DZ215="", "", COUNTIF($DZ$11:$DZ215, "X"))</f>
        <v>205</v>
      </c>
      <c r="ED215" s="10" t="str">
        <f t="shared" si="281"/>
        <v>205. Palazzo Parigi Hotel &amp; Grand Spa</v>
      </c>
      <c r="EF215" s="8">
        <v>205</v>
      </c>
      <c r="EH215" s="10" t="str">
        <f>IF($B215="", "", IF(COUNTIF($B$11:$B215, $B215)&gt;1, "", $B215))</f>
        <v/>
      </c>
      <c r="EI215" s="8" t="str">
        <f t="shared" si="282"/>
        <v/>
      </c>
      <c r="EJ215" s="10" t="str">
        <f t="shared" si="283"/>
        <v/>
      </c>
      <c r="EL215" s="10" t="str">
        <f>IF($C215="", "", IF(COUNTIF($C$11:$C215, $C215)&gt;1, "", $C215))</f>
        <v/>
      </c>
      <c r="EM215" s="8" t="str">
        <f t="shared" si="284"/>
        <v/>
      </c>
      <c r="EN215" s="10" t="str">
        <f t="shared" si="285"/>
        <v>Nice</v>
      </c>
    </row>
    <row r="216" spans="1:144" hidden="1" x14ac:dyDescent="0.35">
      <c r="A216" s="2"/>
      <c r="B216" s="41" t="s">
        <v>354</v>
      </c>
      <c r="C216" s="42" t="s">
        <v>357</v>
      </c>
      <c r="D216" s="42" t="s">
        <v>381</v>
      </c>
      <c r="E216" s="49">
        <v>27</v>
      </c>
      <c r="F216" s="49">
        <v>24</v>
      </c>
      <c r="G216" s="49">
        <v>3</v>
      </c>
      <c r="H216" s="49">
        <v>0</v>
      </c>
      <c r="I216" s="42" t="s">
        <v>137</v>
      </c>
      <c r="J216" s="50" t="s">
        <v>137</v>
      </c>
      <c r="K216" s="49" t="s">
        <v>137</v>
      </c>
      <c r="L216" s="49" t="s">
        <v>137</v>
      </c>
      <c r="M216" s="49" t="s">
        <v>137</v>
      </c>
      <c r="N216" s="49" t="s">
        <v>137</v>
      </c>
      <c r="O216" s="49" t="s">
        <v>137</v>
      </c>
      <c r="P216" s="49" t="s">
        <v>137</v>
      </c>
      <c r="Q216" s="49" t="s">
        <v>137</v>
      </c>
      <c r="R216" s="49" t="s">
        <v>137</v>
      </c>
      <c r="S216" s="50" t="s">
        <v>137</v>
      </c>
      <c r="T216" s="49" t="s">
        <v>137</v>
      </c>
      <c r="U216" s="49" t="s">
        <v>137</v>
      </c>
      <c r="V216" s="49" t="s">
        <v>137</v>
      </c>
      <c r="W216" s="50" t="s">
        <v>7</v>
      </c>
      <c r="X216" s="49" t="s">
        <v>137</v>
      </c>
      <c r="Y216" s="50" t="s">
        <v>137</v>
      </c>
      <c r="Z216" s="49" t="s">
        <v>137</v>
      </c>
      <c r="AA216" s="49">
        <v>11</v>
      </c>
      <c r="AB216" s="67" t="s">
        <v>137</v>
      </c>
      <c r="AC216" s="63" t="s">
        <v>790</v>
      </c>
      <c r="AD216" s="63" t="s">
        <v>953</v>
      </c>
      <c r="AE216" s="43" t="s">
        <v>137</v>
      </c>
      <c r="AF216" s="2"/>
      <c r="BE216" s="8" t="str">
        <f t="shared" si="286"/>
        <v>X</v>
      </c>
      <c r="BG216" s="8" t="str">
        <f t="shared" si="223"/>
        <v/>
      </c>
      <c r="BH216" s="8" t="str">
        <f t="shared" si="224"/>
        <v/>
      </c>
      <c r="BI216" s="8" t="str">
        <f t="shared" si="225"/>
        <v/>
      </c>
      <c r="BJ216" s="8" t="str">
        <f t="shared" si="226"/>
        <v/>
      </c>
      <c r="BK216" s="8" t="str">
        <f t="shared" si="227"/>
        <v/>
      </c>
      <c r="BL216" s="8" t="str">
        <f t="shared" si="228"/>
        <v/>
      </c>
      <c r="BM216" s="8" t="str">
        <f t="shared" si="229"/>
        <v/>
      </c>
      <c r="BN216" s="8" t="str">
        <f t="shared" si="230"/>
        <v>Yellow</v>
      </c>
      <c r="BO216" s="8" t="str">
        <f t="shared" si="231"/>
        <v>Yellow</v>
      </c>
      <c r="BP216" s="8" t="str">
        <f t="shared" si="232"/>
        <v>Yellow</v>
      </c>
      <c r="BQ216" s="8" t="str">
        <f t="shared" si="233"/>
        <v>Yellow</v>
      </c>
      <c r="BR216" s="8" t="str">
        <f t="shared" si="234"/>
        <v>Yellow</v>
      </c>
      <c r="BS216" s="8" t="str">
        <f t="shared" si="235"/>
        <v>Yellow</v>
      </c>
      <c r="BT216" s="8" t="str">
        <f t="shared" si="236"/>
        <v>Yellow</v>
      </c>
      <c r="BU216" s="8" t="str">
        <f t="shared" si="237"/>
        <v>Yellow</v>
      </c>
      <c r="BV216" s="8" t="str">
        <f t="shared" si="238"/>
        <v>Yellow</v>
      </c>
      <c r="BW216" s="8" t="str">
        <f t="shared" si="239"/>
        <v>Yellow</v>
      </c>
      <c r="BX216" s="8" t="str">
        <f t="shared" si="240"/>
        <v>Yellow</v>
      </c>
      <c r="BY216" s="8" t="str">
        <f t="shared" si="241"/>
        <v>Yellow</v>
      </c>
      <c r="BZ216" s="8" t="str">
        <f t="shared" si="242"/>
        <v>Yellow</v>
      </c>
      <c r="CA216" s="8" t="str">
        <f t="shared" si="243"/>
        <v>Yellow</v>
      </c>
      <c r="CB216" s="8" t="str">
        <f t="shared" si="244"/>
        <v/>
      </c>
      <c r="CC216" s="8" t="str">
        <f t="shared" si="245"/>
        <v>Yellow</v>
      </c>
      <c r="CD216" s="8" t="str">
        <f t="shared" si="246"/>
        <v>Yellow</v>
      </c>
      <c r="CE216" s="8" t="str">
        <f t="shared" si="247"/>
        <v>Yellow</v>
      </c>
      <c r="CF216" s="8" t="str">
        <f t="shared" si="248"/>
        <v/>
      </c>
      <c r="CG216" s="8" t="str">
        <f t="shared" si="287"/>
        <v>Yellow</v>
      </c>
      <c r="CH216" s="8" t="str">
        <f t="shared" si="249"/>
        <v/>
      </c>
      <c r="CI216" s="8" t="str">
        <f t="shared" si="288"/>
        <v/>
      </c>
      <c r="CJ216" s="8" t="str">
        <f t="shared" si="250"/>
        <v>Yellow</v>
      </c>
      <c r="CL216" s="10" t="str">
        <f t="shared" si="289"/>
        <v>Italy - Rome - J.K. Place Roma</v>
      </c>
      <c r="CN216" s="22" t="str">
        <f t="shared" si="251"/>
        <v/>
      </c>
      <c r="CO216" s="22" t="str">
        <f t="shared" si="252"/>
        <v/>
      </c>
      <c r="CP216" s="22" t="str">
        <f t="shared" si="253"/>
        <v/>
      </c>
      <c r="CQ216" s="22" t="str">
        <f t="shared" si="254"/>
        <v/>
      </c>
      <c r="CR216" s="22" t="str">
        <f t="shared" si="290"/>
        <v/>
      </c>
      <c r="CS216" s="22">
        <f t="shared" si="291"/>
        <v>11</v>
      </c>
      <c r="CY216" s="8" t="str">
        <f t="shared" si="255"/>
        <v>X</v>
      </c>
      <c r="CZ216" s="29" t="str">
        <f t="shared" si="256"/>
        <v>X</v>
      </c>
      <c r="DB216" s="8" t="str">
        <f t="shared" si="257"/>
        <v>X</v>
      </c>
      <c r="DC216" s="8" t="str">
        <f t="shared" si="258"/>
        <v>X</v>
      </c>
      <c r="DD216" s="8" t="str">
        <f t="shared" si="259"/>
        <v>X</v>
      </c>
      <c r="DE216" s="8" t="str">
        <f t="shared" si="260"/>
        <v>X</v>
      </c>
      <c r="DF216" s="8" t="str">
        <f t="shared" si="261"/>
        <v>X</v>
      </c>
      <c r="DG216" s="8" t="str">
        <f t="shared" si="262"/>
        <v>X</v>
      </c>
      <c r="DH216" s="8" t="str">
        <f t="shared" si="263"/>
        <v>X</v>
      </c>
      <c r="DI216" s="8" t="str">
        <f t="shared" si="264"/>
        <v>X</v>
      </c>
      <c r="DJ216" s="8" t="str">
        <f t="shared" si="265"/>
        <v>X</v>
      </c>
      <c r="DK216" s="8" t="str">
        <f t="shared" si="266"/>
        <v>X</v>
      </c>
      <c r="DL216" s="8" t="str">
        <f t="shared" si="267"/>
        <v>X</v>
      </c>
      <c r="DM216" s="8" t="str">
        <f t="shared" si="268"/>
        <v>X</v>
      </c>
      <c r="DN216" s="8" t="str">
        <f t="shared" si="269"/>
        <v>X</v>
      </c>
      <c r="DO216" s="8" t="str">
        <f t="shared" si="270"/>
        <v>X</v>
      </c>
      <c r="DP216" s="8" t="str">
        <f t="shared" si="271"/>
        <v>X</v>
      </c>
      <c r="DQ216" s="8" t="str">
        <f t="shared" si="272"/>
        <v>X</v>
      </c>
      <c r="DR216" s="8" t="str">
        <f t="shared" si="273"/>
        <v>X</v>
      </c>
      <c r="DS216" s="8" t="str">
        <f t="shared" si="274"/>
        <v>X</v>
      </c>
      <c r="DT216" s="8" t="str">
        <f t="shared" si="275"/>
        <v>X</v>
      </c>
      <c r="DU216" s="8" t="str">
        <f t="shared" si="276"/>
        <v>X</v>
      </c>
      <c r="DV216" s="8" t="str">
        <f t="shared" si="277"/>
        <v>X</v>
      </c>
      <c r="DW216" s="8" t="str">
        <f t="shared" si="278"/>
        <v>X</v>
      </c>
      <c r="DX216" s="8" t="str">
        <f t="shared" si="279"/>
        <v>X</v>
      </c>
      <c r="DZ216" s="8" t="str">
        <f t="shared" si="280"/>
        <v>X</v>
      </c>
      <c r="EB216" s="8">
        <f>IF($DZ216="", "", COUNTIF($DZ$11:$DZ216, "X"))</f>
        <v>206</v>
      </c>
      <c r="ED216" s="10" t="str">
        <f t="shared" si="281"/>
        <v>206. J.K. Place Roma</v>
      </c>
      <c r="EF216" s="8">
        <v>206</v>
      </c>
      <c r="EH216" s="10" t="str">
        <f>IF($B216="", "", IF(COUNTIF($B$11:$B216, $B216)&gt;1, "", $B216))</f>
        <v/>
      </c>
      <c r="EI216" s="8" t="str">
        <f t="shared" si="282"/>
        <v/>
      </c>
      <c r="EJ216" s="10" t="str">
        <f t="shared" si="283"/>
        <v/>
      </c>
      <c r="EL216" s="10" t="str">
        <f>IF($C216="", "", IF(COUNTIF($C$11:$C216, $C216)&gt;1, "", $C216))</f>
        <v/>
      </c>
      <c r="EM216" s="8" t="str">
        <f t="shared" si="284"/>
        <v/>
      </c>
      <c r="EN216" s="10" t="str">
        <f t="shared" si="285"/>
        <v>Nikiti</v>
      </c>
    </row>
    <row r="217" spans="1:144" hidden="1" x14ac:dyDescent="0.35">
      <c r="A217" s="2"/>
      <c r="B217" s="41" t="s">
        <v>354</v>
      </c>
      <c r="C217" s="42" t="s">
        <v>357</v>
      </c>
      <c r="D217" s="42" t="s">
        <v>377</v>
      </c>
      <c r="E217" s="49">
        <v>116</v>
      </c>
      <c r="F217" s="49">
        <v>92</v>
      </c>
      <c r="G217" s="49">
        <v>24</v>
      </c>
      <c r="H217" s="49">
        <v>3</v>
      </c>
      <c r="I217" s="42" t="s">
        <v>137</v>
      </c>
      <c r="J217" s="50" t="s">
        <v>137</v>
      </c>
      <c r="K217" s="49">
        <v>80</v>
      </c>
      <c r="L217" s="49">
        <v>177</v>
      </c>
      <c r="M217" s="49">
        <v>80</v>
      </c>
      <c r="N217" s="49">
        <v>42</v>
      </c>
      <c r="O217" s="49">
        <v>30</v>
      </c>
      <c r="P217" s="49">
        <v>34</v>
      </c>
      <c r="Q217" s="49">
        <v>66</v>
      </c>
      <c r="R217" s="49">
        <v>130</v>
      </c>
      <c r="S217" s="50" t="s">
        <v>7</v>
      </c>
      <c r="T217" s="49" t="s">
        <v>137</v>
      </c>
      <c r="U217" s="49" t="s">
        <v>137</v>
      </c>
      <c r="V217" s="49" t="s">
        <v>137</v>
      </c>
      <c r="W217" s="50" t="s">
        <v>7</v>
      </c>
      <c r="X217" s="49" t="s">
        <v>137</v>
      </c>
      <c r="Y217" s="50" t="s">
        <v>137</v>
      </c>
      <c r="Z217" s="49" t="s">
        <v>137</v>
      </c>
      <c r="AA217" s="49">
        <v>18</v>
      </c>
      <c r="AB217" s="67" t="s">
        <v>137</v>
      </c>
      <c r="AC217" s="63" t="s">
        <v>790</v>
      </c>
      <c r="AD217" s="63" t="s">
        <v>950</v>
      </c>
      <c r="AE217" s="43" t="s">
        <v>137</v>
      </c>
      <c r="AF217" s="2"/>
      <c r="BE217" s="8" t="str">
        <f t="shared" si="286"/>
        <v>X</v>
      </c>
      <c r="BG217" s="8" t="str">
        <f t="shared" si="223"/>
        <v/>
      </c>
      <c r="BH217" s="8" t="str">
        <f t="shared" si="224"/>
        <v/>
      </c>
      <c r="BI217" s="8" t="str">
        <f t="shared" si="225"/>
        <v/>
      </c>
      <c r="BJ217" s="8" t="str">
        <f t="shared" si="226"/>
        <v/>
      </c>
      <c r="BK217" s="8" t="str">
        <f t="shared" si="227"/>
        <v/>
      </c>
      <c r="BL217" s="8" t="str">
        <f t="shared" si="228"/>
        <v/>
      </c>
      <c r="BM217" s="8" t="str">
        <f t="shared" si="229"/>
        <v/>
      </c>
      <c r="BN217" s="8" t="str">
        <f t="shared" si="230"/>
        <v>Yellow</v>
      </c>
      <c r="BO217" s="8" t="str">
        <f t="shared" si="231"/>
        <v>Yellow</v>
      </c>
      <c r="BP217" s="8" t="str">
        <f t="shared" si="232"/>
        <v/>
      </c>
      <c r="BQ217" s="8" t="str">
        <f t="shared" si="233"/>
        <v/>
      </c>
      <c r="BR217" s="8" t="str">
        <f t="shared" si="234"/>
        <v/>
      </c>
      <c r="BS217" s="8" t="str">
        <f t="shared" si="235"/>
        <v/>
      </c>
      <c r="BT217" s="8" t="str">
        <f t="shared" si="236"/>
        <v/>
      </c>
      <c r="BU217" s="8" t="str">
        <f t="shared" si="237"/>
        <v/>
      </c>
      <c r="BV217" s="8" t="str">
        <f t="shared" si="238"/>
        <v/>
      </c>
      <c r="BW217" s="8" t="str">
        <f t="shared" si="239"/>
        <v/>
      </c>
      <c r="BX217" s="8" t="str">
        <f t="shared" si="240"/>
        <v/>
      </c>
      <c r="BY217" s="8" t="str">
        <f t="shared" si="241"/>
        <v>Yellow</v>
      </c>
      <c r="BZ217" s="8" t="str">
        <f t="shared" si="242"/>
        <v>Yellow</v>
      </c>
      <c r="CA217" s="8" t="str">
        <f t="shared" si="243"/>
        <v>Yellow</v>
      </c>
      <c r="CB217" s="8" t="str">
        <f t="shared" si="244"/>
        <v/>
      </c>
      <c r="CC217" s="8" t="str">
        <f t="shared" si="245"/>
        <v>Yellow</v>
      </c>
      <c r="CD217" s="8" t="str">
        <f t="shared" si="246"/>
        <v>Yellow</v>
      </c>
      <c r="CE217" s="8" t="str">
        <f t="shared" si="247"/>
        <v>Yellow</v>
      </c>
      <c r="CF217" s="8" t="str">
        <f t="shared" si="248"/>
        <v/>
      </c>
      <c r="CG217" s="8" t="str">
        <f t="shared" si="287"/>
        <v>Yellow</v>
      </c>
      <c r="CH217" s="8" t="str">
        <f t="shared" si="249"/>
        <v/>
      </c>
      <c r="CI217" s="8" t="str">
        <f t="shared" si="288"/>
        <v/>
      </c>
      <c r="CJ217" s="8" t="str">
        <f t="shared" si="250"/>
        <v>Yellow</v>
      </c>
      <c r="CL217" s="10" t="str">
        <f t="shared" si="289"/>
        <v>Italy - Rome - Baglioni Hotel Regina</v>
      </c>
      <c r="CN217" s="22">
        <f t="shared" si="251"/>
        <v>177</v>
      </c>
      <c r="CO217" s="22" t="str">
        <f t="shared" si="252"/>
        <v/>
      </c>
      <c r="CP217" s="22" t="str">
        <f t="shared" si="253"/>
        <v/>
      </c>
      <c r="CQ217" s="22" t="str">
        <f t="shared" si="254"/>
        <v/>
      </c>
      <c r="CR217" s="22" t="str">
        <f t="shared" si="290"/>
        <v/>
      </c>
      <c r="CS217" s="22">
        <f t="shared" si="291"/>
        <v>18</v>
      </c>
      <c r="CY217" s="8" t="str">
        <f t="shared" si="255"/>
        <v>X</v>
      </c>
      <c r="CZ217" s="29" t="str">
        <f t="shared" si="256"/>
        <v>X</v>
      </c>
      <c r="DB217" s="8" t="str">
        <f t="shared" si="257"/>
        <v>X</v>
      </c>
      <c r="DC217" s="8" t="str">
        <f t="shared" si="258"/>
        <v>X</v>
      </c>
      <c r="DD217" s="8" t="str">
        <f t="shared" si="259"/>
        <v>X</v>
      </c>
      <c r="DE217" s="8" t="str">
        <f t="shared" si="260"/>
        <v>X</v>
      </c>
      <c r="DF217" s="8" t="str">
        <f t="shared" si="261"/>
        <v>X</v>
      </c>
      <c r="DG217" s="8" t="str">
        <f t="shared" si="262"/>
        <v>X</v>
      </c>
      <c r="DH217" s="8" t="str">
        <f t="shared" si="263"/>
        <v>X</v>
      </c>
      <c r="DI217" s="8" t="str">
        <f t="shared" si="264"/>
        <v>X</v>
      </c>
      <c r="DJ217" s="8" t="str">
        <f t="shared" si="265"/>
        <v>X</v>
      </c>
      <c r="DK217" s="8" t="str">
        <f t="shared" si="266"/>
        <v>X</v>
      </c>
      <c r="DL217" s="8" t="str">
        <f t="shared" si="267"/>
        <v>X</v>
      </c>
      <c r="DM217" s="8" t="str">
        <f t="shared" si="268"/>
        <v>X</v>
      </c>
      <c r="DN217" s="8" t="str">
        <f t="shared" si="269"/>
        <v>X</v>
      </c>
      <c r="DO217" s="8" t="str">
        <f t="shared" si="270"/>
        <v>X</v>
      </c>
      <c r="DP217" s="8" t="str">
        <f t="shared" si="271"/>
        <v>X</v>
      </c>
      <c r="DQ217" s="8" t="str">
        <f t="shared" si="272"/>
        <v>X</v>
      </c>
      <c r="DR217" s="8" t="str">
        <f t="shared" si="273"/>
        <v>X</v>
      </c>
      <c r="DS217" s="8" t="str">
        <f t="shared" si="274"/>
        <v>X</v>
      </c>
      <c r="DT217" s="8" t="str">
        <f t="shared" si="275"/>
        <v>X</v>
      </c>
      <c r="DU217" s="8" t="str">
        <f t="shared" si="276"/>
        <v>X</v>
      </c>
      <c r="DV217" s="8" t="str">
        <f t="shared" si="277"/>
        <v>X</v>
      </c>
      <c r="DW217" s="8" t="str">
        <f t="shared" si="278"/>
        <v>X</v>
      </c>
      <c r="DX217" s="8" t="str">
        <f t="shared" si="279"/>
        <v>X</v>
      </c>
      <c r="DZ217" s="8" t="str">
        <f t="shared" si="280"/>
        <v>X</v>
      </c>
      <c r="EB217" s="8">
        <f>IF($DZ217="", "", COUNTIF($DZ$11:$DZ217, "X"))</f>
        <v>207</v>
      </c>
      <c r="ED217" s="10" t="str">
        <f t="shared" si="281"/>
        <v>207. Baglioni Hotel Regina</v>
      </c>
      <c r="EF217" s="8">
        <v>207</v>
      </c>
      <c r="EH217" s="10" t="str">
        <f>IF($B217="", "", IF(COUNTIF($B$11:$B217, $B217)&gt;1, "", $B217))</f>
        <v/>
      </c>
      <c r="EI217" s="8" t="str">
        <f t="shared" si="282"/>
        <v/>
      </c>
      <c r="EJ217" s="10" t="str">
        <f t="shared" si="283"/>
        <v/>
      </c>
      <c r="EL217" s="10" t="str">
        <f>IF($C217="", "", IF(COUNTIF($C$11:$C217, $C217)&gt;1, "", $C217))</f>
        <v/>
      </c>
      <c r="EM217" s="8" t="str">
        <f t="shared" si="284"/>
        <v/>
      </c>
      <c r="EN217" s="10" t="str">
        <f t="shared" si="285"/>
        <v>Nimes</v>
      </c>
    </row>
    <row r="218" spans="1:144" hidden="1" x14ac:dyDescent="0.35">
      <c r="A218" s="2"/>
      <c r="B218" s="41" t="s">
        <v>354</v>
      </c>
      <c r="C218" s="42" t="s">
        <v>366</v>
      </c>
      <c r="D218" s="42" t="s">
        <v>378</v>
      </c>
      <c r="E218" s="49">
        <v>37</v>
      </c>
      <c r="F218" s="49">
        <v>12</v>
      </c>
      <c r="G218" s="49">
        <v>25</v>
      </c>
      <c r="H218" s="49">
        <v>0</v>
      </c>
      <c r="I218" s="42" t="s">
        <v>137</v>
      </c>
      <c r="J218" s="50" t="s">
        <v>137</v>
      </c>
      <c r="K218" s="49">
        <v>80</v>
      </c>
      <c r="L218" s="49">
        <v>200</v>
      </c>
      <c r="M218" s="49">
        <v>110</v>
      </c>
      <c r="N218" s="49">
        <v>48</v>
      </c>
      <c r="O218" s="49" t="s">
        <v>137</v>
      </c>
      <c r="P218" s="49" t="s">
        <v>137</v>
      </c>
      <c r="Q218" s="49">
        <v>80</v>
      </c>
      <c r="R218" s="49">
        <v>120</v>
      </c>
      <c r="S218" s="50" t="s">
        <v>7</v>
      </c>
      <c r="T218" s="49" t="s">
        <v>137</v>
      </c>
      <c r="U218" s="49" t="s">
        <v>137</v>
      </c>
      <c r="V218" s="49" t="s">
        <v>137</v>
      </c>
      <c r="W218" s="50" t="s">
        <v>7</v>
      </c>
      <c r="X218" s="49" t="s">
        <v>137</v>
      </c>
      <c r="Y218" s="50" t="s">
        <v>137</v>
      </c>
      <c r="Z218" s="49" t="s">
        <v>137</v>
      </c>
      <c r="AA218" s="49">
        <v>5</v>
      </c>
      <c r="AB218" s="67" t="s">
        <v>137</v>
      </c>
      <c r="AC218" s="63" t="s">
        <v>790</v>
      </c>
      <c r="AD218" s="63" t="s">
        <v>951</v>
      </c>
      <c r="AE218" s="43" t="s">
        <v>137</v>
      </c>
      <c r="AF218" s="2"/>
      <c r="BE218" s="8" t="str">
        <f t="shared" si="286"/>
        <v>X</v>
      </c>
      <c r="BG218" s="8" t="str">
        <f t="shared" si="223"/>
        <v/>
      </c>
      <c r="BH218" s="8" t="str">
        <f t="shared" si="224"/>
        <v/>
      </c>
      <c r="BI218" s="8" t="str">
        <f t="shared" si="225"/>
        <v/>
      </c>
      <c r="BJ218" s="8" t="str">
        <f t="shared" si="226"/>
        <v/>
      </c>
      <c r="BK218" s="8" t="str">
        <f t="shared" si="227"/>
        <v/>
      </c>
      <c r="BL218" s="8" t="str">
        <f t="shared" si="228"/>
        <v/>
      </c>
      <c r="BM218" s="8" t="str">
        <f t="shared" si="229"/>
        <v/>
      </c>
      <c r="BN218" s="8" t="str">
        <f t="shared" si="230"/>
        <v>Yellow</v>
      </c>
      <c r="BO218" s="8" t="str">
        <f t="shared" si="231"/>
        <v>Yellow</v>
      </c>
      <c r="BP218" s="8" t="str">
        <f t="shared" si="232"/>
        <v/>
      </c>
      <c r="BQ218" s="8" t="str">
        <f t="shared" si="233"/>
        <v/>
      </c>
      <c r="BR218" s="8" t="str">
        <f t="shared" si="234"/>
        <v/>
      </c>
      <c r="BS218" s="8" t="str">
        <f t="shared" si="235"/>
        <v/>
      </c>
      <c r="BT218" s="8" t="str">
        <f t="shared" si="236"/>
        <v>Yellow</v>
      </c>
      <c r="BU218" s="8" t="str">
        <f t="shared" si="237"/>
        <v>Yellow</v>
      </c>
      <c r="BV218" s="8" t="str">
        <f t="shared" si="238"/>
        <v/>
      </c>
      <c r="BW218" s="8" t="str">
        <f t="shared" si="239"/>
        <v/>
      </c>
      <c r="BX218" s="8" t="str">
        <f t="shared" si="240"/>
        <v/>
      </c>
      <c r="BY218" s="8" t="str">
        <f t="shared" si="241"/>
        <v>Yellow</v>
      </c>
      <c r="BZ218" s="8" t="str">
        <f t="shared" si="242"/>
        <v>Yellow</v>
      </c>
      <c r="CA218" s="8" t="str">
        <f t="shared" si="243"/>
        <v>Yellow</v>
      </c>
      <c r="CB218" s="8" t="str">
        <f t="shared" si="244"/>
        <v/>
      </c>
      <c r="CC218" s="8" t="str">
        <f t="shared" si="245"/>
        <v>Yellow</v>
      </c>
      <c r="CD218" s="8" t="str">
        <f t="shared" si="246"/>
        <v>Yellow</v>
      </c>
      <c r="CE218" s="8" t="str">
        <f t="shared" si="247"/>
        <v>Yellow</v>
      </c>
      <c r="CF218" s="8" t="str">
        <f t="shared" si="248"/>
        <v/>
      </c>
      <c r="CG218" s="8" t="str">
        <f t="shared" si="287"/>
        <v>Yellow</v>
      </c>
      <c r="CH218" s="8" t="str">
        <f t="shared" si="249"/>
        <v/>
      </c>
      <c r="CI218" s="8" t="str">
        <f t="shared" si="288"/>
        <v/>
      </c>
      <c r="CJ218" s="8" t="str">
        <f t="shared" si="250"/>
        <v>Yellow</v>
      </c>
      <c r="CL218" s="10" t="str">
        <f t="shared" si="289"/>
        <v>Italy - Florence - Portrait Firenze</v>
      </c>
      <c r="CN218" s="22">
        <f t="shared" si="251"/>
        <v>200</v>
      </c>
      <c r="CO218" s="22" t="str">
        <f t="shared" si="252"/>
        <v/>
      </c>
      <c r="CP218" s="22" t="str">
        <f t="shared" si="253"/>
        <v/>
      </c>
      <c r="CQ218" s="22" t="str">
        <f t="shared" si="254"/>
        <v/>
      </c>
      <c r="CR218" s="22" t="str">
        <f t="shared" si="290"/>
        <v/>
      </c>
      <c r="CS218" s="22">
        <f t="shared" si="291"/>
        <v>5</v>
      </c>
      <c r="CY218" s="8" t="str">
        <f t="shared" si="255"/>
        <v>X</v>
      </c>
      <c r="CZ218" s="29" t="str">
        <f t="shared" si="256"/>
        <v>X</v>
      </c>
      <c r="DB218" s="8" t="str">
        <f t="shared" si="257"/>
        <v>X</v>
      </c>
      <c r="DC218" s="8" t="str">
        <f t="shared" si="258"/>
        <v>X</v>
      </c>
      <c r="DD218" s="8" t="str">
        <f t="shared" si="259"/>
        <v>X</v>
      </c>
      <c r="DE218" s="8" t="str">
        <f t="shared" si="260"/>
        <v>X</v>
      </c>
      <c r="DF218" s="8" t="str">
        <f t="shared" si="261"/>
        <v>X</v>
      </c>
      <c r="DG218" s="8" t="str">
        <f t="shared" si="262"/>
        <v>X</v>
      </c>
      <c r="DH218" s="8" t="str">
        <f t="shared" si="263"/>
        <v>X</v>
      </c>
      <c r="DI218" s="8" t="str">
        <f t="shared" si="264"/>
        <v>X</v>
      </c>
      <c r="DJ218" s="8" t="str">
        <f t="shared" si="265"/>
        <v>X</v>
      </c>
      <c r="DK218" s="8" t="str">
        <f t="shared" si="266"/>
        <v>X</v>
      </c>
      <c r="DL218" s="8" t="str">
        <f t="shared" si="267"/>
        <v>X</v>
      </c>
      <c r="DM218" s="8" t="str">
        <f t="shared" si="268"/>
        <v>X</v>
      </c>
      <c r="DN218" s="8" t="str">
        <f t="shared" si="269"/>
        <v>X</v>
      </c>
      <c r="DO218" s="8" t="str">
        <f t="shared" si="270"/>
        <v>X</v>
      </c>
      <c r="DP218" s="8" t="str">
        <f t="shared" si="271"/>
        <v>X</v>
      </c>
      <c r="DQ218" s="8" t="str">
        <f t="shared" si="272"/>
        <v>X</v>
      </c>
      <c r="DR218" s="8" t="str">
        <f t="shared" si="273"/>
        <v>X</v>
      </c>
      <c r="DS218" s="8" t="str">
        <f t="shared" si="274"/>
        <v>X</v>
      </c>
      <c r="DT218" s="8" t="str">
        <f t="shared" si="275"/>
        <v>X</v>
      </c>
      <c r="DU218" s="8" t="str">
        <f t="shared" si="276"/>
        <v>X</v>
      </c>
      <c r="DV218" s="8" t="str">
        <f t="shared" si="277"/>
        <v>X</v>
      </c>
      <c r="DW218" s="8" t="str">
        <f t="shared" si="278"/>
        <v>X</v>
      </c>
      <c r="DX218" s="8" t="str">
        <f t="shared" si="279"/>
        <v>X</v>
      </c>
      <c r="DZ218" s="8" t="str">
        <f t="shared" si="280"/>
        <v>X</v>
      </c>
      <c r="EB218" s="8">
        <f>IF($DZ218="", "", COUNTIF($DZ$11:$DZ218, "X"))</f>
        <v>208</v>
      </c>
      <c r="ED218" s="10" t="str">
        <f t="shared" si="281"/>
        <v>208. Portrait Firenze</v>
      </c>
      <c r="EF218" s="8">
        <v>208</v>
      </c>
      <c r="EH218" s="10" t="str">
        <f>IF($B218="", "", IF(COUNTIF($B$11:$B218, $B218)&gt;1, "", $B218))</f>
        <v/>
      </c>
      <c r="EI218" s="8" t="str">
        <f t="shared" si="282"/>
        <v/>
      </c>
      <c r="EJ218" s="10" t="str">
        <f t="shared" si="283"/>
        <v/>
      </c>
      <c r="EL218" s="10" t="str">
        <f>IF($C218="", "", IF(COUNTIF($C$11:$C218, $C218)&gt;1, "", $C218))</f>
        <v/>
      </c>
      <c r="EM218" s="8" t="str">
        <f t="shared" si="284"/>
        <v/>
      </c>
      <c r="EN218" s="10" t="str">
        <f t="shared" si="285"/>
        <v>Noto</v>
      </c>
    </row>
    <row r="219" spans="1:144" hidden="1" x14ac:dyDescent="0.35">
      <c r="A219" s="2"/>
      <c r="B219" s="41" t="s">
        <v>354</v>
      </c>
      <c r="C219" s="42" t="s">
        <v>1266</v>
      </c>
      <c r="D219" s="42" t="s">
        <v>1210</v>
      </c>
      <c r="E219" s="49">
        <v>60</v>
      </c>
      <c r="F219" s="49">
        <v>47</v>
      </c>
      <c r="G219" s="49">
        <v>13</v>
      </c>
      <c r="H219" s="49">
        <v>1</v>
      </c>
      <c r="I219" s="42" t="s">
        <v>137</v>
      </c>
      <c r="J219" s="50" t="s">
        <v>137</v>
      </c>
      <c r="K219" s="49">
        <v>45</v>
      </c>
      <c r="L219" s="49">
        <v>65</v>
      </c>
      <c r="M219" s="49" t="s">
        <v>137</v>
      </c>
      <c r="N219" s="49">
        <v>45</v>
      </c>
      <c r="O219" s="49" t="s">
        <v>137</v>
      </c>
      <c r="P219" s="49" t="s">
        <v>137</v>
      </c>
      <c r="Q219" s="49" t="s">
        <v>137</v>
      </c>
      <c r="R219" s="49" t="s">
        <v>137</v>
      </c>
      <c r="S219" s="50" t="s">
        <v>7</v>
      </c>
      <c r="T219" s="49" t="s">
        <v>137</v>
      </c>
      <c r="U219" s="49" t="s">
        <v>137</v>
      </c>
      <c r="V219" s="49" t="s">
        <v>137</v>
      </c>
      <c r="W219" s="50" t="s">
        <v>137</v>
      </c>
      <c r="X219" s="49" t="s">
        <v>137</v>
      </c>
      <c r="Y219" s="50" t="s">
        <v>137</v>
      </c>
      <c r="Z219" s="49" t="s">
        <v>137</v>
      </c>
      <c r="AA219" s="49">
        <v>75</v>
      </c>
      <c r="AB219" s="67" t="s">
        <v>137</v>
      </c>
      <c r="AC219" s="63" t="s">
        <v>790</v>
      </c>
      <c r="AD219" s="63" t="s">
        <v>944</v>
      </c>
      <c r="AE219" s="43" t="s">
        <v>137</v>
      </c>
      <c r="AF219" s="2"/>
      <c r="BE219" s="8" t="str">
        <f t="shared" si="286"/>
        <v>X</v>
      </c>
      <c r="BG219" s="8" t="str">
        <f t="shared" si="223"/>
        <v/>
      </c>
      <c r="BH219" s="8" t="str">
        <f t="shared" si="224"/>
        <v/>
      </c>
      <c r="BI219" s="8" t="str">
        <f t="shared" si="225"/>
        <v/>
      </c>
      <c r="BJ219" s="8" t="str">
        <f t="shared" si="226"/>
        <v/>
      </c>
      <c r="BK219" s="8" t="str">
        <f t="shared" si="227"/>
        <v/>
      </c>
      <c r="BL219" s="8" t="str">
        <f t="shared" si="228"/>
        <v/>
      </c>
      <c r="BM219" s="8" t="str">
        <f t="shared" si="229"/>
        <v/>
      </c>
      <c r="BN219" s="8" t="str">
        <f t="shared" si="230"/>
        <v>Yellow</v>
      </c>
      <c r="BO219" s="8" t="str">
        <f t="shared" si="231"/>
        <v>Yellow</v>
      </c>
      <c r="BP219" s="8" t="str">
        <f t="shared" si="232"/>
        <v/>
      </c>
      <c r="BQ219" s="8" t="str">
        <f t="shared" si="233"/>
        <v/>
      </c>
      <c r="BR219" s="8" t="str">
        <f t="shared" si="234"/>
        <v>Yellow</v>
      </c>
      <c r="BS219" s="8" t="str">
        <f t="shared" si="235"/>
        <v/>
      </c>
      <c r="BT219" s="8" t="str">
        <f t="shared" si="236"/>
        <v>Yellow</v>
      </c>
      <c r="BU219" s="8" t="str">
        <f t="shared" si="237"/>
        <v>Yellow</v>
      </c>
      <c r="BV219" s="8" t="str">
        <f t="shared" si="238"/>
        <v>Yellow</v>
      </c>
      <c r="BW219" s="8" t="str">
        <f t="shared" si="239"/>
        <v>Yellow</v>
      </c>
      <c r="BX219" s="8" t="str">
        <f t="shared" si="240"/>
        <v/>
      </c>
      <c r="BY219" s="8" t="str">
        <f t="shared" si="241"/>
        <v>Yellow</v>
      </c>
      <c r="BZ219" s="8" t="str">
        <f t="shared" si="242"/>
        <v>Yellow</v>
      </c>
      <c r="CA219" s="8" t="str">
        <f t="shared" si="243"/>
        <v>Yellow</v>
      </c>
      <c r="CB219" s="8" t="str">
        <f t="shared" si="244"/>
        <v>Yellow</v>
      </c>
      <c r="CC219" s="8" t="str">
        <f t="shared" si="245"/>
        <v>Yellow</v>
      </c>
      <c r="CD219" s="8" t="str">
        <f t="shared" si="246"/>
        <v>Yellow</v>
      </c>
      <c r="CE219" s="8" t="str">
        <f t="shared" si="247"/>
        <v>Yellow</v>
      </c>
      <c r="CF219" s="8" t="str">
        <f t="shared" si="248"/>
        <v/>
      </c>
      <c r="CG219" s="8" t="str">
        <f t="shared" si="287"/>
        <v>Yellow</v>
      </c>
      <c r="CH219" s="8" t="str">
        <f t="shared" si="249"/>
        <v/>
      </c>
      <c r="CI219" s="8" t="str">
        <f t="shared" si="288"/>
        <v/>
      </c>
      <c r="CJ219" s="8" t="str">
        <f t="shared" si="250"/>
        <v>Yellow</v>
      </c>
      <c r="CL219" s="10" t="str">
        <f t="shared" si="289"/>
        <v>Italy - Castelrotto - COMO Alpina Dolomites</v>
      </c>
      <c r="CN219" s="22">
        <f t="shared" si="251"/>
        <v>65</v>
      </c>
      <c r="CO219" s="22" t="str">
        <f t="shared" si="252"/>
        <v/>
      </c>
      <c r="CP219" s="22" t="str">
        <f t="shared" si="253"/>
        <v/>
      </c>
      <c r="CQ219" s="22" t="str">
        <f t="shared" si="254"/>
        <v/>
      </c>
      <c r="CR219" s="22" t="str">
        <f t="shared" si="290"/>
        <v/>
      </c>
      <c r="CS219" s="22">
        <f t="shared" si="291"/>
        <v>75</v>
      </c>
      <c r="CY219" s="8" t="str">
        <f t="shared" si="255"/>
        <v>X</v>
      </c>
      <c r="CZ219" s="29" t="str">
        <f t="shared" si="256"/>
        <v>X</v>
      </c>
      <c r="DB219" s="8" t="str">
        <f t="shared" si="257"/>
        <v>X</v>
      </c>
      <c r="DC219" s="8" t="str">
        <f t="shared" si="258"/>
        <v>X</v>
      </c>
      <c r="DD219" s="8" t="str">
        <f t="shared" si="259"/>
        <v>X</v>
      </c>
      <c r="DE219" s="8" t="str">
        <f t="shared" si="260"/>
        <v>X</v>
      </c>
      <c r="DF219" s="8" t="str">
        <f t="shared" si="261"/>
        <v>X</v>
      </c>
      <c r="DG219" s="8" t="str">
        <f t="shared" si="262"/>
        <v>X</v>
      </c>
      <c r="DH219" s="8" t="str">
        <f t="shared" si="263"/>
        <v>X</v>
      </c>
      <c r="DI219" s="8" t="str">
        <f t="shared" si="264"/>
        <v>X</v>
      </c>
      <c r="DJ219" s="8" t="str">
        <f t="shared" si="265"/>
        <v>X</v>
      </c>
      <c r="DK219" s="8" t="str">
        <f t="shared" si="266"/>
        <v>X</v>
      </c>
      <c r="DL219" s="8" t="str">
        <f t="shared" si="267"/>
        <v>X</v>
      </c>
      <c r="DM219" s="8" t="str">
        <f t="shared" si="268"/>
        <v>X</v>
      </c>
      <c r="DN219" s="8" t="str">
        <f t="shared" si="269"/>
        <v>X</v>
      </c>
      <c r="DO219" s="8" t="str">
        <f t="shared" si="270"/>
        <v>X</v>
      </c>
      <c r="DP219" s="8" t="str">
        <f t="shared" si="271"/>
        <v>X</v>
      </c>
      <c r="DQ219" s="8" t="str">
        <f t="shared" si="272"/>
        <v>X</v>
      </c>
      <c r="DR219" s="8" t="str">
        <f t="shared" si="273"/>
        <v>X</v>
      </c>
      <c r="DS219" s="8" t="str">
        <f t="shared" si="274"/>
        <v>X</v>
      </c>
      <c r="DT219" s="8" t="str">
        <f t="shared" si="275"/>
        <v>X</v>
      </c>
      <c r="DU219" s="8" t="str">
        <f t="shared" si="276"/>
        <v>X</v>
      </c>
      <c r="DV219" s="8" t="str">
        <f t="shared" si="277"/>
        <v>X</v>
      </c>
      <c r="DW219" s="8" t="str">
        <f t="shared" si="278"/>
        <v>X</v>
      </c>
      <c r="DX219" s="8" t="str">
        <f t="shared" si="279"/>
        <v>X</v>
      </c>
      <c r="DZ219" s="8" t="str">
        <f t="shared" si="280"/>
        <v>X</v>
      </c>
      <c r="EB219" s="8">
        <f>IF($DZ219="", "", COUNTIF($DZ$11:$DZ219, "X"))</f>
        <v>209</v>
      </c>
      <c r="ED219" s="10" t="str">
        <f t="shared" si="281"/>
        <v>209. COMO Alpina Dolomites</v>
      </c>
      <c r="EF219" s="8">
        <v>209</v>
      </c>
      <c r="EH219" s="10" t="str">
        <f>IF($B219="", "", IF(COUNTIF($B$11:$B219, $B219)&gt;1, "", $B219))</f>
        <v/>
      </c>
      <c r="EI219" s="8" t="str">
        <f t="shared" si="282"/>
        <v/>
      </c>
      <c r="EJ219" s="10" t="str">
        <f t="shared" si="283"/>
        <v/>
      </c>
      <c r="EL219" s="10" t="str">
        <f>IF($C219="", "", IF(COUNTIF($C$11:$C219, $C219)&gt;1, "", $C219))</f>
        <v>Castelrotto</v>
      </c>
      <c r="EM219" s="8">
        <f t="shared" si="284"/>
        <v>53</v>
      </c>
      <c r="EN219" s="10" t="str">
        <f t="shared" si="285"/>
        <v>Obbuergen</v>
      </c>
    </row>
    <row r="220" spans="1:144" hidden="1" x14ac:dyDescent="0.35">
      <c r="A220" s="2"/>
      <c r="B220" s="41" t="s">
        <v>354</v>
      </c>
      <c r="C220" s="42" t="s">
        <v>1267</v>
      </c>
      <c r="D220" s="42" t="s">
        <v>362</v>
      </c>
      <c r="E220" s="49">
        <v>50</v>
      </c>
      <c r="F220" s="49">
        <v>26</v>
      </c>
      <c r="G220" s="49">
        <v>24</v>
      </c>
      <c r="H220" s="49">
        <v>1</v>
      </c>
      <c r="I220" s="42" t="s">
        <v>137</v>
      </c>
      <c r="J220" s="50" t="s">
        <v>137</v>
      </c>
      <c r="K220" s="49">
        <v>100</v>
      </c>
      <c r="L220" s="49">
        <v>66</v>
      </c>
      <c r="M220" s="49">
        <v>70</v>
      </c>
      <c r="N220" s="49">
        <v>50</v>
      </c>
      <c r="O220" s="49" t="s">
        <v>137</v>
      </c>
      <c r="P220" s="49">
        <v>35</v>
      </c>
      <c r="Q220" s="49">
        <v>150</v>
      </c>
      <c r="R220" s="49">
        <v>150</v>
      </c>
      <c r="S220" s="50" t="s">
        <v>7</v>
      </c>
      <c r="T220" s="49" t="s">
        <v>137</v>
      </c>
      <c r="U220" s="49" t="s">
        <v>137</v>
      </c>
      <c r="V220" s="49" t="s">
        <v>137</v>
      </c>
      <c r="W220" s="50" t="s">
        <v>137</v>
      </c>
      <c r="X220" s="49" t="s">
        <v>137</v>
      </c>
      <c r="Y220" s="50" t="s">
        <v>137</v>
      </c>
      <c r="Z220" s="49" t="s">
        <v>137</v>
      </c>
      <c r="AA220" s="49">
        <v>93</v>
      </c>
      <c r="AB220" s="67" t="s">
        <v>137</v>
      </c>
      <c r="AC220" s="63" t="s">
        <v>790</v>
      </c>
      <c r="AD220" s="63" t="s">
        <v>938</v>
      </c>
      <c r="AE220" s="43" t="s">
        <v>137</v>
      </c>
      <c r="AF220" s="2"/>
      <c r="BE220" s="8" t="str">
        <f t="shared" si="286"/>
        <v>X</v>
      </c>
      <c r="BG220" s="8" t="str">
        <f t="shared" si="223"/>
        <v/>
      </c>
      <c r="BH220" s="8" t="str">
        <f t="shared" si="224"/>
        <v/>
      </c>
      <c r="BI220" s="8" t="str">
        <f t="shared" si="225"/>
        <v/>
      </c>
      <c r="BJ220" s="8" t="str">
        <f t="shared" si="226"/>
        <v/>
      </c>
      <c r="BK220" s="8" t="str">
        <f t="shared" si="227"/>
        <v/>
      </c>
      <c r="BL220" s="8" t="str">
        <f t="shared" si="228"/>
        <v/>
      </c>
      <c r="BM220" s="8" t="str">
        <f t="shared" si="229"/>
        <v/>
      </c>
      <c r="BN220" s="8" t="str">
        <f t="shared" si="230"/>
        <v>Yellow</v>
      </c>
      <c r="BO220" s="8" t="str">
        <f t="shared" si="231"/>
        <v>Yellow</v>
      </c>
      <c r="BP220" s="8" t="str">
        <f t="shared" si="232"/>
        <v/>
      </c>
      <c r="BQ220" s="8" t="str">
        <f t="shared" si="233"/>
        <v/>
      </c>
      <c r="BR220" s="8" t="str">
        <f t="shared" si="234"/>
        <v/>
      </c>
      <c r="BS220" s="8" t="str">
        <f t="shared" si="235"/>
        <v/>
      </c>
      <c r="BT220" s="8" t="str">
        <f t="shared" si="236"/>
        <v>Yellow</v>
      </c>
      <c r="BU220" s="8" t="str">
        <f t="shared" si="237"/>
        <v/>
      </c>
      <c r="BV220" s="8" t="str">
        <f t="shared" si="238"/>
        <v/>
      </c>
      <c r="BW220" s="8" t="str">
        <f t="shared" si="239"/>
        <v/>
      </c>
      <c r="BX220" s="8" t="str">
        <f t="shared" si="240"/>
        <v/>
      </c>
      <c r="BY220" s="8" t="str">
        <f t="shared" si="241"/>
        <v>Yellow</v>
      </c>
      <c r="BZ220" s="8" t="str">
        <f t="shared" si="242"/>
        <v>Yellow</v>
      </c>
      <c r="CA220" s="8" t="str">
        <f t="shared" si="243"/>
        <v>Yellow</v>
      </c>
      <c r="CB220" s="8" t="str">
        <f t="shared" si="244"/>
        <v>Yellow</v>
      </c>
      <c r="CC220" s="8" t="str">
        <f t="shared" si="245"/>
        <v>Yellow</v>
      </c>
      <c r="CD220" s="8" t="str">
        <f t="shared" si="246"/>
        <v>Yellow</v>
      </c>
      <c r="CE220" s="8" t="str">
        <f t="shared" si="247"/>
        <v>Yellow</v>
      </c>
      <c r="CF220" s="8" t="str">
        <f t="shared" si="248"/>
        <v/>
      </c>
      <c r="CG220" s="8" t="str">
        <f t="shared" si="287"/>
        <v>Yellow</v>
      </c>
      <c r="CH220" s="8" t="str">
        <f t="shared" si="249"/>
        <v/>
      </c>
      <c r="CI220" s="8" t="str">
        <f t="shared" si="288"/>
        <v/>
      </c>
      <c r="CJ220" s="8" t="str">
        <f t="shared" si="250"/>
        <v>Yellow</v>
      </c>
      <c r="CL220" s="10" t="str">
        <f t="shared" si="289"/>
        <v>Italy - Monte Argentario, Tuscany - Hotel Il Pellicano</v>
      </c>
      <c r="CN220" s="22">
        <f t="shared" si="251"/>
        <v>66</v>
      </c>
      <c r="CO220" s="22" t="str">
        <f t="shared" si="252"/>
        <v/>
      </c>
      <c r="CP220" s="22" t="str">
        <f t="shared" si="253"/>
        <v/>
      </c>
      <c r="CQ220" s="22" t="str">
        <f t="shared" si="254"/>
        <v/>
      </c>
      <c r="CR220" s="22" t="str">
        <f t="shared" si="290"/>
        <v/>
      </c>
      <c r="CS220" s="22">
        <f t="shared" si="291"/>
        <v>93</v>
      </c>
      <c r="CY220" s="8" t="str">
        <f t="shared" si="255"/>
        <v>X</v>
      </c>
      <c r="CZ220" s="29" t="str">
        <f t="shared" si="256"/>
        <v>X</v>
      </c>
      <c r="DB220" s="8" t="str">
        <f t="shared" si="257"/>
        <v>X</v>
      </c>
      <c r="DC220" s="8" t="str">
        <f t="shared" si="258"/>
        <v>X</v>
      </c>
      <c r="DD220" s="8" t="str">
        <f t="shared" si="259"/>
        <v>X</v>
      </c>
      <c r="DE220" s="8" t="str">
        <f t="shared" si="260"/>
        <v>X</v>
      </c>
      <c r="DF220" s="8" t="str">
        <f t="shared" si="261"/>
        <v>X</v>
      </c>
      <c r="DG220" s="8" t="str">
        <f t="shared" si="262"/>
        <v>X</v>
      </c>
      <c r="DH220" s="8" t="str">
        <f t="shared" si="263"/>
        <v>X</v>
      </c>
      <c r="DI220" s="8" t="str">
        <f t="shared" si="264"/>
        <v>X</v>
      </c>
      <c r="DJ220" s="8" t="str">
        <f t="shared" si="265"/>
        <v>X</v>
      </c>
      <c r="DK220" s="8" t="str">
        <f t="shared" si="266"/>
        <v>X</v>
      </c>
      <c r="DL220" s="8" t="str">
        <f t="shared" si="267"/>
        <v>X</v>
      </c>
      <c r="DM220" s="8" t="str">
        <f t="shared" si="268"/>
        <v>X</v>
      </c>
      <c r="DN220" s="8" t="str">
        <f t="shared" si="269"/>
        <v>X</v>
      </c>
      <c r="DO220" s="8" t="str">
        <f t="shared" si="270"/>
        <v>X</v>
      </c>
      <c r="DP220" s="8" t="str">
        <f t="shared" si="271"/>
        <v>X</v>
      </c>
      <c r="DQ220" s="8" t="str">
        <f t="shared" si="272"/>
        <v>X</v>
      </c>
      <c r="DR220" s="8" t="str">
        <f t="shared" si="273"/>
        <v>X</v>
      </c>
      <c r="DS220" s="8" t="str">
        <f t="shared" si="274"/>
        <v>X</v>
      </c>
      <c r="DT220" s="8" t="str">
        <f t="shared" si="275"/>
        <v>X</v>
      </c>
      <c r="DU220" s="8" t="str">
        <f t="shared" si="276"/>
        <v>X</v>
      </c>
      <c r="DV220" s="8" t="str">
        <f t="shared" si="277"/>
        <v>X</v>
      </c>
      <c r="DW220" s="8" t="str">
        <f t="shared" si="278"/>
        <v>X</v>
      </c>
      <c r="DX220" s="8" t="str">
        <f t="shared" si="279"/>
        <v>X</v>
      </c>
      <c r="DZ220" s="8" t="str">
        <f t="shared" si="280"/>
        <v>X</v>
      </c>
      <c r="EB220" s="8">
        <f>IF($DZ220="", "", COUNTIF($DZ$11:$DZ220, "X"))</f>
        <v>210</v>
      </c>
      <c r="ED220" s="10" t="str">
        <f t="shared" si="281"/>
        <v>210. Hotel Il Pellicano</v>
      </c>
      <c r="EF220" s="8">
        <v>210</v>
      </c>
      <c r="EH220" s="10" t="str">
        <f>IF($B220="", "", IF(COUNTIF($B$11:$B220, $B220)&gt;1, "", $B220))</f>
        <v/>
      </c>
      <c r="EI220" s="8" t="str">
        <f t="shared" si="282"/>
        <v/>
      </c>
      <c r="EJ220" s="10" t="str">
        <f t="shared" si="283"/>
        <v/>
      </c>
      <c r="EL220" s="10" t="str">
        <f>IF($C220="", "", IF(COUNTIF($C$11:$C220, $C220)&gt;1, "", $C220))</f>
        <v>Monte Argentario, Tuscany</v>
      </c>
      <c r="EM220" s="8">
        <f t="shared" si="284"/>
        <v>186</v>
      </c>
      <c r="EN220" s="10" t="str">
        <f t="shared" si="285"/>
        <v>Oia, Santorini</v>
      </c>
    </row>
    <row r="221" spans="1:144" hidden="1" x14ac:dyDescent="0.35">
      <c r="A221" s="2"/>
      <c r="B221" s="41" t="s">
        <v>354</v>
      </c>
      <c r="C221" s="42" t="s">
        <v>363</v>
      </c>
      <c r="D221" s="42" t="s">
        <v>364</v>
      </c>
      <c r="E221" s="49">
        <v>21</v>
      </c>
      <c r="F221" s="49">
        <v>12</v>
      </c>
      <c r="G221" s="49">
        <v>9</v>
      </c>
      <c r="H221" s="49">
        <v>1</v>
      </c>
      <c r="I221" s="42" t="s">
        <v>137</v>
      </c>
      <c r="J221" s="50" t="s">
        <v>137</v>
      </c>
      <c r="K221" s="49">
        <v>40</v>
      </c>
      <c r="L221" s="49">
        <v>110</v>
      </c>
      <c r="M221" s="49">
        <v>70</v>
      </c>
      <c r="N221" s="49">
        <v>40</v>
      </c>
      <c r="O221" s="49">
        <v>25</v>
      </c>
      <c r="P221" s="49">
        <v>50</v>
      </c>
      <c r="Q221" s="49">
        <v>200</v>
      </c>
      <c r="R221" s="49">
        <v>200</v>
      </c>
      <c r="S221" s="50" t="s">
        <v>7</v>
      </c>
      <c r="T221" s="49" t="s">
        <v>137</v>
      </c>
      <c r="U221" s="49" t="s">
        <v>137</v>
      </c>
      <c r="V221" s="49" t="s">
        <v>137</v>
      </c>
      <c r="W221" s="50" t="s">
        <v>7</v>
      </c>
      <c r="X221" s="49" t="s">
        <v>137</v>
      </c>
      <c r="Y221" s="50" t="s">
        <v>137</v>
      </c>
      <c r="Z221" s="49" t="s">
        <v>137</v>
      </c>
      <c r="AA221" s="49">
        <v>18</v>
      </c>
      <c r="AB221" s="67" t="s">
        <v>137</v>
      </c>
      <c r="AC221" s="63" t="s">
        <v>790</v>
      </c>
      <c r="AD221" s="63" t="s">
        <v>939</v>
      </c>
      <c r="AE221" s="43" t="s">
        <v>137</v>
      </c>
      <c r="AF221" s="2"/>
      <c r="BE221" s="8" t="str">
        <f t="shared" si="286"/>
        <v>X</v>
      </c>
      <c r="BG221" s="8" t="str">
        <f t="shared" si="223"/>
        <v/>
      </c>
      <c r="BH221" s="8" t="str">
        <f t="shared" si="224"/>
        <v/>
      </c>
      <c r="BI221" s="8" t="str">
        <f t="shared" si="225"/>
        <v/>
      </c>
      <c r="BJ221" s="8" t="str">
        <f t="shared" si="226"/>
        <v/>
      </c>
      <c r="BK221" s="8" t="str">
        <f t="shared" si="227"/>
        <v/>
      </c>
      <c r="BL221" s="8" t="str">
        <f t="shared" si="228"/>
        <v/>
      </c>
      <c r="BM221" s="8" t="str">
        <f t="shared" si="229"/>
        <v/>
      </c>
      <c r="BN221" s="8" t="str">
        <f t="shared" si="230"/>
        <v>Yellow</v>
      </c>
      <c r="BO221" s="8" t="str">
        <f t="shared" si="231"/>
        <v>Yellow</v>
      </c>
      <c r="BP221" s="8" t="str">
        <f t="shared" si="232"/>
        <v/>
      </c>
      <c r="BQ221" s="8" t="str">
        <f t="shared" si="233"/>
        <v/>
      </c>
      <c r="BR221" s="8" t="str">
        <f t="shared" si="234"/>
        <v/>
      </c>
      <c r="BS221" s="8" t="str">
        <f t="shared" si="235"/>
        <v/>
      </c>
      <c r="BT221" s="8" t="str">
        <f t="shared" si="236"/>
        <v/>
      </c>
      <c r="BU221" s="8" t="str">
        <f t="shared" si="237"/>
        <v/>
      </c>
      <c r="BV221" s="8" t="str">
        <f t="shared" si="238"/>
        <v/>
      </c>
      <c r="BW221" s="8" t="str">
        <f t="shared" si="239"/>
        <v/>
      </c>
      <c r="BX221" s="8" t="str">
        <f t="shared" si="240"/>
        <v/>
      </c>
      <c r="BY221" s="8" t="str">
        <f t="shared" si="241"/>
        <v>Yellow</v>
      </c>
      <c r="BZ221" s="8" t="str">
        <f t="shared" si="242"/>
        <v>Yellow</v>
      </c>
      <c r="CA221" s="8" t="str">
        <f t="shared" si="243"/>
        <v>Yellow</v>
      </c>
      <c r="CB221" s="8" t="str">
        <f t="shared" si="244"/>
        <v/>
      </c>
      <c r="CC221" s="8" t="str">
        <f t="shared" si="245"/>
        <v>Yellow</v>
      </c>
      <c r="CD221" s="8" t="str">
        <f t="shared" si="246"/>
        <v>Yellow</v>
      </c>
      <c r="CE221" s="8" t="str">
        <f t="shared" si="247"/>
        <v>Yellow</v>
      </c>
      <c r="CF221" s="8" t="str">
        <f t="shared" si="248"/>
        <v/>
      </c>
      <c r="CG221" s="8" t="str">
        <f t="shared" si="287"/>
        <v>Yellow</v>
      </c>
      <c r="CH221" s="8" t="str">
        <f t="shared" si="249"/>
        <v/>
      </c>
      <c r="CI221" s="8" t="str">
        <f t="shared" si="288"/>
        <v/>
      </c>
      <c r="CJ221" s="8" t="str">
        <f t="shared" si="250"/>
        <v>Yellow</v>
      </c>
      <c r="CL221" s="10" t="str">
        <f t="shared" si="289"/>
        <v>Italy - Ladispoli - La Posta Vecchia Hotel</v>
      </c>
      <c r="CN221" s="22">
        <f t="shared" si="251"/>
        <v>110</v>
      </c>
      <c r="CO221" s="22" t="str">
        <f t="shared" si="252"/>
        <v/>
      </c>
      <c r="CP221" s="22" t="str">
        <f t="shared" si="253"/>
        <v/>
      </c>
      <c r="CQ221" s="22" t="str">
        <f t="shared" si="254"/>
        <v/>
      </c>
      <c r="CR221" s="22" t="str">
        <f t="shared" si="290"/>
        <v/>
      </c>
      <c r="CS221" s="22">
        <f t="shared" si="291"/>
        <v>18</v>
      </c>
      <c r="CY221" s="8" t="str">
        <f t="shared" si="255"/>
        <v>X</v>
      </c>
      <c r="CZ221" s="29" t="str">
        <f t="shared" si="256"/>
        <v>X</v>
      </c>
      <c r="DB221" s="8" t="str">
        <f t="shared" si="257"/>
        <v>X</v>
      </c>
      <c r="DC221" s="8" t="str">
        <f t="shared" si="258"/>
        <v>X</v>
      </c>
      <c r="DD221" s="8" t="str">
        <f t="shared" si="259"/>
        <v>X</v>
      </c>
      <c r="DE221" s="8" t="str">
        <f t="shared" si="260"/>
        <v>X</v>
      </c>
      <c r="DF221" s="8" t="str">
        <f t="shared" si="261"/>
        <v>X</v>
      </c>
      <c r="DG221" s="8" t="str">
        <f t="shared" si="262"/>
        <v>X</v>
      </c>
      <c r="DH221" s="8" t="str">
        <f t="shared" si="263"/>
        <v>X</v>
      </c>
      <c r="DI221" s="8" t="str">
        <f t="shared" si="264"/>
        <v>X</v>
      </c>
      <c r="DJ221" s="8" t="str">
        <f t="shared" si="265"/>
        <v>X</v>
      </c>
      <c r="DK221" s="8" t="str">
        <f t="shared" si="266"/>
        <v>X</v>
      </c>
      <c r="DL221" s="8" t="str">
        <f t="shared" si="267"/>
        <v>X</v>
      </c>
      <c r="DM221" s="8" t="str">
        <f t="shared" si="268"/>
        <v>X</v>
      </c>
      <c r="DN221" s="8" t="str">
        <f t="shared" si="269"/>
        <v>X</v>
      </c>
      <c r="DO221" s="8" t="str">
        <f t="shared" si="270"/>
        <v>X</v>
      </c>
      <c r="DP221" s="8" t="str">
        <f t="shared" si="271"/>
        <v>X</v>
      </c>
      <c r="DQ221" s="8" t="str">
        <f t="shared" si="272"/>
        <v>X</v>
      </c>
      <c r="DR221" s="8" t="str">
        <f t="shared" si="273"/>
        <v>X</v>
      </c>
      <c r="DS221" s="8" t="str">
        <f t="shared" si="274"/>
        <v>X</v>
      </c>
      <c r="DT221" s="8" t="str">
        <f t="shared" si="275"/>
        <v>X</v>
      </c>
      <c r="DU221" s="8" t="str">
        <f t="shared" si="276"/>
        <v>X</v>
      </c>
      <c r="DV221" s="8" t="str">
        <f t="shared" si="277"/>
        <v>X</v>
      </c>
      <c r="DW221" s="8" t="str">
        <f t="shared" si="278"/>
        <v>X</v>
      </c>
      <c r="DX221" s="8" t="str">
        <f t="shared" si="279"/>
        <v>X</v>
      </c>
      <c r="DZ221" s="8" t="str">
        <f t="shared" si="280"/>
        <v>X</v>
      </c>
      <c r="EB221" s="8">
        <f>IF($DZ221="", "", COUNTIF($DZ$11:$DZ221, "X"))</f>
        <v>211</v>
      </c>
      <c r="ED221" s="10" t="str">
        <f t="shared" si="281"/>
        <v>211. La Posta Vecchia Hotel</v>
      </c>
      <c r="EF221" s="8">
        <v>211</v>
      </c>
      <c r="EH221" s="10" t="str">
        <f>IF($B221="", "", IF(COUNTIF($B$11:$B221, $B221)&gt;1, "", $B221))</f>
        <v/>
      </c>
      <c r="EI221" s="8" t="str">
        <f t="shared" si="282"/>
        <v/>
      </c>
      <c r="EJ221" s="10" t="str">
        <f t="shared" si="283"/>
        <v/>
      </c>
      <c r="EL221" s="10" t="str">
        <f>IF($C221="", "", IF(COUNTIF($C$11:$C221, $C221)&gt;1, "", $C221))</f>
        <v>Ladispoli</v>
      </c>
      <c r="EM221" s="8">
        <f t="shared" si="284"/>
        <v>153</v>
      </c>
      <c r="EN221" s="10" t="str">
        <f t="shared" si="285"/>
        <v>Okinawa</v>
      </c>
    </row>
    <row r="222" spans="1:144" hidden="1" x14ac:dyDescent="0.35">
      <c r="A222" s="2"/>
      <c r="B222" s="41" t="s">
        <v>354</v>
      </c>
      <c r="C222" s="42" t="s">
        <v>366</v>
      </c>
      <c r="D222" s="42" t="s">
        <v>375</v>
      </c>
      <c r="E222" s="49">
        <v>43</v>
      </c>
      <c r="F222" s="49">
        <v>29</v>
      </c>
      <c r="G222" s="49">
        <v>14</v>
      </c>
      <c r="H222" s="49">
        <v>6</v>
      </c>
      <c r="I222" s="42" t="s">
        <v>137</v>
      </c>
      <c r="J222" s="50" t="s">
        <v>137</v>
      </c>
      <c r="K222" s="49">
        <v>35</v>
      </c>
      <c r="L222" s="49">
        <v>423</v>
      </c>
      <c r="M222" s="49">
        <v>80</v>
      </c>
      <c r="N222" s="49">
        <v>40</v>
      </c>
      <c r="O222" s="49">
        <v>40</v>
      </c>
      <c r="P222" s="49">
        <v>40</v>
      </c>
      <c r="Q222" s="49">
        <v>100</v>
      </c>
      <c r="R222" s="49">
        <v>130</v>
      </c>
      <c r="S222" s="50" t="s">
        <v>7</v>
      </c>
      <c r="T222" s="49" t="s">
        <v>137</v>
      </c>
      <c r="U222" s="49" t="s">
        <v>137</v>
      </c>
      <c r="V222" s="49" t="s">
        <v>137</v>
      </c>
      <c r="W222" s="50" t="s">
        <v>7</v>
      </c>
      <c r="X222" s="49" t="s">
        <v>137</v>
      </c>
      <c r="Y222" s="50" t="s">
        <v>137</v>
      </c>
      <c r="Z222" s="49" t="s">
        <v>137</v>
      </c>
      <c r="AA222" s="49">
        <v>6</v>
      </c>
      <c r="AB222" s="67" t="s">
        <v>137</v>
      </c>
      <c r="AC222" s="63" t="s">
        <v>790</v>
      </c>
      <c r="AD222" s="63" t="s">
        <v>948</v>
      </c>
      <c r="AE222" s="43" t="s">
        <v>137</v>
      </c>
      <c r="AF222" s="2"/>
      <c r="BE222" s="8" t="str">
        <f t="shared" si="286"/>
        <v>X</v>
      </c>
      <c r="BG222" s="8" t="str">
        <f t="shared" si="223"/>
        <v/>
      </c>
      <c r="BH222" s="8" t="str">
        <f t="shared" si="224"/>
        <v/>
      </c>
      <c r="BI222" s="8" t="str">
        <f t="shared" si="225"/>
        <v/>
      </c>
      <c r="BJ222" s="8" t="str">
        <f t="shared" si="226"/>
        <v/>
      </c>
      <c r="BK222" s="8" t="str">
        <f t="shared" si="227"/>
        <v/>
      </c>
      <c r="BL222" s="8" t="str">
        <f t="shared" si="228"/>
        <v/>
      </c>
      <c r="BM222" s="8" t="str">
        <f t="shared" si="229"/>
        <v/>
      </c>
      <c r="BN222" s="8" t="str">
        <f t="shared" si="230"/>
        <v>Yellow</v>
      </c>
      <c r="BO222" s="8" t="str">
        <f t="shared" si="231"/>
        <v>Yellow</v>
      </c>
      <c r="BP222" s="8" t="str">
        <f t="shared" si="232"/>
        <v/>
      </c>
      <c r="BQ222" s="8" t="str">
        <f t="shared" si="233"/>
        <v/>
      </c>
      <c r="BR222" s="8" t="str">
        <f t="shared" si="234"/>
        <v/>
      </c>
      <c r="BS222" s="8" t="str">
        <f t="shared" si="235"/>
        <v/>
      </c>
      <c r="BT222" s="8" t="str">
        <f t="shared" si="236"/>
        <v/>
      </c>
      <c r="BU222" s="8" t="str">
        <f t="shared" si="237"/>
        <v/>
      </c>
      <c r="BV222" s="8" t="str">
        <f t="shared" si="238"/>
        <v/>
      </c>
      <c r="BW222" s="8" t="str">
        <f t="shared" si="239"/>
        <v/>
      </c>
      <c r="BX222" s="8" t="str">
        <f t="shared" si="240"/>
        <v/>
      </c>
      <c r="BY222" s="8" t="str">
        <f t="shared" si="241"/>
        <v>Yellow</v>
      </c>
      <c r="BZ222" s="8" t="str">
        <f t="shared" si="242"/>
        <v>Yellow</v>
      </c>
      <c r="CA222" s="8" t="str">
        <f t="shared" si="243"/>
        <v>Yellow</v>
      </c>
      <c r="CB222" s="8" t="str">
        <f t="shared" si="244"/>
        <v/>
      </c>
      <c r="CC222" s="8" t="str">
        <f t="shared" si="245"/>
        <v>Yellow</v>
      </c>
      <c r="CD222" s="8" t="str">
        <f t="shared" si="246"/>
        <v>Yellow</v>
      </c>
      <c r="CE222" s="8" t="str">
        <f t="shared" si="247"/>
        <v>Yellow</v>
      </c>
      <c r="CF222" s="8" t="str">
        <f t="shared" si="248"/>
        <v/>
      </c>
      <c r="CG222" s="8" t="str">
        <f t="shared" si="287"/>
        <v>Yellow</v>
      </c>
      <c r="CH222" s="8" t="str">
        <f t="shared" si="249"/>
        <v/>
      </c>
      <c r="CI222" s="8" t="str">
        <f t="shared" si="288"/>
        <v/>
      </c>
      <c r="CJ222" s="8" t="str">
        <f t="shared" si="250"/>
        <v>Yellow</v>
      </c>
      <c r="CL222" s="10" t="str">
        <f t="shared" si="289"/>
        <v>Italy - Florence - Villa Cora</v>
      </c>
      <c r="CN222" s="22">
        <f t="shared" si="251"/>
        <v>423</v>
      </c>
      <c r="CO222" s="22" t="str">
        <f t="shared" si="252"/>
        <v/>
      </c>
      <c r="CP222" s="22" t="str">
        <f t="shared" si="253"/>
        <v/>
      </c>
      <c r="CQ222" s="22" t="str">
        <f t="shared" si="254"/>
        <v/>
      </c>
      <c r="CR222" s="22" t="str">
        <f t="shared" si="290"/>
        <v/>
      </c>
      <c r="CS222" s="22">
        <f t="shared" si="291"/>
        <v>6</v>
      </c>
      <c r="CY222" s="8" t="str">
        <f t="shared" si="255"/>
        <v>X</v>
      </c>
      <c r="CZ222" s="29" t="str">
        <f t="shared" si="256"/>
        <v>X</v>
      </c>
      <c r="DB222" s="8" t="str">
        <f t="shared" si="257"/>
        <v>X</v>
      </c>
      <c r="DC222" s="8" t="str">
        <f t="shared" si="258"/>
        <v>X</v>
      </c>
      <c r="DD222" s="8" t="str">
        <f t="shared" si="259"/>
        <v>X</v>
      </c>
      <c r="DE222" s="8" t="str">
        <f t="shared" si="260"/>
        <v>X</v>
      </c>
      <c r="DF222" s="8" t="str">
        <f t="shared" si="261"/>
        <v>X</v>
      </c>
      <c r="DG222" s="8" t="str">
        <f t="shared" si="262"/>
        <v>X</v>
      </c>
      <c r="DH222" s="8" t="str">
        <f t="shared" si="263"/>
        <v>X</v>
      </c>
      <c r="DI222" s="8" t="str">
        <f t="shared" si="264"/>
        <v>X</v>
      </c>
      <c r="DJ222" s="8" t="str">
        <f t="shared" si="265"/>
        <v>X</v>
      </c>
      <c r="DK222" s="8" t="str">
        <f t="shared" si="266"/>
        <v>X</v>
      </c>
      <c r="DL222" s="8" t="str">
        <f t="shared" si="267"/>
        <v>X</v>
      </c>
      <c r="DM222" s="8" t="str">
        <f t="shared" si="268"/>
        <v>X</v>
      </c>
      <c r="DN222" s="8" t="str">
        <f t="shared" si="269"/>
        <v>X</v>
      </c>
      <c r="DO222" s="8" t="str">
        <f t="shared" si="270"/>
        <v>X</v>
      </c>
      <c r="DP222" s="8" t="str">
        <f t="shared" si="271"/>
        <v>X</v>
      </c>
      <c r="DQ222" s="8" t="str">
        <f t="shared" si="272"/>
        <v>X</v>
      </c>
      <c r="DR222" s="8" t="str">
        <f t="shared" si="273"/>
        <v>X</v>
      </c>
      <c r="DS222" s="8" t="str">
        <f t="shared" si="274"/>
        <v>X</v>
      </c>
      <c r="DT222" s="8" t="str">
        <f t="shared" si="275"/>
        <v>X</v>
      </c>
      <c r="DU222" s="8" t="str">
        <f t="shared" si="276"/>
        <v>X</v>
      </c>
      <c r="DV222" s="8" t="str">
        <f t="shared" si="277"/>
        <v>X</v>
      </c>
      <c r="DW222" s="8" t="str">
        <f t="shared" si="278"/>
        <v>X</v>
      </c>
      <c r="DX222" s="8" t="str">
        <f t="shared" si="279"/>
        <v>X</v>
      </c>
      <c r="DZ222" s="8" t="str">
        <f t="shared" si="280"/>
        <v>X</v>
      </c>
      <c r="EB222" s="8">
        <f>IF($DZ222="", "", COUNTIF($DZ$11:$DZ222, "X"))</f>
        <v>212</v>
      </c>
      <c r="ED222" s="10" t="str">
        <f t="shared" si="281"/>
        <v>212. Villa Cora</v>
      </c>
      <c r="EF222" s="8">
        <v>212</v>
      </c>
      <c r="EH222" s="10" t="str">
        <f>IF($B222="", "", IF(COUNTIF($B$11:$B222, $B222)&gt;1, "", $B222))</f>
        <v/>
      </c>
      <c r="EI222" s="8" t="str">
        <f t="shared" si="282"/>
        <v/>
      </c>
      <c r="EJ222" s="10" t="str">
        <f t="shared" si="283"/>
        <v/>
      </c>
      <c r="EL222" s="10" t="str">
        <f>IF($C222="", "", IF(COUNTIF($C$11:$C222, $C222)&gt;1, "", $C222))</f>
        <v/>
      </c>
      <c r="EM222" s="8" t="str">
        <f t="shared" si="284"/>
        <v/>
      </c>
      <c r="EN222" s="10" t="str">
        <f t="shared" si="285"/>
        <v>Oslo</v>
      </c>
    </row>
    <row r="223" spans="1:144" hidden="1" x14ac:dyDescent="0.35">
      <c r="A223" s="2"/>
      <c r="B223" s="41" t="s">
        <v>354</v>
      </c>
      <c r="C223" s="42" t="s">
        <v>357</v>
      </c>
      <c r="D223" s="42" t="s">
        <v>1333</v>
      </c>
      <c r="E223" s="49">
        <v>107</v>
      </c>
      <c r="F223" s="49">
        <v>107</v>
      </c>
      <c r="G223" s="49" t="s">
        <v>137</v>
      </c>
      <c r="H223" s="49">
        <v>3</v>
      </c>
      <c r="I223" s="42" t="s">
        <v>137</v>
      </c>
      <c r="J223" s="50" t="s">
        <v>137</v>
      </c>
      <c r="K223" s="49">
        <v>110</v>
      </c>
      <c r="L223" s="49">
        <v>188</v>
      </c>
      <c r="M223" s="49">
        <v>80</v>
      </c>
      <c r="N223" s="49">
        <v>54</v>
      </c>
      <c r="O223" s="49">
        <v>36</v>
      </c>
      <c r="P223" s="49">
        <v>24</v>
      </c>
      <c r="Q223" s="49">
        <v>130</v>
      </c>
      <c r="R223" s="49">
        <v>80</v>
      </c>
      <c r="S223" s="50" t="s">
        <v>7</v>
      </c>
      <c r="T223" s="49" t="s">
        <v>137</v>
      </c>
      <c r="U223" s="49" t="s">
        <v>137</v>
      </c>
      <c r="V223" s="49" t="s">
        <v>137</v>
      </c>
      <c r="W223" s="50" t="s">
        <v>137</v>
      </c>
      <c r="X223" s="49" t="s">
        <v>137</v>
      </c>
      <c r="Y223" s="50" t="s">
        <v>137</v>
      </c>
      <c r="Z223" s="49" t="s">
        <v>137</v>
      </c>
      <c r="AA223" s="49">
        <v>18.02</v>
      </c>
      <c r="AB223" s="67" t="s">
        <v>137</v>
      </c>
      <c r="AC223" s="63" t="s">
        <v>790</v>
      </c>
      <c r="AD223" s="63" t="s">
        <v>945</v>
      </c>
      <c r="AE223" s="43" t="s">
        <v>137</v>
      </c>
      <c r="AF223" s="2"/>
      <c r="BE223" s="8" t="str">
        <f t="shared" si="286"/>
        <v>X</v>
      </c>
      <c r="BG223" s="8" t="str">
        <f t="shared" si="223"/>
        <v/>
      </c>
      <c r="BH223" s="8" t="str">
        <f t="shared" si="224"/>
        <v/>
      </c>
      <c r="BI223" s="8" t="str">
        <f t="shared" si="225"/>
        <v/>
      </c>
      <c r="BJ223" s="8" t="str">
        <f t="shared" si="226"/>
        <v/>
      </c>
      <c r="BK223" s="8" t="str">
        <f t="shared" si="227"/>
        <v/>
      </c>
      <c r="BL223" s="8" t="str">
        <f t="shared" si="228"/>
        <v>Yellow</v>
      </c>
      <c r="BM223" s="8" t="str">
        <f t="shared" si="229"/>
        <v/>
      </c>
      <c r="BN223" s="8" t="str">
        <f t="shared" si="230"/>
        <v>Yellow</v>
      </c>
      <c r="BO223" s="8" t="str">
        <f t="shared" si="231"/>
        <v>Yellow</v>
      </c>
      <c r="BP223" s="8" t="str">
        <f t="shared" si="232"/>
        <v/>
      </c>
      <c r="BQ223" s="8" t="str">
        <f t="shared" si="233"/>
        <v/>
      </c>
      <c r="BR223" s="8" t="str">
        <f t="shared" si="234"/>
        <v/>
      </c>
      <c r="BS223" s="8" t="str">
        <f t="shared" si="235"/>
        <v/>
      </c>
      <c r="BT223" s="8" t="str">
        <f t="shared" si="236"/>
        <v/>
      </c>
      <c r="BU223" s="8" t="str">
        <f t="shared" si="237"/>
        <v/>
      </c>
      <c r="BV223" s="8" t="str">
        <f t="shared" si="238"/>
        <v/>
      </c>
      <c r="BW223" s="8" t="str">
        <f t="shared" si="239"/>
        <v/>
      </c>
      <c r="BX223" s="8" t="str">
        <f t="shared" si="240"/>
        <v/>
      </c>
      <c r="BY223" s="8" t="str">
        <f t="shared" si="241"/>
        <v>Yellow</v>
      </c>
      <c r="BZ223" s="8" t="str">
        <f t="shared" si="242"/>
        <v>Yellow</v>
      </c>
      <c r="CA223" s="8" t="str">
        <f t="shared" si="243"/>
        <v>Yellow</v>
      </c>
      <c r="CB223" s="8" t="str">
        <f t="shared" si="244"/>
        <v>Yellow</v>
      </c>
      <c r="CC223" s="8" t="str">
        <f t="shared" si="245"/>
        <v>Yellow</v>
      </c>
      <c r="CD223" s="8" t="str">
        <f t="shared" si="246"/>
        <v>Yellow</v>
      </c>
      <c r="CE223" s="8" t="str">
        <f t="shared" si="247"/>
        <v>Yellow</v>
      </c>
      <c r="CF223" s="8" t="str">
        <f t="shared" si="248"/>
        <v/>
      </c>
      <c r="CG223" s="8" t="str">
        <f t="shared" si="287"/>
        <v>Yellow</v>
      </c>
      <c r="CH223" s="8" t="str">
        <f t="shared" si="249"/>
        <v/>
      </c>
      <c r="CI223" s="8" t="str">
        <f t="shared" si="288"/>
        <v/>
      </c>
      <c r="CJ223" s="8" t="str">
        <f t="shared" si="250"/>
        <v>Yellow</v>
      </c>
      <c r="CL223" s="10" t="str">
        <f t="shared" si="289"/>
        <v>Italy - Rome - Villa Agrippina, a Gran Melia Hotel, Rome</v>
      </c>
      <c r="CN223" s="22">
        <f t="shared" si="251"/>
        <v>188</v>
      </c>
      <c r="CO223" s="22" t="str">
        <f t="shared" si="252"/>
        <v/>
      </c>
      <c r="CP223" s="22" t="str">
        <f t="shared" si="253"/>
        <v/>
      </c>
      <c r="CQ223" s="22" t="str">
        <f t="shared" si="254"/>
        <v/>
      </c>
      <c r="CR223" s="22" t="str">
        <f t="shared" si="290"/>
        <v/>
      </c>
      <c r="CS223" s="22">
        <f t="shared" si="291"/>
        <v>18.02</v>
      </c>
      <c r="CY223" s="8" t="str">
        <f t="shared" si="255"/>
        <v>X</v>
      </c>
      <c r="CZ223" s="29" t="str">
        <f t="shared" si="256"/>
        <v>X</v>
      </c>
      <c r="DB223" s="8" t="str">
        <f t="shared" si="257"/>
        <v>X</v>
      </c>
      <c r="DC223" s="8" t="str">
        <f t="shared" si="258"/>
        <v>X</v>
      </c>
      <c r="DD223" s="8" t="str">
        <f t="shared" si="259"/>
        <v>X</v>
      </c>
      <c r="DE223" s="8" t="str">
        <f t="shared" si="260"/>
        <v>X</v>
      </c>
      <c r="DF223" s="8" t="str">
        <f t="shared" si="261"/>
        <v>X</v>
      </c>
      <c r="DG223" s="8" t="str">
        <f t="shared" si="262"/>
        <v>X</v>
      </c>
      <c r="DH223" s="8" t="str">
        <f t="shared" si="263"/>
        <v>X</v>
      </c>
      <c r="DI223" s="8" t="str">
        <f t="shared" si="264"/>
        <v>X</v>
      </c>
      <c r="DJ223" s="8" t="str">
        <f t="shared" si="265"/>
        <v>X</v>
      </c>
      <c r="DK223" s="8" t="str">
        <f t="shared" si="266"/>
        <v>X</v>
      </c>
      <c r="DL223" s="8" t="str">
        <f t="shared" si="267"/>
        <v>X</v>
      </c>
      <c r="DM223" s="8" t="str">
        <f t="shared" si="268"/>
        <v>X</v>
      </c>
      <c r="DN223" s="8" t="str">
        <f t="shared" si="269"/>
        <v>X</v>
      </c>
      <c r="DO223" s="8" t="str">
        <f t="shared" si="270"/>
        <v>X</v>
      </c>
      <c r="DP223" s="8" t="str">
        <f t="shared" si="271"/>
        <v>X</v>
      </c>
      <c r="DQ223" s="8" t="str">
        <f t="shared" si="272"/>
        <v>X</v>
      </c>
      <c r="DR223" s="8" t="str">
        <f t="shared" si="273"/>
        <v>X</v>
      </c>
      <c r="DS223" s="8" t="str">
        <f t="shared" si="274"/>
        <v>X</v>
      </c>
      <c r="DT223" s="8" t="str">
        <f t="shared" si="275"/>
        <v>X</v>
      </c>
      <c r="DU223" s="8" t="str">
        <f t="shared" si="276"/>
        <v>X</v>
      </c>
      <c r="DV223" s="8" t="str">
        <f t="shared" si="277"/>
        <v>X</v>
      </c>
      <c r="DW223" s="8" t="str">
        <f t="shared" si="278"/>
        <v>X</v>
      </c>
      <c r="DX223" s="8" t="str">
        <f t="shared" si="279"/>
        <v>X</v>
      </c>
      <c r="DZ223" s="8" t="str">
        <f t="shared" si="280"/>
        <v>X</v>
      </c>
      <c r="EB223" s="8">
        <f>IF($DZ223="", "", COUNTIF($DZ$11:$DZ223, "X"))</f>
        <v>213</v>
      </c>
      <c r="ED223" s="10" t="str">
        <f t="shared" si="281"/>
        <v>213. Villa Agrippina, a Gran Melia Hotel, Rome</v>
      </c>
      <c r="EF223" s="8">
        <v>213</v>
      </c>
      <c r="EH223" s="10" t="str">
        <f>IF($B223="", "", IF(COUNTIF($B$11:$B223, $B223)&gt;1, "", $B223))</f>
        <v/>
      </c>
      <c r="EI223" s="8" t="str">
        <f t="shared" si="282"/>
        <v/>
      </c>
      <c r="EJ223" s="10" t="str">
        <f t="shared" si="283"/>
        <v/>
      </c>
      <c r="EL223" s="10" t="str">
        <f>IF($C223="", "", IF(COUNTIF($C$11:$C223, $C223)&gt;1, "", $C223))</f>
        <v/>
      </c>
      <c r="EM223" s="8" t="str">
        <f t="shared" si="284"/>
        <v/>
      </c>
      <c r="EN223" s="10" t="str">
        <f t="shared" si="285"/>
        <v>Ostuni</v>
      </c>
    </row>
    <row r="224" spans="1:144" hidden="1" x14ac:dyDescent="0.35">
      <c r="A224" s="2"/>
      <c r="B224" s="41" t="s">
        <v>354</v>
      </c>
      <c r="C224" s="42" t="s">
        <v>367</v>
      </c>
      <c r="D224" s="42" t="s">
        <v>368</v>
      </c>
      <c r="E224" s="49">
        <v>40</v>
      </c>
      <c r="F224" s="49">
        <v>0</v>
      </c>
      <c r="G224" s="49">
        <v>40</v>
      </c>
      <c r="H224" s="49">
        <v>2</v>
      </c>
      <c r="I224" s="42" t="s">
        <v>137</v>
      </c>
      <c r="J224" s="50" t="s">
        <v>137</v>
      </c>
      <c r="K224" s="49">
        <v>200</v>
      </c>
      <c r="L224" s="49">
        <v>208</v>
      </c>
      <c r="M224" s="49">
        <v>200</v>
      </c>
      <c r="N224" s="49">
        <v>200</v>
      </c>
      <c r="O224" s="49">
        <v>0</v>
      </c>
      <c r="P224" s="49" t="s">
        <v>137</v>
      </c>
      <c r="Q224" s="49">
        <v>100</v>
      </c>
      <c r="R224" s="49">
        <v>200</v>
      </c>
      <c r="S224" s="50" t="s">
        <v>7</v>
      </c>
      <c r="T224" s="49" t="s">
        <v>137</v>
      </c>
      <c r="U224" s="49" t="s">
        <v>137</v>
      </c>
      <c r="V224" s="49" t="s">
        <v>137</v>
      </c>
      <c r="W224" s="50" t="s">
        <v>7</v>
      </c>
      <c r="X224" s="49" t="s">
        <v>137</v>
      </c>
      <c r="Y224" s="50" t="s">
        <v>137</v>
      </c>
      <c r="Z224" s="49" t="s">
        <v>137</v>
      </c>
      <c r="AA224" s="49">
        <v>40</v>
      </c>
      <c r="AB224" s="67" t="s">
        <v>137</v>
      </c>
      <c r="AC224" s="63" t="s">
        <v>790</v>
      </c>
      <c r="AD224" s="63" t="s">
        <v>942</v>
      </c>
      <c r="AE224" s="43" t="s">
        <v>137</v>
      </c>
      <c r="AF224" s="2"/>
      <c r="BE224" s="8" t="str">
        <f t="shared" si="286"/>
        <v>X</v>
      </c>
      <c r="BG224" s="8" t="str">
        <f t="shared" si="223"/>
        <v/>
      </c>
      <c r="BH224" s="8" t="str">
        <f t="shared" si="224"/>
        <v/>
      </c>
      <c r="BI224" s="8" t="str">
        <f t="shared" si="225"/>
        <v/>
      </c>
      <c r="BJ224" s="8" t="str">
        <f t="shared" si="226"/>
        <v/>
      </c>
      <c r="BK224" s="8" t="str">
        <f t="shared" si="227"/>
        <v/>
      </c>
      <c r="BL224" s="8" t="str">
        <f t="shared" si="228"/>
        <v/>
      </c>
      <c r="BM224" s="8" t="str">
        <f t="shared" si="229"/>
        <v/>
      </c>
      <c r="BN224" s="8" t="str">
        <f t="shared" si="230"/>
        <v>Yellow</v>
      </c>
      <c r="BO224" s="8" t="str">
        <f t="shared" si="231"/>
        <v>Yellow</v>
      </c>
      <c r="BP224" s="8" t="str">
        <f t="shared" si="232"/>
        <v/>
      </c>
      <c r="BQ224" s="8" t="str">
        <f t="shared" si="233"/>
        <v/>
      </c>
      <c r="BR224" s="8" t="str">
        <f t="shared" si="234"/>
        <v/>
      </c>
      <c r="BS224" s="8" t="str">
        <f t="shared" si="235"/>
        <v/>
      </c>
      <c r="BT224" s="8" t="str">
        <f t="shared" si="236"/>
        <v/>
      </c>
      <c r="BU224" s="8" t="str">
        <f t="shared" si="237"/>
        <v>Yellow</v>
      </c>
      <c r="BV224" s="8" t="str">
        <f t="shared" si="238"/>
        <v/>
      </c>
      <c r="BW224" s="8" t="str">
        <f t="shared" si="239"/>
        <v/>
      </c>
      <c r="BX224" s="8" t="str">
        <f t="shared" si="240"/>
        <v/>
      </c>
      <c r="BY224" s="8" t="str">
        <f t="shared" si="241"/>
        <v>Yellow</v>
      </c>
      <c r="BZ224" s="8" t="str">
        <f t="shared" si="242"/>
        <v>Yellow</v>
      </c>
      <c r="CA224" s="8" t="str">
        <f t="shared" si="243"/>
        <v>Yellow</v>
      </c>
      <c r="CB224" s="8" t="str">
        <f t="shared" si="244"/>
        <v/>
      </c>
      <c r="CC224" s="8" t="str">
        <f t="shared" si="245"/>
        <v>Yellow</v>
      </c>
      <c r="CD224" s="8" t="str">
        <f t="shared" si="246"/>
        <v>Yellow</v>
      </c>
      <c r="CE224" s="8" t="str">
        <f t="shared" si="247"/>
        <v>Yellow</v>
      </c>
      <c r="CF224" s="8" t="str">
        <f t="shared" si="248"/>
        <v/>
      </c>
      <c r="CG224" s="8" t="str">
        <f t="shared" si="287"/>
        <v>Yellow</v>
      </c>
      <c r="CH224" s="8" t="str">
        <f t="shared" si="249"/>
        <v/>
      </c>
      <c r="CI224" s="8" t="str">
        <f t="shared" si="288"/>
        <v/>
      </c>
      <c r="CJ224" s="8" t="str">
        <f t="shared" si="250"/>
        <v>Yellow</v>
      </c>
      <c r="CL224" s="10" t="str">
        <f t="shared" si="289"/>
        <v>Italy - Torno - Il Sereno Lago di Como</v>
      </c>
      <c r="CN224" s="22">
        <f t="shared" si="251"/>
        <v>208</v>
      </c>
      <c r="CO224" s="22" t="str">
        <f t="shared" si="252"/>
        <v/>
      </c>
      <c r="CP224" s="22" t="str">
        <f t="shared" si="253"/>
        <v/>
      </c>
      <c r="CQ224" s="22" t="str">
        <f t="shared" si="254"/>
        <v/>
      </c>
      <c r="CR224" s="22" t="str">
        <f t="shared" si="290"/>
        <v/>
      </c>
      <c r="CS224" s="22">
        <f t="shared" si="291"/>
        <v>40</v>
      </c>
      <c r="CY224" s="8" t="str">
        <f t="shared" si="255"/>
        <v>X</v>
      </c>
      <c r="CZ224" s="29" t="str">
        <f t="shared" si="256"/>
        <v>X</v>
      </c>
      <c r="DB224" s="8" t="str">
        <f t="shared" si="257"/>
        <v>X</v>
      </c>
      <c r="DC224" s="8" t="str">
        <f t="shared" si="258"/>
        <v>X</v>
      </c>
      <c r="DD224" s="8" t="str">
        <f t="shared" si="259"/>
        <v>X</v>
      </c>
      <c r="DE224" s="8" t="str">
        <f t="shared" si="260"/>
        <v>X</v>
      </c>
      <c r="DF224" s="8" t="str">
        <f t="shared" si="261"/>
        <v>X</v>
      </c>
      <c r="DG224" s="8" t="str">
        <f t="shared" si="262"/>
        <v>X</v>
      </c>
      <c r="DH224" s="8" t="str">
        <f t="shared" si="263"/>
        <v>X</v>
      </c>
      <c r="DI224" s="8" t="str">
        <f t="shared" si="264"/>
        <v>X</v>
      </c>
      <c r="DJ224" s="8" t="str">
        <f t="shared" si="265"/>
        <v>X</v>
      </c>
      <c r="DK224" s="8" t="str">
        <f t="shared" si="266"/>
        <v>X</v>
      </c>
      <c r="DL224" s="8" t="str">
        <f t="shared" si="267"/>
        <v>X</v>
      </c>
      <c r="DM224" s="8" t="str">
        <f t="shared" si="268"/>
        <v>X</v>
      </c>
      <c r="DN224" s="8" t="str">
        <f t="shared" si="269"/>
        <v>X</v>
      </c>
      <c r="DO224" s="8" t="str">
        <f t="shared" si="270"/>
        <v>X</v>
      </c>
      <c r="DP224" s="8" t="str">
        <f t="shared" si="271"/>
        <v>X</v>
      </c>
      <c r="DQ224" s="8" t="str">
        <f t="shared" si="272"/>
        <v>X</v>
      </c>
      <c r="DR224" s="8" t="str">
        <f t="shared" si="273"/>
        <v>X</v>
      </c>
      <c r="DS224" s="8" t="str">
        <f t="shared" si="274"/>
        <v>X</v>
      </c>
      <c r="DT224" s="8" t="str">
        <f t="shared" si="275"/>
        <v>X</v>
      </c>
      <c r="DU224" s="8" t="str">
        <f t="shared" si="276"/>
        <v>X</v>
      </c>
      <c r="DV224" s="8" t="str">
        <f t="shared" si="277"/>
        <v>X</v>
      </c>
      <c r="DW224" s="8" t="str">
        <f t="shared" si="278"/>
        <v>X</v>
      </c>
      <c r="DX224" s="8" t="str">
        <f t="shared" si="279"/>
        <v>X</v>
      </c>
      <c r="DZ224" s="8" t="str">
        <f t="shared" si="280"/>
        <v>X</v>
      </c>
      <c r="EB224" s="8">
        <f>IF($DZ224="", "", COUNTIF($DZ$11:$DZ224, "X"))</f>
        <v>214</v>
      </c>
      <c r="ED224" s="10" t="str">
        <f t="shared" si="281"/>
        <v>214. Il Sereno Lago di Como</v>
      </c>
      <c r="EF224" s="8">
        <v>214</v>
      </c>
      <c r="EH224" s="10" t="str">
        <f>IF($B224="", "", IF(COUNTIF($B$11:$B224, $B224)&gt;1, "", $B224))</f>
        <v/>
      </c>
      <c r="EI224" s="8" t="str">
        <f t="shared" si="282"/>
        <v/>
      </c>
      <c r="EJ224" s="10" t="str">
        <f t="shared" si="283"/>
        <v/>
      </c>
      <c r="EL224" s="10" t="str">
        <f>IF($C224="", "", IF(COUNTIF($C$11:$C224, $C224)&gt;1, "", $C224))</f>
        <v>Torno</v>
      </c>
      <c r="EM224" s="8">
        <f t="shared" si="284"/>
        <v>327</v>
      </c>
      <c r="EN224" s="10" t="str">
        <f t="shared" si="285"/>
        <v>Palau</v>
      </c>
    </row>
    <row r="225" spans="1:144" hidden="1" x14ac:dyDescent="0.35">
      <c r="A225" s="2"/>
      <c r="B225" s="41" t="s">
        <v>354</v>
      </c>
      <c r="C225" s="42" t="s">
        <v>388</v>
      </c>
      <c r="D225" s="42" t="s">
        <v>1211</v>
      </c>
      <c r="E225" s="49">
        <v>12</v>
      </c>
      <c r="F225" s="49">
        <v>6</v>
      </c>
      <c r="G225" s="49">
        <v>6</v>
      </c>
      <c r="H225" s="49">
        <v>0</v>
      </c>
      <c r="I225" s="42" t="s">
        <v>137</v>
      </c>
      <c r="J225" s="50" t="s">
        <v>137</v>
      </c>
      <c r="K225" s="49" t="s">
        <v>137</v>
      </c>
      <c r="L225" s="49">
        <v>0</v>
      </c>
      <c r="M225" s="49" t="s">
        <v>137</v>
      </c>
      <c r="N225" s="49">
        <v>0</v>
      </c>
      <c r="O225" s="49" t="s">
        <v>137</v>
      </c>
      <c r="P225" s="49">
        <v>0</v>
      </c>
      <c r="Q225" s="49" t="s">
        <v>137</v>
      </c>
      <c r="R225" s="49" t="s">
        <v>137</v>
      </c>
      <c r="S225" s="50" t="s">
        <v>137</v>
      </c>
      <c r="T225" s="49" t="s">
        <v>137</v>
      </c>
      <c r="U225" s="49" t="s">
        <v>137</v>
      </c>
      <c r="V225" s="49" t="s">
        <v>137</v>
      </c>
      <c r="W225" s="50" t="s">
        <v>137</v>
      </c>
      <c r="X225" s="49" t="s">
        <v>137</v>
      </c>
      <c r="Y225" s="50" t="s">
        <v>137</v>
      </c>
      <c r="Z225" s="49" t="s">
        <v>137</v>
      </c>
      <c r="AA225" s="49">
        <v>99.42</v>
      </c>
      <c r="AB225" s="67" t="s">
        <v>137</v>
      </c>
      <c r="AC225" s="63" t="s">
        <v>790</v>
      </c>
      <c r="AD225" s="63" t="s">
        <v>957</v>
      </c>
      <c r="AE225" s="43" t="s">
        <v>137</v>
      </c>
      <c r="AF225" s="2"/>
      <c r="BE225" s="8" t="str">
        <f t="shared" si="286"/>
        <v>X</v>
      </c>
      <c r="BG225" s="8" t="str">
        <f t="shared" si="223"/>
        <v/>
      </c>
      <c r="BH225" s="8" t="str">
        <f t="shared" si="224"/>
        <v/>
      </c>
      <c r="BI225" s="8" t="str">
        <f t="shared" si="225"/>
        <v/>
      </c>
      <c r="BJ225" s="8" t="str">
        <f t="shared" si="226"/>
        <v/>
      </c>
      <c r="BK225" s="8" t="str">
        <f t="shared" si="227"/>
        <v/>
      </c>
      <c r="BL225" s="8" t="str">
        <f t="shared" si="228"/>
        <v/>
      </c>
      <c r="BM225" s="8" t="str">
        <f t="shared" si="229"/>
        <v/>
      </c>
      <c r="BN225" s="8" t="str">
        <f t="shared" si="230"/>
        <v>Yellow</v>
      </c>
      <c r="BO225" s="8" t="str">
        <f t="shared" si="231"/>
        <v>Yellow</v>
      </c>
      <c r="BP225" s="8" t="str">
        <f t="shared" si="232"/>
        <v>Yellow</v>
      </c>
      <c r="BQ225" s="8" t="str">
        <f t="shared" si="233"/>
        <v/>
      </c>
      <c r="BR225" s="8" t="str">
        <f t="shared" si="234"/>
        <v>Yellow</v>
      </c>
      <c r="BS225" s="8" t="str">
        <f t="shared" si="235"/>
        <v/>
      </c>
      <c r="BT225" s="8" t="str">
        <f t="shared" si="236"/>
        <v>Yellow</v>
      </c>
      <c r="BU225" s="8" t="str">
        <f t="shared" si="237"/>
        <v/>
      </c>
      <c r="BV225" s="8" t="str">
        <f t="shared" si="238"/>
        <v>Yellow</v>
      </c>
      <c r="BW225" s="8" t="str">
        <f t="shared" si="239"/>
        <v>Yellow</v>
      </c>
      <c r="BX225" s="8" t="str">
        <f t="shared" si="240"/>
        <v>Yellow</v>
      </c>
      <c r="BY225" s="8" t="str">
        <f t="shared" si="241"/>
        <v>Yellow</v>
      </c>
      <c r="BZ225" s="8" t="str">
        <f t="shared" si="242"/>
        <v>Yellow</v>
      </c>
      <c r="CA225" s="8" t="str">
        <f t="shared" si="243"/>
        <v>Yellow</v>
      </c>
      <c r="CB225" s="8" t="str">
        <f t="shared" si="244"/>
        <v>Yellow</v>
      </c>
      <c r="CC225" s="8" t="str">
        <f t="shared" si="245"/>
        <v>Yellow</v>
      </c>
      <c r="CD225" s="8" t="str">
        <f t="shared" si="246"/>
        <v>Yellow</v>
      </c>
      <c r="CE225" s="8" t="str">
        <f t="shared" si="247"/>
        <v>Yellow</v>
      </c>
      <c r="CF225" s="8" t="str">
        <f t="shared" si="248"/>
        <v/>
      </c>
      <c r="CG225" s="8" t="str">
        <f t="shared" si="287"/>
        <v>Yellow</v>
      </c>
      <c r="CH225" s="8" t="str">
        <f t="shared" si="249"/>
        <v/>
      </c>
      <c r="CI225" s="8" t="str">
        <f t="shared" si="288"/>
        <v/>
      </c>
      <c r="CJ225" s="8" t="str">
        <f t="shared" si="250"/>
        <v>Yellow</v>
      </c>
      <c r="CL225" s="10" t="str">
        <f t="shared" si="289"/>
        <v>Italy - Punta Ala - Cala Beach Resort</v>
      </c>
      <c r="CN225" s="22">
        <f t="shared" si="251"/>
        <v>0</v>
      </c>
      <c r="CO225" s="22" t="str">
        <f t="shared" si="252"/>
        <v/>
      </c>
      <c r="CP225" s="22" t="str">
        <f t="shared" si="253"/>
        <v/>
      </c>
      <c r="CQ225" s="22" t="str">
        <f t="shared" si="254"/>
        <v/>
      </c>
      <c r="CR225" s="22" t="str">
        <f t="shared" si="290"/>
        <v/>
      </c>
      <c r="CS225" s="22">
        <f t="shared" si="291"/>
        <v>99.42</v>
      </c>
      <c r="CY225" s="8" t="str">
        <f t="shared" si="255"/>
        <v>X</v>
      </c>
      <c r="CZ225" s="29" t="str">
        <f t="shared" si="256"/>
        <v>X</v>
      </c>
      <c r="DB225" s="8" t="str">
        <f t="shared" si="257"/>
        <v>X</v>
      </c>
      <c r="DC225" s="8" t="str">
        <f t="shared" si="258"/>
        <v>X</v>
      </c>
      <c r="DD225" s="8" t="str">
        <f t="shared" si="259"/>
        <v>X</v>
      </c>
      <c r="DE225" s="8" t="str">
        <f t="shared" si="260"/>
        <v>X</v>
      </c>
      <c r="DF225" s="8" t="str">
        <f t="shared" si="261"/>
        <v>X</v>
      </c>
      <c r="DG225" s="8" t="str">
        <f t="shared" si="262"/>
        <v>X</v>
      </c>
      <c r="DH225" s="8" t="str">
        <f t="shared" si="263"/>
        <v>X</v>
      </c>
      <c r="DI225" s="8" t="str">
        <f t="shared" si="264"/>
        <v>X</v>
      </c>
      <c r="DJ225" s="8" t="str">
        <f t="shared" si="265"/>
        <v>X</v>
      </c>
      <c r="DK225" s="8" t="str">
        <f t="shared" si="266"/>
        <v>X</v>
      </c>
      <c r="DL225" s="8" t="str">
        <f t="shared" si="267"/>
        <v>X</v>
      </c>
      <c r="DM225" s="8" t="str">
        <f t="shared" si="268"/>
        <v>X</v>
      </c>
      <c r="DN225" s="8" t="str">
        <f t="shared" si="269"/>
        <v>X</v>
      </c>
      <c r="DO225" s="8" t="str">
        <f t="shared" si="270"/>
        <v>X</v>
      </c>
      <c r="DP225" s="8" t="str">
        <f t="shared" si="271"/>
        <v>X</v>
      </c>
      <c r="DQ225" s="8" t="str">
        <f t="shared" si="272"/>
        <v>X</v>
      </c>
      <c r="DR225" s="8" t="str">
        <f t="shared" si="273"/>
        <v>X</v>
      </c>
      <c r="DS225" s="8" t="str">
        <f t="shared" si="274"/>
        <v>X</v>
      </c>
      <c r="DT225" s="8" t="str">
        <f t="shared" si="275"/>
        <v>X</v>
      </c>
      <c r="DU225" s="8" t="str">
        <f t="shared" si="276"/>
        <v>X</v>
      </c>
      <c r="DV225" s="8" t="str">
        <f t="shared" si="277"/>
        <v>X</v>
      </c>
      <c r="DW225" s="8" t="str">
        <f t="shared" si="278"/>
        <v>X</v>
      </c>
      <c r="DX225" s="8" t="str">
        <f t="shared" si="279"/>
        <v>X</v>
      </c>
      <c r="DZ225" s="8" t="str">
        <f t="shared" si="280"/>
        <v>X</v>
      </c>
      <c r="EB225" s="8">
        <f>IF($DZ225="", "", COUNTIF($DZ$11:$DZ225, "X"))</f>
        <v>215</v>
      </c>
      <c r="ED225" s="10" t="str">
        <f t="shared" si="281"/>
        <v>215. Cala Beach Resort</v>
      </c>
      <c r="EF225" s="8">
        <v>215</v>
      </c>
      <c r="EH225" s="10" t="str">
        <f>IF($B225="", "", IF(COUNTIF($B$11:$B225, $B225)&gt;1, "", $B225))</f>
        <v/>
      </c>
      <c r="EI225" s="8" t="str">
        <f t="shared" si="282"/>
        <v/>
      </c>
      <c r="EJ225" s="10" t="str">
        <f t="shared" si="283"/>
        <v/>
      </c>
      <c r="EL225" s="10" t="str">
        <f>IF($C225="", "", IF(COUNTIF($C$11:$C225, $C225)&gt;1, "", $C225))</f>
        <v>Punta Ala</v>
      </c>
      <c r="EM225" s="8">
        <f t="shared" si="284"/>
        <v>239</v>
      </c>
      <c r="EN225" s="10" t="str">
        <f t="shared" si="285"/>
        <v>Palermo</v>
      </c>
    </row>
    <row r="226" spans="1:144" hidden="1" x14ac:dyDescent="0.35">
      <c r="A226" s="2"/>
      <c r="B226" s="41" t="s">
        <v>354</v>
      </c>
      <c r="C226" s="42" t="s">
        <v>357</v>
      </c>
      <c r="D226" s="42" t="s">
        <v>414</v>
      </c>
      <c r="E226" s="49">
        <v>14</v>
      </c>
      <c r="F226" s="49">
        <v>9</v>
      </c>
      <c r="G226" s="49">
        <v>5</v>
      </c>
      <c r="H226" s="49">
        <v>0</v>
      </c>
      <c r="I226" s="42" t="s">
        <v>137</v>
      </c>
      <c r="J226" s="50" t="s">
        <v>137</v>
      </c>
      <c r="K226" s="49" t="s">
        <v>137</v>
      </c>
      <c r="L226" s="49" t="s">
        <v>137</v>
      </c>
      <c r="M226" s="49" t="s">
        <v>137</v>
      </c>
      <c r="N226" s="49" t="s">
        <v>137</v>
      </c>
      <c r="O226" s="49" t="s">
        <v>137</v>
      </c>
      <c r="P226" s="49" t="s">
        <v>137</v>
      </c>
      <c r="Q226" s="49" t="s">
        <v>137</v>
      </c>
      <c r="R226" s="49" t="s">
        <v>137</v>
      </c>
      <c r="S226" s="50" t="s">
        <v>137</v>
      </c>
      <c r="T226" s="49" t="s">
        <v>137</v>
      </c>
      <c r="U226" s="49" t="s">
        <v>137</v>
      </c>
      <c r="V226" s="49" t="s">
        <v>137</v>
      </c>
      <c r="W226" s="50" t="s">
        <v>7</v>
      </c>
      <c r="X226" s="49" t="s">
        <v>137</v>
      </c>
      <c r="Y226" s="50" t="s">
        <v>137</v>
      </c>
      <c r="Z226" s="49" t="s">
        <v>137</v>
      </c>
      <c r="AA226" s="49">
        <v>11</v>
      </c>
      <c r="AB226" s="67" t="s">
        <v>137</v>
      </c>
      <c r="AC226" s="63" t="s">
        <v>790</v>
      </c>
      <c r="AD226" s="63" t="s">
        <v>973</v>
      </c>
      <c r="AE226" s="43" t="s">
        <v>137</v>
      </c>
      <c r="AF226" s="2"/>
      <c r="BE226" s="8" t="str">
        <f t="shared" si="286"/>
        <v>X</v>
      </c>
      <c r="BG226" s="8" t="str">
        <f t="shared" si="223"/>
        <v/>
      </c>
      <c r="BH226" s="8" t="str">
        <f t="shared" si="224"/>
        <v/>
      </c>
      <c r="BI226" s="8" t="str">
        <f t="shared" si="225"/>
        <v/>
      </c>
      <c r="BJ226" s="8" t="str">
        <f t="shared" si="226"/>
        <v/>
      </c>
      <c r="BK226" s="8" t="str">
        <f t="shared" si="227"/>
        <v/>
      </c>
      <c r="BL226" s="8" t="str">
        <f t="shared" si="228"/>
        <v/>
      </c>
      <c r="BM226" s="8" t="str">
        <f t="shared" si="229"/>
        <v/>
      </c>
      <c r="BN226" s="8" t="str">
        <f t="shared" si="230"/>
        <v>Yellow</v>
      </c>
      <c r="BO226" s="8" t="str">
        <f t="shared" si="231"/>
        <v>Yellow</v>
      </c>
      <c r="BP226" s="8" t="str">
        <f t="shared" si="232"/>
        <v>Yellow</v>
      </c>
      <c r="BQ226" s="8" t="str">
        <f t="shared" si="233"/>
        <v>Yellow</v>
      </c>
      <c r="BR226" s="8" t="str">
        <f t="shared" si="234"/>
        <v>Yellow</v>
      </c>
      <c r="BS226" s="8" t="str">
        <f t="shared" si="235"/>
        <v>Yellow</v>
      </c>
      <c r="BT226" s="8" t="str">
        <f t="shared" si="236"/>
        <v>Yellow</v>
      </c>
      <c r="BU226" s="8" t="str">
        <f t="shared" si="237"/>
        <v>Yellow</v>
      </c>
      <c r="BV226" s="8" t="str">
        <f t="shared" si="238"/>
        <v>Yellow</v>
      </c>
      <c r="BW226" s="8" t="str">
        <f t="shared" si="239"/>
        <v>Yellow</v>
      </c>
      <c r="BX226" s="8" t="str">
        <f t="shared" si="240"/>
        <v>Yellow</v>
      </c>
      <c r="BY226" s="8" t="str">
        <f t="shared" si="241"/>
        <v>Yellow</v>
      </c>
      <c r="BZ226" s="8" t="str">
        <f t="shared" si="242"/>
        <v>Yellow</v>
      </c>
      <c r="CA226" s="8" t="str">
        <f t="shared" si="243"/>
        <v>Yellow</v>
      </c>
      <c r="CB226" s="8" t="str">
        <f t="shared" si="244"/>
        <v/>
      </c>
      <c r="CC226" s="8" t="str">
        <f t="shared" si="245"/>
        <v>Yellow</v>
      </c>
      <c r="CD226" s="8" t="str">
        <f t="shared" si="246"/>
        <v>Yellow</v>
      </c>
      <c r="CE226" s="8" t="str">
        <f t="shared" si="247"/>
        <v>Yellow</v>
      </c>
      <c r="CF226" s="8" t="str">
        <f t="shared" si="248"/>
        <v/>
      </c>
      <c r="CG226" s="8" t="str">
        <f t="shared" si="287"/>
        <v>Yellow</v>
      </c>
      <c r="CH226" s="8" t="str">
        <f t="shared" si="249"/>
        <v/>
      </c>
      <c r="CI226" s="8" t="str">
        <f t="shared" si="288"/>
        <v/>
      </c>
      <c r="CJ226" s="8" t="str">
        <f t="shared" si="250"/>
        <v>Yellow</v>
      </c>
      <c r="CL226" s="10" t="str">
        <f t="shared" si="289"/>
        <v>Italy - Rome - Portrait Roma</v>
      </c>
      <c r="CN226" s="22" t="str">
        <f t="shared" si="251"/>
        <v/>
      </c>
      <c r="CO226" s="22" t="str">
        <f t="shared" si="252"/>
        <v/>
      </c>
      <c r="CP226" s="22" t="str">
        <f t="shared" si="253"/>
        <v/>
      </c>
      <c r="CQ226" s="22" t="str">
        <f t="shared" si="254"/>
        <v/>
      </c>
      <c r="CR226" s="22" t="str">
        <f t="shared" si="290"/>
        <v/>
      </c>
      <c r="CS226" s="22">
        <f t="shared" si="291"/>
        <v>11</v>
      </c>
      <c r="CY226" s="8" t="str">
        <f t="shared" si="255"/>
        <v>X</v>
      </c>
      <c r="CZ226" s="29" t="str">
        <f t="shared" si="256"/>
        <v>X</v>
      </c>
      <c r="DB226" s="8" t="str">
        <f t="shared" si="257"/>
        <v>X</v>
      </c>
      <c r="DC226" s="8" t="str">
        <f t="shared" si="258"/>
        <v>X</v>
      </c>
      <c r="DD226" s="8" t="str">
        <f t="shared" si="259"/>
        <v>X</v>
      </c>
      <c r="DE226" s="8" t="str">
        <f t="shared" si="260"/>
        <v>X</v>
      </c>
      <c r="DF226" s="8" t="str">
        <f t="shared" si="261"/>
        <v>X</v>
      </c>
      <c r="DG226" s="8" t="str">
        <f t="shared" si="262"/>
        <v>X</v>
      </c>
      <c r="DH226" s="8" t="str">
        <f t="shared" si="263"/>
        <v>X</v>
      </c>
      <c r="DI226" s="8" t="str">
        <f t="shared" si="264"/>
        <v>X</v>
      </c>
      <c r="DJ226" s="8" t="str">
        <f t="shared" si="265"/>
        <v>X</v>
      </c>
      <c r="DK226" s="8" t="str">
        <f t="shared" si="266"/>
        <v>X</v>
      </c>
      <c r="DL226" s="8" t="str">
        <f t="shared" si="267"/>
        <v>X</v>
      </c>
      <c r="DM226" s="8" t="str">
        <f t="shared" si="268"/>
        <v>X</v>
      </c>
      <c r="DN226" s="8" t="str">
        <f t="shared" si="269"/>
        <v>X</v>
      </c>
      <c r="DO226" s="8" t="str">
        <f t="shared" si="270"/>
        <v>X</v>
      </c>
      <c r="DP226" s="8" t="str">
        <f t="shared" si="271"/>
        <v>X</v>
      </c>
      <c r="DQ226" s="8" t="str">
        <f t="shared" si="272"/>
        <v>X</v>
      </c>
      <c r="DR226" s="8" t="str">
        <f t="shared" si="273"/>
        <v>X</v>
      </c>
      <c r="DS226" s="8" t="str">
        <f t="shared" si="274"/>
        <v>X</v>
      </c>
      <c r="DT226" s="8" t="str">
        <f t="shared" si="275"/>
        <v>X</v>
      </c>
      <c r="DU226" s="8" t="str">
        <f t="shared" si="276"/>
        <v>X</v>
      </c>
      <c r="DV226" s="8" t="str">
        <f t="shared" si="277"/>
        <v>X</v>
      </c>
      <c r="DW226" s="8" t="str">
        <f t="shared" si="278"/>
        <v>X</v>
      </c>
      <c r="DX226" s="8" t="str">
        <f t="shared" si="279"/>
        <v>X</v>
      </c>
      <c r="DZ226" s="8" t="str">
        <f t="shared" si="280"/>
        <v>X</v>
      </c>
      <c r="EB226" s="8">
        <f>IF($DZ226="", "", COUNTIF($DZ$11:$DZ226, "X"))</f>
        <v>216</v>
      </c>
      <c r="ED226" s="10" t="str">
        <f t="shared" si="281"/>
        <v>216. Portrait Roma</v>
      </c>
      <c r="EF226" s="8">
        <v>216</v>
      </c>
      <c r="EH226" s="10" t="str">
        <f>IF($B226="", "", IF(COUNTIF($B$11:$B226, $B226)&gt;1, "", $B226))</f>
        <v/>
      </c>
      <c r="EI226" s="8" t="str">
        <f t="shared" si="282"/>
        <v/>
      </c>
      <c r="EJ226" s="10" t="str">
        <f t="shared" si="283"/>
        <v/>
      </c>
      <c r="EL226" s="10" t="str">
        <f>IF($C226="", "", IF(COUNTIF($C$11:$C226, $C226)&gt;1, "", $C226))</f>
        <v/>
      </c>
      <c r="EM226" s="8" t="str">
        <f t="shared" si="284"/>
        <v/>
      </c>
      <c r="EN226" s="10" t="str">
        <f t="shared" si="285"/>
        <v>Palm Beach</v>
      </c>
    </row>
    <row r="227" spans="1:144" hidden="1" x14ac:dyDescent="0.35">
      <c r="A227" s="2"/>
      <c r="B227" s="41" t="s">
        <v>354</v>
      </c>
      <c r="C227" s="42" t="s">
        <v>407</v>
      </c>
      <c r="D227" s="42" t="s">
        <v>411</v>
      </c>
      <c r="E227" s="49">
        <v>24</v>
      </c>
      <c r="F227" s="49">
        <v>17</v>
      </c>
      <c r="G227" s="49">
        <v>7</v>
      </c>
      <c r="H227" s="49">
        <v>2</v>
      </c>
      <c r="I227" s="42" t="s">
        <v>137</v>
      </c>
      <c r="J227" s="50" t="s">
        <v>137</v>
      </c>
      <c r="K227" s="49">
        <v>15</v>
      </c>
      <c r="L227" s="49">
        <v>290</v>
      </c>
      <c r="M227" s="49">
        <v>200</v>
      </c>
      <c r="N227" s="49">
        <v>100</v>
      </c>
      <c r="O227" s="49">
        <v>80</v>
      </c>
      <c r="P227" s="49">
        <v>60</v>
      </c>
      <c r="Q227" s="49">
        <v>120</v>
      </c>
      <c r="R227" s="49">
        <v>120</v>
      </c>
      <c r="S227" s="50" t="s">
        <v>8</v>
      </c>
      <c r="T227" s="49" t="s">
        <v>137</v>
      </c>
      <c r="U227" s="49" t="s">
        <v>137</v>
      </c>
      <c r="V227" s="49" t="s">
        <v>137</v>
      </c>
      <c r="W227" s="50" t="s">
        <v>7</v>
      </c>
      <c r="X227" s="49" t="s">
        <v>137</v>
      </c>
      <c r="Y227" s="50" t="s">
        <v>137</v>
      </c>
      <c r="Z227" s="49" t="s">
        <v>137</v>
      </c>
      <c r="AA227" s="49">
        <v>37</v>
      </c>
      <c r="AB227" s="67" t="s">
        <v>137</v>
      </c>
      <c r="AC227" s="63" t="s">
        <v>790</v>
      </c>
      <c r="AD227" s="63" t="s">
        <v>970</v>
      </c>
      <c r="AE227" s="43" t="s">
        <v>137</v>
      </c>
      <c r="AF227" s="2"/>
      <c r="BE227" s="8" t="str">
        <f t="shared" si="286"/>
        <v>X</v>
      </c>
      <c r="BG227" s="8" t="str">
        <f t="shared" si="223"/>
        <v/>
      </c>
      <c r="BH227" s="8" t="str">
        <f t="shared" si="224"/>
        <v/>
      </c>
      <c r="BI227" s="8" t="str">
        <f t="shared" si="225"/>
        <v/>
      </c>
      <c r="BJ227" s="8" t="str">
        <f t="shared" si="226"/>
        <v/>
      </c>
      <c r="BK227" s="8" t="str">
        <f t="shared" si="227"/>
        <v/>
      </c>
      <c r="BL227" s="8" t="str">
        <f t="shared" si="228"/>
        <v/>
      </c>
      <c r="BM227" s="8" t="str">
        <f t="shared" si="229"/>
        <v/>
      </c>
      <c r="BN227" s="8" t="str">
        <f t="shared" si="230"/>
        <v>Yellow</v>
      </c>
      <c r="BO227" s="8" t="str">
        <f t="shared" si="231"/>
        <v>Yellow</v>
      </c>
      <c r="BP227" s="8" t="str">
        <f t="shared" si="232"/>
        <v/>
      </c>
      <c r="BQ227" s="8" t="str">
        <f t="shared" si="233"/>
        <v/>
      </c>
      <c r="BR227" s="8" t="str">
        <f t="shared" si="234"/>
        <v/>
      </c>
      <c r="BS227" s="8" t="str">
        <f t="shared" si="235"/>
        <v/>
      </c>
      <c r="BT227" s="8" t="str">
        <f t="shared" si="236"/>
        <v/>
      </c>
      <c r="BU227" s="8" t="str">
        <f t="shared" si="237"/>
        <v/>
      </c>
      <c r="BV227" s="8" t="str">
        <f t="shared" si="238"/>
        <v/>
      </c>
      <c r="BW227" s="8" t="str">
        <f t="shared" si="239"/>
        <v/>
      </c>
      <c r="BX227" s="8" t="str">
        <f t="shared" si="240"/>
        <v/>
      </c>
      <c r="BY227" s="8" t="str">
        <f t="shared" si="241"/>
        <v>Yellow</v>
      </c>
      <c r="BZ227" s="8" t="str">
        <f t="shared" si="242"/>
        <v>Yellow</v>
      </c>
      <c r="CA227" s="8" t="str">
        <f t="shared" si="243"/>
        <v>Yellow</v>
      </c>
      <c r="CB227" s="8" t="str">
        <f t="shared" si="244"/>
        <v/>
      </c>
      <c r="CC227" s="8" t="str">
        <f t="shared" si="245"/>
        <v>Yellow</v>
      </c>
      <c r="CD227" s="8" t="str">
        <f t="shared" si="246"/>
        <v>Yellow</v>
      </c>
      <c r="CE227" s="8" t="str">
        <f t="shared" si="247"/>
        <v>Yellow</v>
      </c>
      <c r="CF227" s="8" t="str">
        <f t="shared" si="248"/>
        <v/>
      </c>
      <c r="CG227" s="8" t="str">
        <f t="shared" si="287"/>
        <v>Yellow</v>
      </c>
      <c r="CH227" s="8" t="str">
        <f t="shared" si="249"/>
        <v/>
      </c>
      <c r="CI227" s="8" t="str">
        <f t="shared" si="288"/>
        <v/>
      </c>
      <c r="CJ227" s="8" t="str">
        <f t="shared" si="250"/>
        <v>Yellow</v>
      </c>
      <c r="CL227" s="10" t="str">
        <f t="shared" si="289"/>
        <v>Italy - Taormina - The Ashbee Hotel</v>
      </c>
      <c r="CN227" s="22">
        <f t="shared" si="251"/>
        <v>290</v>
      </c>
      <c r="CO227" s="22" t="str">
        <f t="shared" si="252"/>
        <v/>
      </c>
      <c r="CP227" s="22" t="str">
        <f t="shared" si="253"/>
        <v/>
      </c>
      <c r="CQ227" s="22" t="str">
        <f t="shared" si="254"/>
        <v/>
      </c>
      <c r="CR227" s="22" t="str">
        <f t="shared" si="290"/>
        <v/>
      </c>
      <c r="CS227" s="22">
        <f t="shared" si="291"/>
        <v>37</v>
      </c>
      <c r="CY227" s="8" t="str">
        <f t="shared" si="255"/>
        <v>X</v>
      </c>
      <c r="CZ227" s="29" t="str">
        <f t="shared" si="256"/>
        <v>X</v>
      </c>
      <c r="DB227" s="8" t="str">
        <f t="shared" si="257"/>
        <v>X</v>
      </c>
      <c r="DC227" s="8" t="str">
        <f t="shared" si="258"/>
        <v>X</v>
      </c>
      <c r="DD227" s="8" t="str">
        <f t="shared" si="259"/>
        <v>X</v>
      </c>
      <c r="DE227" s="8" t="str">
        <f t="shared" si="260"/>
        <v>X</v>
      </c>
      <c r="DF227" s="8" t="str">
        <f t="shared" si="261"/>
        <v>X</v>
      </c>
      <c r="DG227" s="8" t="str">
        <f t="shared" si="262"/>
        <v>X</v>
      </c>
      <c r="DH227" s="8" t="str">
        <f t="shared" si="263"/>
        <v>X</v>
      </c>
      <c r="DI227" s="8" t="str">
        <f t="shared" si="264"/>
        <v>X</v>
      </c>
      <c r="DJ227" s="8" t="str">
        <f t="shared" si="265"/>
        <v>X</v>
      </c>
      <c r="DK227" s="8" t="str">
        <f t="shared" si="266"/>
        <v>X</v>
      </c>
      <c r="DL227" s="8" t="str">
        <f t="shared" si="267"/>
        <v>X</v>
      </c>
      <c r="DM227" s="8" t="str">
        <f t="shared" si="268"/>
        <v>X</v>
      </c>
      <c r="DN227" s="8" t="str">
        <f t="shared" si="269"/>
        <v>X</v>
      </c>
      <c r="DO227" s="8" t="str">
        <f t="shared" si="270"/>
        <v>X</v>
      </c>
      <c r="DP227" s="8" t="str">
        <f t="shared" si="271"/>
        <v>X</v>
      </c>
      <c r="DQ227" s="8" t="str">
        <f t="shared" si="272"/>
        <v>X</v>
      </c>
      <c r="DR227" s="8" t="str">
        <f t="shared" si="273"/>
        <v>X</v>
      </c>
      <c r="DS227" s="8" t="str">
        <f t="shared" si="274"/>
        <v>X</v>
      </c>
      <c r="DT227" s="8" t="str">
        <f t="shared" si="275"/>
        <v>X</v>
      </c>
      <c r="DU227" s="8" t="str">
        <f t="shared" si="276"/>
        <v>X</v>
      </c>
      <c r="DV227" s="8" t="str">
        <f t="shared" si="277"/>
        <v>X</v>
      </c>
      <c r="DW227" s="8" t="str">
        <f t="shared" si="278"/>
        <v>X</v>
      </c>
      <c r="DX227" s="8" t="str">
        <f t="shared" si="279"/>
        <v>X</v>
      </c>
      <c r="DZ227" s="8" t="str">
        <f t="shared" si="280"/>
        <v>X</v>
      </c>
      <c r="EB227" s="8">
        <f>IF($DZ227="", "", COUNTIF($DZ$11:$DZ227, "X"))</f>
        <v>217</v>
      </c>
      <c r="ED227" s="10" t="str">
        <f t="shared" si="281"/>
        <v>217. The Ashbee Hotel</v>
      </c>
      <c r="EF227" s="8">
        <v>217</v>
      </c>
      <c r="EH227" s="10" t="str">
        <f>IF($B227="", "", IF(COUNTIF($B$11:$B227, $B227)&gt;1, "", $B227))</f>
        <v/>
      </c>
      <c r="EI227" s="8" t="str">
        <f t="shared" si="282"/>
        <v/>
      </c>
      <c r="EJ227" s="10" t="str">
        <f t="shared" si="283"/>
        <v/>
      </c>
      <c r="EL227" s="10" t="str">
        <f>IF($C227="", "", IF(COUNTIF($C$11:$C227, $C227)&gt;1, "", $C227))</f>
        <v/>
      </c>
      <c r="EM227" s="8" t="str">
        <f t="shared" si="284"/>
        <v/>
      </c>
      <c r="EN227" s="10" t="str">
        <f t="shared" si="285"/>
        <v>Palm Springs</v>
      </c>
    </row>
    <row r="228" spans="1:144" hidden="1" x14ac:dyDescent="0.35">
      <c r="A228" s="2"/>
      <c r="B228" s="41" t="s">
        <v>354</v>
      </c>
      <c r="C228" s="42" t="s">
        <v>409</v>
      </c>
      <c r="D228" s="42" t="s">
        <v>410</v>
      </c>
      <c r="E228" s="49">
        <v>43</v>
      </c>
      <c r="F228" s="49">
        <v>33</v>
      </c>
      <c r="G228" s="49">
        <v>10</v>
      </c>
      <c r="H228" s="49">
        <v>1</v>
      </c>
      <c r="I228" s="42" t="s">
        <v>137</v>
      </c>
      <c r="J228" s="50" t="s">
        <v>137</v>
      </c>
      <c r="K228" s="49">
        <v>60</v>
      </c>
      <c r="L228" s="49">
        <v>80</v>
      </c>
      <c r="M228" s="49">
        <v>60</v>
      </c>
      <c r="N228" s="49">
        <v>20</v>
      </c>
      <c r="O228" s="49" t="s">
        <v>137</v>
      </c>
      <c r="P228" s="49" t="s">
        <v>137</v>
      </c>
      <c r="Q228" s="49">
        <v>30</v>
      </c>
      <c r="R228" s="49">
        <v>0</v>
      </c>
      <c r="S228" s="50" t="s">
        <v>7</v>
      </c>
      <c r="T228" s="49" t="s">
        <v>137</v>
      </c>
      <c r="U228" s="49" t="s">
        <v>137</v>
      </c>
      <c r="V228" s="49" t="s">
        <v>137</v>
      </c>
      <c r="W228" s="50" t="s">
        <v>7</v>
      </c>
      <c r="X228" s="49" t="s">
        <v>137</v>
      </c>
      <c r="Y228" s="50" t="s">
        <v>137</v>
      </c>
      <c r="Z228" s="49" t="s">
        <v>137</v>
      </c>
      <c r="AA228" s="49">
        <v>34</v>
      </c>
      <c r="AB228" s="67" t="s">
        <v>137</v>
      </c>
      <c r="AC228" s="63" t="s">
        <v>790</v>
      </c>
      <c r="AD228" s="63" t="s">
        <v>969</v>
      </c>
      <c r="AE228" s="43" t="s">
        <v>137</v>
      </c>
      <c r="AF228" s="2"/>
      <c r="BE228" s="8" t="str">
        <f t="shared" si="286"/>
        <v>X</v>
      </c>
      <c r="BG228" s="8" t="str">
        <f t="shared" si="223"/>
        <v/>
      </c>
      <c r="BH228" s="8" t="str">
        <f t="shared" si="224"/>
        <v/>
      </c>
      <c r="BI228" s="8" t="str">
        <f t="shared" si="225"/>
        <v/>
      </c>
      <c r="BJ228" s="8" t="str">
        <f t="shared" si="226"/>
        <v/>
      </c>
      <c r="BK228" s="8" t="str">
        <f t="shared" si="227"/>
        <v/>
      </c>
      <c r="BL228" s="8" t="str">
        <f t="shared" si="228"/>
        <v/>
      </c>
      <c r="BM228" s="8" t="str">
        <f t="shared" si="229"/>
        <v/>
      </c>
      <c r="BN228" s="8" t="str">
        <f t="shared" si="230"/>
        <v>Yellow</v>
      </c>
      <c r="BO228" s="8" t="str">
        <f t="shared" si="231"/>
        <v>Yellow</v>
      </c>
      <c r="BP228" s="8" t="str">
        <f t="shared" si="232"/>
        <v/>
      </c>
      <c r="BQ228" s="8" t="str">
        <f t="shared" si="233"/>
        <v/>
      </c>
      <c r="BR228" s="8" t="str">
        <f t="shared" si="234"/>
        <v/>
      </c>
      <c r="BS228" s="8" t="str">
        <f t="shared" si="235"/>
        <v/>
      </c>
      <c r="BT228" s="8" t="str">
        <f t="shared" si="236"/>
        <v>Yellow</v>
      </c>
      <c r="BU228" s="8" t="str">
        <f t="shared" si="237"/>
        <v>Yellow</v>
      </c>
      <c r="BV228" s="8" t="str">
        <f t="shared" si="238"/>
        <v/>
      </c>
      <c r="BW228" s="8" t="str">
        <f t="shared" si="239"/>
        <v/>
      </c>
      <c r="BX228" s="8" t="str">
        <f t="shared" si="240"/>
        <v/>
      </c>
      <c r="BY228" s="8" t="str">
        <f t="shared" si="241"/>
        <v>Yellow</v>
      </c>
      <c r="BZ228" s="8" t="str">
        <f t="shared" si="242"/>
        <v>Yellow</v>
      </c>
      <c r="CA228" s="8" t="str">
        <f t="shared" si="243"/>
        <v>Yellow</v>
      </c>
      <c r="CB228" s="8" t="str">
        <f t="shared" si="244"/>
        <v/>
      </c>
      <c r="CC228" s="8" t="str">
        <f t="shared" si="245"/>
        <v>Yellow</v>
      </c>
      <c r="CD228" s="8" t="str">
        <f t="shared" si="246"/>
        <v>Yellow</v>
      </c>
      <c r="CE228" s="8" t="str">
        <f t="shared" si="247"/>
        <v>Yellow</v>
      </c>
      <c r="CF228" s="8" t="str">
        <f t="shared" si="248"/>
        <v/>
      </c>
      <c r="CG228" s="8" t="str">
        <f t="shared" si="287"/>
        <v>Yellow</v>
      </c>
      <c r="CH228" s="8" t="str">
        <f t="shared" si="249"/>
        <v/>
      </c>
      <c r="CI228" s="8" t="str">
        <f t="shared" si="288"/>
        <v/>
      </c>
      <c r="CJ228" s="8" t="str">
        <f t="shared" si="250"/>
        <v>Yellow</v>
      </c>
      <c r="CL228" s="10" t="str">
        <f t="shared" si="289"/>
        <v>Italy - Ravello - Palazzo Avino</v>
      </c>
      <c r="CN228" s="22">
        <f t="shared" si="251"/>
        <v>80</v>
      </c>
      <c r="CO228" s="22" t="str">
        <f t="shared" si="252"/>
        <v/>
      </c>
      <c r="CP228" s="22" t="str">
        <f t="shared" si="253"/>
        <v/>
      </c>
      <c r="CQ228" s="22" t="str">
        <f t="shared" si="254"/>
        <v/>
      </c>
      <c r="CR228" s="22" t="str">
        <f t="shared" si="290"/>
        <v/>
      </c>
      <c r="CS228" s="22">
        <f t="shared" si="291"/>
        <v>34</v>
      </c>
      <c r="CY228" s="8" t="str">
        <f t="shared" si="255"/>
        <v>X</v>
      </c>
      <c r="CZ228" s="29" t="str">
        <f t="shared" si="256"/>
        <v>X</v>
      </c>
      <c r="DB228" s="8" t="str">
        <f t="shared" si="257"/>
        <v>X</v>
      </c>
      <c r="DC228" s="8" t="str">
        <f t="shared" si="258"/>
        <v>X</v>
      </c>
      <c r="DD228" s="8" t="str">
        <f t="shared" si="259"/>
        <v>X</v>
      </c>
      <c r="DE228" s="8" t="str">
        <f t="shared" si="260"/>
        <v>X</v>
      </c>
      <c r="DF228" s="8" t="str">
        <f t="shared" si="261"/>
        <v>X</v>
      </c>
      <c r="DG228" s="8" t="str">
        <f t="shared" si="262"/>
        <v>X</v>
      </c>
      <c r="DH228" s="8" t="str">
        <f t="shared" si="263"/>
        <v>X</v>
      </c>
      <c r="DI228" s="8" t="str">
        <f t="shared" si="264"/>
        <v>X</v>
      </c>
      <c r="DJ228" s="8" t="str">
        <f t="shared" si="265"/>
        <v>X</v>
      </c>
      <c r="DK228" s="8" t="str">
        <f t="shared" si="266"/>
        <v>X</v>
      </c>
      <c r="DL228" s="8" t="str">
        <f t="shared" si="267"/>
        <v>X</v>
      </c>
      <c r="DM228" s="8" t="str">
        <f t="shared" si="268"/>
        <v>X</v>
      </c>
      <c r="DN228" s="8" t="str">
        <f t="shared" si="269"/>
        <v>X</v>
      </c>
      <c r="DO228" s="8" t="str">
        <f t="shared" si="270"/>
        <v>X</v>
      </c>
      <c r="DP228" s="8" t="str">
        <f t="shared" si="271"/>
        <v>X</v>
      </c>
      <c r="DQ228" s="8" t="str">
        <f t="shared" si="272"/>
        <v>X</v>
      </c>
      <c r="DR228" s="8" t="str">
        <f t="shared" si="273"/>
        <v>X</v>
      </c>
      <c r="DS228" s="8" t="str">
        <f t="shared" si="274"/>
        <v>X</v>
      </c>
      <c r="DT228" s="8" t="str">
        <f t="shared" si="275"/>
        <v>X</v>
      </c>
      <c r="DU228" s="8" t="str">
        <f t="shared" si="276"/>
        <v>X</v>
      </c>
      <c r="DV228" s="8" t="str">
        <f t="shared" si="277"/>
        <v>X</v>
      </c>
      <c r="DW228" s="8" t="str">
        <f t="shared" si="278"/>
        <v>X</v>
      </c>
      <c r="DX228" s="8" t="str">
        <f t="shared" si="279"/>
        <v>X</v>
      </c>
      <c r="DZ228" s="8" t="str">
        <f t="shared" si="280"/>
        <v>X</v>
      </c>
      <c r="EB228" s="8">
        <f>IF($DZ228="", "", COUNTIF($DZ$11:$DZ228, "X"))</f>
        <v>218</v>
      </c>
      <c r="ED228" s="10" t="str">
        <f t="shared" si="281"/>
        <v>218. Palazzo Avino</v>
      </c>
      <c r="EF228" s="8">
        <v>218</v>
      </c>
      <c r="EH228" s="10" t="str">
        <f>IF($B228="", "", IF(COUNTIF($B$11:$B228, $B228)&gt;1, "", $B228))</f>
        <v/>
      </c>
      <c r="EI228" s="8" t="str">
        <f t="shared" si="282"/>
        <v/>
      </c>
      <c r="EJ228" s="10" t="str">
        <f t="shared" si="283"/>
        <v/>
      </c>
      <c r="EL228" s="10" t="str">
        <f>IF($C228="", "", IF(COUNTIF($C$11:$C228, $C228)&gt;1, "", $C228))</f>
        <v>Ravello</v>
      </c>
      <c r="EM228" s="8">
        <f t="shared" si="284"/>
        <v>246</v>
      </c>
      <c r="EN228" s="10" t="str">
        <f t="shared" si="285"/>
        <v>Palma de Mallorca</v>
      </c>
    </row>
    <row r="229" spans="1:144" hidden="1" x14ac:dyDescent="0.35">
      <c r="A229" s="2"/>
      <c r="B229" s="41" t="s">
        <v>354</v>
      </c>
      <c r="C229" s="42" t="s">
        <v>386</v>
      </c>
      <c r="D229" s="42" t="s">
        <v>387</v>
      </c>
      <c r="E229" s="49">
        <v>17</v>
      </c>
      <c r="F229" s="49">
        <v>10</v>
      </c>
      <c r="G229" s="49">
        <v>7</v>
      </c>
      <c r="H229" s="49">
        <v>0</v>
      </c>
      <c r="I229" s="42" t="s">
        <v>137</v>
      </c>
      <c r="J229" s="50" t="s">
        <v>137</v>
      </c>
      <c r="K229" s="49" t="s">
        <v>137</v>
      </c>
      <c r="L229" s="49" t="s">
        <v>137</v>
      </c>
      <c r="M229" s="49" t="s">
        <v>137</v>
      </c>
      <c r="N229" s="49" t="s">
        <v>137</v>
      </c>
      <c r="O229" s="49" t="s">
        <v>137</v>
      </c>
      <c r="P229" s="49" t="s">
        <v>137</v>
      </c>
      <c r="Q229" s="49" t="s">
        <v>137</v>
      </c>
      <c r="R229" s="49" t="s">
        <v>137</v>
      </c>
      <c r="S229" s="50" t="s">
        <v>137</v>
      </c>
      <c r="T229" s="49" t="s">
        <v>137</v>
      </c>
      <c r="U229" s="49" t="s">
        <v>137</v>
      </c>
      <c r="V229" s="49" t="s">
        <v>137</v>
      </c>
      <c r="W229" s="50" t="s">
        <v>7</v>
      </c>
      <c r="X229" s="49" t="s">
        <v>137</v>
      </c>
      <c r="Y229" s="50" t="s">
        <v>137</v>
      </c>
      <c r="Z229" s="49" t="s">
        <v>137</v>
      </c>
      <c r="AA229" s="49">
        <v>8</v>
      </c>
      <c r="AB229" s="67" t="s">
        <v>137</v>
      </c>
      <c r="AC229" s="63" t="s">
        <v>790</v>
      </c>
      <c r="AD229" s="63" t="s">
        <v>956</v>
      </c>
      <c r="AE229" s="43" t="s">
        <v>137</v>
      </c>
      <c r="AF229" s="2"/>
      <c r="BE229" s="8" t="str">
        <f t="shared" si="286"/>
        <v>X</v>
      </c>
      <c r="BG229" s="8" t="str">
        <f t="shared" si="223"/>
        <v/>
      </c>
      <c r="BH229" s="8" t="str">
        <f t="shared" si="224"/>
        <v/>
      </c>
      <c r="BI229" s="8" t="str">
        <f t="shared" si="225"/>
        <v/>
      </c>
      <c r="BJ229" s="8" t="str">
        <f t="shared" si="226"/>
        <v/>
      </c>
      <c r="BK229" s="8" t="str">
        <f t="shared" si="227"/>
        <v/>
      </c>
      <c r="BL229" s="8" t="str">
        <f t="shared" si="228"/>
        <v/>
      </c>
      <c r="BM229" s="8" t="str">
        <f t="shared" si="229"/>
        <v/>
      </c>
      <c r="BN229" s="8" t="str">
        <f t="shared" si="230"/>
        <v>Yellow</v>
      </c>
      <c r="BO229" s="8" t="str">
        <f t="shared" si="231"/>
        <v>Yellow</v>
      </c>
      <c r="BP229" s="8" t="str">
        <f t="shared" si="232"/>
        <v>Yellow</v>
      </c>
      <c r="BQ229" s="8" t="str">
        <f t="shared" si="233"/>
        <v>Yellow</v>
      </c>
      <c r="BR229" s="8" t="str">
        <f t="shared" si="234"/>
        <v>Yellow</v>
      </c>
      <c r="BS229" s="8" t="str">
        <f t="shared" si="235"/>
        <v>Yellow</v>
      </c>
      <c r="BT229" s="8" t="str">
        <f t="shared" si="236"/>
        <v>Yellow</v>
      </c>
      <c r="BU229" s="8" t="str">
        <f t="shared" si="237"/>
        <v>Yellow</v>
      </c>
      <c r="BV229" s="8" t="str">
        <f t="shared" si="238"/>
        <v>Yellow</v>
      </c>
      <c r="BW229" s="8" t="str">
        <f t="shared" si="239"/>
        <v>Yellow</v>
      </c>
      <c r="BX229" s="8" t="str">
        <f t="shared" si="240"/>
        <v>Yellow</v>
      </c>
      <c r="BY229" s="8" t="str">
        <f t="shared" si="241"/>
        <v>Yellow</v>
      </c>
      <c r="BZ229" s="8" t="str">
        <f t="shared" si="242"/>
        <v>Yellow</v>
      </c>
      <c r="CA229" s="8" t="str">
        <f t="shared" si="243"/>
        <v>Yellow</v>
      </c>
      <c r="CB229" s="8" t="str">
        <f t="shared" si="244"/>
        <v/>
      </c>
      <c r="CC229" s="8" t="str">
        <f t="shared" si="245"/>
        <v>Yellow</v>
      </c>
      <c r="CD229" s="8" t="str">
        <f t="shared" si="246"/>
        <v>Yellow</v>
      </c>
      <c r="CE229" s="8" t="str">
        <f t="shared" si="247"/>
        <v>Yellow</v>
      </c>
      <c r="CF229" s="8" t="str">
        <f t="shared" si="248"/>
        <v/>
      </c>
      <c r="CG229" s="8" t="str">
        <f t="shared" si="287"/>
        <v>Yellow</v>
      </c>
      <c r="CH229" s="8" t="str">
        <f t="shared" si="249"/>
        <v/>
      </c>
      <c r="CI229" s="8" t="str">
        <f t="shared" si="288"/>
        <v/>
      </c>
      <c r="CJ229" s="8" t="str">
        <f t="shared" si="250"/>
        <v>Yellow</v>
      </c>
      <c r="CL229" s="10" t="str">
        <f t="shared" si="289"/>
        <v>Italy - Venice - Palazzo Venart Luxury Hotel</v>
      </c>
      <c r="CN229" s="22" t="str">
        <f t="shared" si="251"/>
        <v/>
      </c>
      <c r="CO229" s="22" t="str">
        <f t="shared" si="252"/>
        <v/>
      </c>
      <c r="CP229" s="22" t="str">
        <f t="shared" si="253"/>
        <v/>
      </c>
      <c r="CQ229" s="22" t="str">
        <f t="shared" si="254"/>
        <v/>
      </c>
      <c r="CR229" s="22" t="str">
        <f t="shared" si="290"/>
        <v/>
      </c>
      <c r="CS229" s="22">
        <f t="shared" si="291"/>
        <v>8</v>
      </c>
      <c r="CY229" s="8" t="str">
        <f t="shared" si="255"/>
        <v>X</v>
      </c>
      <c r="CZ229" s="29" t="str">
        <f t="shared" si="256"/>
        <v>X</v>
      </c>
      <c r="DB229" s="8" t="str">
        <f t="shared" si="257"/>
        <v>X</v>
      </c>
      <c r="DC229" s="8" t="str">
        <f t="shared" si="258"/>
        <v>X</v>
      </c>
      <c r="DD229" s="8" t="str">
        <f t="shared" si="259"/>
        <v>X</v>
      </c>
      <c r="DE229" s="8" t="str">
        <f t="shared" si="260"/>
        <v>X</v>
      </c>
      <c r="DF229" s="8" t="str">
        <f t="shared" si="261"/>
        <v>X</v>
      </c>
      <c r="DG229" s="8" t="str">
        <f t="shared" si="262"/>
        <v>X</v>
      </c>
      <c r="DH229" s="8" t="str">
        <f t="shared" si="263"/>
        <v>X</v>
      </c>
      <c r="DI229" s="8" t="str">
        <f t="shared" si="264"/>
        <v>X</v>
      </c>
      <c r="DJ229" s="8" t="str">
        <f t="shared" si="265"/>
        <v>X</v>
      </c>
      <c r="DK229" s="8" t="str">
        <f t="shared" si="266"/>
        <v>X</v>
      </c>
      <c r="DL229" s="8" t="str">
        <f t="shared" si="267"/>
        <v>X</v>
      </c>
      <c r="DM229" s="8" t="str">
        <f t="shared" si="268"/>
        <v>X</v>
      </c>
      <c r="DN229" s="8" t="str">
        <f t="shared" si="269"/>
        <v>X</v>
      </c>
      <c r="DO229" s="8" t="str">
        <f t="shared" si="270"/>
        <v>X</v>
      </c>
      <c r="DP229" s="8" t="str">
        <f t="shared" si="271"/>
        <v>X</v>
      </c>
      <c r="DQ229" s="8" t="str">
        <f t="shared" si="272"/>
        <v>X</v>
      </c>
      <c r="DR229" s="8" t="str">
        <f t="shared" si="273"/>
        <v>X</v>
      </c>
      <c r="DS229" s="8" t="str">
        <f t="shared" si="274"/>
        <v>X</v>
      </c>
      <c r="DT229" s="8" t="str">
        <f t="shared" si="275"/>
        <v>X</v>
      </c>
      <c r="DU229" s="8" t="str">
        <f t="shared" si="276"/>
        <v>X</v>
      </c>
      <c r="DV229" s="8" t="str">
        <f t="shared" si="277"/>
        <v>X</v>
      </c>
      <c r="DW229" s="8" t="str">
        <f t="shared" si="278"/>
        <v>X</v>
      </c>
      <c r="DX229" s="8" t="str">
        <f t="shared" si="279"/>
        <v>X</v>
      </c>
      <c r="DZ229" s="8" t="str">
        <f t="shared" si="280"/>
        <v>X</v>
      </c>
      <c r="EB229" s="8">
        <f>IF($DZ229="", "", COUNTIF($DZ$11:$DZ229, "X"))</f>
        <v>219</v>
      </c>
      <c r="ED229" s="10" t="str">
        <f t="shared" si="281"/>
        <v>219. Palazzo Venart Luxury Hotel</v>
      </c>
      <c r="EF229" s="8">
        <v>219</v>
      </c>
      <c r="EH229" s="10" t="str">
        <f>IF($B229="", "", IF(COUNTIF($B$11:$B229, $B229)&gt;1, "", $B229))</f>
        <v/>
      </c>
      <c r="EI229" s="8" t="str">
        <f t="shared" si="282"/>
        <v/>
      </c>
      <c r="EJ229" s="10" t="str">
        <f t="shared" si="283"/>
        <v/>
      </c>
      <c r="EL229" s="10" t="str">
        <f>IF($C229="", "", IF(COUNTIF($C$11:$C229, $C229)&gt;1, "", $C229))</f>
        <v/>
      </c>
      <c r="EM229" s="8" t="str">
        <f t="shared" si="284"/>
        <v/>
      </c>
      <c r="EN229" s="10" t="str">
        <f t="shared" si="285"/>
        <v>Paris</v>
      </c>
    </row>
    <row r="230" spans="1:144" hidden="1" x14ac:dyDescent="0.35">
      <c r="A230" s="2"/>
      <c r="B230" s="41" t="s">
        <v>354</v>
      </c>
      <c r="C230" s="42" t="s">
        <v>373</v>
      </c>
      <c r="D230" s="42" t="s">
        <v>389</v>
      </c>
      <c r="E230" s="49">
        <v>73</v>
      </c>
      <c r="F230" s="49">
        <v>53</v>
      </c>
      <c r="G230" s="49">
        <v>20</v>
      </c>
      <c r="H230" s="49">
        <v>3</v>
      </c>
      <c r="I230" s="42" t="s">
        <v>137</v>
      </c>
      <c r="J230" s="50" t="s">
        <v>137</v>
      </c>
      <c r="K230" s="49">
        <v>73</v>
      </c>
      <c r="L230" s="49">
        <v>192</v>
      </c>
      <c r="M230" s="49">
        <v>120</v>
      </c>
      <c r="N230" s="49">
        <v>65</v>
      </c>
      <c r="O230" s="49">
        <v>48</v>
      </c>
      <c r="P230" s="49">
        <v>40</v>
      </c>
      <c r="Q230" s="49">
        <v>100</v>
      </c>
      <c r="R230" s="49">
        <v>200</v>
      </c>
      <c r="S230" s="50" t="s">
        <v>7</v>
      </c>
      <c r="T230" s="49" t="s">
        <v>137</v>
      </c>
      <c r="U230" s="49" t="s">
        <v>137</v>
      </c>
      <c r="V230" s="49" t="s">
        <v>137</v>
      </c>
      <c r="W230" s="50" t="s">
        <v>7</v>
      </c>
      <c r="X230" s="49" t="s">
        <v>137</v>
      </c>
      <c r="Y230" s="50" t="s">
        <v>137</v>
      </c>
      <c r="Z230" s="49" t="s">
        <v>137</v>
      </c>
      <c r="AA230" s="49">
        <v>6</v>
      </c>
      <c r="AB230" s="67" t="s">
        <v>137</v>
      </c>
      <c r="AC230" s="63" t="s">
        <v>790</v>
      </c>
      <c r="AD230" s="63" t="s">
        <v>958</v>
      </c>
      <c r="AE230" s="43" t="s">
        <v>137</v>
      </c>
      <c r="AF230" s="2"/>
      <c r="BE230" s="8" t="str">
        <f t="shared" si="286"/>
        <v>X</v>
      </c>
      <c r="BG230" s="8" t="str">
        <f t="shared" si="223"/>
        <v/>
      </c>
      <c r="BH230" s="8" t="str">
        <f t="shared" si="224"/>
        <v/>
      </c>
      <c r="BI230" s="8" t="str">
        <f t="shared" si="225"/>
        <v/>
      </c>
      <c r="BJ230" s="8" t="str">
        <f t="shared" si="226"/>
        <v/>
      </c>
      <c r="BK230" s="8" t="str">
        <f t="shared" si="227"/>
        <v/>
      </c>
      <c r="BL230" s="8" t="str">
        <f t="shared" si="228"/>
        <v/>
      </c>
      <c r="BM230" s="8" t="str">
        <f t="shared" si="229"/>
        <v/>
      </c>
      <c r="BN230" s="8" t="str">
        <f t="shared" si="230"/>
        <v>Yellow</v>
      </c>
      <c r="BO230" s="8" t="str">
        <f t="shared" si="231"/>
        <v>Yellow</v>
      </c>
      <c r="BP230" s="8" t="str">
        <f t="shared" si="232"/>
        <v/>
      </c>
      <c r="BQ230" s="8" t="str">
        <f t="shared" si="233"/>
        <v/>
      </c>
      <c r="BR230" s="8" t="str">
        <f t="shared" si="234"/>
        <v/>
      </c>
      <c r="BS230" s="8" t="str">
        <f t="shared" si="235"/>
        <v/>
      </c>
      <c r="BT230" s="8" t="str">
        <f t="shared" si="236"/>
        <v/>
      </c>
      <c r="BU230" s="8" t="str">
        <f t="shared" si="237"/>
        <v/>
      </c>
      <c r="BV230" s="8" t="str">
        <f t="shared" si="238"/>
        <v/>
      </c>
      <c r="BW230" s="8" t="str">
        <f t="shared" si="239"/>
        <v/>
      </c>
      <c r="BX230" s="8" t="str">
        <f t="shared" si="240"/>
        <v/>
      </c>
      <c r="BY230" s="8" t="str">
        <f t="shared" si="241"/>
        <v>Yellow</v>
      </c>
      <c r="BZ230" s="8" t="str">
        <f t="shared" si="242"/>
        <v>Yellow</v>
      </c>
      <c r="CA230" s="8" t="str">
        <f t="shared" si="243"/>
        <v>Yellow</v>
      </c>
      <c r="CB230" s="8" t="str">
        <f t="shared" si="244"/>
        <v/>
      </c>
      <c r="CC230" s="8" t="str">
        <f t="shared" si="245"/>
        <v>Yellow</v>
      </c>
      <c r="CD230" s="8" t="str">
        <f t="shared" si="246"/>
        <v>Yellow</v>
      </c>
      <c r="CE230" s="8" t="str">
        <f t="shared" si="247"/>
        <v>Yellow</v>
      </c>
      <c r="CF230" s="8" t="str">
        <f t="shared" si="248"/>
        <v/>
      </c>
      <c r="CG230" s="8" t="str">
        <f t="shared" si="287"/>
        <v>Yellow</v>
      </c>
      <c r="CH230" s="8" t="str">
        <f t="shared" si="249"/>
        <v/>
      </c>
      <c r="CI230" s="8" t="str">
        <f t="shared" si="288"/>
        <v/>
      </c>
      <c r="CJ230" s="8" t="str">
        <f t="shared" si="250"/>
        <v>Yellow</v>
      </c>
      <c r="CL230" s="10" t="str">
        <f t="shared" si="289"/>
        <v>Italy - Milan - Portrait Milano</v>
      </c>
      <c r="CN230" s="22">
        <f t="shared" si="251"/>
        <v>192</v>
      </c>
      <c r="CO230" s="22" t="str">
        <f t="shared" si="252"/>
        <v/>
      </c>
      <c r="CP230" s="22" t="str">
        <f t="shared" si="253"/>
        <v/>
      </c>
      <c r="CQ230" s="22" t="str">
        <f t="shared" si="254"/>
        <v/>
      </c>
      <c r="CR230" s="22" t="str">
        <f t="shared" si="290"/>
        <v/>
      </c>
      <c r="CS230" s="22">
        <f t="shared" si="291"/>
        <v>6</v>
      </c>
      <c r="CY230" s="8" t="str">
        <f t="shared" si="255"/>
        <v>X</v>
      </c>
      <c r="CZ230" s="29" t="str">
        <f t="shared" si="256"/>
        <v>X</v>
      </c>
      <c r="DB230" s="8" t="str">
        <f t="shared" si="257"/>
        <v>X</v>
      </c>
      <c r="DC230" s="8" t="str">
        <f t="shared" si="258"/>
        <v>X</v>
      </c>
      <c r="DD230" s="8" t="str">
        <f t="shared" si="259"/>
        <v>X</v>
      </c>
      <c r="DE230" s="8" t="str">
        <f t="shared" si="260"/>
        <v>X</v>
      </c>
      <c r="DF230" s="8" t="str">
        <f t="shared" si="261"/>
        <v>X</v>
      </c>
      <c r="DG230" s="8" t="str">
        <f t="shared" si="262"/>
        <v>X</v>
      </c>
      <c r="DH230" s="8" t="str">
        <f t="shared" si="263"/>
        <v>X</v>
      </c>
      <c r="DI230" s="8" t="str">
        <f t="shared" si="264"/>
        <v>X</v>
      </c>
      <c r="DJ230" s="8" t="str">
        <f t="shared" si="265"/>
        <v>X</v>
      </c>
      <c r="DK230" s="8" t="str">
        <f t="shared" si="266"/>
        <v>X</v>
      </c>
      <c r="DL230" s="8" t="str">
        <f t="shared" si="267"/>
        <v>X</v>
      </c>
      <c r="DM230" s="8" t="str">
        <f t="shared" si="268"/>
        <v>X</v>
      </c>
      <c r="DN230" s="8" t="str">
        <f t="shared" si="269"/>
        <v>X</v>
      </c>
      <c r="DO230" s="8" t="str">
        <f t="shared" si="270"/>
        <v>X</v>
      </c>
      <c r="DP230" s="8" t="str">
        <f t="shared" si="271"/>
        <v>X</v>
      </c>
      <c r="DQ230" s="8" t="str">
        <f t="shared" si="272"/>
        <v>X</v>
      </c>
      <c r="DR230" s="8" t="str">
        <f t="shared" si="273"/>
        <v>X</v>
      </c>
      <c r="DS230" s="8" t="str">
        <f t="shared" si="274"/>
        <v>X</v>
      </c>
      <c r="DT230" s="8" t="str">
        <f t="shared" si="275"/>
        <v>X</v>
      </c>
      <c r="DU230" s="8" t="str">
        <f t="shared" si="276"/>
        <v>X</v>
      </c>
      <c r="DV230" s="8" t="str">
        <f t="shared" si="277"/>
        <v>X</v>
      </c>
      <c r="DW230" s="8" t="str">
        <f t="shared" si="278"/>
        <v>X</v>
      </c>
      <c r="DX230" s="8" t="str">
        <f t="shared" si="279"/>
        <v>X</v>
      </c>
      <c r="DZ230" s="8" t="str">
        <f t="shared" si="280"/>
        <v>X</v>
      </c>
      <c r="EB230" s="8">
        <f>IF($DZ230="", "", COUNTIF($DZ$11:$DZ230, "X"))</f>
        <v>220</v>
      </c>
      <c r="ED230" s="10" t="str">
        <f t="shared" si="281"/>
        <v>220. Portrait Milano</v>
      </c>
      <c r="EF230" s="8">
        <v>220</v>
      </c>
      <c r="EH230" s="10" t="str">
        <f>IF($B230="", "", IF(COUNTIF($B$11:$B230, $B230)&gt;1, "", $B230))</f>
        <v/>
      </c>
      <c r="EI230" s="8" t="str">
        <f t="shared" si="282"/>
        <v/>
      </c>
      <c r="EJ230" s="10" t="str">
        <f t="shared" si="283"/>
        <v/>
      </c>
      <c r="EL230" s="10" t="str">
        <f>IF($C230="", "", IF(COUNTIF($C$11:$C230, $C230)&gt;1, "", $C230))</f>
        <v/>
      </c>
      <c r="EM230" s="8" t="str">
        <f t="shared" si="284"/>
        <v/>
      </c>
      <c r="EN230" s="10" t="str">
        <f t="shared" si="285"/>
        <v>Park City</v>
      </c>
    </row>
    <row r="231" spans="1:144" hidden="1" x14ac:dyDescent="0.35">
      <c r="A231" s="2"/>
      <c r="B231" s="41" t="s">
        <v>354</v>
      </c>
      <c r="C231" s="42" t="s">
        <v>390</v>
      </c>
      <c r="D231" s="42" t="s">
        <v>391</v>
      </c>
      <c r="E231" s="49">
        <v>78</v>
      </c>
      <c r="F231" s="49">
        <v>32</v>
      </c>
      <c r="G231" s="49">
        <v>46</v>
      </c>
      <c r="H231" s="49" t="s">
        <v>137</v>
      </c>
      <c r="I231" s="42" t="s">
        <v>137</v>
      </c>
      <c r="J231" s="50" t="s">
        <v>137</v>
      </c>
      <c r="K231" s="49" t="s">
        <v>137</v>
      </c>
      <c r="L231" s="49" t="s">
        <v>137</v>
      </c>
      <c r="M231" s="49" t="s">
        <v>137</v>
      </c>
      <c r="N231" s="49" t="s">
        <v>137</v>
      </c>
      <c r="O231" s="49" t="s">
        <v>137</v>
      </c>
      <c r="P231" s="49" t="s">
        <v>137</v>
      </c>
      <c r="Q231" s="49" t="s">
        <v>137</v>
      </c>
      <c r="R231" s="49" t="s">
        <v>137</v>
      </c>
      <c r="S231" s="50" t="s">
        <v>137</v>
      </c>
      <c r="T231" s="49" t="s">
        <v>137</v>
      </c>
      <c r="U231" s="49" t="s">
        <v>137</v>
      </c>
      <c r="V231" s="49" t="s">
        <v>137</v>
      </c>
      <c r="W231" s="50" t="s">
        <v>7</v>
      </c>
      <c r="X231" s="49" t="s">
        <v>137</v>
      </c>
      <c r="Y231" s="50" t="s">
        <v>137</v>
      </c>
      <c r="Z231" s="49" t="s">
        <v>137</v>
      </c>
      <c r="AA231" s="49" t="s">
        <v>137</v>
      </c>
      <c r="AB231" s="67" t="s">
        <v>137</v>
      </c>
      <c r="AC231" s="63" t="s">
        <v>790</v>
      </c>
      <c r="AD231" s="63" t="s">
        <v>959</v>
      </c>
      <c r="AE231" s="43" t="s">
        <v>137</v>
      </c>
      <c r="AF231" s="2"/>
      <c r="BE231" s="8" t="str">
        <f t="shared" si="286"/>
        <v>X</v>
      </c>
      <c r="BG231" s="8" t="str">
        <f t="shared" si="223"/>
        <v/>
      </c>
      <c r="BH231" s="8" t="str">
        <f t="shared" si="224"/>
        <v/>
      </c>
      <c r="BI231" s="8" t="str">
        <f t="shared" si="225"/>
        <v/>
      </c>
      <c r="BJ231" s="8" t="str">
        <f t="shared" si="226"/>
        <v/>
      </c>
      <c r="BK231" s="8" t="str">
        <f t="shared" si="227"/>
        <v/>
      </c>
      <c r="BL231" s="8" t="str">
        <f t="shared" si="228"/>
        <v/>
      </c>
      <c r="BM231" s="8" t="str">
        <f t="shared" si="229"/>
        <v>Yellow</v>
      </c>
      <c r="BN231" s="8" t="str">
        <f t="shared" si="230"/>
        <v>Yellow</v>
      </c>
      <c r="BO231" s="8" t="str">
        <f t="shared" si="231"/>
        <v>Yellow</v>
      </c>
      <c r="BP231" s="8" t="str">
        <f t="shared" si="232"/>
        <v>Yellow</v>
      </c>
      <c r="BQ231" s="8" t="str">
        <f t="shared" si="233"/>
        <v>Yellow</v>
      </c>
      <c r="BR231" s="8" t="str">
        <f t="shared" si="234"/>
        <v>Yellow</v>
      </c>
      <c r="BS231" s="8" t="str">
        <f t="shared" si="235"/>
        <v>Yellow</v>
      </c>
      <c r="BT231" s="8" t="str">
        <f t="shared" si="236"/>
        <v>Yellow</v>
      </c>
      <c r="BU231" s="8" t="str">
        <f t="shared" si="237"/>
        <v>Yellow</v>
      </c>
      <c r="BV231" s="8" t="str">
        <f t="shared" si="238"/>
        <v>Yellow</v>
      </c>
      <c r="BW231" s="8" t="str">
        <f t="shared" si="239"/>
        <v>Yellow</v>
      </c>
      <c r="BX231" s="8" t="str">
        <f t="shared" si="240"/>
        <v>Yellow</v>
      </c>
      <c r="BY231" s="8" t="str">
        <f t="shared" si="241"/>
        <v>Yellow</v>
      </c>
      <c r="BZ231" s="8" t="str">
        <f t="shared" si="242"/>
        <v>Yellow</v>
      </c>
      <c r="CA231" s="8" t="str">
        <f t="shared" si="243"/>
        <v>Yellow</v>
      </c>
      <c r="CB231" s="8" t="str">
        <f t="shared" si="244"/>
        <v/>
      </c>
      <c r="CC231" s="8" t="str">
        <f t="shared" si="245"/>
        <v>Yellow</v>
      </c>
      <c r="CD231" s="8" t="str">
        <f t="shared" si="246"/>
        <v>Yellow</v>
      </c>
      <c r="CE231" s="8" t="str">
        <f t="shared" si="247"/>
        <v>Yellow</v>
      </c>
      <c r="CF231" s="8" t="str">
        <f t="shared" si="248"/>
        <v>Yellow</v>
      </c>
      <c r="CG231" s="8" t="str">
        <f t="shared" si="287"/>
        <v>Yellow</v>
      </c>
      <c r="CH231" s="8" t="str">
        <f t="shared" si="249"/>
        <v/>
      </c>
      <c r="CI231" s="8" t="str">
        <f t="shared" si="288"/>
        <v/>
      </c>
      <c r="CJ231" s="8" t="str">
        <f t="shared" si="250"/>
        <v>Yellow</v>
      </c>
      <c r="CL231" s="10" t="str">
        <f t="shared" si="289"/>
        <v>Italy - San Teodoro - Baglioni Resort Sardinia</v>
      </c>
      <c r="CN231" s="22" t="str">
        <f t="shared" si="251"/>
        <v/>
      </c>
      <c r="CO231" s="22" t="str">
        <f t="shared" si="252"/>
        <v/>
      </c>
      <c r="CP231" s="22" t="str">
        <f t="shared" si="253"/>
        <v/>
      </c>
      <c r="CQ231" s="22" t="str">
        <f t="shared" si="254"/>
        <v/>
      </c>
      <c r="CR231" s="22" t="str">
        <f t="shared" si="290"/>
        <v/>
      </c>
      <c r="CS231" s="22" t="str">
        <f t="shared" si="291"/>
        <v/>
      </c>
      <c r="CY231" s="8" t="str">
        <f t="shared" si="255"/>
        <v>X</v>
      </c>
      <c r="CZ231" s="29" t="str">
        <f t="shared" si="256"/>
        <v>X</v>
      </c>
      <c r="DB231" s="8" t="str">
        <f t="shared" si="257"/>
        <v>X</v>
      </c>
      <c r="DC231" s="8" t="str">
        <f t="shared" si="258"/>
        <v>X</v>
      </c>
      <c r="DD231" s="8" t="str">
        <f t="shared" si="259"/>
        <v>X</v>
      </c>
      <c r="DE231" s="8" t="str">
        <f t="shared" si="260"/>
        <v>X</v>
      </c>
      <c r="DF231" s="8" t="str">
        <f t="shared" si="261"/>
        <v>X</v>
      </c>
      <c r="DG231" s="8" t="str">
        <f t="shared" si="262"/>
        <v>X</v>
      </c>
      <c r="DH231" s="8" t="str">
        <f t="shared" si="263"/>
        <v>X</v>
      </c>
      <c r="DI231" s="8" t="str">
        <f t="shared" si="264"/>
        <v>X</v>
      </c>
      <c r="DJ231" s="8" t="str">
        <f t="shared" si="265"/>
        <v>X</v>
      </c>
      <c r="DK231" s="8" t="str">
        <f t="shared" si="266"/>
        <v>X</v>
      </c>
      <c r="DL231" s="8" t="str">
        <f t="shared" si="267"/>
        <v>X</v>
      </c>
      <c r="DM231" s="8" t="str">
        <f t="shared" si="268"/>
        <v>X</v>
      </c>
      <c r="DN231" s="8" t="str">
        <f t="shared" si="269"/>
        <v>X</v>
      </c>
      <c r="DO231" s="8" t="str">
        <f t="shared" si="270"/>
        <v>X</v>
      </c>
      <c r="DP231" s="8" t="str">
        <f t="shared" si="271"/>
        <v>X</v>
      </c>
      <c r="DQ231" s="8" t="str">
        <f t="shared" si="272"/>
        <v>X</v>
      </c>
      <c r="DR231" s="8" t="str">
        <f t="shared" si="273"/>
        <v>X</v>
      </c>
      <c r="DS231" s="8" t="str">
        <f t="shared" si="274"/>
        <v>X</v>
      </c>
      <c r="DT231" s="8" t="str">
        <f t="shared" si="275"/>
        <v>X</v>
      </c>
      <c r="DU231" s="8" t="str">
        <f t="shared" si="276"/>
        <v>X</v>
      </c>
      <c r="DV231" s="8" t="str">
        <f t="shared" si="277"/>
        <v>X</v>
      </c>
      <c r="DW231" s="8" t="str">
        <f t="shared" si="278"/>
        <v>X</v>
      </c>
      <c r="DX231" s="8" t="str">
        <f t="shared" si="279"/>
        <v>X</v>
      </c>
      <c r="DZ231" s="8" t="str">
        <f t="shared" si="280"/>
        <v>X</v>
      </c>
      <c r="EB231" s="8">
        <f>IF($DZ231="", "", COUNTIF($DZ$11:$DZ231, "X"))</f>
        <v>221</v>
      </c>
      <c r="ED231" s="10" t="str">
        <f t="shared" si="281"/>
        <v>221. Baglioni Resort Sardinia</v>
      </c>
      <c r="EF231" s="8">
        <v>221</v>
      </c>
      <c r="EH231" s="10" t="str">
        <f>IF($B231="", "", IF(COUNTIF($B$11:$B231, $B231)&gt;1, "", $B231))</f>
        <v/>
      </c>
      <c r="EI231" s="8" t="str">
        <f t="shared" si="282"/>
        <v/>
      </c>
      <c r="EJ231" s="10" t="str">
        <f t="shared" si="283"/>
        <v/>
      </c>
      <c r="EL231" s="10" t="str">
        <f>IF($C231="", "", IF(COUNTIF($C$11:$C231, $C231)&gt;1, "", $C231))</f>
        <v>San Teodoro</v>
      </c>
      <c r="EM231" s="8">
        <f t="shared" si="284"/>
        <v>271</v>
      </c>
      <c r="EN231" s="10" t="str">
        <f t="shared" si="285"/>
        <v>Paros, Cyclades</v>
      </c>
    </row>
    <row r="232" spans="1:144" hidden="1" x14ac:dyDescent="0.35">
      <c r="A232" s="2"/>
      <c r="B232" s="41" t="s">
        <v>354</v>
      </c>
      <c r="C232" s="42" t="s">
        <v>359</v>
      </c>
      <c r="D232" s="42" t="s">
        <v>360</v>
      </c>
      <c r="E232" s="49">
        <v>45</v>
      </c>
      <c r="F232" s="49">
        <v>28</v>
      </c>
      <c r="G232" s="49">
        <v>17</v>
      </c>
      <c r="H232" s="49">
        <v>0</v>
      </c>
      <c r="I232" s="42" t="s">
        <v>137</v>
      </c>
      <c r="J232" s="50" t="s">
        <v>137</v>
      </c>
      <c r="K232" s="49" t="s">
        <v>137</v>
      </c>
      <c r="L232" s="49" t="s">
        <v>137</v>
      </c>
      <c r="M232" s="49" t="s">
        <v>137</v>
      </c>
      <c r="N232" s="49" t="s">
        <v>137</v>
      </c>
      <c r="O232" s="49" t="s">
        <v>137</v>
      </c>
      <c r="P232" s="49" t="s">
        <v>137</v>
      </c>
      <c r="Q232" s="49" t="s">
        <v>137</v>
      </c>
      <c r="R232" s="49" t="s">
        <v>137</v>
      </c>
      <c r="S232" s="50" t="s">
        <v>137</v>
      </c>
      <c r="T232" s="49" t="s">
        <v>137</v>
      </c>
      <c r="U232" s="49" t="s">
        <v>137</v>
      </c>
      <c r="V232" s="49" t="s">
        <v>137</v>
      </c>
      <c r="W232" s="50" t="s">
        <v>7</v>
      </c>
      <c r="X232" s="49" t="s">
        <v>137</v>
      </c>
      <c r="Y232" s="50" t="s">
        <v>137</v>
      </c>
      <c r="Z232" s="49" t="s">
        <v>137</v>
      </c>
      <c r="AA232" s="49">
        <v>31</v>
      </c>
      <c r="AB232" s="67" t="s">
        <v>137</v>
      </c>
      <c r="AC232" s="63" t="s">
        <v>790</v>
      </c>
      <c r="AD232" s="63" t="s">
        <v>936</v>
      </c>
      <c r="AE232" s="43" t="s">
        <v>137</v>
      </c>
      <c r="AF232" s="2"/>
      <c r="BE232" s="8" t="str">
        <f t="shared" si="286"/>
        <v>X</v>
      </c>
      <c r="BG232" s="8" t="str">
        <f t="shared" si="223"/>
        <v/>
      </c>
      <c r="BH232" s="8" t="str">
        <f t="shared" si="224"/>
        <v/>
      </c>
      <c r="BI232" s="8" t="str">
        <f t="shared" si="225"/>
        <v/>
      </c>
      <c r="BJ232" s="8" t="str">
        <f t="shared" si="226"/>
        <v/>
      </c>
      <c r="BK232" s="8" t="str">
        <f t="shared" si="227"/>
        <v/>
      </c>
      <c r="BL232" s="8" t="str">
        <f t="shared" si="228"/>
        <v/>
      </c>
      <c r="BM232" s="8" t="str">
        <f t="shared" si="229"/>
        <v/>
      </c>
      <c r="BN232" s="8" t="str">
        <f t="shared" si="230"/>
        <v>Yellow</v>
      </c>
      <c r="BO232" s="8" t="str">
        <f t="shared" si="231"/>
        <v>Yellow</v>
      </c>
      <c r="BP232" s="8" t="str">
        <f t="shared" si="232"/>
        <v>Yellow</v>
      </c>
      <c r="BQ232" s="8" t="str">
        <f t="shared" si="233"/>
        <v>Yellow</v>
      </c>
      <c r="BR232" s="8" t="str">
        <f t="shared" si="234"/>
        <v>Yellow</v>
      </c>
      <c r="BS232" s="8" t="str">
        <f t="shared" si="235"/>
        <v>Yellow</v>
      </c>
      <c r="BT232" s="8" t="str">
        <f t="shared" si="236"/>
        <v>Yellow</v>
      </c>
      <c r="BU232" s="8" t="str">
        <f t="shared" si="237"/>
        <v>Yellow</v>
      </c>
      <c r="BV232" s="8" t="str">
        <f t="shared" si="238"/>
        <v>Yellow</v>
      </c>
      <c r="BW232" s="8" t="str">
        <f t="shared" si="239"/>
        <v>Yellow</v>
      </c>
      <c r="BX232" s="8" t="str">
        <f t="shared" si="240"/>
        <v>Yellow</v>
      </c>
      <c r="BY232" s="8" t="str">
        <f t="shared" si="241"/>
        <v>Yellow</v>
      </c>
      <c r="BZ232" s="8" t="str">
        <f t="shared" si="242"/>
        <v>Yellow</v>
      </c>
      <c r="CA232" s="8" t="str">
        <f t="shared" si="243"/>
        <v>Yellow</v>
      </c>
      <c r="CB232" s="8" t="str">
        <f t="shared" si="244"/>
        <v/>
      </c>
      <c r="CC232" s="8" t="str">
        <f t="shared" si="245"/>
        <v>Yellow</v>
      </c>
      <c r="CD232" s="8" t="str">
        <f t="shared" si="246"/>
        <v>Yellow</v>
      </c>
      <c r="CE232" s="8" t="str">
        <f t="shared" si="247"/>
        <v>Yellow</v>
      </c>
      <c r="CF232" s="8" t="str">
        <f t="shared" si="248"/>
        <v/>
      </c>
      <c r="CG232" s="8" t="str">
        <f t="shared" si="287"/>
        <v>Yellow</v>
      </c>
      <c r="CH232" s="8" t="str">
        <f t="shared" si="249"/>
        <v/>
      </c>
      <c r="CI232" s="8" t="str">
        <f t="shared" si="288"/>
        <v/>
      </c>
      <c r="CJ232" s="8" t="str">
        <f t="shared" si="250"/>
        <v>Yellow</v>
      </c>
      <c r="CL232" s="10" t="str">
        <f t="shared" si="289"/>
        <v>Italy - Capri - Capri Tiberio Palace</v>
      </c>
      <c r="CN232" s="22" t="str">
        <f t="shared" si="251"/>
        <v/>
      </c>
      <c r="CO232" s="22" t="str">
        <f t="shared" si="252"/>
        <v/>
      </c>
      <c r="CP232" s="22" t="str">
        <f t="shared" si="253"/>
        <v/>
      </c>
      <c r="CQ232" s="22" t="str">
        <f t="shared" si="254"/>
        <v/>
      </c>
      <c r="CR232" s="22" t="str">
        <f t="shared" si="290"/>
        <v/>
      </c>
      <c r="CS232" s="22">
        <f t="shared" si="291"/>
        <v>31</v>
      </c>
      <c r="CY232" s="8" t="str">
        <f t="shared" si="255"/>
        <v>X</v>
      </c>
      <c r="CZ232" s="29" t="str">
        <f t="shared" si="256"/>
        <v>X</v>
      </c>
      <c r="DB232" s="8" t="str">
        <f t="shared" si="257"/>
        <v>X</v>
      </c>
      <c r="DC232" s="8" t="str">
        <f t="shared" si="258"/>
        <v>X</v>
      </c>
      <c r="DD232" s="8" t="str">
        <f t="shared" si="259"/>
        <v>X</v>
      </c>
      <c r="DE232" s="8" t="str">
        <f t="shared" si="260"/>
        <v>X</v>
      </c>
      <c r="DF232" s="8" t="str">
        <f t="shared" si="261"/>
        <v>X</v>
      </c>
      <c r="DG232" s="8" t="str">
        <f t="shared" si="262"/>
        <v>X</v>
      </c>
      <c r="DH232" s="8" t="str">
        <f t="shared" si="263"/>
        <v>X</v>
      </c>
      <c r="DI232" s="8" t="str">
        <f t="shared" si="264"/>
        <v>X</v>
      </c>
      <c r="DJ232" s="8" t="str">
        <f t="shared" si="265"/>
        <v>X</v>
      </c>
      <c r="DK232" s="8" t="str">
        <f t="shared" si="266"/>
        <v>X</v>
      </c>
      <c r="DL232" s="8" t="str">
        <f t="shared" si="267"/>
        <v>X</v>
      </c>
      <c r="DM232" s="8" t="str">
        <f t="shared" si="268"/>
        <v>X</v>
      </c>
      <c r="DN232" s="8" t="str">
        <f t="shared" si="269"/>
        <v>X</v>
      </c>
      <c r="DO232" s="8" t="str">
        <f t="shared" si="270"/>
        <v>X</v>
      </c>
      <c r="DP232" s="8" t="str">
        <f t="shared" si="271"/>
        <v>X</v>
      </c>
      <c r="DQ232" s="8" t="str">
        <f t="shared" si="272"/>
        <v>X</v>
      </c>
      <c r="DR232" s="8" t="str">
        <f t="shared" si="273"/>
        <v>X</v>
      </c>
      <c r="DS232" s="8" t="str">
        <f t="shared" si="274"/>
        <v>X</v>
      </c>
      <c r="DT232" s="8" t="str">
        <f t="shared" si="275"/>
        <v>X</v>
      </c>
      <c r="DU232" s="8" t="str">
        <f t="shared" si="276"/>
        <v>X</v>
      </c>
      <c r="DV232" s="8" t="str">
        <f t="shared" si="277"/>
        <v>X</v>
      </c>
      <c r="DW232" s="8" t="str">
        <f t="shared" si="278"/>
        <v>X</v>
      </c>
      <c r="DX232" s="8" t="str">
        <f t="shared" si="279"/>
        <v>X</v>
      </c>
      <c r="DZ232" s="8" t="str">
        <f t="shared" si="280"/>
        <v>X</v>
      </c>
      <c r="EB232" s="8">
        <f>IF($DZ232="", "", COUNTIF($DZ$11:$DZ232, "X"))</f>
        <v>222</v>
      </c>
      <c r="ED232" s="10" t="str">
        <f t="shared" si="281"/>
        <v>222. Capri Tiberio Palace</v>
      </c>
      <c r="EF232" s="8">
        <v>222</v>
      </c>
      <c r="EH232" s="10" t="str">
        <f>IF($B232="", "", IF(COUNTIF($B$11:$B232, $B232)&gt;1, "", $B232))</f>
        <v/>
      </c>
      <c r="EI232" s="8" t="str">
        <f t="shared" si="282"/>
        <v/>
      </c>
      <c r="EJ232" s="10" t="str">
        <f t="shared" si="283"/>
        <v/>
      </c>
      <c r="EL232" s="10" t="str">
        <f>IF($C232="", "", IF(COUNTIF($C$11:$C232, $C232)&gt;1, "", $C232))</f>
        <v>Capri</v>
      </c>
      <c r="EM232" s="8">
        <f t="shared" si="284"/>
        <v>45</v>
      </c>
      <c r="EN232" s="10" t="str">
        <f t="shared" si="285"/>
        <v>Perthshire</v>
      </c>
    </row>
    <row r="233" spans="1:144" hidden="1" x14ac:dyDescent="0.35">
      <c r="A233" s="2"/>
      <c r="B233" s="41" t="s">
        <v>354</v>
      </c>
      <c r="C233" s="42" t="s">
        <v>359</v>
      </c>
      <c r="D233" s="42" t="s">
        <v>361</v>
      </c>
      <c r="E233" s="49">
        <v>22</v>
      </c>
      <c r="F233" s="49">
        <v>21</v>
      </c>
      <c r="G233" s="49">
        <v>1</v>
      </c>
      <c r="H233" s="49">
        <v>0</v>
      </c>
      <c r="I233" s="42" t="s">
        <v>137</v>
      </c>
      <c r="J233" s="50" t="s">
        <v>137</v>
      </c>
      <c r="K233" s="49" t="s">
        <v>137</v>
      </c>
      <c r="L233" s="49" t="s">
        <v>137</v>
      </c>
      <c r="M233" s="49" t="s">
        <v>137</v>
      </c>
      <c r="N233" s="49" t="s">
        <v>137</v>
      </c>
      <c r="O233" s="49" t="s">
        <v>137</v>
      </c>
      <c r="P233" s="49" t="s">
        <v>137</v>
      </c>
      <c r="Q233" s="49" t="s">
        <v>137</v>
      </c>
      <c r="R233" s="49" t="s">
        <v>137</v>
      </c>
      <c r="S233" s="50" t="s">
        <v>137</v>
      </c>
      <c r="T233" s="49" t="s">
        <v>137</v>
      </c>
      <c r="U233" s="49" t="s">
        <v>137</v>
      </c>
      <c r="V233" s="49" t="s">
        <v>137</v>
      </c>
      <c r="W233" s="50" t="s">
        <v>7</v>
      </c>
      <c r="X233" s="49" t="s">
        <v>137</v>
      </c>
      <c r="Y233" s="50" t="s">
        <v>137</v>
      </c>
      <c r="Z233" s="49" t="s">
        <v>137</v>
      </c>
      <c r="AA233" s="49">
        <v>27</v>
      </c>
      <c r="AB233" s="67" t="s">
        <v>137</v>
      </c>
      <c r="AC233" s="63" t="s">
        <v>790</v>
      </c>
      <c r="AD233" s="63" t="s">
        <v>937</v>
      </c>
      <c r="AE233" s="43" t="s">
        <v>137</v>
      </c>
      <c r="AF233" s="2"/>
      <c r="BE233" s="8" t="str">
        <f t="shared" si="286"/>
        <v>X</v>
      </c>
      <c r="BG233" s="8" t="str">
        <f t="shared" si="223"/>
        <v/>
      </c>
      <c r="BH233" s="8" t="str">
        <f t="shared" si="224"/>
        <v/>
      </c>
      <c r="BI233" s="8" t="str">
        <f t="shared" si="225"/>
        <v/>
      </c>
      <c r="BJ233" s="8" t="str">
        <f t="shared" si="226"/>
        <v/>
      </c>
      <c r="BK233" s="8" t="str">
        <f t="shared" si="227"/>
        <v/>
      </c>
      <c r="BL233" s="8" t="str">
        <f t="shared" si="228"/>
        <v/>
      </c>
      <c r="BM233" s="8" t="str">
        <f t="shared" si="229"/>
        <v/>
      </c>
      <c r="BN233" s="8" t="str">
        <f t="shared" si="230"/>
        <v>Yellow</v>
      </c>
      <c r="BO233" s="8" t="str">
        <f t="shared" si="231"/>
        <v>Yellow</v>
      </c>
      <c r="BP233" s="8" t="str">
        <f t="shared" si="232"/>
        <v>Yellow</v>
      </c>
      <c r="BQ233" s="8" t="str">
        <f t="shared" si="233"/>
        <v>Yellow</v>
      </c>
      <c r="BR233" s="8" t="str">
        <f t="shared" si="234"/>
        <v>Yellow</v>
      </c>
      <c r="BS233" s="8" t="str">
        <f t="shared" si="235"/>
        <v>Yellow</v>
      </c>
      <c r="BT233" s="8" t="str">
        <f t="shared" si="236"/>
        <v>Yellow</v>
      </c>
      <c r="BU233" s="8" t="str">
        <f t="shared" si="237"/>
        <v>Yellow</v>
      </c>
      <c r="BV233" s="8" t="str">
        <f t="shared" si="238"/>
        <v>Yellow</v>
      </c>
      <c r="BW233" s="8" t="str">
        <f t="shared" si="239"/>
        <v>Yellow</v>
      </c>
      <c r="BX233" s="8" t="str">
        <f t="shared" si="240"/>
        <v>Yellow</v>
      </c>
      <c r="BY233" s="8" t="str">
        <f t="shared" si="241"/>
        <v>Yellow</v>
      </c>
      <c r="BZ233" s="8" t="str">
        <f t="shared" si="242"/>
        <v>Yellow</v>
      </c>
      <c r="CA233" s="8" t="str">
        <f t="shared" si="243"/>
        <v>Yellow</v>
      </c>
      <c r="CB233" s="8" t="str">
        <f t="shared" si="244"/>
        <v/>
      </c>
      <c r="CC233" s="8" t="str">
        <f t="shared" si="245"/>
        <v>Yellow</v>
      </c>
      <c r="CD233" s="8" t="str">
        <f t="shared" si="246"/>
        <v>Yellow</v>
      </c>
      <c r="CE233" s="8" t="str">
        <f t="shared" si="247"/>
        <v>Yellow</v>
      </c>
      <c r="CF233" s="8" t="str">
        <f t="shared" si="248"/>
        <v/>
      </c>
      <c r="CG233" s="8" t="str">
        <f t="shared" si="287"/>
        <v>Yellow</v>
      </c>
      <c r="CH233" s="8" t="str">
        <f t="shared" si="249"/>
        <v/>
      </c>
      <c r="CI233" s="8" t="str">
        <f t="shared" si="288"/>
        <v/>
      </c>
      <c r="CJ233" s="8" t="str">
        <f t="shared" si="250"/>
        <v>Yellow</v>
      </c>
      <c r="CL233" s="10" t="str">
        <f t="shared" si="289"/>
        <v>Italy - Capri - J.K. Place Capri</v>
      </c>
      <c r="CN233" s="22" t="str">
        <f t="shared" si="251"/>
        <v/>
      </c>
      <c r="CO233" s="22" t="str">
        <f t="shared" si="252"/>
        <v/>
      </c>
      <c r="CP233" s="22" t="str">
        <f t="shared" si="253"/>
        <v/>
      </c>
      <c r="CQ233" s="22" t="str">
        <f t="shared" si="254"/>
        <v/>
      </c>
      <c r="CR233" s="22" t="str">
        <f t="shared" si="290"/>
        <v/>
      </c>
      <c r="CS233" s="22">
        <f t="shared" si="291"/>
        <v>27</v>
      </c>
      <c r="CY233" s="8" t="str">
        <f t="shared" si="255"/>
        <v>X</v>
      </c>
      <c r="CZ233" s="29" t="str">
        <f t="shared" si="256"/>
        <v>X</v>
      </c>
      <c r="DB233" s="8" t="str">
        <f t="shared" si="257"/>
        <v>X</v>
      </c>
      <c r="DC233" s="8" t="str">
        <f t="shared" si="258"/>
        <v>X</v>
      </c>
      <c r="DD233" s="8" t="str">
        <f t="shared" si="259"/>
        <v>X</v>
      </c>
      <c r="DE233" s="8" t="str">
        <f t="shared" si="260"/>
        <v>X</v>
      </c>
      <c r="DF233" s="8" t="str">
        <f t="shared" si="261"/>
        <v>X</v>
      </c>
      <c r="DG233" s="8" t="str">
        <f t="shared" si="262"/>
        <v>X</v>
      </c>
      <c r="DH233" s="8" t="str">
        <f t="shared" si="263"/>
        <v>X</v>
      </c>
      <c r="DI233" s="8" t="str">
        <f t="shared" si="264"/>
        <v>X</v>
      </c>
      <c r="DJ233" s="8" t="str">
        <f t="shared" si="265"/>
        <v>X</v>
      </c>
      <c r="DK233" s="8" t="str">
        <f t="shared" si="266"/>
        <v>X</v>
      </c>
      <c r="DL233" s="8" t="str">
        <f t="shared" si="267"/>
        <v>X</v>
      </c>
      <c r="DM233" s="8" t="str">
        <f t="shared" si="268"/>
        <v>X</v>
      </c>
      <c r="DN233" s="8" t="str">
        <f t="shared" si="269"/>
        <v>X</v>
      </c>
      <c r="DO233" s="8" t="str">
        <f t="shared" si="270"/>
        <v>X</v>
      </c>
      <c r="DP233" s="8" t="str">
        <f t="shared" si="271"/>
        <v>X</v>
      </c>
      <c r="DQ233" s="8" t="str">
        <f t="shared" si="272"/>
        <v>X</v>
      </c>
      <c r="DR233" s="8" t="str">
        <f t="shared" si="273"/>
        <v>X</v>
      </c>
      <c r="DS233" s="8" t="str">
        <f t="shared" si="274"/>
        <v>X</v>
      </c>
      <c r="DT233" s="8" t="str">
        <f t="shared" si="275"/>
        <v>X</v>
      </c>
      <c r="DU233" s="8" t="str">
        <f t="shared" si="276"/>
        <v>X</v>
      </c>
      <c r="DV233" s="8" t="str">
        <f t="shared" si="277"/>
        <v>X</v>
      </c>
      <c r="DW233" s="8" t="str">
        <f t="shared" si="278"/>
        <v>X</v>
      </c>
      <c r="DX233" s="8" t="str">
        <f t="shared" si="279"/>
        <v>X</v>
      </c>
      <c r="DZ233" s="8" t="str">
        <f t="shared" si="280"/>
        <v>X</v>
      </c>
      <c r="EB233" s="8">
        <f>IF($DZ233="", "", COUNTIF($DZ$11:$DZ233, "X"))</f>
        <v>223</v>
      </c>
      <c r="ED233" s="10" t="str">
        <f t="shared" si="281"/>
        <v>223. J.K. Place Capri</v>
      </c>
      <c r="EF233" s="8">
        <v>223</v>
      </c>
      <c r="EH233" s="10" t="str">
        <f>IF($B233="", "", IF(COUNTIF($B$11:$B233, $B233)&gt;1, "", $B233))</f>
        <v/>
      </c>
      <c r="EI233" s="8" t="str">
        <f t="shared" si="282"/>
        <v/>
      </c>
      <c r="EJ233" s="10" t="str">
        <f t="shared" si="283"/>
        <v/>
      </c>
      <c r="EL233" s="10" t="str">
        <f>IF($C233="", "", IF(COUNTIF($C$11:$C233, $C233)&gt;1, "", $C233))</f>
        <v/>
      </c>
      <c r="EM233" s="8" t="str">
        <f t="shared" si="284"/>
        <v/>
      </c>
      <c r="EN233" s="10" t="str">
        <f t="shared" si="285"/>
        <v>Philadelphia</v>
      </c>
    </row>
    <row r="234" spans="1:144" hidden="1" x14ac:dyDescent="0.35">
      <c r="A234" s="2"/>
      <c r="B234" s="41" t="s">
        <v>354</v>
      </c>
      <c r="C234" s="42" t="s">
        <v>366</v>
      </c>
      <c r="D234" s="42" t="s">
        <v>415</v>
      </c>
      <c r="E234" s="49">
        <v>20</v>
      </c>
      <c r="F234" s="49">
        <v>12</v>
      </c>
      <c r="G234" s="49">
        <v>8</v>
      </c>
      <c r="H234" s="49">
        <v>0</v>
      </c>
      <c r="I234" s="42" t="s">
        <v>137</v>
      </c>
      <c r="J234" s="50" t="s">
        <v>137</v>
      </c>
      <c r="K234" s="49" t="s">
        <v>137</v>
      </c>
      <c r="L234" s="49" t="s">
        <v>137</v>
      </c>
      <c r="M234" s="49" t="s">
        <v>137</v>
      </c>
      <c r="N234" s="49" t="s">
        <v>137</v>
      </c>
      <c r="O234" s="49" t="s">
        <v>137</v>
      </c>
      <c r="P234" s="49" t="s">
        <v>137</v>
      </c>
      <c r="Q234" s="49" t="s">
        <v>137</v>
      </c>
      <c r="R234" s="49" t="s">
        <v>137</v>
      </c>
      <c r="S234" s="50" t="s">
        <v>137</v>
      </c>
      <c r="T234" s="49" t="s">
        <v>137</v>
      </c>
      <c r="U234" s="49" t="s">
        <v>137</v>
      </c>
      <c r="V234" s="49" t="s">
        <v>137</v>
      </c>
      <c r="W234" s="50" t="s">
        <v>7</v>
      </c>
      <c r="X234" s="49" t="s">
        <v>137</v>
      </c>
      <c r="Y234" s="50" t="s">
        <v>137</v>
      </c>
      <c r="Z234" s="49" t="s">
        <v>137</v>
      </c>
      <c r="AA234" s="49">
        <v>6</v>
      </c>
      <c r="AB234" s="67" t="s">
        <v>137</v>
      </c>
      <c r="AC234" s="63" t="s">
        <v>790</v>
      </c>
      <c r="AD234" s="63" t="s">
        <v>974</v>
      </c>
      <c r="AE234" s="43" t="s">
        <v>137</v>
      </c>
      <c r="AF234" s="2"/>
      <c r="BE234" s="8" t="str">
        <f t="shared" si="286"/>
        <v>X</v>
      </c>
      <c r="BG234" s="8" t="str">
        <f t="shared" si="223"/>
        <v/>
      </c>
      <c r="BH234" s="8" t="str">
        <f t="shared" si="224"/>
        <v/>
      </c>
      <c r="BI234" s="8" t="str">
        <f t="shared" si="225"/>
        <v/>
      </c>
      <c r="BJ234" s="8" t="str">
        <f t="shared" si="226"/>
        <v/>
      </c>
      <c r="BK234" s="8" t="str">
        <f t="shared" si="227"/>
        <v/>
      </c>
      <c r="BL234" s="8" t="str">
        <f t="shared" si="228"/>
        <v/>
      </c>
      <c r="BM234" s="8" t="str">
        <f t="shared" si="229"/>
        <v/>
      </c>
      <c r="BN234" s="8" t="str">
        <f t="shared" si="230"/>
        <v>Yellow</v>
      </c>
      <c r="BO234" s="8" t="str">
        <f t="shared" si="231"/>
        <v>Yellow</v>
      </c>
      <c r="BP234" s="8" t="str">
        <f t="shared" si="232"/>
        <v>Yellow</v>
      </c>
      <c r="BQ234" s="8" t="str">
        <f t="shared" si="233"/>
        <v>Yellow</v>
      </c>
      <c r="BR234" s="8" t="str">
        <f t="shared" si="234"/>
        <v>Yellow</v>
      </c>
      <c r="BS234" s="8" t="str">
        <f t="shared" si="235"/>
        <v>Yellow</v>
      </c>
      <c r="BT234" s="8" t="str">
        <f t="shared" si="236"/>
        <v>Yellow</v>
      </c>
      <c r="BU234" s="8" t="str">
        <f t="shared" si="237"/>
        <v>Yellow</v>
      </c>
      <c r="BV234" s="8" t="str">
        <f t="shared" si="238"/>
        <v>Yellow</v>
      </c>
      <c r="BW234" s="8" t="str">
        <f t="shared" si="239"/>
        <v>Yellow</v>
      </c>
      <c r="BX234" s="8" t="str">
        <f t="shared" si="240"/>
        <v>Yellow</v>
      </c>
      <c r="BY234" s="8" t="str">
        <f t="shared" si="241"/>
        <v>Yellow</v>
      </c>
      <c r="BZ234" s="8" t="str">
        <f t="shared" si="242"/>
        <v>Yellow</v>
      </c>
      <c r="CA234" s="8" t="str">
        <f t="shared" si="243"/>
        <v>Yellow</v>
      </c>
      <c r="CB234" s="8" t="str">
        <f t="shared" si="244"/>
        <v/>
      </c>
      <c r="CC234" s="8" t="str">
        <f t="shared" si="245"/>
        <v>Yellow</v>
      </c>
      <c r="CD234" s="8" t="str">
        <f t="shared" si="246"/>
        <v>Yellow</v>
      </c>
      <c r="CE234" s="8" t="str">
        <f t="shared" si="247"/>
        <v>Yellow</v>
      </c>
      <c r="CF234" s="8" t="str">
        <f t="shared" si="248"/>
        <v/>
      </c>
      <c r="CG234" s="8" t="str">
        <f t="shared" si="287"/>
        <v>Yellow</v>
      </c>
      <c r="CH234" s="8" t="str">
        <f t="shared" si="249"/>
        <v/>
      </c>
      <c r="CI234" s="8" t="str">
        <f t="shared" si="288"/>
        <v/>
      </c>
      <c r="CJ234" s="8" t="str">
        <f t="shared" si="250"/>
        <v>Yellow</v>
      </c>
      <c r="CL234" s="10" t="str">
        <f t="shared" si="289"/>
        <v>Italy - Florence - The Place Firenze</v>
      </c>
      <c r="CN234" s="22" t="str">
        <f t="shared" si="251"/>
        <v/>
      </c>
      <c r="CO234" s="22" t="str">
        <f t="shared" si="252"/>
        <v/>
      </c>
      <c r="CP234" s="22" t="str">
        <f t="shared" si="253"/>
        <v/>
      </c>
      <c r="CQ234" s="22" t="str">
        <f t="shared" si="254"/>
        <v/>
      </c>
      <c r="CR234" s="22" t="str">
        <f t="shared" si="290"/>
        <v/>
      </c>
      <c r="CS234" s="22">
        <f t="shared" si="291"/>
        <v>6</v>
      </c>
      <c r="CY234" s="8" t="str">
        <f t="shared" si="255"/>
        <v>X</v>
      </c>
      <c r="CZ234" s="29" t="str">
        <f t="shared" si="256"/>
        <v>X</v>
      </c>
      <c r="DB234" s="8" t="str">
        <f t="shared" si="257"/>
        <v>X</v>
      </c>
      <c r="DC234" s="8" t="str">
        <f t="shared" si="258"/>
        <v>X</v>
      </c>
      <c r="DD234" s="8" t="str">
        <f t="shared" si="259"/>
        <v>X</v>
      </c>
      <c r="DE234" s="8" t="str">
        <f t="shared" si="260"/>
        <v>X</v>
      </c>
      <c r="DF234" s="8" t="str">
        <f t="shared" si="261"/>
        <v>X</v>
      </c>
      <c r="DG234" s="8" t="str">
        <f t="shared" si="262"/>
        <v>X</v>
      </c>
      <c r="DH234" s="8" t="str">
        <f t="shared" si="263"/>
        <v>X</v>
      </c>
      <c r="DI234" s="8" t="str">
        <f t="shared" si="264"/>
        <v>X</v>
      </c>
      <c r="DJ234" s="8" t="str">
        <f t="shared" si="265"/>
        <v>X</v>
      </c>
      <c r="DK234" s="8" t="str">
        <f t="shared" si="266"/>
        <v>X</v>
      </c>
      <c r="DL234" s="8" t="str">
        <f t="shared" si="267"/>
        <v>X</v>
      </c>
      <c r="DM234" s="8" t="str">
        <f t="shared" si="268"/>
        <v>X</v>
      </c>
      <c r="DN234" s="8" t="str">
        <f t="shared" si="269"/>
        <v>X</v>
      </c>
      <c r="DO234" s="8" t="str">
        <f t="shared" si="270"/>
        <v>X</v>
      </c>
      <c r="DP234" s="8" t="str">
        <f t="shared" si="271"/>
        <v>X</v>
      </c>
      <c r="DQ234" s="8" t="str">
        <f t="shared" si="272"/>
        <v>X</v>
      </c>
      <c r="DR234" s="8" t="str">
        <f t="shared" si="273"/>
        <v>X</v>
      </c>
      <c r="DS234" s="8" t="str">
        <f t="shared" si="274"/>
        <v>X</v>
      </c>
      <c r="DT234" s="8" t="str">
        <f t="shared" si="275"/>
        <v>X</v>
      </c>
      <c r="DU234" s="8" t="str">
        <f t="shared" si="276"/>
        <v>X</v>
      </c>
      <c r="DV234" s="8" t="str">
        <f t="shared" si="277"/>
        <v>X</v>
      </c>
      <c r="DW234" s="8" t="str">
        <f t="shared" si="278"/>
        <v>X</v>
      </c>
      <c r="DX234" s="8" t="str">
        <f t="shared" si="279"/>
        <v>X</v>
      </c>
      <c r="DZ234" s="8" t="str">
        <f t="shared" si="280"/>
        <v>X</v>
      </c>
      <c r="EB234" s="8">
        <f>IF($DZ234="", "", COUNTIF($DZ$11:$DZ234, "X"))</f>
        <v>224</v>
      </c>
      <c r="ED234" s="10" t="str">
        <f t="shared" si="281"/>
        <v>224. The Place Firenze</v>
      </c>
      <c r="EF234" s="8">
        <v>224</v>
      </c>
      <c r="EH234" s="10" t="str">
        <f>IF($B234="", "", IF(COUNTIF($B$11:$B234, $B234)&gt;1, "", $B234))</f>
        <v/>
      </c>
      <c r="EI234" s="8" t="str">
        <f t="shared" si="282"/>
        <v/>
      </c>
      <c r="EJ234" s="10" t="str">
        <f t="shared" si="283"/>
        <v/>
      </c>
      <c r="EL234" s="10" t="str">
        <f>IF($C234="", "", IF(COUNTIF($C$11:$C234, $C234)&gt;1, "", $C234))</f>
        <v/>
      </c>
      <c r="EM234" s="8" t="str">
        <f t="shared" si="284"/>
        <v/>
      </c>
      <c r="EN234" s="10" t="str">
        <f t="shared" si="285"/>
        <v>Phuket</v>
      </c>
    </row>
    <row r="235" spans="1:144" hidden="1" x14ac:dyDescent="0.35">
      <c r="A235" s="2"/>
      <c r="B235" s="41" t="s">
        <v>354</v>
      </c>
      <c r="C235" s="42" t="s">
        <v>357</v>
      </c>
      <c r="D235" s="42" t="s">
        <v>1248</v>
      </c>
      <c r="E235" s="49">
        <v>4</v>
      </c>
      <c r="F235" s="49">
        <v>2</v>
      </c>
      <c r="G235" s="49">
        <v>2</v>
      </c>
      <c r="H235" s="49">
        <v>0</v>
      </c>
      <c r="I235" s="42" t="s">
        <v>137</v>
      </c>
      <c r="J235" s="50" t="s">
        <v>137</v>
      </c>
      <c r="K235" s="49" t="s">
        <v>137</v>
      </c>
      <c r="L235" s="49" t="s">
        <v>137</v>
      </c>
      <c r="M235" s="49" t="s">
        <v>137</v>
      </c>
      <c r="N235" s="49" t="s">
        <v>137</v>
      </c>
      <c r="O235" s="49" t="s">
        <v>137</v>
      </c>
      <c r="P235" s="49" t="s">
        <v>137</v>
      </c>
      <c r="Q235" s="49" t="s">
        <v>137</v>
      </c>
      <c r="R235" s="49" t="s">
        <v>137</v>
      </c>
      <c r="S235" s="50" t="s">
        <v>137</v>
      </c>
      <c r="T235" s="49" t="s">
        <v>137</v>
      </c>
      <c r="U235" s="49" t="s">
        <v>137</v>
      </c>
      <c r="V235" s="49" t="s">
        <v>137</v>
      </c>
      <c r="W235" s="50" t="s">
        <v>137</v>
      </c>
      <c r="X235" s="49" t="s">
        <v>137</v>
      </c>
      <c r="Y235" s="50" t="s">
        <v>137</v>
      </c>
      <c r="Z235" s="49" t="s">
        <v>137</v>
      </c>
      <c r="AA235" s="49" t="s">
        <v>137</v>
      </c>
      <c r="AB235" s="67" t="s">
        <v>137</v>
      </c>
      <c r="AC235" s="63" t="s">
        <v>790</v>
      </c>
      <c r="AD235" s="63" t="s">
        <v>1249</v>
      </c>
      <c r="AE235" s="43" t="s">
        <v>137</v>
      </c>
      <c r="AF235" s="2"/>
      <c r="BE235" s="8" t="str">
        <f t="shared" si="286"/>
        <v>X</v>
      </c>
      <c r="BG235" s="8" t="str">
        <f t="shared" si="223"/>
        <v/>
      </c>
      <c r="BH235" s="8" t="str">
        <f t="shared" si="224"/>
        <v/>
      </c>
      <c r="BI235" s="8" t="str">
        <f t="shared" si="225"/>
        <v/>
      </c>
      <c r="BJ235" s="8" t="str">
        <f t="shared" si="226"/>
        <v/>
      </c>
      <c r="BK235" s="8" t="str">
        <f t="shared" si="227"/>
        <v/>
      </c>
      <c r="BL235" s="8" t="str">
        <f t="shared" si="228"/>
        <v/>
      </c>
      <c r="BM235" s="8" t="str">
        <f t="shared" si="229"/>
        <v/>
      </c>
      <c r="BN235" s="8" t="str">
        <f t="shared" si="230"/>
        <v>Yellow</v>
      </c>
      <c r="BO235" s="8" t="str">
        <f t="shared" si="231"/>
        <v>Yellow</v>
      </c>
      <c r="BP235" s="8" t="str">
        <f t="shared" si="232"/>
        <v>Yellow</v>
      </c>
      <c r="BQ235" s="8" t="str">
        <f t="shared" si="233"/>
        <v>Yellow</v>
      </c>
      <c r="BR235" s="8" t="str">
        <f t="shared" si="234"/>
        <v>Yellow</v>
      </c>
      <c r="BS235" s="8" t="str">
        <f t="shared" si="235"/>
        <v>Yellow</v>
      </c>
      <c r="BT235" s="8" t="str">
        <f t="shared" si="236"/>
        <v>Yellow</v>
      </c>
      <c r="BU235" s="8" t="str">
        <f t="shared" si="237"/>
        <v>Yellow</v>
      </c>
      <c r="BV235" s="8" t="str">
        <f t="shared" si="238"/>
        <v>Yellow</v>
      </c>
      <c r="BW235" s="8" t="str">
        <f t="shared" si="239"/>
        <v>Yellow</v>
      </c>
      <c r="BX235" s="8" t="str">
        <f t="shared" si="240"/>
        <v>Yellow</v>
      </c>
      <c r="BY235" s="8" t="str">
        <f t="shared" si="241"/>
        <v>Yellow</v>
      </c>
      <c r="BZ235" s="8" t="str">
        <f t="shared" si="242"/>
        <v>Yellow</v>
      </c>
      <c r="CA235" s="8" t="str">
        <f t="shared" si="243"/>
        <v>Yellow</v>
      </c>
      <c r="CB235" s="8" t="str">
        <f t="shared" si="244"/>
        <v>Yellow</v>
      </c>
      <c r="CC235" s="8" t="str">
        <f t="shared" si="245"/>
        <v>Yellow</v>
      </c>
      <c r="CD235" s="8" t="str">
        <f t="shared" si="246"/>
        <v>Yellow</v>
      </c>
      <c r="CE235" s="8" t="str">
        <f t="shared" si="247"/>
        <v>Yellow</v>
      </c>
      <c r="CF235" s="8" t="str">
        <f t="shared" si="248"/>
        <v>Yellow</v>
      </c>
      <c r="CG235" s="8" t="str">
        <f t="shared" si="287"/>
        <v>Yellow</v>
      </c>
      <c r="CH235" s="8" t="str">
        <f t="shared" si="249"/>
        <v/>
      </c>
      <c r="CI235" s="8" t="str">
        <f t="shared" si="288"/>
        <v/>
      </c>
      <c r="CJ235" s="8" t="str">
        <f t="shared" si="250"/>
        <v>Yellow</v>
      </c>
      <c r="CL235" s="10" t="str">
        <f t="shared" si="289"/>
        <v>Italy - Rome - Palazzo Shedir</v>
      </c>
      <c r="CN235" s="22" t="str">
        <f t="shared" si="251"/>
        <v/>
      </c>
      <c r="CO235" s="22" t="str">
        <f t="shared" si="252"/>
        <v/>
      </c>
      <c r="CP235" s="22" t="str">
        <f t="shared" si="253"/>
        <v/>
      </c>
      <c r="CQ235" s="22" t="str">
        <f t="shared" si="254"/>
        <v/>
      </c>
      <c r="CR235" s="22" t="str">
        <f t="shared" si="290"/>
        <v/>
      </c>
      <c r="CS235" s="22" t="str">
        <f t="shared" si="291"/>
        <v/>
      </c>
      <c r="CY235" s="8" t="str">
        <f t="shared" si="255"/>
        <v>X</v>
      </c>
      <c r="CZ235" s="29" t="str">
        <f t="shared" si="256"/>
        <v>X</v>
      </c>
      <c r="DB235" s="8" t="str">
        <f t="shared" si="257"/>
        <v>X</v>
      </c>
      <c r="DC235" s="8" t="str">
        <f t="shared" si="258"/>
        <v>X</v>
      </c>
      <c r="DD235" s="8" t="str">
        <f t="shared" si="259"/>
        <v>X</v>
      </c>
      <c r="DE235" s="8" t="str">
        <f t="shared" si="260"/>
        <v>X</v>
      </c>
      <c r="DF235" s="8" t="str">
        <f t="shared" si="261"/>
        <v>X</v>
      </c>
      <c r="DG235" s="8" t="str">
        <f t="shared" si="262"/>
        <v>X</v>
      </c>
      <c r="DH235" s="8" t="str">
        <f t="shared" si="263"/>
        <v>X</v>
      </c>
      <c r="DI235" s="8" t="str">
        <f t="shared" si="264"/>
        <v>X</v>
      </c>
      <c r="DJ235" s="8" t="str">
        <f t="shared" si="265"/>
        <v>X</v>
      </c>
      <c r="DK235" s="8" t="str">
        <f t="shared" si="266"/>
        <v>X</v>
      </c>
      <c r="DL235" s="8" t="str">
        <f t="shared" si="267"/>
        <v>X</v>
      </c>
      <c r="DM235" s="8" t="str">
        <f t="shared" si="268"/>
        <v>X</v>
      </c>
      <c r="DN235" s="8" t="str">
        <f t="shared" si="269"/>
        <v>X</v>
      </c>
      <c r="DO235" s="8" t="str">
        <f t="shared" si="270"/>
        <v>X</v>
      </c>
      <c r="DP235" s="8" t="str">
        <f t="shared" si="271"/>
        <v>X</v>
      </c>
      <c r="DQ235" s="8" t="str">
        <f t="shared" si="272"/>
        <v>X</v>
      </c>
      <c r="DR235" s="8" t="str">
        <f t="shared" si="273"/>
        <v>X</v>
      </c>
      <c r="DS235" s="8" t="str">
        <f t="shared" si="274"/>
        <v>X</v>
      </c>
      <c r="DT235" s="8" t="str">
        <f t="shared" si="275"/>
        <v>X</v>
      </c>
      <c r="DU235" s="8" t="str">
        <f t="shared" si="276"/>
        <v>X</v>
      </c>
      <c r="DV235" s="8" t="str">
        <f t="shared" si="277"/>
        <v>X</v>
      </c>
      <c r="DW235" s="8" t="str">
        <f t="shared" si="278"/>
        <v>X</v>
      </c>
      <c r="DX235" s="8" t="str">
        <f t="shared" si="279"/>
        <v>X</v>
      </c>
      <c r="DZ235" s="8" t="str">
        <f t="shared" si="280"/>
        <v>X</v>
      </c>
      <c r="EB235" s="8">
        <f>IF($DZ235="", "", COUNTIF($DZ$11:$DZ235, "X"))</f>
        <v>225</v>
      </c>
      <c r="ED235" s="10" t="str">
        <f t="shared" si="281"/>
        <v>225. Palazzo Shedir</v>
      </c>
      <c r="EF235" s="8">
        <v>225</v>
      </c>
      <c r="EH235" s="10" t="str">
        <f>IF($B235="", "", IF(COUNTIF($B$11:$B235, $B235)&gt;1, "", $B235))</f>
        <v/>
      </c>
      <c r="EI235" s="8" t="str">
        <f t="shared" si="282"/>
        <v/>
      </c>
      <c r="EJ235" s="10" t="str">
        <f t="shared" si="283"/>
        <v/>
      </c>
      <c r="EL235" s="10" t="str">
        <f>IF($C235="", "", IF(COUNTIF($C$11:$C235, $C235)&gt;1, "", $C235))</f>
        <v/>
      </c>
      <c r="EM235" s="8" t="str">
        <f t="shared" si="284"/>
        <v/>
      </c>
      <c r="EN235" s="10" t="str">
        <f t="shared" si="285"/>
        <v>Pirque</v>
      </c>
    </row>
    <row r="236" spans="1:144" hidden="1" x14ac:dyDescent="0.35">
      <c r="A236" s="2"/>
      <c r="B236" s="41" t="s">
        <v>354</v>
      </c>
      <c r="C236" s="42" t="s">
        <v>366</v>
      </c>
      <c r="D236" s="42" t="s">
        <v>1252</v>
      </c>
      <c r="E236" s="49">
        <v>16</v>
      </c>
      <c r="F236" s="49">
        <v>3</v>
      </c>
      <c r="G236" s="49">
        <v>13</v>
      </c>
      <c r="H236" s="49">
        <v>0</v>
      </c>
      <c r="I236" s="42" t="s">
        <v>137</v>
      </c>
      <c r="J236" s="50" t="s">
        <v>137</v>
      </c>
      <c r="K236" s="49" t="s">
        <v>137</v>
      </c>
      <c r="L236" s="49" t="s">
        <v>137</v>
      </c>
      <c r="M236" s="49" t="s">
        <v>137</v>
      </c>
      <c r="N236" s="49" t="s">
        <v>137</v>
      </c>
      <c r="O236" s="49" t="s">
        <v>137</v>
      </c>
      <c r="P236" s="49" t="s">
        <v>137</v>
      </c>
      <c r="Q236" s="49" t="s">
        <v>137</v>
      </c>
      <c r="R236" s="49" t="s">
        <v>137</v>
      </c>
      <c r="S236" s="50" t="s">
        <v>137</v>
      </c>
      <c r="T236" s="49" t="s">
        <v>137</v>
      </c>
      <c r="U236" s="49" t="s">
        <v>137</v>
      </c>
      <c r="V236" s="49" t="s">
        <v>137</v>
      </c>
      <c r="W236" s="50" t="s">
        <v>137</v>
      </c>
      <c r="X236" s="49" t="s">
        <v>137</v>
      </c>
      <c r="Y236" s="50" t="s">
        <v>137</v>
      </c>
      <c r="Z236" s="49" t="s">
        <v>137</v>
      </c>
      <c r="AA236" s="49" t="s">
        <v>137</v>
      </c>
      <c r="AB236" s="67" t="s">
        <v>137</v>
      </c>
      <c r="AC236" s="63" t="s">
        <v>790</v>
      </c>
      <c r="AD236" s="63" t="s">
        <v>1253</v>
      </c>
      <c r="AE236" s="43" t="s">
        <v>137</v>
      </c>
      <c r="AF236" s="2"/>
      <c r="BE236" s="8" t="str">
        <f t="shared" si="286"/>
        <v>X</v>
      </c>
      <c r="BG236" s="8" t="str">
        <f t="shared" si="223"/>
        <v/>
      </c>
      <c r="BH236" s="8" t="str">
        <f t="shared" si="224"/>
        <v/>
      </c>
      <c r="BI236" s="8" t="str">
        <f t="shared" si="225"/>
        <v/>
      </c>
      <c r="BJ236" s="8" t="str">
        <f t="shared" si="226"/>
        <v/>
      </c>
      <c r="BK236" s="8" t="str">
        <f t="shared" si="227"/>
        <v/>
      </c>
      <c r="BL236" s="8" t="str">
        <f t="shared" si="228"/>
        <v/>
      </c>
      <c r="BM236" s="8" t="str">
        <f t="shared" si="229"/>
        <v/>
      </c>
      <c r="BN236" s="8" t="str">
        <f t="shared" si="230"/>
        <v>Yellow</v>
      </c>
      <c r="BO236" s="8" t="str">
        <f t="shared" si="231"/>
        <v>Yellow</v>
      </c>
      <c r="BP236" s="8" t="str">
        <f t="shared" si="232"/>
        <v>Yellow</v>
      </c>
      <c r="BQ236" s="8" t="str">
        <f t="shared" si="233"/>
        <v>Yellow</v>
      </c>
      <c r="BR236" s="8" t="str">
        <f t="shared" si="234"/>
        <v>Yellow</v>
      </c>
      <c r="BS236" s="8" t="str">
        <f t="shared" si="235"/>
        <v>Yellow</v>
      </c>
      <c r="BT236" s="8" t="str">
        <f t="shared" si="236"/>
        <v>Yellow</v>
      </c>
      <c r="BU236" s="8" t="str">
        <f t="shared" si="237"/>
        <v>Yellow</v>
      </c>
      <c r="BV236" s="8" t="str">
        <f t="shared" si="238"/>
        <v>Yellow</v>
      </c>
      <c r="BW236" s="8" t="str">
        <f t="shared" si="239"/>
        <v>Yellow</v>
      </c>
      <c r="BX236" s="8" t="str">
        <f t="shared" si="240"/>
        <v>Yellow</v>
      </c>
      <c r="BY236" s="8" t="str">
        <f t="shared" si="241"/>
        <v>Yellow</v>
      </c>
      <c r="BZ236" s="8" t="str">
        <f t="shared" si="242"/>
        <v>Yellow</v>
      </c>
      <c r="CA236" s="8" t="str">
        <f t="shared" si="243"/>
        <v>Yellow</v>
      </c>
      <c r="CB236" s="8" t="str">
        <f t="shared" si="244"/>
        <v>Yellow</v>
      </c>
      <c r="CC236" s="8" t="str">
        <f t="shared" si="245"/>
        <v>Yellow</v>
      </c>
      <c r="CD236" s="8" t="str">
        <f t="shared" si="246"/>
        <v>Yellow</v>
      </c>
      <c r="CE236" s="8" t="str">
        <f t="shared" si="247"/>
        <v>Yellow</v>
      </c>
      <c r="CF236" s="8" t="str">
        <f t="shared" si="248"/>
        <v>Yellow</v>
      </c>
      <c r="CG236" s="8" t="str">
        <f t="shared" si="287"/>
        <v>Yellow</v>
      </c>
      <c r="CH236" s="8" t="str">
        <f t="shared" si="249"/>
        <v/>
      </c>
      <c r="CI236" s="8" t="str">
        <f t="shared" si="288"/>
        <v/>
      </c>
      <c r="CJ236" s="8" t="str">
        <f t="shared" si="250"/>
        <v>Yellow</v>
      </c>
      <c r="CL236" s="10" t="str">
        <f t="shared" si="289"/>
        <v>Italy - Florence - Palazzo Portinari Salviati</v>
      </c>
      <c r="CN236" s="22" t="str">
        <f t="shared" si="251"/>
        <v/>
      </c>
      <c r="CO236" s="22" t="str">
        <f t="shared" si="252"/>
        <v/>
      </c>
      <c r="CP236" s="22" t="str">
        <f t="shared" si="253"/>
        <v/>
      </c>
      <c r="CQ236" s="22" t="str">
        <f t="shared" si="254"/>
        <v/>
      </c>
      <c r="CR236" s="22" t="str">
        <f t="shared" si="290"/>
        <v/>
      </c>
      <c r="CS236" s="22" t="str">
        <f t="shared" si="291"/>
        <v/>
      </c>
      <c r="CY236" s="8" t="str">
        <f t="shared" si="255"/>
        <v>X</v>
      </c>
      <c r="CZ236" s="29" t="str">
        <f t="shared" si="256"/>
        <v>X</v>
      </c>
      <c r="DB236" s="8" t="str">
        <f t="shared" si="257"/>
        <v>X</v>
      </c>
      <c r="DC236" s="8" t="str">
        <f t="shared" si="258"/>
        <v>X</v>
      </c>
      <c r="DD236" s="8" t="str">
        <f t="shared" si="259"/>
        <v>X</v>
      </c>
      <c r="DE236" s="8" t="str">
        <f t="shared" si="260"/>
        <v>X</v>
      </c>
      <c r="DF236" s="8" t="str">
        <f t="shared" si="261"/>
        <v>X</v>
      </c>
      <c r="DG236" s="8" t="str">
        <f t="shared" si="262"/>
        <v>X</v>
      </c>
      <c r="DH236" s="8" t="str">
        <f t="shared" si="263"/>
        <v>X</v>
      </c>
      <c r="DI236" s="8" t="str">
        <f t="shared" si="264"/>
        <v>X</v>
      </c>
      <c r="DJ236" s="8" t="str">
        <f t="shared" si="265"/>
        <v>X</v>
      </c>
      <c r="DK236" s="8" t="str">
        <f t="shared" si="266"/>
        <v>X</v>
      </c>
      <c r="DL236" s="8" t="str">
        <f t="shared" si="267"/>
        <v>X</v>
      </c>
      <c r="DM236" s="8" t="str">
        <f t="shared" si="268"/>
        <v>X</v>
      </c>
      <c r="DN236" s="8" t="str">
        <f t="shared" si="269"/>
        <v>X</v>
      </c>
      <c r="DO236" s="8" t="str">
        <f t="shared" si="270"/>
        <v>X</v>
      </c>
      <c r="DP236" s="8" t="str">
        <f t="shared" si="271"/>
        <v>X</v>
      </c>
      <c r="DQ236" s="8" t="str">
        <f t="shared" si="272"/>
        <v>X</v>
      </c>
      <c r="DR236" s="8" t="str">
        <f t="shared" si="273"/>
        <v>X</v>
      </c>
      <c r="DS236" s="8" t="str">
        <f t="shared" si="274"/>
        <v>X</v>
      </c>
      <c r="DT236" s="8" t="str">
        <f t="shared" si="275"/>
        <v>X</v>
      </c>
      <c r="DU236" s="8" t="str">
        <f t="shared" si="276"/>
        <v>X</v>
      </c>
      <c r="DV236" s="8" t="str">
        <f t="shared" si="277"/>
        <v>X</v>
      </c>
      <c r="DW236" s="8" t="str">
        <f t="shared" si="278"/>
        <v>X</v>
      </c>
      <c r="DX236" s="8" t="str">
        <f t="shared" si="279"/>
        <v>X</v>
      </c>
      <c r="DZ236" s="8" t="str">
        <f t="shared" si="280"/>
        <v>X</v>
      </c>
      <c r="EB236" s="8">
        <f>IF($DZ236="", "", COUNTIF($DZ$11:$DZ236, "X"))</f>
        <v>226</v>
      </c>
      <c r="ED236" s="10" t="str">
        <f t="shared" si="281"/>
        <v>226. Palazzo Portinari Salviati</v>
      </c>
      <c r="EF236" s="8">
        <v>226</v>
      </c>
      <c r="EH236" s="10" t="str">
        <f>IF($B236="", "", IF(COUNTIF($B$11:$B236, $B236)&gt;1, "", $B236))</f>
        <v/>
      </c>
      <c r="EI236" s="8" t="str">
        <f t="shared" si="282"/>
        <v/>
      </c>
      <c r="EJ236" s="10" t="str">
        <f t="shared" si="283"/>
        <v/>
      </c>
      <c r="EL236" s="10" t="str">
        <f>IF($C236="", "", IF(COUNTIF($C$11:$C236, $C236)&gt;1, "", $C236))</f>
        <v/>
      </c>
      <c r="EM236" s="8" t="str">
        <f t="shared" si="284"/>
        <v/>
      </c>
      <c r="EN236" s="10" t="str">
        <f t="shared" si="285"/>
        <v>Playa del Carmen</v>
      </c>
    </row>
    <row r="237" spans="1:144" hidden="1" x14ac:dyDescent="0.35">
      <c r="A237" s="2"/>
      <c r="B237" s="41" t="s">
        <v>354</v>
      </c>
      <c r="C237" s="42" t="s">
        <v>1283</v>
      </c>
      <c r="D237" s="42" t="s">
        <v>1452</v>
      </c>
      <c r="E237" s="49">
        <v>39</v>
      </c>
      <c r="F237" s="49">
        <v>39</v>
      </c>
      <c r="G237" s="49" t="s">
        <v>137</v>
      </c>
      <c r="H237" s="49">
        <v>0</v>
      </c>
      <c r="I237" s="42" t="s">
        <v>137</v>
      </c>
      <c r="J237" s="50" t="s">
        <v>137</v>
      </c>
      <c r="K237" s="49" t="s">
        <v>137</v>
      </c>
      <c r="L237" s="49" t="s">
        <v>137</v>
      </c>
      <c r="M237" s="49" t="s">
        <v>137</v>
      </c>
      <c r="N237" s="49" t="s">
        <v>137</v>
      </c>
      <c r="O237" s="49" t="s">
        <v>137</v>
      </c>
      <c r="P237" s="49" t="s">
        <v>137</v>
      </c>
      <c r="Q237" s="49" t="s">
        <v>137</v>
      </c>
      <c r="R237" s="49" t="s">
        <v>137</v>
      </c>
      <c r="S237" s="50" t="s">
        <v>137</v>
      </c>
      <c r="T237" s="49" t="s">
        <v>137</v>
      </c>
      <c r="U237" s="49" t="s">
        <v>137</v>
      </c>
      <c r="V237" s="49" t="s">
        <v>137</v>
      </c>
      <c r="W237" s="50" t="s">
        <v>137</v>
      </c>
      <c r="X237" s="49" t="s">
        <v>137</v>
      </c>
      <c r="Y237" s="50" t="s">
        <v>137</v>
      </c>
      <c r="Z237" s="49" t="s">
        <v>137</v>
      </c>
      <c r="AA237" s="49" t="s">
        <v>137</v>
      </c>
      <c r="AB237" s="67" t="s">
        <v>137</v>
      </c>
      <c r="AC237" s="63" t="s">
        <v>790</v>
      </c>
      <c r="AD237" s="63" t="s">
        <v>1284</v>
      </c>
      <c r="AE237" s="43" t="s">
        <v>137</v>
      </c>
      <c r="AF237" s="2"/>
      <c r="BE237" s="8" t="str">
        <f t="shared" si="286"/>
        <v>X</v>
      </c>
      <c r="BG237" s="8" t="str">
        <f t="shared" si="223"/>
        <v/>
      </c>
      <c r="BH237" s="8" t="str">
        <f t="shared" si="224"/>
        <v/>
      </c>
      <c r="BI237" s="8" t="str">
        <f t="shared" si="225"/>
        <v/>
      </c>
      <c r="BJ237" s="8" t="str">
        <f t="shared" si="226"/>
        <v/>
      </c>
      <c r="BK237" s="8" t="str">
        <f t="shared" si="227"/>
        <v/>
      </c>
      <c r="BL237" s="8" t="str">
        <f t="shared" si="228"/>
        <v>Yellow</v>
      </c>
      <c r="BM237" s="8" t="str">
        <f t="shared" si="229"/>
        <v/>
      </c>
      <c r="BN237" s="8" t="str">
        <f t="shared" si="230"/>
        <v>Yellow</v>
      </c>
      <c r="BO237" s="8" t="str">
        <f t="shared" si="231"/>
        <v>Yellow</v>
      </c>
      <c r="BP237" s="8" t="str">
        <f t="shared" si="232"/>
        <v>Yellow</v>
      </c>
      <c r="BQ237" s="8" t="str">
        <f t="shared" si="233"/>
        <v>Yellow</v>
      </c>
      <c r="BR237" s="8" t="str">
        <f t="shared" si="234"/>
        <v>Yellow</v>
      </c>
      <c r="BS237" s="8" t="str">
        <f t="shared" si="235"/>
        <v>Yellow</v>
      </c>
      <c r="BT237" s="8" t="str">
        <f t="shared" si="236"/>
        <v>Yellow</v>
      </c>
      <c r="BU237" s="8" t="str">
        <f t="shared" si="237"/>
        <v>Yellow</v>
      </c>
      <c r="BV237" s="8" t="str">
        <f t="shared" si="238"/>
        <v>Yellow</v>
      </c>
      <c r="BW237" s="8" t="str">
        <f t="shared" si="239"/>
        <v>Yellow</v>
      </c>
      <c r="BX237" s="8" t="str">
        <f t="shared" si="240"/>
        <v>Yellow</v>
      </c>
      <c r="BY237" s="8" t="str">
        <f t="shared" si="241"/>
        <v>Yellow</v>
      </c>
      <c r="BZ237" s="8" t="str">
        <f t="shared" si="242"/>
        <v>Yellow</v>
      </c>
      <c r="CA237" s="8" t="str">
        <f t="shared" si="243"/>
        <v>Yellow</v>
      </c>
      <c r="CB237" s="8" t="str">
        <f t="shared" si="244"/>
        <v>Yellow</v>
      </c>
      <c r="CC237" s="8" t="str">
        <f t="shared" si="245"/>
        <v>Yellow</v>
      </c>
      <c r="CD237" s="8" t="str">
        <f t="shared" si="246"/>
        <v>Yellow</v>
      </c>
      <c r="CE237" s="8" t="str">
        <f t="shared" si="247"/>
        <v>Yellow</v>
      </c>
      <c r="CF237" s="8" t="str">
        <f t="shared" si="248"/>
        <v>Yellow</v>
      </c>
      <c r="CG237" s="8" t="str">
        <f t="shared" si="287"/>
        <v>Yellow</v>
      </c>
      <c r="CH237" s="8" t="str">
        <f t="shared" si="249"/>
        <v/>
      </c>
      <c r="CI237" s="8" t="str">
        <f t="shared" si="288"/>
        <v/>
      </c>
      <c r="CJ237" s="8" t="str">
        <f t="shared" si="250"/>
        <v>Yellow</v>
      </c>
      <c r="CL237" s="10" t="str">
        <f t="shared" si="289"/>
        <v>Italy - Cortina d'Ampezzo - Ancora Cortina</v>
      </c>
      <c r="CN237" s="22" t="str">
        <f t="shared" si="251"/>
        <v/>
      </c>
      <c r="CO237" s="22" t="str">
        <f t="shared" si="252"/>
        <v/>
      </c>
      <c r="CP237" s="22" t="str">
        <f t="shared" si="253"/>
        <v/>
      </c>
      <c r="CQ237" s="22" t="str">
        <f t="shared" si="254"/>
        <v/>
      </c>
      <c r="CR237" s="22" t="str">
        <f t="shared" si="290"/>
        <v/>
      </c>
      <c r="CS237" s="22" t="str">
        <f t="shared" si="291"/>
        <v/>
      </c>
      <c r="CY237" s="8" t="str">
        <f t="shared" si="255"/>
        <v>X</v>
      </c>
      <c r="CZ237" s="29" t="str">
        <f t="shared" si="256"/>
        <v>X</v>
      </c>
      <c r="DB237" s="8" t="str">
        <f t="shared" si="257"/>
        <v>X</v>
      </c>
      <c r="DC237" s="8" t="str">
        <f t="shared" si="258"/>
        <v>X</v>
      </c>
      <c r="DD237" s="8" t="str">
        <f t="shared" si="259"/>
        <v>X</v>
      </c>
      <c r="DE237" s="8" t="str">
        <f t="shared" si="260"/>
        <v>X</v>
      </c>
      <c r="DF237" s="8" t="str">
        <f t="shared" si="261"/>
        <v>X</v>
      </c>
      <c r="DG237" s="8" t="str">
        <f t="shared" si="262"/>
        <v>X</v>
      </c>
      <c r="DH237" s="8" t="str">
        <f t="shared" si="263"/>
        <v>X</v>
      </c>
      <c r="DI237" s="8" t="str">
        <f t="shared" si="264"/>
        <v>X</v>
      </c>
      <c r="DJ237" s="8" t="str">
        <f t="shared" si="265"/>
        <v>X</v>
      </c>
      <c r="DK237" s="8" t="str">
        <f t="shared" si="266"/>
        <v>X</v>
      </c>
      <c r="DL237" s="8" t="str">
        <f t="shared" si="267"/>
        <v>X</v>
      </c>
      <c r="DM237" s="8" t="str">
        <f t="shared" si="268"/>
        <v>X</v>
      </c>
      <c r="DN237" s="8" t="str">
        <f t="shared" si="269"/>
        <v>X</v>
      </c>
      <c r="DO237" s="8" t="str">
        <f t="shared" si="270"/>
        <v>X</v>
      </c>
      <c r="DP237" s="8" t="str">
        <f t="shared" si="271"/>
        <v>X</v>
      </c>
      <c r="DQ237" s="8" t="str">
        <f t="shared" si="272"/>
        <v>X</v>
      </c>
      <c r="DR237" s="8" t="str">
        <f t="shared" si="273"/>
        <v>X</v>
      </c>
      <c r="DS237" s="8" t="str">
        <f t="shared" si="274"/>
        <v>X</v>
      </c>
      <c r="DT237" s="8" t="str">
        <f t="shared" si="275"/>
        <v>X</v>
      </c>
      <c r="DU237" s="8" t="str">
        <f t="shared" si="276"/>
        <v>X</v>
      </c>
      <c r="DV237" s="8" t="str">
        <f t="shared" si="277"/>
        <v>X</v>
      </c>
      <c r="DW237" s="8" t="str">
        <f t="shared" si="278"/>
        <v>X</v>
      </c>
      <c r="DX237" s="8" t="str">
        <f t="shared" si="279"/>
        <v>X</v>
      </c>
      <c r="DZ237" s="8" t="str">
        <f t="shared" si="280"/>
        <v>X</v>
      </c>
      <c r="EB237" s="8">
        <f>IF($DZ237="", "", COUNTIF($DZ$11:$DZ237, "X"))</f>
        <v>227</v>
      </c>
      <c r="ED237" s="10" t="str">
        <f t="shared" si="281"/>
        <v>227. Ancora Cortina</v>
      </c>
      <c r="EF237" s="8">
        <v>227</v>
      </c>
      <c r="EH237" s="10" t="str">
        <f>IF($B237="", "", IF(COUNTIF($B$11:$B237, $B237)&gt;1, "", $B237))</f>
        <v/>
      </c>
      <c r="EI237" s="8" t="str">
        <f t="shared" si="282"/>
        <v/>
      </c>
      <c r="EJ237" s="10" t="str">
        <f t="shared" si="283"/>
        <v/>
      </c>
      <c r="EL237" s="10" t="str">
        <f>IF($C237="", "", IF(COUNTIF($C$11:$C237, $C237)&gt;1, "", $C237))</f>
        <v>Cortina d'Ampezzo</v>
      </c>
      <c r="EM237" s="8">
        <f t="shared" si="284"/>
        <v>71</v>
      </c>
      <c r="EN237" s="10" t="str">
        <f t="shared" si="285"/>
        <v>Pommard</v>
      </c>
    </row>
    <row r="238" spans="1:144" hidden="1" x14ac:dyDescent="0.35">
      <c r="A238" s="2"/>
      <c r="B238" s="41" t="s">
        <v>354</v>
      </c>
      <c r="C238" s="42" t="s">
        <v>386</v>
      </c>
      <c r="D238" s="42" t="s">
        <v>1436</v>
      </c>
      <c r="E238" s="49">
        <v>66</v>
      </c>
      <c r="F238" s="49">
        <v>33</v>
      </c>
      <c r="G238" s="49">
        <v>33</v>
      </c>
      <c r="H238" s="49">
        <v>0</v>
      </c>
      <c r="I238" s="42" t="s">
        <v>137</v>
      </c>
      <c r="J238" s="50" t="s">
        <v>137</v>
      </c>
      <c r="K238" s="49" t="s">
        <v>137</v>
      </c>
      <c r="L238" s="49" t="s">
        <v>137</v>
      </c>
      <c r="M238" s="49" t="s">
        <v>137</v>
      </c>
      <c r="N238" s="49" t="s">
        <v>137</v>
      </c>
      <c r="O238" s="49" t="s">
        <v>137</v>
      </c>
      <c r="P238" s="49" t="s">
        <v>137</v>
      </c>
      <c r="Q238" s="49" t="s">
        <v>137</v>
      </c>
      <c r="R238" s="49" t="s">
        <v>137</v>
      </c>
      <c r="S238" s="50" t="s">
        <v>137</v>
      </c>
      <c r="T238" s="49" t="s">
        <v>137</v>
      </c>
      <c r="U238" s="49" t="s">
        <v>137</v>
      </c>
      <c r="V238" s="49" t="s">
        <v>137</v>
      </c>
      <c r="W238" s="50" t="s">
        <v>137</v>
      </c>
      <c r="X238" s="49" t="s">
        <v>137</v>
      </c>
      <c r="Y238" s="50" t="s">
        <v>137</v>
      </c>
      <c r="Z238" s="49" t="s">
        <v>137</v>
      </c>
      <c r="AA238" s="49" t="s">
        <v>137</v>
      </c>
      <c r="AB238" s="67" t="s">
        <v>137</v>
      </c>
      <c r="AC238" s="63" t="s">
        <v>790</v>
      </c>
      <c r="AD238" s="63" t="s">
        <v>1334</v>
      </c>
      <c r="AE238" s="43" t="s">
        <v>137</v>
      </c>
      <c r="AF238" s="2"/>
      <c r="BE238" s="8" t="str">
        <f t="shared" si="286"/>
        <v>X</v>
      </c>
      <c r="BG238" s="8" t="str">
        <f t="shared" si="223"/>
        <v/>
      </c>
      <c r="BH238" s="8" t="str">
        <f t="shared" si="224"/>
        <v/>
      </c>
      <c r="BI238" s="8" t="str">
        <f t="shared" si="225"/>
        <v/>
      </c>
      <c r="BJ238" s="8" t="str">
        <f t="shared" si="226"/>
        <v/>
      </c>
      <c r="BK238" s="8" t="str">
        <f t="shared" si="227"/>
        <v/>
      </c>
      <c r="BL238" s="8" t="str">
        <f t="shared" si="228"/>
        <v/>
      </c>
      <c r="BM238" s="8" t="str">
        <f t="shared" si="229"/>
        <v/>
      </c>
      <c r="BN238" s="8" t="str">
        <f t="shared" si="230"/>
        <v>Yellow</v>
      </c>
      <c r="BO238" s="8" t="str">
        <f t="shared" si="231"/>
        <v>Yellow</v>
      </c>
      <c r="BP238" s="8" t="str">
        <f t="shared" si="232"/>
        <v>Yellow</v>
      </c>
      <c r="BQ238" s="8" t="str">
        <f t="shared" si="233"/>
        <v>Yellow</v>
      </c>
      <c r="BR238" s="8" t="str">
        <f t="shared" si="234"/>
        <v>Yellow</v>
      </c>
      <c r="BS238" s="8" t="str">
        <f t="shared" si="235"/>
        <v>Yellow</v>
      </c>
      <c r="BT238" s="8" t="str">
        <f t="shared" si="236"/>
        <v>Yellow</v>
      </c>
      <c r="BU238" s="8" t="str">
        <f t="shared" si="237"/>
        <v>Yellow</v>
      </c>
      <c r="BV238" s="8" t="str">
        <f t="shared" si="238"/>
        <v>Yellow</v>
      </c>
      <c r="BW238" s="8" t="str">
        <f t="shared" si="239"/>
        <v>Yellow</v>
      </c>
      <c r="BX238" s="8" t="str">
        <f t="shared" si="240"/>
        <v>Yellow</v>
      </c>
      <c r="BY238" s="8" t="str">
        <f t="shared" si="241"/>
        <v>Yellow</v>
      </c>
      <c r="BZ238" s="8" t="str">
        <f t="shared" si="242"/>
        <v>Yellow</v>
      </c>
      <c r="CA238" s="8" t="str">
        <f t="shared" si="243"/>
        <v>Yellow</v>
      </c>
      <c r="CB238" s="8" t="str">
        <f t="shared" si="244"/>
        <v>Yellow</v>
      </c>
      <c r="CC238" s="8" t="str">
        <f t="shared" si="245"/>
        <v>Yellow</v>
      </c>
      <c r="CD238" s="8" t="str">
        <f t="shared" si="246"/>
        <v>Yellow</v>
      </c>
      <c r="CE238" s="8" t="str">
        <f t="shared" si="247"/>
        <v>Yellow</v>
      </c>
      <c r="CF238" s="8" t="str">
        <f t="shared" si="248"/>
        <v>Yellow</v>
      </c>
      <c r="CG238" s="8" t="str">
        <f t="shared" si="287"/>
        <v>Yellow</v>
      </c>
      <c r="CH238" s="8" t="str">
        <f t="shared" si="249"/>
        <v/>
      </c>
      <c r="CI238" s="8" t="str">
        <f t="shared" si="288"/>
        <v/>
      </c>
      <c r="CJ238" s="8" t="str">
        <f t="shared" si="250"/>
        <v>Yellow</v>
      </c>
      <c r="CL238" s="10" t="str">
        <f t="shared" si="289"/>
        <v>Italy - Venice - Hotel Gabrielli Venezia - Starhotels Collezione</v>
      </c>
      <c r="CN238" s="22" t="str">
        <f t="shared" si="251"/>
        <v/>
      </c>
      <c r="CO238" s="22" t="str">
        <f t="shared" si="252"/>
        <v/>
      </c>
      <c r="CP238" s="22" t="str">
        <f t="shared" si="253"/>
        <v/>
      </c>
      <c r="CQ238" s="22" t="str">
        <f t="shared" si="254"/>
        <v/>
      </c>
      <c r="CR238" s="22" t="str">
        <f t="shared" si="290"/>
        <v/>
      </c>
      <c r="CS238" s="22" t="str">
        <f t="shared" si="291"/>
        <v/>
      </c>
      <c r="CY238" s="8" t="str">
        <f t="shared" si="255"/>
        <v>X</v>
      </c>
      <c r="CZ238" s="29" t="str">
        <f t="shared" si="256"/>
        <v>X</v>
      </c>
      <c r="DB238" s="8" t="str">
        <f t="shared" si="257"/>
        <v>X</v>
      </c>
      <c r="DC238" s="8" t="str">
        <f t="shared" si="258"/>
        <v>X</v>
      </c>
      <c r="DD238" s="8" t="str">
        <f t="shared" si="259"/>
        <v>X</v>
      </c>
      <c r="DE238" s="8" t="str">
        <f t="shared" si="260"/>
        <v>X</v>
      </c>
      <c r="DF238" s="8" t="str">
        <f t="shared" si="261"/>
        <v>X</v>
      </c>
      <c r="DG238" s="8" t="str">
        <f t="shared" si="262"/>
        <v>X</v>
      </c>
      <c r="DH238" s="8" t="str">
        <f t="shared" si="263"/>
        <v>X</v>
      </c>
      <c r="DI238" s="8" t="str">
        <f t="shared" si="264"/>
        <v>X</v>
      </c>
      <c r="DJ238" s="8" t="str">
        <f t="shared" si="265"/>
        <v>X</v>
      </c>
      <c r="DK238" s="8" t="str">
        <f t="shared" si="266"/>
        <v>X</v>
      </c>
      <c r="DL238" s="8" t="str">
        <f t="shared" si="267"/>
        <v>X</v>
      </c>
      <c r="DM238" s="8" t="str">
        <f t="shared" si="268"/>
        <v>X</v>
      </c>
      <c r="DN238" s="8" t="str">
        <f t="shared" si="269"/>
        <v>X</v>
      </c>
      <c r="DO238" s="8" t="str">
        <f t="shared" si="270"/>
        <v>X</v>
      </c>
      <c r="DP238" s="8" t="str">
        <f t="shared" si="271"/>
        <v>X</v>
      </c>
      <c r="DQ238" s="8" t="str">
        <f t="shared" si="272"/>
        <v>X</v>
      </c>
      <c r="DR238" s="8" t="str">
        <f t="shared" si="273"/>
        <v>X</v>
      </c>
      <c r="DS238" s="8" t="str">
        <f t="shared" si="274"/>
        <v>X</v>
      </c>
      <c r="DT238" s="8" t="str">
        <f t="shared" si="275"/>
        <v>X</v>
      </c>
      <c r="DU238" s="8" t="str">
        <f t="shared" si="276"/>
        <v>X</v>
      </c>
      <c r="DV238" s="8" t="str">
        <f t="shared" si="277"/>
        <v>X</v>
      </c>
      <c r="DW238" s="8" t="str">
        <f t="shared" si="278"/>
        <v>X</v>
      </c>
      <c r="DX238" s="8" t="str">
        <f t="shared" si="279"/>
        <v>X</v>
      </c>
      <c r="DZ238" s="8" t="str">
        <f t="shared" si="280"/>
        <v>X</v>
      </c>
      <c r="EB238" s="8">
        <f>IF($DZ238="", "", COUNTIF($DZ$11:$DZ238, "X"))</f>
        <v>228</v>
      </c>
      <c r="ED238" s="10" t="str">
        <f t="shared" si="281"/>
        <v>228. Hotel Gabrielli Venezia - Starhotels Collezione</v>
      </c>
      <c r="EF238" s="8">
        <v>228</v>
      </c>
      <c r="EH238" s="10" t="str">
        <f>IF($B238="", "", IF(COUNTIF($B$11:$B238, $B238)&gt;1, "", $B238))</f>
        <v/>
      </c>
      <c r="EI238" s="8" t="str">
        <f t="shared" si="282"/>
        <v/>
      </c>
      <c r="EJ238" s="10" t="str">
        <f t="shared" si="283"/>
        <v/>
      </c>
      <c r="EL238" s="10" t="str">
        <f>IF($C238="", "", IF(COUNTIF($C$11:$C238, $C238)&gt;1, "", $C238))</f>
        <v/>
      </c>
      <c r="EM238" s="8" t="str">
        <f t="shared" si="284"/>
        <v/>
      </c>
      <c r="EN238" s="10" t="str">
        <f t="shared" si="285"/>
        <v>Porto</v>
      </c>
    </row>
    <row r="239" spans="1:144" hidden="1" x14ac:dyDescent="0.35">
      <c r="A239" s="2"/>
      <c r="B239" s="41" t="s">
        <v>354</v>
      </c>
      <c r="C239" s="42" t="s">
        <v>1285</v>
      </c>
      <c r="D239" s="42" t="s">
        <v>1286</v>
      </c>
      <c r="E239" s="49">
        <v>28</v>
      </c>
      <c r="F239" s="49">
        <v>9</v>
      </c>
      <c r="G239" s="49">
        <v>19</v>
      </c>
      <c r="H239" s="49">
        <v>0</v>
      </c>
      <c r="I239" s="42" t="s">
        <v>137</v>
      </c>
      <c r="J239" s="50" t="s">
        <v>137</v>
      </c>
      <c r="K239" s="49" t="s">
        <v>137</v>
      </c>
      <c r="L239" s="49" t="s">
        <v>137</v>
      </c>
      <c r="M239" s="49" t="s">
        <v>137</v>
      </c>
      <c r="N239" s="49" t="s">
        <v>137</v>
      </c>
      <c r="O239" s="49" t="s">
        <v>137</v>
      </c>
      <c r="P239" s="49" t="s">
        <v>137</v>
      </c>
      <c r="Q239" s="49" t="s">
        <v>137</v>
      </c>
      <c r="R239" s="49" t="s">
        <v>137</v>
      </c>
      <c r="S239" s="50" t="s">
        <v>137</v>
      </c>
      <c r="T239" s="49" t="s">
        <v>137</v>
      </c>
      <c r="U239" s="49" t="s">
        <v>137</v>
      </c>
      <c r="V239" s="49" t="s">
        <v>137</v>
      </c>
      <c r="W239" s="50" t="s">
        <v>137</v>
      </c>
      <c r="X239" s="49" t="s">
        <v>137</v>
      </c>
      <c r="Y239" s="50" t="s">
        <v>137</v>
      </c>
      <c r="Z239" s="49" t="s">
        <v>137</v>
      </c>
      <c r="AA239" s="49" t="s">
        <v>137</v>
      </c>
      <c r="AB239" s="67" t="s">
        <v>137</v>
      </c>
      <c r="AC239" s="63" t="s">
        <v>790</v>
      </c>
      <c r="AD239" s="63" t="s">
        <v>1287</v>
      </c>
      <c r="AE239" s="43" t="s">
        <v>137</v>
      </c>
      <c r="AF239" s="2"/>
      <c r="BE239" s="8" t="str">
        <f t="shared" si="286"/>
        <v>X</v>
      </c>
      <c r="BG239" s="8" t="str">
        <f t="shared" si="223"/>
        <v/>
      </c>
      <c r="BH239" s="8" t="str">
        <f t="shared" si="224"/>
        <v/>
      </c>
      <c r="BI239" s="8" t="str">
        <f t="shared" si="225"/>
        <v/>
      </c>
      <c r="BJ239" s="8" t="str">
        <f t="shared" si="226"/>
        <v/>
      </c>
      <c r="BK239" s="8" t="str">
        <f t="shared" si="227"/>
        <v/>
      </c>
      <c r="BL239" s="8" t="str">
        <f t="shared" si="228"/>
        <v/>
      </c>
      <c r="BM239" s="8" t="str">
        <f t="shared" si="229"/>
        <v/>
      </c>
      <c r="BN239" s="8" t="str">
        <f t="shared" si="230"/>
        <v>Yellow</v>
      </c>
      <c r="BO239" s="8" t="str">
        <f t="shared" si="231"/>
        <v>Yellow</v>
      </c>
      <c r="BP239" s="8" t="str">
        <f t="shared" si="232"/>
        <v>Yellow</v>
      </c>
      <c r="BQ239" s="8" t="str">
        <f t="shared" si="233"/>
        <v>Yellow</v>
      </c>
      <c r="BR239" s="8" t="str">
        <f t="shared" si="234"/>
        <v>Yellow</v>
      </c>
      <c r="BS239" s="8" t="str">
        <f t="shared" si="235"/>
        <v>Yellow</v>
      </c>
      <c r="BT239" s="8" t="str">
        <f t="shared" si="236"/>
        <v>Yellow</v>
      </c>
      <c r="BU239" s="8" t="str">
        <f t="shared" si="237"/>
        <v>Yellow</v>
      </c>
      <c r="BV239" s="8" t="str">
        <f t="shared" si="238"/>
        <v>Yellow</v>
      </c>
      <c r="BW239" s="8" t="str">
        <f t="shared" si="239"/>
        <v>Yellow</v>
      </c>
      <c r="BX239" s="8" t="str">
        <f t="shared" si="240"/>
        <v>Yellow</v>
      </c>
      <c r="BY239" s="8" t="str">
        <f t="shared" si="241"/>
        <v>Yellow</v>
      </c>
      <c r="BZ239" s="8" t="str">
        <f t="shared" si="242"/>
        <v>Yellow</v>
      </c>
      <c r="CA239" s="8" t="str">
        <f t="shared" si="243"/>
        <v>Yellow</v>
      </c>
      <c r="CB239" s="8" t="str">
        <f t="shared" si="244"/>
        <v>Yellow</v>
      </c>
      <c r="CC239" s="8" t="str">
        <f t="shared" si="245"/>
        <v>Yellow</v>
      </c>
      <c r="CD239" s="8" t="str">
        <f t="shared" si="246"/>
        <v>Yellow</v>
      </c>
      <c r="CE239" s="8" t="str">
        <f t="shared" si="247"/>
        <v>Yellow</v>
      </c>
      <c r="CF239" s="8" t="str">
        <f t="shared" si="248"/>
        <v>Yellow</v>
      </c>
      <c r="CG239" s="8" t="str">
        <f t="shared" si="287"/>
        <v>Yellow</v>
      </c>
      <c r="CH239" s="8" t="str">
        <f t="shared" si="249"/>
        <v/>
      </c>
      <c r="CI239" s="8" t="str">
        <f t="shared" si="288"/>
        <v/>
      </c>
      <c r="CJ239" s="8" t="str">
        <f t="shared" si="250"/>
        <v>Yellow</v>
      </c>
      <c r="CL239" s="10" t="str">
        <f t="shared" si="289"/>
        <v>Italy - Ostuni - VISTA OSTUNI</v>
      </c>
      <c r="CN239" s="22" t="str">
        <f t="shared" si="251"/>
        <v/>
      </c>
      <c r="CO239" s="22" t="str">
        <f t="shared" si="252"/>
        <v/>
      </c>
      <c r="CP239" s="22" t="str">
        <f t="shared" si="253"/>
        <v/>
      </c>
      <c r="CQ239" s="22" t="str">
        <f t="shared" si="254"/>
        <v/>
      </c>
      <c r="CR239" s="22" t="str">
        <f t="shared" si="290"/>
        <v/>
      </c>
      <c r="CS239" s="22" t="str">
        <f t="shared" si="291"/>
        <v/>
      </c>
      <c r="CY239" s="8" t="str">
        <f t="shared" si="255"/>
        <v>X</v>
      </c>
      <c r="CZ239" s="29" t="str">
        <f t="shared" si="256"/>
        <v>X</v>
      </c>
      <c r="DB239" s="8" t="str">
        <f t="shared" si="257"/>
        <v>X</v>
      </c>
      <c r="DC239" s="8" t="str">
        <f t="shared" si="258"/>
        <v>X</v>
      </c>
      <c r="DD239" s="8" t="str">
        <f t="shared" si="259"/>
        <v>X</v>
      </c>
      <c r="DE239" s="8" t="str">
        <f t="shared" si="260"/>
        <v>X</v>
      </c>
      <c r="DF239" s="8" t="str">
        <f t="shared" si="261"/>
        <v>X</v>
      </c>
      <c r="DG239" s="8" t="str">
        <f t="shared" si="262"/>
        <v>X</v>
      </c>
      <c r="DH239" s="8" t="str">
        <f t="shared" si="263"/>
        <v>X</v>
      </c>
      <c r="DI239" s="8" t="str">
        <f t="shared" si="264"/>
        <v>X</v>
      </c>
      <c r="DJ239" s="8" t="str">
        <f t="shared" si="265"/>
        <v>X</v>
      </c>
      <c r="DK239" s="8" t="str">
        <f t="shared" si="266"/>
        <v>X</v>
      </c>
      <c r="DL239" s="8" t="str">
        <f t="shared" si="267"/>
        <v>X</v>
      </c>
      <c r="DM239" s="8" t="str">
        <f t="shared" si="268"/>
        <v>X</v>
      </c>
      <c r="DN239" s="8" t="str">
        <f t="shared" si="269"/>
        <v>X</v>
      </c>
      <c r="DO239" s="8" t="str">
        <f t="shared" si="270"/>
        <v>X</v>
      </c>
      <c r="DP239" s="8" t="str">
        <f t="shared" si="271"/>
        <v>X</v>
      </c>
      <c r="DQ239" s="8" t="str">
        <f t="shared" si="272"/>
        <v>X</v>
      </c>
      <c r="DR239" s="8" t="str">
        <f t="shared" si="273"/>
        <v>X</v>
      </c>
      <c r="DS239" s="8" t="str">
        <f t="shared" si="274"/>
        <v>X</v>
      </c>
      <c r="DT239" s="8" t="str">
        <f t="shared" si="275"/>
        <v>X</v>
      </c>
      <c r="DU239" s="8" t="str">
        <f t="shared" si="276"/>
        <v>X</v>
      </c>
      <c r="DV239" s="8" t="str">
        <f t="shared" si="277"/>
        <v>X</v>
      </c>
      <c r="DW239" s="8" t="str">
        <f t="shared" si="278"/>
        <v>X</v>
      </c>
      <c r="DX239" s="8" t="str">
        <f t="shared" si="279"/>
        <v>X</v>
      </c>
      <c r="DZ239" s="8" t="str">
        <f t="shared" si="280"/>
        <v>X</v>
      </c>
      <c r="EB239" s="8">
        <f>IF($DZ239="", "", COUNTIF($DZ$11:$DZ239, "X"))</f>
        <v>229</v>
      </c>
      <c r="ED239" s="10" t="str">
        <f t="shared" si="281"/>
        <v>229. VISTA OSTUNI</v>
      </c>
      <c r="EF239" s="8">
        <v>229</v>
      </c>
      <c r="EH239" s="10" t="str">
        <f>IF($B239="", "", IF(COUNTIF($B$11:$B239, $B239)&gt;1, "", $B239))</f>
        <v/>
      </c>
      <c r="EI239" s="8" t="str">
        <f t="shared" si="282"/>
        <v/>
      </c>
      <c r="EJ239" s="10" t="str">
        <f t="shared" si="283"/>
        <v/>
      </c>
      <c r="EL239" s="10" t="str">
        <f>IF($C239="", "", IF(COUNTIF($C$11:$C239, $C239)&gt;1, "", $C239))</f>
        <v>Ostuni</v>
      </c>
      <c r="EM239" s="8">
        <f t="shared" si="284"/>
        <v>213</v>
      </c>
      <c r="EN239" s="10" t="str">
        <f t="shared" si="285"/>
        <v>Porto Santo, Madeira</v>
      </c>
    </row>
    <row r="240" spans="1:144" hidden="1" x14ac:dyDescent="0.35">
      <c r="A240" s="2"/>
      <c r="B240" s="41" t="s">
        <v>354</v>
      </c>
      <c r="C240" s="42" t="s">
        <v>1288</v>
      </c>
      <c r="D240" s="42" t="s">
        <v>1289</v>
      </c>
      <c r="E240" s="49">
        <v>84</v>
      </c>
      <c r="F240" s="49">
        <v>38</v>
      </c>
      <c r="G240" s="49">
        <v>46</v>
      </c>
      <c r="H240" s="49">
        <v>0</v>
      </c>
      <c r="I240" s="42" t="s">
        <v>137</v>
      </c>
      <c r="J240" s="50" t="s">
        <v>137</v>
      </c>
      <c r="K240" s="49" t="s">
        <v>137</v>
      </c>
      <c r="L240" s="49" t="s">
        <v>137</v>
      </c>
      <c r="M240" s="49" t="s">
        <v>137</v>
      </c>
      <c r="N240" s="49" t="s">
        <v>137</v>
      </c>
      <c r="O240" s="49" t="s">
        <v>137</v>
      </c>
      <c r="P240" s="49" t="s">
        <v>137</v>
      </c>
      <c r="Q240" s="49" t="s">
        <v>137</v>
      </c>
      <c r="R240" s="49" t="s">
        <v>137</v>
      </c>
      <c r="S240" s="50" t="s">
        <v>137</v>
      </c>
      <c r="T240" s="49" t="s">
        <v>137</v>
      </c>
      <c r="U240" s="49" t="s">
        <v>137</v>
      </c>
      <c r="V240" s="49" t="s">
        <v>137</v>
      </c>
      <c r="W240" s="50" t="s">
        <v>137</v>
      </c>
      <c r="X240" s="49" t="s">
        <v>137</v>
      </c>
      <c r="Y240" s="50" t="s">
        <v>137</v>
      </c>
      <c r="Z240" s="49" t="s">
        <v>137</v>
      </c>
      <c r="AA240" s="49" t="s">
        <v>137</v>
      </c>
      <c r="AB240" s="67" t="s">
        <v>137</v>
      </c>
      <c r="AC240" s="63" t="s">
        <v>790</v>
      </c>
      <c r="AD240" s="63" t="s">
        <v>1290</v>
      </c>
      <c r="AE240" s="43" t="s">
        <v>137</v>
      </c>
      <c r="AF240" s="2"/>
      <c r="BE240" s="8" t="str">
        <f t="shared" si="286"/>
        <v>X</v>
      </c>
      <c r="BG240" s="8" t="str">
        <f t="shared" si="223"/>
        <v/>
      </c>
      <c r="BH240" s="8" t="str">
        <f t="shared" si="224"/>
        <v/>
      </c>
      <c r="BI240" s="8" t="str">
        <f t="shared" si="225"/>
        <v/>
      </c>
      <c r="BJ240" s="8" t="str">
        <f t="shared" si="226"/>
        <v/>
      </c>
      <c r="BK240" s="8" t="str">
        <f t="shared" si="227"/>
        <v/>
      </c>
      <c r="BL240" s="8" t="str">
        <f t="shared" si="228"/>
        <v/>
      </c>
      <c r="BM240" s="8" t="str">
        <f t="shared" si="229"/>
        <v/>
      </c>
      <c r="BN240" s="8" t="str">
        <f t="shared" si="230"/>
        <v>Yellow</v>
      </c>
      <c r="BO240" s="8" t="str">
        <f t="shared" si="231"/>
        <v>Yellow</v>
      </c>
      <c r="BP240" s="8" t="str">
        <f t="shared" si="232"/>
        <v>Yellow</v>
      </c>
      <c r="BQ240" s="8" t="str">
        <f t="shared" si="233"/>
        <v>Yellow</v>
      </c>
      <c r="BR240" s="8" t="str">
        <f t="shared" si="234"/>
        <v>Yellow</v>
      </c>
      <c r="BS240" s="8" t="str">
        <f t="shared" si="235"/>
        <v>Yellow</v>
      </c>
      <c r="BT240" s="8" t="str">
        <f t="shared" si="236"/>
        <v>Yellow</v>
      </c>
      <c r="BU240" s="8" t="str">
        <f t="shared" si="237"/>
        <v>Yellow</v>
      </c>
      <c r="BV240" s="8" t="str">
        <f t="shared" si="238"/>
        <v>Yellow</v>
      </c>
      <c r="BW240" s="8" t="str">
        <f t="shared" si="239"/>
        <v>Yellow</v>
      </c>
      <c r="BX240" s="8" t="str">
        <f t="shared" si="240"/>
        <v>Yellow</v>
      </c>
      <c r="BY240" s="8" t="str">
        <f t="shared" si="241"/>
        <v>Yellow</v>
      </c>
      <c r="BZ240" s="8" t="str">
        <f t="shared" si="242"/>
        <v>Yellow</v>
      </c>
      <c r="CA240" s="8" t="str">
        <f t="shared" si="243"/>
        <v>Yellow</v>
      </c>
      <c r="CB240" s="8" t="str">
        <f t="shared" si="244"/>
        <v>Yellow</v>
      </c>
      <c r="CC240" s="8" t="str">
        <f t="shared" si="245"/>
        <v>Yellow</v>
      </c>
      <c r="CD240" s="8" t="str">
        <f t="shared" si="246"/>
        <v>Yellow</v>
      </c>
      <c r="CE240" s="8" t="str">
        <f t="shared" si="247"/>
        <v>Yellow</v>
      </c>
      <c r="CF240" s="8" t="str">
        <f t="shared" si="248"/>
        <v>Yellow</v>
      </c>
      <c r="CG240" s="8" t="str">
        <f t="shared" si="287"/>
        <v>Yellow</v>
      </c>
      <c r="CH240" s="8" t="str">
        <f t="shared" si="249"/>
        <v/>
      </c>
      <c r="CI240" s="8" t="str">
        <f t="shared" si="288"/>
        <v/>
      </c>
      <c r="CJ240" s="8" t="str">
        <f t="shared" si="250"/>
        <v>Yellow</v>
      </c>
      <c r="CL240" s="10" t="str">
        <f t="shared" si="289"/>
        <v>Italy - Palau - Hotel Capo d'Orso Thalasso e Spa</v>
      </c>
      <c r="CN240" s="22" t="str">
        <f t="shared" si="251"/>
        <v/>
      </c>
      <c r="CO240" s="22" t="str">
        <f t="shared" si="252"/>
        <v/>
      </c>
      <c r="CP240" s="22" t="str">
        <f t="shared" si="253"/>
        <v/>
      </c>
      <c r="CQ240" s="22" t="str">
        <f t="shared" si="254"/>
        <v/>
      </c>
      <c r="CR240" s="22" t="str">
        <f t="shared" si="290"/>
        <v/>
      </c>
      <c r="CS240" s="22" t="str">
        <f t="shared" si="291"/>
        <v/>
      </c>
      <c r="CY240" s="8" t="str">
        <f t="shared" si="255"/>
        <v>X</v>
      </c>
      <c r="CZ240" s="29" t="str">
        <f t="shared" si="256"/>
        <v>X</v>
      </c>
      <c r="DB240" s="8" t="str">
        <f t="shared" si="257"/>
        <v>X</v>
      </c>
      <c r="DC240" s="8" t="str">
        <f t="shared" si="258"/>
        <v>X</v>
      </c>
      <c r="DD240" s="8" t="str">
        <f t="shared" si="259"/>
        <v>X</v>
      </c>
      <c r="DE240" s="8" t="str">
        <f t="shared" si="260"/>
        <v>X</v>
      </c>
      <c r="DF240" s="8" t="str">
        <f t="shared" si="261"/>
        <v>X</v>
      </c>
      <c r="DG240" s="8" t="str">
        <f t="shared" si="262"/>
        <v>X</v>
      </c>
      <c r="DH240" s="8" t="str">
        <f t="shared" si="263"/>
        <v>X</v>
      </c>
      <c r="DI240" s="8" t="str">
        <f t="shared" si="264"/>
        <v>X</v>
      </c>
      <c r="DJ240" s="8" t="str">
        <f t="shared" si="265"/>
        <v>X</v>
      </c>
      <c r="DK240" s="8" t="str">
        <f t="shared" si="266"/>
        <v>X</v>
      </c>
      <c r="DL240" s="8" t="str">
        <f t="shared" si="267"/>
        <v>X</v>
      </c>
      <c r="DM240" s="8" t="str">
        <f t="shared" si="268"/>
        <v>X</v>
      </c>
      <c r="DN240" s="8" t="str">
        <f t="shared" si="269"/>
        <v>X</v>
      </c>
      <c r="DO240" s="8" t="str">
        <f t="shared" si="270"/>
        <v>X</v>
      </c>
      <c r="DP240" s="8" t="str">
        <f t="shared" si="271"/>
        <v>X</v>
      </c>
      <c r="DQ240" s="8" t="str">
        <f t="shared" si="272"/>
        <v>X</v>
      </c>
      <c r="DR240" s="8" t="str">
        <f t="shared" si="273"/>
        <v>X</v>
      </c>
      <c r="DS240" s="8" t="str">
        <f t="shared" si="274"/>
        <v>X</v>
      </c>
      <c r="DT240" s="8" t="str">
        <f t="shared" si="275"/>
        <v>X</v>
      </c>
      <c r="DU240" s="8" t="str">
        <f t="shared" si="276"/>
        <v>X</v>
      </c>
      <c r="DV240" s="8" t="str">
        <f t="shared" si="277"/>
        <v>X</v>
      </c>
      <c r="DW240" s="8" t="str">
        <f t="shared" si="278"/>
        <v>X</v>
      </c>
      <c r="DX240" s="8" t="str">
        <f t="shared" si="279"/>
        <v>X</v>
      </c>
      <c r="DZ240" s="8" t="str">
        <f t="shared" si="280"/>
        <v>X</v>
      </c>
      <c r="EB240" s="8">
        <f>IF($DZ240="", "", COUNTIF($DZ$11:$DZ240, "X"))</f>
        <v>230</v>
      </c>
      <c r="ED240" s="10" t="str">
        <f t="shared" si="281"/>
        <v>230. Hotel Capo d'Orso Thalasso e Spa</v>
      </c>
      <c r="EF240" s="8">
        <v>230</v>
      </c>
      <c r="EH240" s="10" t="str">
        <f>IF($B240="", "", IF(COUNTIF($B$11:$B240, $B240)&gt;1, "", $B240))</f>
        <v/>
      </c>
      <c r="EI240" s="8" t="str">
        <f t="shared" si="282"/>
        <v/>
      </c>
      <c r="EJ240" s="10" t="str">
        <f t="shared" si="283"/>
        <v/>
      </c>
      <c r="EL240" s="10" t="str">
        <f>IF($C240="", "", IF(COUNTIF($C$11:$C240, $C240)&gt;1, "", $C240))</f>
        <v>Palau</v>
      </c>
      <c r="EM240" s="8">
        <f t="shared" si="284"/>
        <v>214</v>
      </c>
      <c r="EN240" s="10" t="str">
        <f t="shared" si="285"/>
        <v>Porto-Vecchio</v>
      </c>
    </row>
    <row r="241" spans="1:144" hidden="1" x14ac:dyDescent="0.35">
      <c r="A241" s="2"/>
      <c r="B241" s="41" t="s">
        <v>354</v>
      </c>
      <c r="C241" s="42" t="s">
        <v>1335</v>
      </c>
      <c r="D241" s="42" t="s">
        <v>1336</v>
      </c>
      <c r="E241" s="49">
        <v>38</v>
      </c>
      <c r="F241" s="49">
        <v>29</v>
      </c>
      <c r="G241" s="49">
        <v>9</v>
      </c>
      <c r="H241" s="49">
        <v>0</v>
      </c>
      <c r="I241" s="42" t="s">
        <v>137</v>
      </c>
      <c r="J241" s="50" t="s">
        <v>137</v>
      </c>
      <c r="K241" s="49" t="s">
        <v>137</v>
      </c>
      <c r="L241" s="49" t="s">
        <v>137</v>
      </c>
      <c r="M241" s="49" t="s">
        <v>137</v>
      </c>
      <c r="N241" s="49" t="s">
        <v>137</v>
      </c>
      <c r="O241" s="49" t="s">
        <v>137</v>
      </c>
      <c r="P241" s="49" t="s">
        <v>137</v>
      </c>
      <c r="Q241" s="49" t="s">
        <v>137</v>
      </c>
      <c r="R241" s="49" t="s">
        <v>137</v>
      </c>
      <c r="S241" s="50" t="s">
        <v>137</v>
      </c>
      <c r="T241" s="49" t="s">
        <v>137</v>
      </c>
      <c r="U241" s="49" t="s">
        <v>137</v>
      </c>
      <c r="V241" s="49" t="s">
        <v>137</v>
      </c>
      <c r="W241" s="50" t="s">
        <v>137</v>
      </c>
      <c r="X241" s="49" t="s">
        <v>137</v>
      </c>
      <c r="Y241" s="50" t="s">
        <v>137</v>
      </c>
      <c r="Z241" s="49" t="s">
        <v>137</v>
      </c>
      <c r="AA241" s="49" t="s">
        <v>137</v>
      </c>
      <c r="AB241" s="67" t="s">
        <v>137</v>
      </c>
      <c r="AC241" s="63" t="s">
        <v>1330</v>
      </c>
      <c r="AD241" s="63" t="s">
        <v>137</v>
      </c>
      <c r="AE241" s="43" t="s">
        <v>137</v>
      </c>
      <c r="AF241" s="2"/>
      <c r="BE241" s="8" t="str">
        <f t="shared" si="286"/>
        <v>X</v>
      </c>
      <c r="BG241" s="8" t="str">
        <f t="shared" si="223"/>
        <v/>
      </c>
      <c r="BH241" s="8" t="str">
        <f t="shared" si="224"/>
        <v/>
      </c>
      <c r="BI241" s="8" t="str">
        <f t="shared" si="225"/>
        <v/>
      </c>
      <c r="BJ241" s="8" t="str">
        <f t="shared" si="226"/>
        <v/>
      </c>
      <c r="BK241" s="8" t="str">
        <f t="shared" si="227"/>
        <v/>
      </c>
      <c r="BL241" s="8" t="str">
        <f t="shared" si="228"/>
        <v/>
      </c>
      <c r="BM241" s="8" t="str">
        <f t="shared" si="229"/>
        <v/>
      </c>
      <c r="BN241" s="8" t="str">
        <f t="shared" si="230"/>
        <v>Yellow</v>
      </c>
      <c r="BO241" s="8" t="str">
        <f t="shared" si="231"/>
        <v>Yellow</v>
      </c>
      <c r="BP241" s="8" t="str">
        <f t="shared" si="232"/>
        <v>Yellow</v>
      </c>
      <c r="BQ241" s="8" t="str">
        <f t="shared" si="233"/>
        <v>Yellow</v>
      </c>
      <c r="BR241" s="8" t="str">
        <f t="shared" si="234"/>
        <v>Yellow</v>
      </c>
      <c r="BS241" s="8" t="str">
        <f t="shared" si="235"/>
        <v>Yellow</v>
      </c>
      <c r="BT241" s="8" t="str">
        <f t="shared" si="236"/>
        <v>Yellow</v>
      </c>
      <c r="BU241" s="8" t="str">
        <f t="shared" si="237"/>
        <v>Yellow</v>
      </c>
      <c r="BV241" s="8" t="str">
        <f t="shared" si="238"/>
        <v>Yellow</v>
      </c>
      <c r="BW241" s="8" t="str">
        <f t="shared" si="239"/>
        <v>Yellow</v>
      </c>
      <c r="BX241" s="8" t="str">
        <f t="shared" si="240"/>
        <v>Yellow</v>
      </c>
      <c r="BY241" s="8" t="str">
        <f t="shared" si="241"/>
        <v>Yellow</v>
      </c>
      <c r="BZ241" s="8" t="str">
        <f t="shared" si="242"/>
        <v>Yellow</v>
      </c>
      <c r="CA241" s="8" t="str">
        <f t="shared" si="243"/>
        <v>Yellow</v>
      </c>
      <c r="CB241" s="8" t="str">
        <f t="shared" si="244"/>
        <v>Yellow</v>
      </c>
      <c r="CC241" s="8" t="str">
        <f t="shared" si="245"/>
        <v>Yellow</v>
      </c>
      <c r="CD241" s="8" t="str">
        <f t="shared" si="246"/>
        <v>Yellow</v>
      </c>
      <c r="CE241" s="8" t="str">
        <f t="shared" si="247"/>
        <v>Yellow</v>
      </c>
      <c r="CF241" s="8" t="str">
        <f t="shared" si="248"/>
        <v>Yellow</v>
      </c>
      <c r="CG241" s="8" t="str">
        <f t="shared" si="287"/>
        <v>Yellow</v>
      </c>
      <c r="CH241" s="8" t="str">
        <f t="shared" si="249"/>
        <v>Red</v>
      </c>
      <c r="CI241" s="8" t="str">
        <f t="shared" si="288"/>
        <v>Yellow</v>
      </c>
      <c r="CJ241" s="8" t="str">
        <f t="shared" si="250"/>
        <v>Yellow</v>
      </c>
      <c r="CL241" s="10" t="str">
        <f t="shared" si="289"/>
        <v>Italy - Lecce - Patria Palace Hotel</v>
      </c>
      <c r="CN241" s="22" t="str">
        <f t="shared" si="251"/>
        <v/>
      </c>
      <c r="CO241" s="22" t="str">
        <f t="shared" si="252"/>
        <v/>
      </c>
      <c r="CP241" s="22" t="str">
        <f t="shared" si="253"/>
        <v/>
      </c>
      <c r="CQ241" s="22" t="str">
        <f t="shared" si="254"/>
        <v/>
      </c>
      <c r="CR241" s="22" t="str">
        <f t="shared" si="290"/>
        <v/>
      </c>
      <c r="CS241" s="22" t="str">
        <f t="shared" si="291"/>
        <v/>
      </c>
      <c r="CY241" s="8" t="str">
        <f t="shared" si="255"/>
        <v>X</v>
      </c>
      <c r="CZ241" s="29" t="str">
        <f t="shared" si="256"/>
        <v>X</v>
      </c>
      <c r="DB241" s="8" t="str">
        <f t="shared" si="257"/>
        <v>X</v>
      </c>
      <c r="DC241" s="8" t="str">
        <f t="shared" si="258"/>
        <v>X</v>
      </c>
      <c r="DD241" s="8" t="str">
        <f t="shared" si="259"/>
        <v>X</v>
      </c>
      <c r="DE241" s="8" t="str">
        <f t="shared" si="260"/>
        <v>X</v>
      </c>
      <c r="DF241" s="8" t="str">
        <f t="shared" si="261"/>
        <v>X</v>
      </c>
      <c r="DG241" s="8" t="str">
        <f t="shared" si="262"/>
        <v>X</v>
      </c>
      <c r="DH241" s="8" t="str">
        <f t="shared" si="263"/>
        <v>X</v>
      </c>
      <c r="DI241" s="8" t="str">
        <f t="shared" si="264"/>
        <v>X</v>
      </c>
      <c r="DJ241" s="8" t="str">
        <f t="shared" si="265"/>
        <v>X</v>
      </c>
      <c r="DK241" s="8" t="str">
        <f t="shared" si="266"/>
        <v>X</v>
      </c>
      <c r="DL241" s="8" t="str">
        <f t="shared" si="267"/>
        <v>X</v>
      </c>
      <c r="DM241" s="8" t="str">
        <f t="shared" si="268"/>
        <v>X</v>
      </c>
      <c r="DN241" s="8" t="str">
        <f t="shared" si="269"/>
        <v>X</v>
      </c>
      <c r="DO241" s="8" t="str">
        <f t="shared" si="270"/>
        <v>X</v>
      </c>
      <c r="DP241" s="8" t="str">
        <f t="shared" si="271"/>
        <v>X</v>
      </c>
      <c r="DQ241" s="8" t="str">
        <f t="shared" si="272"/>
        <v>X</v>
      </c>
      <c r="DR241" s="8" t="str">
        <f t="shared" si="273"/>
        <v>X</v>
      </c>
      <c r="DS241" s="8" t="str">
        <f t="shared" si="274"/>
        <v>X</v>
      </c>
      <c r="DT241" s="8" t="str">
        <f t="shared" si="275"/>
        <v>X</v>
      </c>
      <c r="DU241" s="8" t="str">
        <f t="shared" si="276"/>
        <v>X</v>
      </c>
      <c r="DV241" s="8" t="str">
        <f t="shared" si="277"/>
        <v>X</v>
      </c>
      <c r="DW241" s="8" t="str">
        <f t="shared" si="278"/>
        <v>X</v>
      </c>
      <c r="DX241" s="8" t="str">
        <f t="shared" si="279"/>
        <v>X</v>
      </c>
      <c r="DZ241" s="8" t="str">
        <f t="shared" si="280"/>
        <v>X</v>
      </c>
      <c r="EB241" s="8">
        <f>IF($DZ241="", "", COUNTIF($DZ$11:$DZ241, "X"))</f>
        <v>231</v>
      </c>
      <c r="ED241" s="10" t="str">
        <f t="shared" si="281"/>
        <v>231. Patria Palace Hotel</v>
      </c>
      <c r="EF241" s="8">
        <v>231</v>
      </c>
      <c r="EH241" s="10" t="str">
        <f>IF($B241="", "", IF(COUNTIF($B$11:$B241, $B241)&gt;1, "", $B241))</f>
        <v/>
      </c>
      <c r="EI241" s="8" t="str">
        <f t="shared" si="282"/>
        <v/>
      </c>
      <c r="EJ241" s="10" t="str">
        <f t="shared" si="283"/>
        <v/>
      </c>
      <c r="EL241" s="10" t="str">
        <f>IF($C241="", "", IF(COUNTIF($C$11:$C241, $C241)&gt;1, "", $C241))</f>
        <v>Lecce</v>
      </c>
      <c r="EM241" s="8">
        <f t="shared" si="284"/>
        <v>159</v>
      </c>
      <c r="EN241" s="10" t="str">
        <f t="shared" si="285"/>
        <v>Positano</v>
      </c>
    </row>
    <row r="242" spans="1:144" hidden="1" x14ac:dyDescent="0.35">
      <c r="A242" s="2"/>
      <c r="B242" s="41" t="s">
        <v>354</v>
      </c>
      <c r="C242" s="42" t="s">
        <v>1385</v>
      </c>
      <c r="D242" s="42" t="s">
        <v>1386</v>
      </c>
      <c r="E242" s="49">
        <v>68</v>
      </c>
      <c r="F242" s="49">
        <v>58</v>
      </c>
      <c r="G242" s="49">
        <v>10</v>
      </c>
      <c r="H242" s="49">
        <v>0</v>
      </c>
      <c r="I242" s="42" t="s">
        <v>137</v>
      </c>
      <c r="J242" s="50" t="s">
        <v>137</v>
      </c>
      <c r="K242" s="49" t="s">
        <v>137</v>
      </c>
      <c r="L242" s="49" t="s">
        <v>137</v>
      </c>
      <c r="M242" s="49" t="s">
        <v>137</v>
      </c>
      <c r="N242" s="49" t="s">
        <v>137</v>
      </c>
      <c r="O242" s="49" t="s">
        <v>137</v>
      </c>
      <c r="P242" s="49" t="s">
        <v>137</v>
      </c>
      <c r="Q242" s="49" t="s">
        <v>137</v>
      </c>
      <c r="R242" s="49" t="s">
        <v>137</v>
      </c>
      <c r="S242" s="50" t="s">
        <v>137</v>
      </c>
      <c r="T242" s="49" t="s">
        <v>137</v>
      </c>
      <c r="U242" s="49" t="s">
        <v>137</v>
      </c>
      <c r="V242" s="49" t="s">
        <v>137</v>
      </c>
      <c r="W242" s="50" t="s">
        <v>137</v>
      </c>
      <c r="X242" s="49" t="s">
        <v>137</v>
      </c>
      <c r="Y242" s="50" t="s">
        <v>137</v>
      </c>
      <c r="Z242" s="49" t="s">
        <v>137</v>
      </c>
      <c r="AA242" s="49" t="s">
        <v>137</v>
      </c>
      <c r="AB242" s="67" t="s">
        <v>137</v>
      </c>
      <c r="AC242" s="63" t="s">
        <v>790</v>
      </c>
      <c r="AD242" s="63" t="s">
        <v>137</v>
      </c>
      <c r="AE242" s="43" t="s">
        <v>137</v>
      </c>
      <c r="AF242" s="2"/>
      <c r="BE242" s="8" t="str">
        <f t="shared" si="286"/>
        <v>X</v>
      </c>
      <c r="BG242" s="8" t="str">
        <f t="shared" si="223"/>
        <v/>
      </c>
      <c r="BH242" s="8" t="str">
        <f t="shared" si="224"/>
        <v/>
      </c>
      <c r="BI242" s="8" t="str">
        <f t="shared" si="225"/>
        <v/>
      </c>
      <c r="BJ242" s="8" t="str">
        <f t="shared" si="226"/>
        <v/>
      </c>
      <c r="BK242" s="8" t="str">
        <f t="shared" si="227"/>
        <v/>
      </c>
      <c r="BL242" s="8" t="str">
        <f t="shared" si="228"/>
        <v/>
      </c>
      <c r="BM242" s="8" t="str">
        <f t="shared" si="229"/>
        <v/>
      </c>
      <c r="BN242" s="8" t="str">
        <f t="shared" si="230"/>
        <v>Yellow</v>
      </c>
      <c r="BO242" s="8" t="str">
        <f t="shared" si="231"/>
        <v>Yellow</v>
      </c>
      <c r="BP242" s="8" t="str">
        <f t="shared" si="232"/>
        <v>Yellow</v>
      </c>
      <c r="BQ242" s="8" t="str">
        <f t="shared" si="233"/>
        <v>Yellow</v>
      </c>
      <c r="BR242" s="8" t="str">
        <f t="shared" si="234"/>
        <v>Yellow</v>
      </c>
      <c r="BS242" s="8" t="str">
        <f t="shared" si="235"/>
        <v>Yellow</v>
      </c>
      <c r="BT242" s="8" t="str">
        <f t="shared" si="236"/>
        <v>Yellow</v>
      </c>
      <c r="BU242" s="8" t="str">
        <f t="shared" si="237"/>
        <v>Yellow</v>
      </c>
      <c r="BV242" s="8" t="str">
        <f t="shared" si="238"/>
        <v>Yellow</v>
      </c>
      <c r="BW242" s="8" t="str">
        <f t="shared" si="239"/>
        <v>Yellow</v>
      </c>
      <c r="BX242" s="8" t="str">
        <f t="shared" si="240"/>
        <v>Yellow</v>
      </c>
      <c r="BY242" s="8" t="str">
        <f t="shared" si="241"/>
        <v>Yellow</v>
      </c>
      <c r="BZ242" s="8" t="str">
        <f t="shared" si="242"/>
        <v>Yellow</v>
      </c>
      <c r="CA242" s="8" t="str">
        <f t="shared" si="243"/>
        <v>Yellow</v>
      </c>
      <c r="CB242" s="8" t="str">
        <f t="shared" si="244"/>
        <v>Yellow</v>
      </c>
      <c r="CC242" s="8" t="str">
        <f t="shared" si="245"/>
        <v>Yellow</v>
      </c>
      <c r="CD242" s="8" t="str">
        <f t="shared" si="246"/>
        <v>Yellow</v>
      </c>
      <c r="CE242" s="8" t="str">
        <f t="shared" si="247"/>
        <v>Yellow</v>
      </c>
      <c r="CF242" s="8" t="str">
        <f t="shared" si="248"/>
        <v>Yellow</v>
      </c>
      <c r="CG242" s="8" t="str">
        <f t="shared" si="287"/>
        <v>Yellow</v>
      </c>
      <c r="CH242" s="8" t="str">
        <f t="shared" si="249"/>
        <v/>
      </c>
      <c r="CI242" s="8" t="str">
        <f t="shared" si="288"/>
        <v>Yellow</v>
      </c>
      <c r="CJ242" s="8" t="str">
        <f t="shared" si="250"/>
        <v>Yellow</v>
      </c>
      <c r="CL242" s="10" t="str">
        <f t="shared" si="289"/>
        <v>Italy - Siracusa - Grand Hotel Des Étrangers</v>
      </c>
      <c r="CN242" s="22" t="str">
        <f t="shared" si="251"/>
        <v/>
      </c>
      <c r="CO242" s="22" t="str">
        <f t="shared" si="252"/>
        <v/>
      </c>
      <c r="CP242" s="22" t="str">
        <f t="shared" si="253"/>
        <v/>
      </c>
      <c r="CQ242" s="22" t="str">
        <f t="shared" si="254"/>
        <v/>
      </c>
      <c r="CR242" s="22" t="str">
        <f t="shared" si="290"/>
        <v/>
      </c>
      <c r="CS242" s="22" t="str">
        <f t="shared" si="291"/>
        <v/>
      </c>
      <c r="CY242" s="8" t="str">
        <f t="shared" si="255"/>
        <v>X</v>
      </c>
      <c r="CZ242" s="29" t="str">
        <f t="shared" si="256"/>
        <v>X</v>
      </c>
      <c r="DB242" s="8" t="str">
        <f t="shared" si="257"/>
        <v>X</v>
      </c>
      <c r="DC242" s="8" t="str">
        <f t="shared" si="258"/>
        <v>X</v>
      </c>
      <c r="DD242" s="8" t="str">
        <f t="shared" si="259"/>
        <v>X</v>
      </c>
      <c r="DE242" s="8" t="str">
        <f t="shared" si="260"/>
        <v>X</v>
      </c>
      <c r="DF242" s="8" t="str">
        <f t="shared" si="261"/>
        <v>X</v>
      </c>
      <c r="DG242" s="8" t="str">
        <f t="shared" si="262"/>
        <v>X</v>
      </c>
      <c r="DH242" s="8" t="str">
        <f t="shared" si="263"/>
        <v>X</v>
      </c>
      <c r="DI242" s="8" t="str">
        <f t="shared" si="264"/>
        <v>X</v>
      </c>
      <c r="DJ242" s="8" t="str">
        <f t="shared" si="265"/>
        <v>X</v>
      </c>
      <c r="DK242" s="8" t="str">
        <f t="shared" si="266"/>
        <v>X</v>
      </c>
      <c r="DL242" s="8" t="str">
        <f t="shared" si="267"/>
        <v>X</v>
      </c>
      <c r="DM242" s="8" t="str">
        <f t="shared" si="268"/>
        <v>X</v>
      </c>
      <c r="DN242" s="8" t="str">
        <f t="shared" si="269"/>
        <v>X</v>
      </c>
      <c r="DO242" s="8" t="str">
        <f t="shared" si="270"/>
        <v>X</v>
      </c>
      <c r="DP242" s="8" t="str">
        <f t="shared" si="271"/>
        <v>X</v>
      </c>
      <c r="DQ242" s="8" t="str">
        <f t="shared" si="272"/>
        <v>X</v>
      </c>
      <c r="DR242" s="8" t="str">
        <f t="shared" si="273"/>
        <v>X</v>
      </c>
      <c r="DS242" s="8" t="str">
        <f t="shared" si="274"/>
        <v>X</v>
      </c>
      <c r="DT242" s="8" t="str">
        <f t="shared" si="275"/>
        <v>X</v>
      </c>
      <c r="DU242" s="8" t="str">
        <f t="shared" si="276"/>
        <v>X</v>
      </c>
      <c r="DV242" s="8" t="str">
        <f t="shared" si="277"/>
        <v>X</v>
      </c>
      <c r="DW242" s="8" t="str">
        <f t="shared" si="278"/>
        <v>X</v>
      </c>
      <c r="DX242" s="8" t="str">
        <f t="shared" si="279"/>
        <v>X</v>
      </c>
      <c r="DZ242" s="8" t="str">
        <f t="shared" si="280"/>
        <v>X</v>
      </c>
      <c r="EB242" s="8">
        <f>IF($DZ242="", "", COUNTIF($DZ$11:$DZ242, "X"))</f>
        <v>232</v>
      </c>
      <c r="ED242" s="10" t="str">
        <f t="shared" si="281"/>
        <v>232. Grand Hotel Des Étrangers</v>
      </c>
      <c r="EF242" s="8">
        <v>232</v>
      </c>
      <c r="EH242" s="10" t="str">
        <f>IF($B242="", "", IF(COUNTIF($B$11:$B242, $B242)&gt;1, "", $B242))</f>
        <v/>
      </c>
      <c r="EI242" s="8" t="str">
        <f t="shared" si="282"/>
        <v/>
      </c>
      <c r="EJ242" s="10" t="str">
        <f t="shared" si="283"/>
        <v/>
      </c>
      <c r="EL242" s="10" t="str">
        <f>IF($C242="", "", IF(COUNTIF($C$11:$C242, $C242)&gt;1, "", $C242))</f>
        <v>Siracusa</v>
      </c>
      <c r="EM242" s="8">
        <f t="shared" si="284"/>
        <v>300</v>
      </c>
      <c r="EN242" s="10" t="str">
        <f t="shared" si="285"/>
        <v>Poste de Flacq</v>
      </c>
    </row>
    <row r="243" spans="1:144" hidden="1" x14ac:dyDescent="0.35">
      <c r="A243" s="2"/>
      <c r="B243" s="41" t="s">
        <v>354</v>
      </c>
      <c r="C243" s="42" t="s">
        <v>376</v>
      </c>
      <c r="D243" s="42" t="s">
        <v>1337</v>
      </c>
      <c r="E243" s="49">
        <v>18</v>
      </c>
      <c r="F243" s="49">
        <v>18</v>
      </c>
      <c r="G243" s="49" t="s">
        <v>137</v>
      </c>
      <c r="H243" s="49">
        <v>0</v>
      </c>
      <c r="I243" s="42" t="s">
        <v>137</v>
      </c>
      <c r="J243" s="50" t="s">
        <v>137</v>
      </c>
      <c r="K243" s="49" t="s">
        <v>137</v>
      </c>
      <c r="L243" s="49" t="s">
        <v>137</v>
      </c>
      <c r="M243" s="49" t="s">
        <v>137</v>
      </c>
      <c r="N243" s="49" t="s">
        <v>137</v>
      </c>
      <c r="O243" s="49" t="s">
        <v>137</v>
      </c>
      <c r="P243" s="49" t="s">
        <v>137</v>
      </c>
      <c r="Q243" s="49" t="s">
        <v>137</v>
      </c>
      <c r="R243" s="49" t="s">
        <v>137</v>
      </c>
      <c r="S243" s="50" t="s">
        <v>137</v>
      </c>
      <c r="T243" s="49" t="s">
        <v>137</v>
      </c>
      <c r="U243" s="49" t="s">
        <v>137</v>
      </c>
      <c r="V243" s="49" t="s">
        <v>137</v>
      </c>
      <c r="W243" s="50" t="s">
        <v>137</v>
      </c>
      <c r="X243" s="49" t="s">
        <v>137</v>
      </c>
      <c r="Y243" s="50" t="s">
        <v>137</v>
      </c>
      <c r="Z243" s="49" t="s">
        <v>137</v>
      </c>
      <c r="AA243" s="49" t="s">
        <v>137</v>
      </c>
      <c r="AB243" s="67" t="s">
        <v>137</v>
      </c>
      <c r="AC243" s="63" t="s">
        <v>1330</v>
      </c>
      <c r="AD243" s="63" t="s">
        <v>1387</v>
      </c>
      <c r="AE243" s="43" t="s">
        <v>137</v>
      </c>
      <c r="AF243" s="2"/>
      <c r="BE243" s="8" t="str">
        <f t="shared" si="286"/>
        <v>X</v>
      </c>
      <c r="BG243" s="8" t="str">
        <f t="shared" si="223"/>
        <v/>
      </c>
      <c r="BH243" s="8" t="str">
        <f t="shared" si="224"/>
        <v/>
      </c>
      <c r="BI243" s="8" t="str">
        <f t="shared" si="225"/>
        <v/>
      </c>
      <c r="BJ243" s="8" t="str">
        <f t="shared" si="226"/>
        <v/>
      </c>
      <c r="BK243" s="8" t="str">
        <f t="shared" si="227"/>
        <v/>
      </c>
      <c r="BL243" s="8" t="str">
        <f t="shared" si="228"/>
        <v>Yellow</v>
      </c>
      <c r="BM243" s="8" t="str">
        <f t="shared" si="229"/>
        <v/>
      </c>
      <c r="BN243" s="8" t="str">
        <f t="shared" si="230"/>
        <v>Yellow</v>
      </c>
      <c r="BO243" s="8" t="str">
        <f t="shared" si="231"/>
        <v>Yellow</v>
      </c>
      <c r="BP243" s="8" t="str">
        <f t="shared" si="232"/>
        <v>Yellow</v>
      </c>
      <c r="BQ243" s="8" t="str">
        <f t="shared" si="233"/>
        <v>Yellow</v>
      </c>
      <c r="BR243" s="8" t="str">
        <f t="shared" si="234"/>
        <v>Yellow</v>
      </c>
      <c r="BS243" s="8" t="str">
        <f t="shared" si="235"/>
        <v>Yellow</v>
      </c>
      <c r="BT243" s="8" t="str">
        <f t="shared" si="236"/>
        <v>Yellow</v>
      </c>
      <c r="BU243" s="8" t="str">
        <f t="shared" si="237"/>
        <v>Yellow</v>
      </c>
      <c r="BV243" s="8" t="str">
        <f t="shared" si="238"/>
        <v>Yellow</v>
      </c>
      <c r="BW243" s="8" t="str">
        <f t="shared" si="239"/>
        <v>Yellow</v>
      </c>
      <c r="BX243" s="8" t="str">
        <f t="shared" si="240"/>
        <v>Yellow</v>
      </c>
      <c r="BY243" s="8" t="str">
        <f t="shared" si="241"/>
        <v>Yellow</v>
      </c>
      <c r="BZ243" s="8" t="str">
        <f t="shared" si="242"/>
        <v>Yellow</v>
      </c>
      <c r="CA243" s="8" t="str">
        <f t="shared" si="243"/>
        <v>Yellow</v>
      </c>
      <c r="CB243" s="8" t="str">
        <f t="shared" si="244"/>
        <v>Yellow</v>
      </c>
      <c r="CC243" s="8" t="str">
        <f t="shared" si="245"/>
        <v>Yellow</v>
      </c>
      <c r="CD243" s="8" t="str">
        <f t="shared" si="246"/>
        <v>Yellow</v>
      </c>
      <c r="CE243" s="8" t="str">
        <f t="shared" si="247"/>
        <v>Yellow</v>
      </c>
      <c r="CF243" s="8" t="str">
        <f t="shared" si="248"/>
        <v>Yellow</v>
      </c>
      <c r="CG243" s="8" t="str">
        <f t="shared" si="287"/>
        <v>Yellow</v>
      </c>
      <c r="CH243" s="8" t="str">
        <f t="shared" si="249"/>
        <v>Red</v>
      </c>
      <c r="CI243" s="8" t="str">
        <f t="shared" si="288"/>
        <v/>
      </c>
      <c r="CJ243" s="8" t="str">
        <f t="shared" si="250"/>
        <v>Yellow</v>
      </c>
      <c r="CL243" s="10" t="str">
        <f t="shared" si="289"/>
        <v>Italy - Forte dei Marmi - Pensione America</v>
      </c>
      <c r="CN243" s="22" t="str">
        <f t="shared" si="251"/>
        <v/>
      </c>
      <c r="CO243" s="22" t="str">
        <f t="shared" si="252"/>
        <v/>
      </c>
      <c r="CP243" s="22" t="str">
        <f t="shared" si="253"/>
        <v/>
      </c>
      <c r="CQ243" s="22" t="str">
        <f t="shared" si="254"/>
        <v/>
      </c>
      <c r="CR243" s="22" t="str">
        <f t="shared" si="290"/>
        <v/>
      </c>
      <c r="CS243" s="22" t="str">
        <f t="shared" si="291"/>
        <v/>
      </c>
      <c r="CY243" s="8" t="str">
        <f t="shared" si="255"/>
        <v>X</v>
      </c>
      <c r="CZ243" s="29" t="str">
        <f t="shared" si="256"/>
        <v>X</v>
      </c>
      <c r="DB243" s="8" t="str">
        <f t="shared" si="257"/>
        <v>X</v>
      </c>
      <c r="DC243" s="8" t="str">
        <f t="shared" si="258"/>
        <v>X</v>
      </c>
      <c r="DD243" s="8" t="str">
        <f t="shared" si="259"/>
        <v>X</v>
      </c>
      <c r="DE243" s="8" t="str">
        <f t="shared" si="260"/>
        <v>X</v>
      </c>
      <c r="DF243" s="8" t="str">
        <f t="shared" si="261"/>
        <v>X</v>
      </c>
      <c r="DG243" s="8" t="str">
        <f t="shared" si="262"/>
        <v>X</v>
      </c>
      <c r="DH243" s="8" t="str">
        <f t="shared" si="263"/>
        <v>X</v>
      </c>
      <c r="DI243" s="8" t="str">
        <f t="shared" si="264"/>
        <v>X</v>
      </c>
      <c r="DJ243" s="8" t="str">
        <f t="shared" si="265"/>
        <v>X</v>
      </c>
      <c r="DK243" s="8" t="str">
        <f t="shared" si="266"/>
        <v>X</v>
      </c>
      <c r="DL243" s="8" t="str">
        <f t="shared" si="267"/>
        <v>X</v>
      </c>
      <c r="DM243" s="8" t="str">
        <f t="shared" si="268"/>
        <v>X</v>
      </c>
      <c r="DN243" s="8" t="str">
        <f t="shared" si="269"/>
        <v>X</v>
      </c>
      <c r="DO243" s="8" t="str">
        <f t="shared" si="270"/>
        <v>X</v>
      </c>
      <c r="DP243" s="8" t="str">
        <f t="shared" si="271"/>
        <v>X</v>
      </c>
      <c r="DQ243" s="8" t="str">
        <f t="shared" si="272"/>
        <v>X</v>
      </c>
      <c r="DR243" s="8" t="str">
        <f t="shared" si="273"/>
        <v>X</v>
      </c>
      <c r="DS243" s="8" t="str">
        <f t="shared" si="274"/>
        <v>X</v>
      </c>
      <c r="DT243" s="8" t="str">
        <f t="shared" si="275"/>
        <v>X</v>
      </c>
      <c r="DU243" s="8" t="str">
        <f t="shared" si="276"/>
        <v>X</v>
      </c>
      <c r="DV243" s="8" t="str">
        <f t="shared" si="277"/>
        <v>X</v>
      </c>
      <c r="DW243" s="8" t="str">
        <f t="shared" si="278"/>
        <v>X</v>
      </c>
      <c r="DX243" s="8" t="str">
        <f t="shared" si="279"/>
        <v>X</v>
      </c>
      <c r="DZ243" s="8" t="str">
        <f t="shared" si="280"/>
        <v>X</v>
      </c>
      <c r="EB243" s="8">
        <f>IF($DZ243="", "", COUNTIF($DZ$11:$DZ243, "X"))</f>
        <v>233</v>
      </c>
      <c r="ED243" s="10" t="str">
        <f t="shared" si="281"/>
        <v>233. Pensione America</v>
      </c>
      <c r="EF243" s="8">
        <v>233</v>
      </c>
      <c r="EH243" s="10" t="str">
        <f>IF($B243="", "", IF(COUNTIF($B$11:$B243, $B243)&gt;1, "", $B243))</f>
        <v/>
      </c>
      <c r="EI243" s="8" t="str">
        <f t="shared" si="282"/>
        <v/>
      </c>
      <c r="EJ243" s="10" t="str">
        <f t="shared" si="283"/>
        <v/>
      </c>
      <c r="EL243" s="10" t="str">
        <f>IF($C243="", "", IF(COUNTIF($C$11:$C243, $C243)&gt;1, "", $C243))</f>
        <v/>
      </c>
      <c r="EM243" s="8" t="str">
        <f t="shared" si="284"/>
        <v/>
      </c>
      <c r="EN243" s="10" t="str">
        <f t="shared" si="285"/>
        <v>Prague</v>
      </c>
    </row>
    <row r="244" spans="1:144" hidden="1" x14ac:dyDescent="0.35">
      <c r="A244" s="2"/>
      <c r="B244" s="41" t="s">
        <v>354</v>
      </c>
      <c r="C244" s="42" t="s">
        <v>1388</v>
      </c>
      <c r="D244" s="42" t="s">
        <v>1389</v>
      </c>
      <c r="E244" s="49">
        <v>29</v>
      </c>
      <c r="F244" s="49">
        <v>13</v>
      </c>
      <c r="G244" s="49">
        <v>16</v>
      </c>
      <c r="H244" s="49">
        <v>0</v>
      </c>
      <c r="I244" s="42" t="s">
        <v>137</v>
      </c>
      <c r="J244" s="50" t="s">
        <v>137</v>
      </c>
      <c r="K244" s="49" t="s">
        <v>137</v>
      </c>
      <c r="L244" s="49" t="s">
        <v>137</v>
      </c>
      <c r="M244" s="49" t="s">
        <v>137</v>
      </c>
      <c r="N244" s="49" t="s">
        <v>137</v>
      </c>
      <c r="O244" s="49" t="s">
        <v>137</v>
      </c>
      <c r="P244" s="49" t="s">
        <v>137</v>
      </c>
      <c r="Q244" s="49" t="s">
        <v>137</v>
      </c>
      <c r="R244" s="49" t="s">
        <v>137</v>
      </c>
      <c r="S244" s="50" t="s">
        <v>137</v>
      </c>
      <c r="T244" s="49" t="s">
        <v>137</v>
      </c>
      <c r="U244" s="49" t="s">
        <v>137</v>
      </c>
      <c r="V244" s="49" t="s">
        <v>137</v>
      </c>
      <c r="W244" s="50" t="s">
        <v>137</v>
      </c>
      <c r="X244" s="49" t="s">
        <v>137</v>
      </c>
      <c r="Y244" s="50" t="s">
        <v>137</v>
      </c>
      <c r="Z244" s="49" t="s">
        <v>137</v>
      </c>
      <c r="AA244" s="49" t="s">
        <v>137</v>
      </c>
      <c r="AB244" s="67" t="s">
        <v>137</v>
      </c>
      <c r="AC244" s="63" t="s">
        <v>790</v>
      </c>
      <c r="AD244" s="63" t="s">
        <v>1468</v>
      </c>
      <c r="AE244" s="43" t="s">
        <v>137</v>
      </c>
      <c r="AF244" s="2"/>
      <c r="BE244" s="8" t="str">
        <f t="shared" si="286"/>
        <v>X</v>
      </c>
      <c r="BG244" s="8" t="str">
        <f t="shared" si="223"/>
        <v/>
      </c>
      <c r="BH244" s="8" t="str">
        <f t="shared" si="224"/>
        <v/>
      </c>
      <c r="BI244" s="8" t="str">
        <f t="shared" si="225"/>
        <v/>
      </c>
      <c r="BJ244" s="8" t="str">
        <f t="shared" si="226"/>
        <v/>
      </c>
      <c r="BK244" s="8" t="str">
        <f t="shared" si="227"/>
        <v/>
      </c>
      <c r="BL244" s="8" t="str">
        <f t="shared" si="228"/>
        <v/>
      </c>
      <c r="BM244" s="8" t="str">
        <f t="shared" si="229"/>
        <v/>
      </c>
      <c r="BN244" s="8" t="str">
        <f t="shared" si="230"/>
        <v>Yellow</v>
      </c>
      <c r="BO244" s="8" t="str">
        <f t="shared" si="231"/>
        <v>Yellow</v>
      </c>
      <c r="BP244" s="8" t="str">
        <f t="shared" si="232"/>
        <v>Yellow</v>
      </c>
      <c r="BQ244" s="8" t="str">
        <f t="shared" si="233"/>
        <v>Yellow</v>
      </c>
      <c r="BR244" s="8" t="str">
        <f t="shared" si="234"/>
        <v>Yellow</v>
      </c>
      <c r="BS244" s="8" t="str">
        <f t="shared" si="235"/>
        <v>Yellow</v>
      </c>
      <c r="BT244" s="8" t="str">
        <f t="shared" si="236"/>
        <v>Yellow</v>
      </c>
      <c r="BU244" s="8" t="str">
        <f t="shared" si="237"/>
        <v>Yellow</v>
      </c>
      <c r="BV244" s="8" t="str">
        <f t="shared" si="238"/>
        <v>Yellow</v>
      </c>
      <c r="BW244" s="8" t="str">
        <f t="shared" si="239"/>
        <v>Yellow</v>
      </c>
      <c r="BX244" s="8" t="str">
        <f t="shared" si="240"/>
        <v>Yellow</v>
      </c>
      <c r="BY244" s="8" t="str">
        <f t="shared" si="241"/>
        <v>Yellow</v>
      </c>
      <c r="BZ244" s="8" t="str">
        <f t="shared" si="242"/>
        <v>Yellow</v>
      </c>
      <c r="CA244" s="8" t="str">
        <f t="shared" si="243"/>
        <v>Yellow</v>
      </c>
      <c r="CB244" s="8" t="str">
        <f t="shared" si="244"/>
        <v>Yellow</v>
      </c>
      <c r="CC244" s="8" t="str">
        <f t="shared" si="245"/>
        <v>Yellow</v>
      </c>
      <c r="CD244" s="8" t="str">
        <f t="shared" si="246"/>
        <v>Yellow</v>
      </c>
      <c r="CE244" s="8" t="str">
        <f t="shared" si="247"/>
        <v>Yellow</v>
      </c>
      <c r="CF244" s="8" t="str">
        <f t="shared" si="248"/>
        <v>Yellow</v>
      </c>
      <c r="CG244" s="8" t="str">
        <f t="shared" si="287"/>
        <v>Yellow</v>
      </c>
      <c r="CH244" s="8" t="str">
        <f t="shared" si="249"/>
        <v/>
      </c>
      <c r="CI244" s="8" t="str">
        <f t="shared" si="288"/>
        <v/>
      </c>
      <c r="CJ244" s="8" t="str">
        <f t="shared" si="250"/>
        <v>Yellow</v>
      </c>
      <c r="CL244" s="10" t="str">
        <f t="shared" si="289"/>
        <v>Italy - San Lorenzo di Sebato - Castel Badia</v>
      </c>
      <c r="CN244" s="22" t="str">
        <f t="shared" si="251"/>
        <v/>
      </c>
      <c r="CO244" s="22" t="str">
        <f t="shared" si="252"/>
        <v/>
      </c>
      <c r="CP244" s="22" t="str">
        <f t="shared" si="253"/>
        <v/>
      </c>
      <c r="CQ244" s="22" t="str">
        <f t="shared" si="254"/>
        <v/>
      </c>
      <c r="CR244" s="22" t="str">
        <f t="shared" si="290"/>
        <v/>
      </c>
      <c r="CS244" s="22" t="str">
        <f t="shared" si="291"/>
        <v/>
      </c>
      <c r="CY244" s="8" t="str">
        <f t="shared" si="255"/>
        <v>X</v>
      </c>
      <c r="CZ244" s="29" t="str">
        <f t="shared" si="256"/>
        <v>X</v>
      </c>
      <c r="DB244" s="8" t="str">
        <f t="shared" si="257"/>
        <v>X</v>
      </c>
      <c r="DC244" s="8" t="str">
        <f t="shared" si="258"/>
        <v>X</v>
      </c>
      <c r="DD244" s="8" t="str">
        <f t="shared" si="259"/>
        <v>X</v>
      </c>
      <c r="DE244" s="8" t="str">
        <f t="shared" si="260"/>
        <v>X</v>
      </c>
      <c r="DF244" s="8" t="str">
        <f t="shared" si="261"/>
        <v>X</v>
      </c>
      <c r="DG244" s="8" t="str">
        <f t="shared" si="262"/>
        <v>X</v>
      </c>
      <c r="DH244" s="8" t="str">
        <f t="shared" si="263"/>
        <v>X</v>
      </c>
      <c r="DI244" s="8" t="str">
        <f t="shared" si="264"/>
        <v>X</v>
      </c>
      <c r="DJ244" s="8" t="str">
        <f t="shared" si="265"/>
        <v>X</v>
      </c>
      <c r="DK244" s="8" t="str">
        <f t="shared" si="266"/>
        <v>X</v>
      </c>
      <c r="DL244" s="8" t="str">
        <f t="shared" si="267"/>
        <v>X</v>
      </c>
      <c r="DM244" s="8" t="str">
        <f t="shared" si="268"/>
        <v>X</v>
      </c>
      <c r="DN244" s="8" t="str">
        <f t="shared" si="269"/>
        <v>X</v>
      </c>
      <c r="DO244" s="8" t="str">
        <f t="shared" si="270"/>
        <v>X</v>
      </c>
      <c r="DP244" s="8" t="str">
        <f t="shared" si="271"/>
        <v>X</v>
      </c>
      <c r="DQ244" s="8" t="str">
        <f t="shared" si="272"/>
        <v>X</v>
      </c>
      <c r="DR244" s="8" t="str">
        <f t="shared" si="273"/>
        <v>X</v>
      </c>
      <c r="DS244" s="8" t="str">
        <f t="shared" si="274"/>
        <v>X</v>
      </c>
      <c r="DT244" s="8" t="str">
        <f t="shared" si="275"/>
        <v>X</v>
      </c>
      <c r="DU244" s="8" t="str">
        <f t="shared" si="276"/>
        <v>X</v>
      </c>
      <c r="DV244" s="8" t="str">
        <f t="shared" si="277"/>
        <v>X</v>
      </c>
      <c r="DW244" s="8" t="str">
        <f t="shared" si="278"/>
        <v>X</v>
      </c>
      <c r="DX244" s="8" t="str">
        <f t="shared" si="279"/>
        <v>X</v>
      </c>
      <c r="DZ244" s="8" t="str">
        <f t="shared" si="280"/>
        <v>X</v>
      </c>
      <c r="EB244" s="8">
        <f>IF($DZ244="", "", COUNTIF($DZ$11:$DZ244, "X"))</f>
        <v>234</v>
      </c>
      <c r="ED244" s="10" t="str">
        <f t="shared" si="281"/>
        <v>234. Castel Badia</v>
      </c>
      <c r="EF244" s="8">
        <v>234</v>
      </c>
      <c r="EH244" s="10" t="str">
        <f>IF($B244="", "", IF(COUNTIF($B$11:$B244, $B244)&gt;1, "", $B244))</f>
        <v/>
      </c>
      <c r="EI244" s="8" t="str">
        <f t="shared" si="282"/>
        <v/>
      </c>
      <c r="EJ244" s="10" t="str">
        <f t="shared" si="283"/>
        <v/>
      </c>
      <c r="EL244" s="10" t="str">
        <f>IF($C244="", "", IF(COUNTIF($C$11:$C244, $C244)&gt;1, "", $C244))</f>
        <v>San Lorenzo di Sebato</v>
      </c>
      <c r="EM244" s="8">
        <f t="shared" si="284"/>
        <v>269</v>
      </c>
      <c r="EN244" s="10" t="str">
        <f t="shared" si="285"/>
        <v>Praiano</v>
      </c>
    </row>
    <row r="245" spans="1:144" hidden="1" x14ac:dyDescent="0.35">
      <c r="A245" s="2"/>
      <c r="B245" s="41" t="s">
        <v>354</v>
      </c>
      <c r="C245" s="42" t="s">
        <v>373</v>
      </c>
      <c r="D245" s="42" t="s">
        <v>1390</v>
      </c>
      <c r="E245" s="49">
        <v>84</v>
      </c>
      <c r="F245" s="49">
        <v>55</v>
      </c>
      <c r="G245" s="49">
        <v>29</v>
      </c>
      <c r="H245" s="49">
        <v>3</v>
      </c>
      <c r="I245" s="42" t="s">
        <v>137</v>
      </c>
      <c r="J245" s="50" t="s">
        <v>137</v>
      </c>
      <c r="K245" s="49">
        <v>84</v>
      </c>
      <c r="L245" s="49">
        <v>103</v>
      </c>
      <c r="M245" s="49">
        <v>40</v>
      </c>
      <c r="N245" s="49">
        <v>20</v>
      </c>
      <c r="O245" s="49">
        <v>16</v>
      </c>
      <c r="P245" s="49">
        <v>12</v>
      </c>
      <c r="Q245" s="49">
        <v>0</v>
      </c>
      <c r="R245" s="49">
        <v>0</v>
      </c>
      <c r="S245" s="50" t="s">
        <v>8</v>
      </c>
      <c r="T245" s="49" t="s">
        <v>137</v>
      </c>
      <c r="U245" s="49" t="s">
        <v>137</v>
      </c>
      <c r="V245" s="49" t="s">
        <v>137</v>
      </c>
      <c r="W245" s="50" t="s">
        <v>137</v>
      </c>
      <c r="X245" s="49" t="s">
        <v>137</v>
      </c>
      <c r="Y245" s="50" t="s">
        <v>137</v>
      </c>
      <c r="Z245" s="49" t="s">
        <v>137</v>
      </c>
      <c r="AA245" s="49">
        <v>5.59</v>
      </c>
      <c r="AB245" s="67" t="s">
        <v>137</v>
      </c>
      <c r="AC245" s="63" t="s">
        <v>790</v>
      </c>
      <c r="AD245" s="63" t="s">
        <v>1391</v>
      </c>
      <c r="AE245" s="43" t="s">
        <v>137</v>
      </c>
      <c r="AF245" s="2"/>
      <c r="BE245" s="8" t="str">
        <f t="shared" si="286"/>
        <v>X</v>
      </c>
      <c r="BG245" s="8" t="str">
        <f t="shared" si="223"/>
        <v/>
      </c>
      <c r="BH245" s="8" t="str">
        <f t="shared" si="224"/>
        <v/>
      </c>
      <c r="BI245" s="8" t="str">
        <f t="shared" si="225"/>
        <v/>
      </c>
      <c r="BJ245" s="8" t="str">
        <f t="shared" si="226"/>
        <v/>
      </c>
      <c r="BK245" s="8" t="str">
        <f t="shared" si="227"/>
        <v/>
      </c>
      <c r="BL245" s="8" t="str">
        <f t="shared" si="228"/>
        <v/>
      </c>
      <c r="BM245" s="8" t="str">
        <f t="shared" si="229"/>
        <v/>
      </c>
      <c r="BN245" s="8" t="str">
        <f t="shared" si="230"/>
        <v>Yellow</v>
      </c>
      <c r="BO245" s="8" t="str">
        <f t="shared" si="231"/>
        <v>Yellow</v>
      </c>
      <c r="BP245" s="8" t="str">
        <f t="shared" si="232"/>
        <v/>
      </c>
      <c r="BQ245" s="8" t="str">
        <f t="shared" si="233"/>
        <v/>
      </c>
      <c r="BR245" s="8" t="str">
        <f t="shared" si="234"/>
        <v/>
      </c>
      <c r="BS245" s="8" t="str">
        <f t="shared" si="235"/>
        <v/>
      </c>
      <c r="BT245" s="8" t="str">
        <f t="shared" si="236"/>
        <v/>
      </c>
      <c r="BU245" s="8" t="str">
        <f t="shared" si="237"/>
        <v/>
      </c>
      <c r="BV245" s="8" t="str">
        <f t="shared" si="238"/>
        <v/>
      </c>
      <c r="BW245" s="8" t="str">
        <f t="shared" si="239"/>
        <v/>
      </c>
      <c r="BX245" s="8" t="str">
        <f t="shared" si="240"/>
        <v/>
      </c>
      <c r="BY245" s="8" t="str">
        <f t="shared" si="241"/>
        <v>Yellow</v>
      </c>
      <c r="BZ245" s="8" t="str">
        <f t="shared" si="242"/>
        <v>Yellow</v>
      </c>
      <c r="CA245" s="8" t="str">
        <f t="shared" si="243"/>
        <v>Yellow</v>
      </c>
      <c r="CB245" s="8" t="str">
        <f t="shared" si="244"/>
        <v>Yellow</v>
      </c>
      <c r="CC245" s="8" t="str">
        <f t="shared" si="245"/>
        <v>Yellow</v>
      </c>
      <c r="CD245" s="8" t="str">
        <f t="shared" si="246"/>
        <v>Yellow</v>
      </c>
      <c r="CE245" s="8" t="str">
        <f t="shared" si="247"/>
        <v>Yellow</v>
      </c>
      <c r="CF245" s="8" t="str">
        <f t="shared" si="248"/>
        <v/>
      </c>
      <c r="CG245" s="8" t="str">
        <f t="shared" si="287"/>
        <v>Yellow</v>
      </c>
      <c r="CH245" s="8" t="str">
        <f t="shared" si="249"/>
        <v/>
      </c>
      <c r="CI245" s="8" t="str">
        <f t="shared" si="288"/>
        <v/>
      </c>
      <c r="CJ245" s="8" t="str">
        <f t="shared" si="250"/>
        <v>Yellow</v>
      </c>
      <c r="CL245" s="10" t="str">
        <f t="shared" si="289"/>
        <v>Italy - Milan - Palazzo Cordusio, a Gran Meliá Hotel</v>
      </c>
      <c r="CN245" s="22">
        <f t="shared" si="251"/>
        <v>103</v>
      </c>
      <c r="CO245" s="22" t="str">
        <f t="shared" si="252"/>
        <v/>
      </c>
      <c r="CP245" s="22" t="str">
        <f t="shared" si="253"/>
        <v/>
      </c>
      <c r="CQ245" s="22" t="str">
        <f t="shared" si="254"/>
        <v/>
      </c>
      <c r="CR245" s="22" t="str">
        <f t="shared" si="290"/>
        <v/>
      </c>
      <c r="CS245" s="22">
        <f t="shared" si="291"/>
        <v>5.59</v>
      </c>
      <c r="CY245" s="8" t="str">
        <f t="shared" si="255"/>
        <v>X</v>
      </c>
      <c r="CZ245" s="29" t="str">
        <f t="shared" si="256"/>
        <v>X</v>
      </c>
      <c r="DB245" s="8" t="str">
        <f t="shared" si="257"/>
        <v>X</v>
      </c>
      <c r="DC245" s="8" t="str">
        <f t="shared" si="258"/>
        <v>X</v>
      </c>
      <c r="DD245" s="8" t="str">
        <f t="shared" si="259"/>
        <v>X</v>
      </c>
      <c r="DE245" s="8" t="str">
        <f t="shared" si="260"/>
        <v>X</v>
      </c>
      <c r="DF245" s="8" t="str">
        <f t="shared" si="261"/>
        <v>X</v>
      </c>
      <c r="DG245" s="8" t="str">
        <f t="shared" si="262"/>
        <v>X</v>
      </c>
      <c r="DH245" s="8" t="str">
        <f t="shared" si="263"/>
        <v>X</v>
      </c>
      <c r="DI245" s="8" t="str">
        <f t="shared" si="264"/>
        <v>X</v>
      </c>
      <c r="DJ245" s="8" t="str">
        <f t="shared" si="265"/>
        <v>X</v>
      </c>
      <c r="DK245" s="8" t="str">
        <f t="shared" si="266"/>
        <v>X</v>
      </c>
      <c r="DL245" s="8" t="str">
        <f t="shared" si="267"/>
        <v>X</v>
      </c>
      <c r="DM245" s="8" t="str">
        <f t="shared" si="268"/>
        <v>X</v>
      </c>
      <c r="DN245" s="8" t="str">
        <f t="shared" si="269"/>
        <v>X</v>
      </c>
      <c r="DO245" s="8" t="str">
        <f t="shared" si="270"/>
        <v>X</v>
      </c>
      <c r="DP245" s="8" t="str">
        <f t="shared" si="271"/>
        <v>X</v>
      </c>
      <c r="DQ245" s="8" t="str">
        <f t="shared" si="272"/>
        <v>X</v>
      </c>
      <c r="DR245" s="8" t="str">
        <f t="shared" si="273"/>
        <v>X</v>
      </c>
      <c r="DS245" s="8" t="str">
        <f t="shared" si="274"/>
        <v>X</v>
      </c>
      <c r="DT245" s="8" t="str">
        <f t="shared" si="275"/>
        <v>X</v>
      </c>
      <c r="DU245" s="8" t="str">
        <f t="shared" si="276"/>
        <v>X</v>
      </c>
      <c r="DV245" s="8" t="str">
        <f t="shared" si="277"/>
        <v>X</v>
      </c>
      <c r="DW245" s="8" t="str">
        <f t="shared" si="278"/>
        <v>X</v>
      </c>
      <c r="DX245" s="8" t="str">
        <f t="shared" si="279"/>
        <v>X</v>
      </c>
      <c r="DZ245" s="8" t="str">
        <f t="shared" si="280"/>
        <v>X</v>
      </c>
      <c r="EB245" s="8">
        <f>IF($DZ245="", "", COUNTIF($DZ$11:$DZ245, "X"))</f>
        <v>235</v>
      </c>
      <c r="ED245" s="10" t="str">
        <f t="shared" si="281"/>
        <v>235. Palazzo Cordusio, a Gran Meliá Hotel</v>
      </c>
      <c r="EF245" s="8">
        <v>235</v>
      </c>
      <c r="EH245" s="10" t="str">
        <f>IF($B245="", "", IF(COUNTIF($B$11:$B245, $B245)&gt;1, "", $B245))</f>
        <v/>
      </c>
      <c r="EI245" s="8" t="str">
        <f t="shared" si="282"/>
        <v/>
      </c>
      <c r="EJ245" s="10" t="str">
        <f t="shared" si="283"/>
        <v/>
      </c>
      <c r="EL245" s="10" t="str">
        <f>IF($C245="", "", IF(COUNTIF($C$11:$C245, $C245)&gt;1, "", $C245))</f>
        <v/>
      </c>
      <c r="EM245" s="8" t="str">
        <f t="shared" si="284"/>
        <v/>
      </c>
      <c r="EN245" s="10" t="str">
        <f t="shared" si="285"/>
        <v>Praslin</v>
      </c>
    </row>
    <row r="246" spans="1:144" hidden="1" x14ac:dyDescent="0.35">
      <c r="A246" s="2"/>
      <c r="B246" s="41" t="s">
        <v>354</v>
      </c>
      <c r="C246" s="42" t="s">
        <v>1283</v>
      </c>
      <c r="D246" s="42" t="s">
        <v>1499</v>
      </c>
      <c r="E246" s="49">
        <v>30</v>
      </c>
      <c r="F246" s="49">
        <v>17</v>
      </c>
      <c r="G246" s="49">
        <v>13</v>
      </c>
      <c r="H246" s="49">
        <v>0</v>
      </c>
      <c r="I246" s="42" t="s">
        <v>137</v>
      </c>
      <c r="J246" s="50" t="s">
        <v>137</v>
      </c>
      <c r="K246" s="49" t="s">
        <v>137</v>
      </c>
      <c r="L246" s="49" t="s">
        <v>137</v>
      </c>
      <c r="M246" s="49" t="s">
        <v>137</v>
      </c>
      <c r="N246" s="49" t="s">
        <v>137</v>
      </c>
      <c r="O246" s="49" t="s">
        <v>137</v>
      </c>
      <c r="P246" s="49" t="s">
        <v>137</v>
      </c>
      <c r="Q246" s="49" t="s">
        <v>137</v>
      </c>
      <c r="R246" s="49" t="s">
        <v>137</v>
      </c>
      <c r="S246" s="50" t="s">
        <v>137</v>
      </c>
      <c r="T246" s="49" t="s">
        <v>137</v>
      </c>
      <c r="U246" s="49" t="s">
        <v>137</v>
      </c>
      <c r="V246" s="49" t="s">
        <v>137</v>
      </c>
      <c r="W246" s="50" t="s">
        <v>137</v>
      </c>
      <c r="X246" s="49" t="s">
        <v>137</v>
      </c>
      <c r="Y246" s="50" t="s">
        <v>137</v>
      </c>
      <c r="Z246" s="49" t="s">
        <v>137</v>
      </c>
      <c r="AA246" s="49" t="s">
        <v>137</v>
      </c>
      <c r="AB246" s="67" t="s">
        <v>137</v>
      </c>
      <c r="AC246" s="63" t="s">
        <v>790</v>
      </c>
      <c r="AD246" s="63" t="s">
        <v>137</v>
      </c>
      <c r="AE246" s="43" t="s">
        <v>137</v>
      </c>
      <c r="AF246" s="2"/>
      <c r="BE246" s="8" t="str">
        <f t="shared" si="286"/>
        <v>X</v>
      </c>
      <c r="BG246" s="8" t="str">
        <f t="shared" si="223"/>
        <v/>
      </c>
      <c r="BH246" s="8" t="str">
        <f t="shared" si="224"/>
        <v/>
      </c>
      <c r="BI246" s="8" t="str">
        <f t="shared" si="225"/>
        <v/>
      </c>
      <c r="BJ246" s="8" t="str">
        <f t="shared" si="226"/>
        <v/>
      </c>
      <c r="BK246" s="8" t="str">
        <f t="shared" si="227"/>
        <v/>
      </c>
      <c r="BL246" s="8" t="str">
        <f t="shared" si="228"/>
        <v/>
      </c>
      <c r="BM246" s="8" t="str">
        <f t="shared" si="229"/>
        <v/>
      </c>
      <c r="BN246" s="8" t="str">
        <f t="shared" si="230"/>
        <v>Yellow</v>
      </c>
      <c r="BO246" s="8" t="str">
        <f t="shared" si="231"/>
        <v>Yellow</v>
      </c>
      <c r="BP246" s="8" t="str">
        <f t="shared" si="232"/>
        <v>Yellow</v>
      </c>
      <c r="BQ246" s="8" t="str">
        <f t="shared" si="233"/>
        <v>Yellow</v>
      </c>
      <c r="BR246" s="8" t="str">
        <f t="shared" si="234"/>
        <v>Yellow</v>
      </c>
      <c r="BS246" s="8" t="str">
        <f t="shared" si="235"/>
        <v>Yellow</v>
      </c>
      <c r="BT246" s="8" t="str">
        <f t="shared" si="236"/>
        <v>Yellow</v>
      </c>
      <c r="BU246" s="8" t="str">
        <f t="shared" si="237"/>
        <v>Yellow</v>
      </c>
      <c r="BV246" s="8" t="str">
        <f t="shared" si="238"/>
        <v>Yellow</v>
      </c>
      <c r="BW246" s="8" t="str">
        <f t="shared" si="239"/>
        <v>Yellow</v>
      </c>
      <c r="BX246" s="8" t="str">
        <f t="shared" si="240"/>
        <v>Yellow</v>
      </c>
      <c r="BY246" s="8" t="str">
        <f t="shared" si="241"/>
        <v>Yellow</v>
      </c>
      <c r="BZ246" s="8" t="str">
        <f t="shared" si="242"/>
        <v>Yellow</v>
      </c>
      <c r="CA246" s="8" t="str">
        <f t="shared" si="243"/>
        <v>Yellow</v>
      </c>
      <c r="CB246" s="8" t="str">
        <f t="shared" si="244"/>
        <v>Yellow</v>
      </c>
      <c r="CC246" s="8" t="str">
        <f t="shared" si="245"/>
        <v>Yellow</v>
      </c>
      <c r="CD246" s="8" t="str">
        <f t="shared" si="246"/>
        <v>Yellow</v>
      </c>
      <c r="CE246" s="8" t="str">
        <f t="shared" si="247"/>
        <v>Yellow</v>
      </c>
      <c r="CF246" s="8" t="str">
        <f t="shared" si="248"/>
        <v>Yellow</v>
      </c>
      <c r="CG246" s="8" t="str">
        <f t="shared" si="287"/>
        <v>Yellow</v>
      </c>
      <c r="CH246" s="8" t="str">
        <f t="shared" si="249"/>
        <v/>
      </c>
      <c r="CI246" s="8" t="str">
        <f t="shared" si="288"/>
        <v>Yellow</v>
      </c>
      <c r="CJ246" s="8" t="str">
        <f t="shared" si="250"/>
        <v>Yellow</v>
      </c>
      <c r="CL246" s="10" t="str">
        <f t="shared" si="289"/>
        <v>Italy - Cortina d'Ampezzo - Le Graal Cortina</v>
      </c>
      <c r="CN246" s="22" t="str">
        <f t="shared" si="251"/>
        <v/>
      </c>
      <c r="CO246" s="22" t="str">
        <f t="shared" si="252"/>
        <v/>
      </c>
      <c r="CP246" s="22" t="str">
        <f t="shared" si="253"/>
        <v/>
      </c>
      <c r="CQ246" s="22" t="str">
        <f t="shared" si="254"/>
        <v/>
      </c>
      <c r="CR246" s="22" t="str">
        <f t="shared" si="290"/>
        <v/>
      </c>
      <c r="CS246" s="22" t="str">
        <f t="shared" si="291"/>
        <v/>
      </c>
      <c r="CY246" s="8" t="str">
        <f t="shared" si="255"/>
        <v>X</v>
      </c>
      <c r="CZ246" s="29" t="str">
        <f t="shared" si="256"/>
        <v>X</v>
      </c>
      <c r="DB246" s="8" t="str">
        <f t="shared" si="257"/>
        <v>X</v>
      </c>
      <c r="DC246" s="8" t="str">
        <f t="shared" si="258"/>
        <v>X</v>
      </c>
      <c r="DD246" s="8" t="str">
        <f t="shared" si="259"/>
        <v>X</v>
      </c>
      <c r="DE246" s="8" t="str">
        <f t="shared" si="260"/>
        <v>X</v>
      </c>
      <c r="DF246" s="8" t="str">
        <f t="shared" si="261"/>
        <v>X</v>
      </c>
      <c r="DG246" s="8" t="str">
        <f t="shared" si="262"/>
        <v>X</v>
      </c>
      <c r="DH246" s="8" t="str">
        <f t="shared" si="263"/>
        <v>X</v>
      </c>
      <c r="DI246" s="8" t="str">
        <f t="shared" si="264"/>
        <v>X</v>
      </c>
      <c r="DJ246" s="8" t="str">
        <f t="shared" si="265"/>
        <v>X</v>
      </c>
      <c r="DK246" s="8" t="str">
        <f t="shared" si="266"/>
        <v>X</v>
      </c>
      <c r="DL246" s="8" t="str">
        <f t="shared" si="267"/>
        <v>X</v>
      </c>
      <c r="DM246" s="8" t="str">
        <f t="shared" si="268"/>
        <v>X</v>
      </c>
      <c r="DN246" s="8" t="str">
        <f t="shared" si="269"/>
        <v>X</v>
      </c>
      <c r="DO246" s="8" t="str">
        <f t="shared" si="270"/>
        <v>X</v>
      </c>
      <c r="DP246" s="8" t="str">
        <f t="shared" si="271"/>
        <v>X</v>
      </c>
      <c r="DQ246" s="8" t="str">
        <f t="shared" si="272"/>
        <v>X</v>
      </c>
      <c r="DR246" s="8" t="str">
        <f t="shared" si="273"/>
        <v>X</v>
      </c>
      <c r="DS246" s="8" t="str">
        <f t="shared" si="274"/>
        <v>X</v>
      </c>
      <c r="DT246" s="8" t="str">
        <f t="shared" si="275"/>
        <v>X</v>
      </c>
      <c r="DU246" s="8" t="str">
        <f t="shared" si="276"/>
        <v>X</v>
      </c>
      <c r="DV246" s="8" t="str">
        <f t="shared" si="277"/>
        <v>X</v>
      </c>
      <c r="DW246" s="8" t="str">
        <f t="shared" si="278"/>
        <v>X</v>
      </c>
      <c r="DX246" s="8" t="str">
        <f t="shared" si="279"/>
        <v>X</v>
      </c>
      <c r="DZ246" s="8" t="str">
        <f t="shared" si="280"/>
        <v>X</v>
      </c>
      <c r="EB246" s="8">
        <f>IF($DZ246="", "", COUNTIF($DZ$11:$DZ246, "X"))</f>
        <v>236</v>
      </c>
      <c r="ED246" s="10" t="str">
        <f t="shared" si="281"/>
        <v>236. Le Graal Cortina</v>
      </c>
      <c r="EF246" s="8">
        <v>236</v>
      </c>
      <c r="EH246" s="10" t="str">
        <f>IF($B246="", "", IF(COUNTIF($B$11:$B246, $B246)&gt;1, "", $B246))</f>
        <v/>
      </c>
      <c r="EI246" s="8" t="str">
        <f t="shared" si="282"/>
        <v/>
      </c>
      <c r="EJ246" s="10" t="str">
        <f t="shared" si="283"/>
        <v/>
      </c>
      <c r="EL246" s="10" t="str">
        <f>IF($C246="", "", IF(COUNTIF($C$11:$C246, $C246)&gt;1, "", $C246))</f>
        <v/>
      </c>
      <c r="EM246" s="8" t="str">
        <f t="shared" si="284"/>
        <v/>
      </c>
      <c r="EN246" s="10" t="str">
        <f t="shared" si="285"/>
        <v>Providenciales</v>
      </c>
    </row>
    <row r="247" spans="1:144" hidden="1" x14ac:dyDescent="0.35">
      <c r="A247" s="2"/>
      <c r="B247" s="41" t="s">
        <v>354</v>
      </c>
      <c r="C247" s="42" t="s">
        <v>357</v>
      </c>
      <c r="D247" s="42" t="s">
        <v>1437</v>
      </c>
      <c r="E247" s="49">
        <v>15</v>
      </c>
      <c r="F247" s="49">
        <v>0</v>
      </c>
      <c r="G247" s="49">
        <v>15</v>
      </c>
      <c r="H247" s="49">
        <v>0</v>
      </c>
      <c r="I247" s="42" t="s">
        <v>137</v>
      </c>
      <c r="J247" s="50" t="s">
        <v>137</v>
      </c>
      <c r="K247" s="49" t="s">
        <v>137</v>
      </c>
      <c r="L247" s="49" t="s">
        <v>137</v>
      </c>
      <c r="M247" s="49" t="s">
        <v>137</v>
      </c>
      <c r="N247" s="49" t="s">
        <v>137</v>
      </c>
      <c r="O247" s="49" t="s">
        <v>137</v>
      </c>
      <c r="P247" s="49" t="s">
        <v>137</v>
      </c>
      <c r="Q247" s="49" t="s">
        <v>137</v>
      </c>
      <c r="R247" s="49" t="s">
        <v>137</v>
      </c>
      <c r="S247" s="50" t="s">
        <v>137</v>
      </c>
      <c r="T247" s="49" t="s">
        <v>137</v>
      </c>
      <c r="U247" s="49" t="s">
        <v>137</v>
      </c>
      <c r="V247" s="49" t="s">
        <v>137</v>
      </c>
      <c r="W247" s="50" t="s">
        <v>137</v>
      </c>
      <c r="X247" s="49" t="s">
        <v>137</v>
      </c>
      <c r="Y247" s="50" t="s">
        <v>137</v>
      </c>
      <c r="Z247" s="49" t="s">
        <v>137</v>
      </c>
      <c r="AA247" s="49" t="s">
        <v>137</v>
      </c>
      <c r="AB247" s="67" t="s">
        <v>137</v>
      </c>
      <c r="AC247" s="63" t="s">
        <v>790</v>
      </c>
      <c r="AD247" s="63" t="s">
        <v>137</v>
      </c>
      <c r="AE247" s="43" t="s">
        <v>137</v>
      </c>
      <c r="AF247" s="2"/>
      <c r="BE247" s="8" t="str">
        <f t="shared" si="286"/>
        <v>X</v>
      </c>
      <c r="BG247" s="8" t="str">
        <f t="shared" si="223"/>
        <v/>
      </c>
      <c r="BH247" s="8" t="str">
        <f t="shared" si="224"/>
        <v/>
      </c>
      <c r="BI247" s="8" t="str">
        <f t="shared" si="225"/>
        <v/>
      </c>
      <c r="BJ247" s="8" t="str">
        <f t="shared" si="226"/>
        <v/>
      </c>
      <c r="BK247" s="8" t="str">
        <f t="shared" si="227"/>
        <v/>
      </c>
      <c r="BL247" s="8" t="str">
        <f t="shared" si="228"/>
        <v/>
      </c>
      <c r="BM247" s="8" t="str">
        <f t="shared" si="229"/>
        <v/>
      </c>
      <c r="BN247" s="8" t="str">
        <f t="shared" si="230"/>
        <v>Yellow</v>
      </c>
      <c r="BO247" s="8" t="str">
        <f t="shared" si="231"/>
        <v>Yellow</v>
      </c>
      <c r="BP247" s="8" t="str">
        <f t="shared" si="232"/>
        <v>Yellow</v>
      </c>
      <c r="BQ247" s="8" t="str">
        <f t="shared" si="233"/>
        <v>Yellow</v>
      </c>
      <c r="BR247" s="8" t="str">
        <f t="shared" si="234"/>
        <v>Yellow</v>
      </c>
      <c r="BS247" s="8" t="str">
        <f t="shared" si="235"/>
        <v>Yellow</v>
      </c>
      <c r="BT247" s="8" t="str">
        <f t="shared" si="236"/>
        <v>Yellow</v>
      </c>
      <c r="BU247" s="8" t="str">
        <f t="shared" si="237"/>
        <v>Yellow</v>
      </c>
      <c r="BV247" s="8" t="str">
        <f t="shared" si="238"/>
        <v>Yellow</v>
      </c>
      <c r="BW247" s="8" t="str">
        <f t="shared" si="239"/>
        <v>Yellow</v>
      </c>
      <c r="BX247" s="8" t="str">
        <f t="shared" si="240"/>
        <v>Yellow</v>
      </c>
      <c r="BY247" s="8" t="str">
        <f t="shared" si="241"/>
        <v>Yellow</v>
      </c>
      <c r="BZ247" s="8" t="str">
        <f t="shared" si="242"/>
        <v>Yellow</v>
      </c>
      <c r="CA247" s="8" t="str">
        <f t="shared" si="243"/>
        <v>Yellow</v>
      </c>
      <c r="CB247" s="8" t="str">
        <f t="shared" si="244"/>
        <v>Yellow</v>
      </c>
      <c r="CC247" s="8" t="str">
        <f t="shared" si="245"/>
        <v>Yellow</v>
      </c>
      <c r="CD247" s="8" t="str">
        <f t="shared" si="246"/>
        <v>Yellow</v>
      </c>
      <c r="CE247" s="8" t="str">
        <f t="shared" si="247"/>
        <v>Yellow</v>
      </c>
      <c r="CF247" s="8" t="str">
        <f t="shared" si="248"/>
        <v>Yellow</v>
      </c>
      <c r="CG247" s="8" t="str">
        <f t="shared" si="287"/>
        <v>Yellow</v>
      </c>
      <c r="CH247" s="8" t="str">
        <f t="shared" si="249"/>
        <v/>
      </c>
      <c r="CI247" s="8" t="str">
        <f t="shared" si="288"/>
        <v>Yellow</v>
      </c>
      <c r="CJ247" s="8" t="str">
        <f t="shared" si="250"/>
        <v>Yellow</v>
      </c>
      <c r="CL247" s="10" t="str">
        <f t="shared" si="289"/>
        <v>Italy - Rome - Casa J.K. Place, Roma</v>
      </c>
      <c r="CN247" s="22" t="str">
        <f t="shared" si="251"/>
        <v/>
      </c>
      <c r="CO247" s="22" t="str">
        <f t="shared" si="252"/>
        <v/>
      </c>
      <c r="CP247" s="22" t="str">
        <f t="shared" si="253"/>
        <v/>
      </c>
      <c r="CQ247" s="22" t="str">
        <f t="shared" si="254"/>
        <v/>
      </c>
      <c r="CR247" s="22" t="str">
        <f t="shared" si="290"/>
        <v/>
      </c>
      <c r="CS247" s="22" t="str">
        <f t="shared" si="291"/>
        <v/>
      </c>
      <c r="CY247" s="8" t="str">
        <f t="shared" si="255"/>
        <v>X</v>
      </c>
      <c r="CZ247" s="29" t="str">
        <f t="shared" si="256"/>
        <v>X</v>
      </c>
      <c r="DB247" s="8" t="str">
        <f t="shared" si="257"/>
        <v>X</v>
      </c>
      <c r="DC247" s="8" t="str">
        <f t="shared" si="258"/>
        <v>X</v>
      </c>
      <c r="DD247" s="8" t="str">
        <f t="shared" si="259"/>
        <v>X</v>
      </c>
      <c r="DE247" s="8" t="str">
        <f t="shared" si="260"/>
        <v>X</v>
      </c>
      <c r="DF247" s="8" t="str">
        <f t="shared" si="261"/>
        <v>X</v>
      </c>
      <c r="DG247" s="8" t="str">
        <f t="shared" si="262"/>
        <v>X</v>
      </c>
      <c r="DH247" s="8" t="str">
        <f t="shared" si="263"/>
        <v>X</v>
      </c>
      <c r="DI247" s="8" t="str">
        <f t="shared" si="264"/>
        <v>X</v>
      </c>
      <c r="DJ247" s="8" t="str">
        <f t="shared" si="265"/>
        <v>X</v>
      </c>
      <c r="DK247" s="8" t="str">
        <f t="shared" si="266"/>
        <v>X</v>
      </c>
      <c r="DL247" s="8" t="str">
        <f t="shared" si="267"/>
        <v>X</v>
      </c>
      <c r="DM247" s="8" t="str">
        <f t="shared" si="268"/>
        <v>X</v>
      </c>
      <c r="DN247" s="8" t="str">
        <f t="shared" si="269"/>
        <v>X</v>
      </c>
      <c r="DO247" s="8" t="str">
        <f t="shared" si="270"/>
        <v>X</v>
      </c>
      <c r="DP247" s="8" t="str">
        <f t="shared" si="271"/>
        <v>X</v>
      </c>
      <c r="DQ247" s="8" t="str">
        <f t="shared" si="272"/>
        <v>X</v>
      </c>
      <c r="DR247" s="8" t="str">
        <f t="shared" si="273"/>
        <v>X</v>
      </c>
      <c r="DS247" s="8" t="str">
        <f t="shared" si="274"/>
        <v>X</v>
      </c>
      <c r="DT247" s="8" t="str">
        <f t="shared" si="275"/>
        <v>X</v>
      </c>
      <c r="DU247" s="8" t="str">
        <f t="shared" si="276"/>
        <v>X</v>
      </c>
      <c r="DV247" s="8" t="str">
        <f t="shared" si="277"/>
        <v>X</v>
      </c>
      <c r="DW247" s="8" t="str">
        <f t="shared" si="278"/>
        <v>X</v>
      </c>
      <c r="DX247" s="8" t="str">
        <f t="shared" si="279"/>
        <v>X</v>
      </c>
      <c r="DZ247" s="8" t="str">
        <f t="shared" si="280"/>
        <v>X</v>
      </c>
      <c r="EB247" s="8">
        <f>IF($DZ247="", "", COUNTIF($DZ$11:$DZ247, "X"))</f>
        <v>237</v>
      </c>
      <c r="ED247" s="10" t="str">
        <f t="shared" si="281"/>
        <v>237. Casa J.K. Place, Roma</v>
      </c>
      <c r="EF247" s="8">
        <v>237</v>
      </c>
      <c r="EH247" s="10" t="str">
        <f>IF($B247="", "", IF(COUNTIF($B$11:$B247, $B247)&gt;1, "", $B247))</f>
        <v/>
      </c>
      <c r="EI247" s="8" t="str">
        <f t="shared" si="282"/>
        <v/>
      </c>
      <c r="EJ247" s="10" t="str">
        <f t="shared" si="283"/>
        <v/>
      </c>
      <c r="EL247" s="10" t="str">
        <f>IF($C247="", "", IF(COUNTIF($C$11:$C247, $C247)&gt;1, "", $C247))</f>
        <v/>
      </c>
      <c r="EM247" s="8" t="str">
        <f t="shared" si="284"/>
        <v/>
      </c>
      <c r="EN247" s="10" t="str">
        <f t="shared" si="285"/>
        <v>Puerto Natales</v>
      </c>
    </row>
    <row r="248" spans="1:144" hidden="1" x14ac:dyDescent="0.35">
      <c r="A248" s="2"/>
      <c r="B248" s="41" t="s">
        <v>354</v>
      </c>
      <c r="C248" s="42" t="s">
        <v>1469</v>
      </c>
      <c r="D248" s="42" t="s">
        <v>1470</v>
      </c>
      <c r="E248" s="49">
        <v>71</v>
      </c>
      <c r="F248" s="49">
        <v>42</v>
      </c>
      <c r="G248" s="49">
        <v>29</v>
      </c>
      <c r="H248" s="49">
        <v>0</v>
      </c>
      <c r="I248" s="42" t="s">
        <v>137</v>
      </c>
      <c r="J248" s="50" t="s">
        <v>137</v>
      </c>
      <c r="K248" s="49" t="s">
        <v>137</v>
      </c>
      <c r="L248" s="49" t="s">
        <v>137</v>
      </c>
      <c r="M248" s="49" t="s">
        <v>137</v>
      </c>
      <c r="N248" s="49" t="s">
        <v>137</v>
      </c>
      <c r="O248" s="49" t="s">
        <v>137</v>
      </c>
      <c r="P248" s="49" t="s">
        <v>137</v>
      </c>
      <c r="Q248" s="49" t="s">
        <v>137</v>
      </c>
      <c r="R248" s="49" t="s">
        <v>137</v>
      </c>
      <c r="S248" s="50" t="s">
        <v>137</v>
      </c>
      <c r="T248" s="49" t="s">
        <v>137</v>
      </c>
      <c r="U248" s="49" t="s">
        <v>137</v>
      </c>
      <c r="V248" s="49" t="s">
        <v>137</v>
      </c>
      <c r="W248" s="50" t="s">
        <v>137</v>
      </c>
      <c r="X248" s="49" t="s">
        <v>137</v>
      </c>
      <c r="Y248" s="50" t="s">
        <v>137</v>
      </c>
      <c r="Z248" s="49" t="s">
        <v>137</v>
      </c>
      <c r="AA248" s="49" t="s">
        <v>137</v>
      </c>
      <c r="AB248" s="67" t="s">
        <v>137</v>
      </c>
      <c r="AC248" s="63" t="s">
        <v>790</v>
      </c>
      <c r="AD248" s="63" t="s">
        <v>137</v>
      </c>
      <c r="AE248" s="43" t="s">
        <v>137</v>
      </c>
      <c r="AF248" s="2"/>
      <c r="BE248" s="8" t="str">
        <f t="shared" si="286"/>
        <v>X</v>
      </c>
      <c r="BG248" s="8" t="str">
        <f t="shared" si="223"/>
        <v/>
      </c>
      <c r="BH248" s="8" t="str">
        <f t="shared" si="224"/>
        <v/>
      </c>
      <c r="BI248" s="8" t="str">
        <f t="shared" si="225"/>
        <v/>
      </c>
      <c r="BJ248" s="8" t="str">
        <f t="shared" si="226"/>
        <v/>
      </c>
      <c r="BK248" s="8" t="str">
        <f t="shared" si="227"/>
        <v/>
      </c>
      <c r="BL248" s="8" t="str">
        <f t="shared" si="228"/>
        <v/>
      </c>
      <c r="BM248" s="8" t="str">
        <f t="shared" si="229"/>
        <v/>
      </c>
      <c r="BN248" s="8" t="str">
        <f t="shared" si="230"/>
        <v>Yellow</v>
      </c>
      <c r="BO248" s="8" t="str">
        <f t="shared" si="231"/>
        <v>Yellow</v>
      </c>
      <c r="BP248" s="8" t="str">
        <f t="shared" si="232"/>
        <v>Yellow</v>
      </c>
      <c r="BQ248" s="8" t="str">
        <f t="shared" si="233"/>
        <v>Yellow</v>
      </c>
      <c r="BR248" s="8" t="str">
        <f t="shared" si="234"/>
        <v>Yellow</v>
      </c>
      <c r="BS248" s="8" t="str">
        <f t="shared" si="235"/>
        <v>Yellow</v>
      </c>
      <c r="BT248" s="8" t="str">
        <f t="shared" si="236"/>
        <v>Yellow</v>
      </c>
      <c r="BU248" s="8" t="str">
        <f t="shared" si="237"/>
        <v>Yellow</v>
      </c>
      <c r="BV248" s="8" t="str">
        <f t="shared" si="238"/>
        <v>Yellow</v>
      </c>
      <c r="BW248" s="8" t="str">
        <f t="shared" si="239"/>
        <v>Yellow</v>
      </c>
      <c r="BX248" s="8" t="str">
        <f t="shared" si="240"/>
        <v>Yellow</v>
      </c>
      <c r="BY248" s="8" t="str">
        <f t="shared" si="241"/>
        <v>Yellow</v>
      </c>
      <c r="BZ248" s="8" t="str">
        <f t="shared" si="242"/>
        <v>Yellow</v>
      </c>
      <c r="CA248" s="8" t="str">
        <f t="shared" si="243"/>
        <v>Yellow</v>
      </c>
      <c r="CB248" s="8" t="str">
        <f t="shared" si="244"/>
        <v>Yellow</v>
      </c>
      <c r="CC248" s="8" t="str">
        <f t="shared" si="245"/>
        <v>Yellow</v>
      </c>
      <c r="CD248" s="8" t="str">
        <f t="shared" si="246"/>
        <v>Yellow</v>
      </c>
      <c r="CE248" s="8" t="str">
        <f t="shared" si="247"/>
        <v>Yellow</v>
      </c>
      <c r="CF248" s="8" t="str">
        <f t="shared" si="248"/>
        <v>Yellow</v>
      </c>
      <c r="CG248" s="8" t="str">
        <f t="shared" si="287"/>
        <v>Yellow</v>
      </c>
      <c r="CH248" s="8" t="str">
        <f t="shared" si="249"/>
        <v/>
      </c>
      <c r="CI248" s="8" t="str">
        <f t="shared" si="288"/>
        <v>Yellow</v>
      </c>
      <c r="CJ248" s="8" t="str">
        <f t="shared" si="250"/>
        <v>Yellow</v>
      </c>
      <c r="CL248" s="10" t="str">
        <f t="shared" si="289"/>
        <v>Italy - Taormina (ME) - Atlantis Bay</v>
      </c>
      <c r="CN248" s="22" t="str">
        <f t="shared" si="251"/>
        <v/>
      </c>
      <c r="CO248" s="22" t="str">
        <f t="shared" si="252"/>
        <v/>
      </c>
      <c r="CP248" s="22" t="str">
        <f t="shared" si="253"/>
        <v/>
      </c>
      <c r="CQ248" s="22" t="str">
        <f t="shared" si="254"/>
        <v/>
      </c>
      <c r="CR248" s="22" t="str">
        <f t="shared" si="290"/>
        <v/>
      </c>
      <c r="CS248" s="22" t="str">
        <f t="shared" si="291"/>
        <v/>
      </c>
      <c r="CY248" s="8" t="str">
        <f t="shared" si="255"/>
        <v>X</v>
      </c>
      <c r="CZ248" s="29" t="str">
        <f t="shared" si="256"/>
        <v>X</v>
      </c>
      <c r="DB248" s="8" t="str">
        <f t="shared" si="257"/>
        <v>X</v>
      </c>
      <c r="DC248" s="8" t="str">
        <f t="shared" si="258"/>
        <v>X</v>
      </c>
      <c r="DD248" s="8" t="str">
        <f t="shared" si="259"/>
        <v>X</v>
      </c>
      <c r="DE248" s="8" t="str">
        <f t="shared" si="260"/>
        <v>X</v>
      </c>
      <c r="DF248" s="8" t="str">
        <f t="shared" si="261"/>
        <v>X</v>
      </c>
      <c r="DG248" s="8" t="str">
        <f t="shared" si="262"/>
        <v>X</v>
      </c>
      <c r="DH248" s="8" t="str">
        <f t="shared" si="263"/>
        <v>X</v>
      </c>
      <c r="DI248" s="8" t="str">
        <f t="shared" si="264"/>
        <v>X</v>
      </c>
      <c r="DJ248" s="8" t="str">
        <f t="shared" si="265"/>
        <v>X</v>
      </c>
      <c r="DK248" s="8" t="str">
        <f t="shared" si="266"/>
        <v>X</v>
      </c>
      <c r="DL248" s="8" t="str">
        <f t="shared" si="267"/>
        <v>X</v>
      </c>
      <c r="DM248" s="8" t="str">
        <f t="shared" si="268"/>
        <v>X</v>
      </c>
      <c r="DN248" s="8" t="str">
        <f t="shared" si="269"/>
        <v>X</v>
      </c>
      <c r="DO248" s="8" t="str">
        <f t="shared" si="270"/>
        <v>X</v>
      </c>
      <c r="DP248" s="8" t="str">
        <f t="shared" si="271"/>
        <v>X</v>
      </c>
      <c r="DQ248" s="8" t="str">
        <f t="shared" si="272"/>
        <v>X</v>
      </c>
      <c r="DR248" s="8" t="str">
        <f t="shared" si="273"/>
        <v>X</v>
      </c>
      <c r="DS248" s="8" t="str">
        <f t="shared" si="274"/>
        <v>X</v>
      </c>
      <c r="DT248" s="8" t="str">
        <f t="shared" si="275"/>
        <v>X</v>
      </c>
      <c r="DU248" s="8" t="str">
        <f t="shared" si="276"/>
        <v>X</v>
      </c>
      <c r="DV248" s="8" t="str">
        <f t="shared" si="277"/>
        <v>X</v>
      </c>
      <c r="DW248" s="8" t="str">
        <f t="shared" si="278"/>
        <v>X</v>
      </c>
      <c r="DX248" s="8" t="str">
        <f t="shared" si="279"/>
        <v>X</v>
      </c>
      <c r="DZ248" s="8" t="str">
        <f t="shared" si="280"/>
        <v>X</v>
      </c>
      <c r="EB248" s="8">
        <f>IF($DZ248="", "", COUNTIF($DZ$11:$DZ248, "X"))</f>
        <v>238</v>
      </c>
      <c r="ED248" s="10" t="str">
        <f t="shared" si="281"/>
        <v>238. Atlantis Bay</v>
      </c>
      <c r="EF248" s="8">
        <v>238</v>
      </c>
      <c r="EH248" s="10" t="str">
        <f>IF($B248="", "", IF(COUNTIF($B$11:$B248, $B248)&gt;1, "", $B248))</f>
        <v/>
      </c>
      <c r="EI248" s="8" t="str">
        <f t="shared" si="282"/>
        <v/>
      </c>
      <c r="EJ248" s="10" t="str">
        <f t="shared" si="283"/>
        <v/>
      </c>
      <c r="EL248" s="10" t="str">
        <f>IF($C248="", "", IF(COUNTIF($C$11:$C248, $C248)&gt;1, "", $C248))</f>
        <v>Taormina (ME)</v>
      </c>
      <c r="EM248" s="8">
        <f t="shared" si="284"/>
        <v>316</v>
      </c>
      <c r="EN248" s="10" t="str">
        <f t="shared" si="285"/>
        <v>Puerto Varas</v>
      </c>
    </row>
    <row r="249" spans="1:144" hidden="1" x14ac:dyDescent="0.35">
      <c r="A249" s="2"/>
      <c r="B249" s="41" t="s">
        <v>354</v>
      </c>
      <c r="C249" s="42" t="s">
        <v>1471</v>
      </c>
      <c r="D249" s="42" t="s">
        <v>1472</v>
      </c>
      <c r="E249" s="49">
        <v>18</v>
      </c>
      <c r="F249" s="49">
        <v>12</v>
      </c>
      <c r="G249" s="49">
        <v>6</v>
      </c>
      <c r="H249" s="49">
        <v>0</v>
      </c>
      <c r="I249" s="42" t="s">
        <v>137</v>
      </c>
      <c r="J249" s="50" t="s">
        <v>137</v>
      </c>
      <c r="K249" s="49" t="s">
        <v>137</v>
      </c>
      <c r="L249" s="49" t="s">
        <v>137</v>
      </c>
      <c r="M249" s="49" t="s">
        <v>137</v>
      </c>
      <c r="N249" s="49" t="s">
        <v>137</v>
      </c>
      <c r="O249" s="49" t="s">
        <v>137</v>
      </c>
      <c r="P249" s="49" t="s">
        <v>137</v>
      </c>
      <c r="Q249" s="49" t="s">
        <v>137</v>
      </c>
      <c r="R249" s="49" t="s">
        <v>137</v>
      </c>
      <c r="S249" s="50" t="s">
        <v>137</v>
      </c>
      <c r="T249" s="49" t="s">
        <v>137</v>
      </c>
      <c r="U249" s="49" t="s">
        <v>137</v>
      </c>
      <c r="V249" s="49" t="s">
        <v>137</v>
      </c>
      <c r="W249" s="50" t="s">
        <v>137</v>
      </c>
      <c r="X249" s="49" t="s">
        <v>137</v>
      </c>
      <c r="Y249" s="50" t="s">
        <v>137</v>
      </c>
      <c r="Z249" s="49" t="s">
        <v>137</v>
      </c>
      <c r="AA249" s="49" t="s">
        <v>137</v>
      </c>
      <c r="AB249" s="67" t="s">
        <v>137</v>
      </c>
      <c r="AC249" s="63" t="s">
        <v>790</v>
      </c>
      <c r="AD249" s="63" t="s">
        <v>137</v>
      </c>
      <c r="AE249" s="43" t="s">
        <v>137</v>
      </c>
      <c r="AF249" s="2"/>
      <c r="BE249" s="8" t="str">
        <f t="shared" si="286"/>
        <v>X</v>
      </c>
      <c r="BG249" s="8" t="str">
        <f t="shared" si="223"/>
        <v/>
      </c>
      <c r="BH249" s="8" t="str">
        <f t="shared" si="224"/>
        <v/>
      </c>
      <c r="BI249" s="8" t="str">
        <f t="shared" si="225"/>
        <v/>
      </c>
      <c r="BJ249" s="8" t="str">
        <f t="shared" si="226"/>
        <v/>
      </c>
      <c r="BK249" s="8" t="str">
        <f t="shared" si="227"/>
        <v/>
      </c>
      <c r="BL249" s="8" t="str">
        <f t="shared" si="228"/>
        <v/>
      </c>
      <c r="BM249" s="8" t="str">
        <f t="shared" si="229"/>
        <v/>
      </c>
      <c r="BN249" s="8" t="str">
        <f t="shared" si="230"/>
        <v>Yellow</v>
      </c>
      <c r="BO249" s="8" t="str">
        <f t="shared" si="231"/>
        <v>Yellow</v>
      </c>
      <c r="BP249" s="8" t="str">
        <f t="shared" si="232"/>
        <v>Yellow</v>
      </c>
      <c r="BQ249" s="8" t="str">
        <f t="shared" si="233"/>
        <v>Yellow</v>
      </c>
      <c r="BR249" s="8" t="str">
        <f t="shared" si="234"/>
        <v>Yellow</v>
      </c>
      <c r="BS249" s="8" t="str">
        <f t="shared" si="235"/>
        <v>Yellow</v>
      </c>
      <c r="BT249" s="8" t="str">
        <f t="shared" si="236"/>
        <v>Yellow</v>
      </c>
      <c r="BU249" s="8" t="str">
        <f t="shared" si="237"/>
        <v>Yellow</v>
      </c>
      <c r="BV249" s="8" t="str">
        <f t="shared" si="238"/>
        <v>Yellow</v>
      </c>
      <c r="BW249" s="8" t="str">
        <f t="shared" si="239"/>
        <v>Yellow</v>
      </c>
      <c r="BX249" s="8" t="str">
        <f t="shared" si="240"/>
        <v>Yellow</v>
      </c>
      <c r="BY249" s="8" t="str">
        <f t="shared" si="241"/>
        <v>Yellow</v>
      </c>
      <c r="BZ249" s="8" t="str">
        <f t="shared" si="242"/>
        <v>Yellow</v>
      </c>
      <c r="CA249" s="8" t="str">
        <f t="shared" si="243"/>
        <v>Yellow</v>
      </c>
      <c r="CB249" s="8" t="str">
        <f t="shared" si="244"/>
        <v>Yellow</v>
      </c>
      <c r="CC249" s="8" t="str">
        <f t="shared" si="245"/>
        <v>Yellow</v>
      </c>
      <c r="CD249" s="8" t="str">
        <f t="shared" si="246"/>
        <v>Yellow</v>
      </c>
      <c r="CE249" s="8" t="str">
        <f t="shared" si="247"/>
        <v>Yellow</v>
      </c>
      <c r="CF249" s="8" t="str">
        <f t="shared" si="248"/>
        <v>Yellow</v>
      </c>
      <c r="CG249" s="8" t="str">
        <f t="shared" si="287"/>
        <v>Yellow</v>
      </c>
      <c r="CH249" s="8" t="str">
        <f t="shared" si="249"/>
        <v/>
      </c>
      <c r="CI249" s="8" t="str">
        <f t="shared" si="288"/>
        <v>Yellow</v>
      </c>
      <c r="CJ249" s="8" t="str">
        <f t="shared" si="250"/>
        <v>Yellow</v>
      </c>
      <c r="CL249" s="10" t="str">
        <f t="shared" si="289"/>
        <v>Italy - Como - Palazzo Venezia</v>
      </c>
      <c r="CN249" s="22" t="str">
        <f t="shared" si="251"/>
        <v/>
      </c>
      <c r="CO249" s="22" t="str">
        <f t="shared" si="252"/>
        <v/>
      </c>
      <c r="CP249" s="22" t="str">
        <f t="shared" si="253"/>
        <v/>
      </c>
      <c r="CQ249" s="22" t="str">
        <f t="shared" si="254"/>
        <v/>
      </c>
      <c r="CR249" s="22" t="str">
        <f t="shared" si="290"/>
        <v/>
      </c>
      <c r="CS249" s="22" t="str">
        <f t="shared" si="291"/>
        <v/>
      </c>
      <c r="CY249" s="8" t="str">
        <f t="shared" si="255"/>
        <v>X</v>
      </c>
      <c r="CZ249" s="29" t="str">
        <f t="shared" si="256"/>
        <v>X</v>
      </c>
      <c r="DB249" s="8" t="str">
        <f t="shared" si="257"/>
        <v>X</v>
      </c>
      <c r="DC249" s="8" t="str">
        <f t="shared" si="258"/>
        <v>X</v>
      </c>
      <c r="DD249" s="8" t="str">
        <f t="shared" si="259"/>
        <v>X</v>
      </c>
      <c r="DE249" s="8" t="str">
        <f t="shared" si="260"/>
        <v>X</v>
      </c>
      <c r="DF249" s="8" t="str">
        <f t="shared" si="261"/>
        <v>X</v>
      </c>
      <c r="DG249" s="8" t="str">
        <f t="shared" si="262"/>
        <v>X</v>
      </c>
      <c r="DH249" s="8" t="str">
        <f t="shared" si="263"/>
        <v>X</v>
      </c>
      <c r="DI249" s="8" t="str">
        <f t="shared" si="264"/>
        <v>X</v>
      </c>
      <c r="DJ249" s="8" t="str">
        <f t="shared" si="265"/>
        <v>X</v>
      </c>
      <c r="DK249" s="8" t="str">
        <f t="shared" si="266"/>
        <v>X</v>
      </c>
      <c r="DL249" s="8" t="str">
        <f t="shared" si="267"/>
        <v>X</v>
      </c>
      <c r="DM249" s="8" t="str">
        <f t="shared" si="268"/>
        <v>X</v>
      </c>
      <c r="DN249" s="8" t="str">
        <f t="shared" si="269"/>
        <v>X</v>
      </c>
      <c r="DO249" s="8" t="str">
        <f t="shared" si="270"/>
        <v>X</v>
      </c>
      <c r="DP249" s="8" t="str">
        <f t="shared" si="271"/>
        <v>X</v>
      </c>
      <c r="DQ249" s="8" t="str">
        <f t="shared" si="272"/>
        <v>X</v>
      </c>
      <c r="DR249" s="8" t="str">
        <f t="shared" si="273"/>
        <v>X</v>
      </c>
      <c r="DS249" s="8" t="str">
        <f t="shared" si="274"/>
        <v>X</v>
      </c>
      <c r="DT249" s="8" t="str">
        <f t="shared" si="275"/>
        <v>X</v>
      </c>
      <c r="DU249" s="8" t="str">
        <f t="shared" si="276"/>
        <v>X</v>
      </c>
      <c r="DV249" s="8" t="str">
        <f t="shared" si="277"/>
        <v>X</v>
      </c>
      <c r="DW249" s="8" t="str">
        <f t="shared" si="278"/>
        <v>X</v>
      </c>
      <c r="DX249" s="8" t="str">
        <f t="shared" si="279"/>
        <v>X</v>
      </c>
      <c r="DZ249" s="8" t="str">
        <f t="shared" si="280"/>
        <v>X</v>
      </c>
      <c r="EB249" s="8">
        <f>IF($DZ249="", "", COUNTIF($DZ$11:$DZ249, "X"))</f>
        <v>239</v>
      </c>
      <c r="ED249" s="10" t="str">
        <f t="shared" si="281"/>
        <v>239. Palazzo Venezia</v>
      </c>
      <c r="EF249" s="8">
        <v>239</v>
      </c>
      <c r="EH249" s="10" t="str">
        <f>IF($B249="", "", IF(COUNTIF($B$11:$B249, $B249)&gt;1, "", $B249))</f>
        <v/>
      </c>
      <c r="EI249" s="8" t="str">
        <f t="shared" si="282"/>
        <v/>
      </c>
      <c r="EJ249" s="10" t="str">
        <f t="shared" si="283"/>
        <v/>
      </c>
      <c r="EL249" s="10" t="str">
        <f>IF($C249="", "", IF(COUNTIF($C$11:$C249, $C249)&gt;1, "", $C249))</f>
        <v>Como</v>
      </c>
      <c r="EM249" s="8">
        <f t="shared" si="284"/>
        <v>69</v>
      </c>
      <c r="EN249" s="10" t="str">
        <f t="shared" si="285"/>
        <v>Punta Ala</v>
      </c>
    </row>
    <row r="250" spans="1:144" hidden="1" x14ac:dyDescent="0.35">
      <c r="A250" s="2"/>
      <c r="B250" s="41" t="s">
        <v>354</v>
      </c>
      <c r="C250" s="42" t="s">
        <v>1473</v>
      </c>
      <c r="D250" s="42" t="s">
        <v>1474</v>
      </c>
      <c r="E250" s="49">
        <v>102</v>
      </c>
      <c r="F250" s="49">
        <v>84</v>
      </c>
      <c r="G250" s="49">
        <v>18</v>
      </c>
      <c r="H250" s="49">
        <v>0</v>
      </c>
      <c r="I250" s="42" t="s">
        <v>137</v>
      </c>
      <c r="J250" s="50" t="s">
        <v>137</v>
      </c>
      <c r="K250" s="49" t="s">
        <v>137</v>
      </c>
      <c r="L250" s="49" t="s">
        <v>137</v>
      </c>
      <c r="M250" s="49" t="s">
        <v>137</v>
      </c>
      <c r="N250" s="49" t="s">
        <v>137</v>
      </c>
      <c r="O250" s="49" t="s">
        <v>137</v>
      </c>
      <c r="P250" s="49" t="s">
        <v>137</v>
      </c>
      <c r="Q250" s="49" t="s">
        <v>137</v>
      </c>
      <c r="R250" s="49" t="s">
        <v>137</v>
      </c>
      <c r="S250" s="50" t="s">
        <v>137</v>
      </c>
      <c r="T250" s="49" t="s">
        <v>137</v>
      </c>
      <c r="U250" s="49" t="s">
        <v>137</v>
      </c>
      <c r="V250" s="49" t="s">
        <v>137</v>
      </c>
      <c r="W250" s="50" t="s">
        <v>137</v>
      </c>
      <c r="X250" s="49" t="s">
        <v>137</v>
      </c>
      <c r="Y250" s="50" t="s">
        <v>137</v>
      </c>
      <c r="Z250" s="49" t="s">
        <v>137</v>
      </c>
      <c r="AA250" s="49" t="s">
        <v>137</v>
      </c>
      <c r="AB250" s="67" t="s">
        <v>137</v>
      </c>
      <c r="AC250" s="63" t="s">
        <v>790</v>
      </c>
      <c r="AD250" s="63" t="s">
        <v>137</v>
      </c>
      <c r="AE250" s="43" t="s">
        <v>137</v>
      </c>
      <c r="AF250" s="2"/>
      <c r="BE250" s="8" t="str">
        <f t="shared" si="286"/>
        <v>X</v>
      </c>
      <c r="BG250" s="8" t="str">
        <f t="shared" si="223"/>
        <v/>
      </c>
      <c r="BH250" s="8" t="str">
        <f t="shared" si="224"/>
        <v/>
      </c>
      <c r="BI250" s="8" t="str">
        <f t="shared" si="225"/>
        <v/>
      </c>
      <c r="BJ250" s="8" t="str">
        <f t="shared" si="226"/>
        <v/>
      </c>
      <c r="BK250" s="8" t="str">
        <f t="shared" si="227"/>
        <v/>
      </c>
      <c r="BL250" s="8" t="str">
        <f t="shared" si="228"/>
        <v/>
      </c>
      <c r="BM250" s="8" t="str">
        <f t="shared" si="229"/>
        <v/>
      </c>
      <c r="BN250" s="8" t="str">
        <f t="shared" si="230"/>
        <v>Yellow</v>
      </c>
      <c r="BO250" s="8" t="str">
        <f t="shared" si="231"/>
        <v>Yellow</v>
      </c>
      <c r="BP250" s="8" t="str">
        <f t="shared" si="232"/>
        <v>Yellow</v>
      </c>
      <c r="BQ250" s="8" t="str">
        <f t="shared" si="233"/>
        <v>Yellow</v>
      </c>
      <c r="BR250" s="8" t="str">
        <f t="shared" si="234"/>
        <v>Yellow</v>
      </c>
      <c r="BS250" s="8" t="str">
        <f t="shared" si="235"/>
        <v>Yellow</v>
      </c>
      <c r="BT250" s="8" t="str">
        <f t="shared" si="236"/>
        <v>Yellow</v>
      </c>
      <c r="BU250" s="8" t="str">
        <f t="shared" si="237"/>
        <v>Yellow</v>
      </c>
      <c r="BV250" s="8" t="str">
        <f t="shared" si="238"/>
        <v>Yellow</v>
      </c>
      <c r="BW250" s="8" t="str">
        <f t="shared" si="239"/>
        <v>Yellow</v>
      </c>
      <c r="BX250" s="8" t="str">
        <f t="shared" si="240"/>
        <v>Yellow</v>
      </c>
      <c r="BY250" s="8" t="str">
        <f t="shared" si="241"/>
        <v>Yellow</v>
      </c>
      <c r="BZ250" s="8" t="str">
        <f t="shared" si="242"/>
        <v>Yellow</v>
      </c>
      <c r="CA250" s="8" t="str">
        <f t="shared" si="243"/>
        <v>Yellow</v>
      </c>
      <c r="CB250" s="8" t="str">
        <f t="shared" si="244"/>
        <v>Yellow</v>
      </c>
      <c r="CC250" s="8" t="str">
        <f t="shared" si="245"/>
        <v>Yellow</v>
      </c>
      <c r="CD250" s="8" t="str">
        <f t="shared" si="246"/>
        <v>Yellow</v>
      </c>
      <c r="CE250" s="8" t="str">
        <f t="shared" si="247"/>
        <v>Yellow</v>
      </c>
      <c r="CF250" s="8" t="str">
        <f t="shared" si="248"/>
        <v>Yellow</v>
      </c>
      <c r="CG250" s="8" t="str">
        <f t="shared" si="287"/>
        <v>Yellow</v>
      </c>
      <c r="CH250" s="8" t="str">
        <f t="shared" si="249"/>
        <v/>
      </c>
      <c r="CI250" s="8" t="str">
        <f t="shared" si="288"/>
        <v>Yellow</v>
      </c>
      <c r="CJ250" s="8" t="str">
        <f t="shared" si="250"/>
        <v>Yellow</v>
      </c>
      <c r="CL250" s="10" t="str">
        <f t="shared" si="289"/>
        <v>Italy - Palermo - Palazzo Excelsior</v>
      </c>
      <c r="CN250" s="22" t="str">
        <f t="shared" si="251"/>
        <v/>
      </c>
      <c r="CO250" s="22" t="str">
        <f t="shared" si="252"/>
        <v/>
      </c>
      <c r="CP250" s="22" t="str">
        <f t="shared" si="253"/>
        <v/>
      </c>
      <c r="CQ250" s="22" t="str">
        <f t="shared" si="254"/>
        <v/>
      </c>
      <c r="CR250" s="22" t="str">
        <f t="shared" si="290"/>
        <v/>
      </c>
      <c r="CS250" s="22" t="str">
        <f t="shared" si="291"/>
        <v/>
      </c>
      <c r="CY250" s="8" t="str">
        <f t="shared" si="255"/>
        <v>X</v>
      </c>
      <c r="CZ250" s="29" t="str">
        <f t="shared" si="256"/>
        <v>X</v>
      </c>
      <c r="DB250" s="8" t="str">
        <f t="shared" si="257"/>
        <v>X</v>
      </c>
      <c r="DC250" s="8" t="str">
        <f t="shared" si="258"/>
        <v>X</v>
      </c>
      <c r="DD250" s="8" t="str">
        <f t="shared" si="259"/>
        <v>X</v>
      </c>
      <c r="DE250" s="8" t="str">
        <f t="shared" si="260"/>
        <v>X</v>
      </c>
      <c r="DF250" s="8" t="str">
        <f t="shared" si="261"/>
        <v>X</v>
      </c>
      <c r="DG250" s="8" t="str">
        <f t="shared" si="262"/>
        <v>X</v>
      </c>
      <c r="DH250" s="8" t="str">
        <f t="shared" si="263"/>
        <v>X</v>
      </c>
      <c r="DI250" s="8" t="str">
        <f t="shared" si="264"/>
        <v>X</v>
      </c>
      <c r="DJ250" s="8" t="str">
        <f t="shared" si="265"/>
        <v>X</v>
      </c>
      <c r="DK250" s="8" t="str">
        <f t="shared" si="266"/>
        <v>X</v>
      </c>
      <c r="DL250" s="8" t="str">
        <f t="shared" si="267"/>
        <v>X</v>
      </c>
      <c r="DM250" s="8" t="str">
        <f t="shared" si="268"/>
        <v>X</v>
      </c>
      <c r="DN250" s="8" t="str">
        <f t="shared" si="269"/>
        <v>X</v>
      </c>
      <c r="DO250" s="8" t="str">
        <f t="shared" si="270"/>
        <v>X</v>
      </c>
      <c r="DP250" s="8" t="str">
        <f t="shared" si="271"/>
        <v>X</v>
      </c>
      <c r="DQ250" s="8" t="str">
        <f t="shared" si="272"/>
        <v>X</v>
      </c>
      <c r="DR250" s="8" t="str">
        <f t="shared" si="273"/>
        <v>X</v>
      </c>
      <c r="DS250" s="8" t="str">
        <f t="shared" si="274"/>
        <v>X</v>
      </c>
      <c r="DT250" s="8" t="str">
        <f t="shared" si="275"/>
        <v>X</v>
      </c>
      <c r="DU250" s="8" t="str">
        <f t="shared" si="276"/>
        <v>X</v>
      </c>
      <c r="DV250" s="8" t="str">
        <f t="shared" si="277"/>
        <v>X</v>
      </c>
      <c r="DW250" s="8" t="str">
        <f t="shared" si="278"/>
        <v>X</v>
      </c>
      <c r="DX250" s="8" t="str">
        <f t="shared" si="279"/>
        <v>X</v>
      </c>
      <c r="DZ250" s="8" t="str">
        <f t="shared" si="280"/>
        <v>X</v>
      </c>
      <c r="EB250" s="8">
        <f>IF($DZ250="", "", COUNTIF($DZ$11:$DZ250, "X"))</f>
        <v>240</v>
      </c>
      <c r="ED250" s="10" t="str">
        <f t="shared" si="281"/>
        <v>240. Palazzo Excelsior</v>
      </c>
      <c r="EF250" s="8">
        <v>240</v>
      </c>
      <c r="EH250" s="10" t="str">
        <f>IF($B250="", "", IF(COUNTIF($B$11:$B250, $B250)&gt;1, "", $B250))</f>
        <v/>
      </c>
      <c r="EI250" s="8" t="str">
        <f t="shared" si="282"/>
        <v/>
      </c>
      <c r="EJ250" s="10" t="str">
        <f t="shared" si="283"/>
        <v/>
      </c>
      <c r="EL250" s="10" t="str">
        <f>IF($C250="", "", IF(COUNTIF($C$11:$C250, $C250)&gt;1, "", $C250))</f>
        <v>Palermo</v>
      </c>
      <c r="EM250" s="8">
        <f t="shared" si="284"/>
        <v>215</v>
      </c>
      <c r="EN250" s="10" t="str">
        <f t="shared" si="285"/>
        <v>Punta Allen, Tulum</v>
      </c>
    </row>
    <row r="251" spans="1:144" hidden="1" x14ac:dyDescent="0.35">
      <c r="A251" s="2"/>
      <c r="B251" s="41" t="s">
        <v>354</v>
      </c>
      <c r="C251" s="42" t="s">
        <v>1509</v>
      </c>
      <c r="D251" s="42" t="s">
        <v>1510</v>
      </c>
      <c r="E251" s="49">
        <v>39</v>
      </c>
      <c r="F251" s="49">
        <v>31</v>
      </c>
      <c r="G251" s="49">
        <v>8</v>
      </c>
      <c r="H251" s="49">
        <v>0</v>
      </c>
      <c r="I251" s="42" t="s">
        <v>137</v>
      </c>
      <c r="J251" s="50" t="s">
        <v>137</v>
      </c>
      <c r="K251" s="49" t="s">
        <v>137</v>
      </c>
      <c r="L251" s="49" t="s">
        <v>137</v>
      </c>
      <c r="M251" s="49" t="s">
        <v>137</v>
      </c>
      <c r="N251" s="49" t="s">
        <v>137</v>
      </c>
      <c r="O251" s="49" t="s">
        <v>137</v>
      </c>
      <c r="P251" s="49" t="s">
        <v>137</v>
      </c>
      <c r="Q251" s="49" t="s">
        <v>137</v>
      </c>
      <c r="R251" s="49" t="s">
        <v>137</v>
      </c>
      <c r="S251" s="50" t="s">
        <v>137</v>
      </c>
      <c r="T251" s="49" t="s">
        <v>137</v>
      </c>
      <c r="U251" s="49" t="s">
        <v>137</v>
      </c>
      <c r="V251" s="49" t="s">
        <v>137</v>
      </c>
      <c r="W251" s="50" t="s">
        <v>137</v>
      </c>
      <c r="X251" s="49" t="s">
        <v>137</v>
      </c>
      <c r="Y251" s="50" t="s">
        <v>137</v>
      </c>
      <c r="Z251" s="49" t="s">
        <v>137</v>
      </c>
      <c r="AA251" s="49" t="s">
        <v>137</v>
      </c>
      <c r="AB251" s="67" t="s">
        <v>137</v>
      </c>
      <c r="AC251" s="63" t="s">
        <v>790</v>
      </c>
      <c r="AD251" s="63" t="s">
        <v>137</v>
      </c>
      <c r="AE251" s="43" t="s">
        <v>137</v>
      </c>
      <c r="AF251" s="2"/>
      <c r="BE251" s="8" t="str">
        <f t="shared" si="286"/>
        <v>X</v>
      </c>
      <c r="BG251" s="8" t="str">
        <f t="shared" si="223"/>
        <v/>
      </c>
      <c r="BH251" s="8" t="str">
        <f t="shared" si="224"/>
        <v/>
      </c>
      <c r="BI251" s="8" t="str">
        <f t="shared" si="225"/>
        <v/>
      </c>
      <c r="BJ251" s="8" t="str">
        <f t="shared" si="226"/>
        <v/>
      </c>
      <c r="BK251" s="8" t="str">
        <f t="shared" si="227"/>
        <v/>
      </c>
      <c r="BL251" s="8" t="str">
        <f t="shared" si="228"/>
        <v/>
      </c>
      <c r="BM251" s="8" t="str">
        <f t="shared" si="229"/>
        <v/>
      </c>
      <c r="BN251" s="8" t="str">
        <f t="shared" si="230"/>
        <v>Yellow</v>
      </c>
      <c r="BO251" s="8" t="str">
        <f t="shared" si="231"/>
        <v>Yellow</v>
      </c>
      <c r="BP251" s="8" t="str">
        <f t="shared" si="232"/>
        <v>Yellow</v>
      </c>
      <c r="BQ251" s="8" t="str">
        <f t="shared" si="233"/>
        <v>Yellow</v>
      </c>
      <c r="BR251" s="8" t="str">
        <f t="shared" si="234"/>
        <v>Yellow</v>
      </c>
      <c r="BS251" s="8" t="str">
        <f t="shared" si="235"/>
        <v>Yellow</v>
      </c>
      <c r="BT251" s="8" t="str">
        <f t="shared" si="236"/>
        <v>Yellow</v>
      </c>
      <c r="BU251" s="8" t="str">
        <f t="shared" si="237"/>
        <v>Yellow</v>
      </c>
      <c r="BV251" s="8" t="str">
        <f t="shared" si="238"/>
        <v>Yellow</v>
      </c>
      <c r="BW251" s="8" t="str">
        <f t="shared" si="239"/>
        <v>Yellow</v>
      </c>
      <c r="BX251" s="8" t="str">
        <f t="shared" si="240"/>
        <v>Yellow</v>
      </c>
      <c r="BY251" s="8" t="str">
        <f t="shared" si="241"/>
        <v>Yellow</v>
      </c>
      <c r="BZ251" s="8" t="str">
        <f t="shared" si="242"/>
        <v>Yellow</v>
      </c>
      <c r="CA251" s="8" t="str">
        <f t="shared" si="243"/>
        <v>Yellow</v>
      </c>
      <c r="CB251" s="8" t="str">
        <f t="shared" si="244"/>
        <v>Yellow</v>
      </c>
      <c r="CC251" s="8" t="str">
        <f t="shared" si="245"/>
        <v>Yellow</v>
      </c>
      <c r="CD251" s="8" t="str">
        <f t="shared" si="246"/>
        <v>Yellow</v>
      </c>
      <c r="CE251" s="8" t="str">
        <f t="shared" si="247"/>
        <v>Yellow</v>
      </c>
      <c r="CF251" s="8" t="str">
        <f t="shared" si="248"/>
        <v>Yellow</v>
      </c>
      <c r="CG251" s="8" t="str">
        <f t="shared" si="287"/>
        <v>Yellow</v>
      </c>
      <c r="CH251" s="8" t="str">
        <f t="shared" si="249"/>
        <v/>
      </c>
      <c r="CI251" s="8" t="str">
        <f t="shared" si="288"/>
        <v>Yellow</v>
      </c>
      <c r="CJ251" s="8" t="str">
        <f t="shared" si="250"/>
        <v>Yellow</v>
      </c>
      <c r="CL251" s="10" t="str">
        <f t="shared" si="289"/>
        <v>Italy - Noto - Il San Corrado di Noto Resort</v>
      </c>
      <c r="CN251" s="22" t="str">
        <f t="shared" si="251"/>
        <v/>
      </c>
      <c r="CO251" s="22" t="str">
        <f t="shared" si="252"/>
        <v/>
      </c>
      <c r="CP251" s="22" t="str">
        <f t="shared" si="253"/>
        <v/>
      </c>
      <c r="CQ251" s="22" t="str">
        <f t="shared" si="254"/>
        <v/>
      </c>
      <c r="CR251" s="22" t="str">
        <f t="shared" si="290"/>
        <v/>
      </c>
      <c r="CS251" s="22" t="str">
        <f t="shared" si="291"/>
        <v/>
      </c>
      <c r="CY251" s="8" t="str">
        <f t="shared" si="255"/>
        <v>X</v>
      </c>
      <c r="CZ251" s="29" t="str">
        <f t="shared" si="256"/>
        <v>X</v>
      </c>
      <c r="DB251" s="8" t="str">
        <f t="shared" si="257"/>
        <v>X</v>
      </c>
      <c r="DC251" s="8" t="str">
        <f t="shared" si="258"/>
        <v>X</v>
      </c>
      <c r="DD251" s="8" t="str">
        <f t="shared" si="259"/>
        <v>X</v>
      </c>
      <c r="DE251" s="8" t="str">
        <f t="shared" si="260"/>
        <v>X</v>
      </c>
      <c r="DF251" s="8" t="str">
        <f t="shared" si="261"/>
        <v>X</v>
      </c>
      <c r="DG251" s="8" t="str">
        <f t="shared" si="262"/>
        <v>X</v>
      </c>
      <c r="DH251" s="8" t="str">
        <f t="shared" si="263"/>
        <v>X</v>
      </c>
      <c r="DI251" s="8" t="str">
        <f t="shared" si="264"/>
        <v>X</v>
      </c>
      <c r="DJ251" s="8" t="str">
        <f t="shared" si="265"/>
        <v>X</v>
      </c>
      <c r="DK251" s="8" t="str">
        <f t="shared" si="266"/>
        <v>X</v>
      </c>
      <c r="DL251" s="8" t="str">
        <f t="shared" si="267"/>
        <v>X</v>
      </c>
      <c r="DM251" s="8" t="str">
        <f t="shared" si="268"/>
        <v>X</v>
      </c>
      <c r="DN251" s="8" t="str">
        <f t="shared" si="269"/>
        <v>X</v>
      </c>
      <c r="DO251" s="8" t="str">
        <f t="shared" si="270"/>
        <v>X</v>
      </c>
      <c r="DP251" s="8" t="str">
        <f t="shared" si="271"/>
        <v>X</v>
      </c>
      <c r="DQ251" s="8" t="str">
        <f t="shared" si="272"/>
        <v>X</v>
      </c>
      <c r="DR251" s="8" t="str">
        <f t="shared" si="273"/>
        <v>X</v>
      </c>
      <c r="DS251" s="8" t="str">
        <f t="shared" si="274"/>
        <v>X</v>
      </c>
      <c r="DT251" s="8" t="str">
        <f t="shared" si="275"/>
        <v>X</v>
      </c>
      <c r="DU251" s="8" t="str">
        <f t="shared" si="276"/>
        <v>X</v>
      </c>
      <c r="DV251" s="8" t="str">
        <f t="shared" si="277"/>
        <v>X</v>
      </c>
      <c r="DW251" s="8" t="str">
        <f t="shared" si="278"/>
        <v>X</v>
      </c>
      <c r="DX251" s="8" t="str">
        <f t="shared" si="279"/>
        <v>X</v>
      </c>
      <c r="DZ251" s="8" t="str">
        <f t="shared" si="280"/>
        <v>X</v>
      </c>
      <c r="EB251" s="8">
        <f>IF($DZ251="", "", COUNTIF($DZ$11:$DZ251, "X"))</f>
        <v>241</v>
      </c>
      <c r="ED251" s="10" t="str">
        <f t="shared" si="281"/>
        <v>241. Il San Corrado di Noto Resort</v>
      </c>
      <c r="EF251" s="8">
        <v>241</v>
      </c>
      <c r="EH251" s="10" t="str">
        <f>IF($B251="", "", IF(COUNTIF($B$11:$B251, $B251)&gt;1, "", $B251))</f>
        <v/>
      </c>
      <c r="EI251" s="8" t="str">
        <f t="shared" si="282"/>
        <v/>
      </c>
      <c r="EJ251" s="10" t="str">
        <f t="shared" si="283"/>
        <v/>
      </c>
      <c r="EL251" s="10" t="str">
        <f>IF($C251="", "", IF(COUNTIF($C$11:$C251, $C251)&gt;1, "", $C251))</f>
        <v>Noto</v>
      </c>
      <c r="EM251" s="8">
        <f t="shared" si="284"/>
        <v>208</v>
      </c>
      <c r="EN251" s="10" t="str">
        <f t="shared" si="285"/>
        <v>Punta Cana</v>
      </c>
    </row>
    <row r="252" spans="1:144" hidden="1" x14ac:dyDescent="0.35">
      <c r="A252" s="2"/>
      <c r="B252" s="41" t="s">
        <v>463</v>
      </c>
      <c r="C252" s="42" t="s">
        <v>464</v>
      </c>
      <c r="D252" s="42" t="s">
        <v>465</v>
      </c>
      <c r="E252" s="49">
        <v>360</v>
      </c>
      <c r="F252" s="49">
        <v>310</v>
      </c>
      <c r="G252" s="49">
        <v>50</v>
      </c>
      <c r="H252" s="49">
        <v>2</v>
      </c>
      <c r="I252" s="42" t="s">
        <v>137</v>
      </c>
      <c r="J252" s="50" t="s">
        <v>137</v>
      </c>
      <c r="K252" s="49">
        <v>90</v>
      </c>
      <c r="L252" s="49">
        <v>237</v>
      </c>
      <c r="M252" s="49">
        <v>204</v>
      </c>
      <c r="N252" s="49">
        <v>108</v>
      </c>
      <c r="O252" s="49">
        <v>60</v>
      </c>
      <c r="P252" s="49">
        <v>66</v>
      </c>
      <c r="Q252" s="49">
        <v>80</v>
      </c>
      <c r="R252" s="49">
        <v>100</v>
      </c>
      <c r="S252" s="50" t="s">
        <v>7</v>
      </c>
      <c r="T252" s="49" t="s">
        <v>137</v>
      </c>
      <c r="U252" s="49" t="s">
        <v>137</v>
      </c>
      <c r="V252" s="49" t="s">
        <v>137</v>
      </c>
      <c r="W252" s="50" t="s">
        <v>7</v>
      </c>
      <c r="X252" s="49" t="s">
        <v>137</v>
      </c>
      <c r="Y252" s="50" t="s">
        <v>137</v>
      </c>
      <c r="Z252" s="49" t="s">
        <v>137</v>
      </c>
      <c r="AA252" s="49">
        <v>36.04</v>
      </c>
      <c r="AB252" s="67" t="s">
        <v>137</v>
      </c>
      <c r="AC252" s="63" t="s">
        <v>791</v>
      </c>
      <c r="AD252" s="63" t="s">
        <v>1003</v>
      </c>
      <c r="AE252" s="43" t="s">
        <v>137</v>
      </c>
      <c r="AF252" s="2"/>
      <c r="BE252" s="8" t="str">
        <f t="shared" si="286"/>
        <v>X</v>
      </c>
      <c r="BG252" s="8" t="str">
        <f t="shared" si="223"/>
        <v/>
      </c>
      <c r="BH252" s="8" t="str">
        <f t="shared" si="224"/>
        <v/>
      </c>
      <c r="BI252" s="8" t="str">
        <f t="shared" si="225"/>
        <v/>
      </c>
      <c r="BJ252" s="8" t="str">
        <f t="shared" si="226"/>
        <v/>
      </c>
      <c r="BK252" s="8" t="str">
        <f t="shared" si="227"/>
        <v/>
      </c>
      <c r="BL252" s="8" t="str">
        <f t="shared" si="228"/>
        <v/>
      </c>
      <c r="BM252" s="8" t="str">
        <f t="shared" si="229"/>
        <v/>
      </c>
      <c r="BN252" s="8" t="str">
        <f t="shared" si="230"/>
        <v>Yellow</v>
      </c>
      <c r="BO252" s="8" t="str">
        <f t="shared" si="231"/>
        <v>Yellow</v>
      </c>
      <c r="BP252" s="8" t="str">
        <f t="shared" si="232"/>
        <v/>
      </c>
      <c r="BQ252" s="8" t="str">
        <f t="shared" si="233"/>
        <v/>
      </c>
      <c r="BR252" s="8" t="str">
        <f t="shared" si="234"/>
        <v/>
      </c>
      <c r="BS252" s="8" t="str">
        <f t="shared" si="235"/>
        <v/>
      </c>
      <c r="BT252" s="8" t="str">
        <f t="shared" si="236"/>
        <v/>
      </c>
      <c r="BU252" s="8" t="str">
        <f t="shared" si="237"/>
        <v/>
      </c>
      <c r="BV252" s="8" t="str">
        <f t="shared" si="238"/>
        <v/>
      </c>
      <c r="BW252" s="8" t="str">
        <f t="shared" si="239"/>
        <v/>
      </c>
      <c r="BX252" s="8" t="str">
        <f t="shared" si="240"/>
        <v/>
      </c>
      <c r="BY252" s="8" t="str">
        <f t="shared" si="241"/>
        <v>Yellow</v>
      </c>
      <c r="BZ252" s="8" t="str">
        <f t="shared" si="242"/>
        <v>Yellow</v>
      </c>
      <c r="CA252" s="8" t="str">
        <f t="shared" si="243"/>
        <v>Yellow</v>
      </c>
      <c r="CB252" s="8" t="str">
        <f t="shared" si="244"/>
        <v/>
      </c>
      <c r="CC252" s="8" t="str">
        <f t="shared" si="245"/>
        <v>Yellow</v>
      </c>
      <c r="CD252" s="8" t="str">
        <f t="shared" si="246"/>
        <v>Yellow</v>
      </c>
      <c r="CE252" s="8" t="str">
        <f t="shared" si="247"/>
        <v>Yellow</v>
      </c>
      <c r="CF252" s="8" t="str">
        <f t="shared" si="248"/>
        <v/>
      </c>
      <c r="CG252" s="8" t="str">
        <f t="shared" si="287"/>
        <v>Yellow</v>
      </c>
      <c r="CH252" s="8" t="str">
        <f t="shared" si="249"/>
        <v/>
      </c>
      <c r="CI252" s="8" t="str">
        <f t="shared" si="288"/>
        <v/>
      </c>
      <c r="CJ252" s="8" t="str">
        <f t="shared" si="250"/>
        <v>Yellow</v>
      </c>
      <c r="CL252" s="10" t="str">
        <f t="shared" si="289"/>
        <v>Japan - Okinawa - Halekulani Okinawa</v>
      </c>
      <c r="CN252" s="22">
        <f t="shared" si="251"/>
        <v>237</v>
      </c>
      <c r="CO252" s="22" t="str">
        <f t="shared" si="252"/>
        <v/>
      </c>
      <c r="CP252" s="22" t="str">
        <f t="shared" si="253"/>
        <v/>
      </c>
      <c r="CQ252" s="22" t="str">
        <f t="shared" si="254"/>
        <v/>
      </c>
      <c r="CR252" s="22" t="str">
        <f t="shared" si="290"/>
        <v/>
      </c>
      <c r="CS252" s="22">
        <f t="shared" si="291"/>
        <v>36.04</v>
      </c>
      <c r="CY252" s="8" t="str">
        <f t="shared" si="255"/>
        <v>X</v>
      </c>
      <c r="CZ252" s="29" t="str">
        <f t="shared" si="256"/>
        <v>X</v>
      </c>
      <c r="DB252" s="8" t="str">
        <f t="shared" si="257"/>
        <v>X</v>
      </c>
      <c r="DC252" s="8" t="str">
        <f t="shared" si="258"/>
        <v>X</v>
      </c>
      <c r="DD252" s="8" t="str">
        <f t="shared" si="259"/>
        <v>X</v>
      </c>
      <c r="DE252" s="8" t="str">
        <f t="shared" si="260"/>
        <v>X</v>
      </c>
      <c r="DF252" s="8" t="str">
        <f t="shared" si="261"/>
        <v>X</v>
      </c>
      <c r="DG252" s="8" t="str">
        <f t="shared" si="262"/>
        <v>X</v>
      </c>
      <c r="DH252" s="8" t="str">
        <f t="shared" si="263"/>
        <v>X</v>
      </c>
      <c r="DI252" s="8" t="str">
        <f t="shared" si="264"/>
        <v>X</v>
      </c>
      <c r="DJ252" s="8" t="str">
        <f t="shared" si="265"/>
        <v>X</v>
      </c>
      <c r="DK252" s="8" t="str">
        <f t="shared" si="266"/>
        <v>X</v>
      </c>
      <c r="DL252" s="8" t="str">
        <f t="shared" si="267"/>
        <v>X</v>
      </c>
      <c r="DM252" s="8" t="str">
        <f t="shared" si="268"/>
        <v>X</v>
      </c>
      <c r="DN252" s="8" t="str">
        <f t="shared" si="269"/>
        <v>X</v>
      </c>
      <c r="DO252" s="8" t="str">
        <f t="shared" si="270"/>
        <v>X</v>
      </c>
      <c r="DP252" s="8" t="str">
        <f t="shared" si="271"/>
        <v>X</v>
      </c>
      <c r="DQ252" s="8" t="str">
        <f t="shared" si="272"/>
        <v>X</v>
      </c>
      <c r="DR252" s="8" t="str">
        <f t="shared" si="273"/>
        <v>X</v>
      </c>
      <c r="DS252" s="8" t="str">
        <f t="shared" si="274"/>
        <v>X</v>
      </c>
      <c r="DT252" s="8" t="str">
        <f t="shared" si="275"/>
        <v>X</v>
      </c>
      <c r="DU252" s="8" t="str">
        <f t="shared" si="276"/>
        <v>X</v>
      </c>
      <c r="DV252" s="8" t="str">
        <f t="shared" si="277"/>
        <v>X</v>
      </c>
      <c r="DW252" s="8" t="str">
        <f t="shared" si="278"/>
        <v>X</v>
      </c>
      <c r="DX252" s="8" t="str">
        <f t="shared" si="279"/>
        <v>X</v>
      </c>
      <c r="DZ252" s="8" t="str">
        <f t="shared" si="280"/>
        <v>X</v>
      </c>
      <c r="EB252" s="8">
        <f>IF($DZ252="", "", COUNTIF($DZ$11:$DZ252, "X"))</f>
        <v>242</v>
      </c>
      <c r="ED252" s="10" t="str">
        <f t="shared" si="281"/>
        <v>242. Halekulani Okinawa</v>
      </c>
      <c r="EF252" s="8">
        <v>242</v>
      </c>
      <c r="EH252" s="10" t="str">
        <f>IF($B252="", "", IF(COUNTIF($B$11:$B252, $B252)&gt;1, "", $B252))</f>
        <v>Japan</v>
      </c>
      <c r="EI252" s="8">
        <f t="shared" si="282"/>
        <v>33</v>
      </c>
      <c r="EJ252" s="10" t="str">
        <f t="shared" si="283"/>
        <v/>
      </c>
      <c r="EL252" s="10" t="str">
        <f>IF($C252="", "", IF(COUNTIF($C$11:$C252, $C252)&gt;1, "", $C252))</f>
        <v>Okinawa</v>
      </c>
      <c r="EM252" s="8">
        <f t="shared" si="284"/>
        <v>211</v>
      </c>
      <c r="EN252" s="10" t="str">
        <f t="shared" si="285"/>
        <v>Punta Maroma</v>
      </c>
    </row>
    <row r="253" spans="1:144" hidden="1" x14ac:dyDescent="0.35">
      <c r="A253" s="2"/>
      <c r="B253" s="41" t="s">
        <v>463</v>
      </c>
      <c r="C253" s="42" t="s">
        <v>466</v>
      </c>
      <c r="D253" s="42" t="s">
        <v>467</v>
      </c>
      <c r="E253" s="49">
        <v>146</v>
      </c>
      <c r="F253" s="49">
        <v>137</v>
      </c>
      <c r="G253" s="49">
        <v>9</v>
      </c>
      <c r="H253" s="49">
        <v>0</v>
      </c>
      <c r="I253" s="42" t="s">
        <v>137</v>
      </c>
      <c r="J253" s="50" t="s">
        <v>137</v>
      </c>
      <c r="K253" s="49" t="s">
        <v>137</v>
      </c>
      <c r="L253" s="49" t="s">
        <v>137</v>
      </c>
      <c r="M253" s="49" t="s">
        <v>137</v>
      </c>
      <c r="N253" s="49" t="s">
        <v>137</v>
      </c>
      <c r="O253" s="49" t="s">
        <v>137</v>
      </c>
      <c r="P253" s="49" t="s">
        <v>137</v>
      </c>
      <c r="Q253" s="49" t="s">
        <v>137</v>
      </c>
      <c r="R253" s="49" t="s">
        <v>137</v>
      </c>
      <c r="S253" s="50" t="s">
        <v>8</v>
      </c>
      <c r="T253" s="49" t="s">
        <v>137</v>
      </c>
      <c r="U253" s="49" t="s">
        <v>137</v>
      </c>
      <c r="V253" s="49" t="s">
        <v>137</v>
      </c>
      <c r="W253" s="50" t="s">
        <v>7</v>
      </c>
      <c r="X253" s="49" t="s">
        <v>137</v>
      </c>
      <c r="Y253" s="50" t="s">
        <v>137</v>
      </c>
      <c r="Z253" s="49" t="s">
        <v>137</v>
      </c>
      <c r="AA253" s="49">
        <v>14</v>
      </c>
      <c r="AB253" s="67" t="s">
        <v>137</v>
      </c>
      <c r="AC253" s="63" t="s">
        <v>791</v>
      </c>
      <c r="AD253" s="63" t="s">
        <v>1004</v>
      </c>
      <c r="AE253" s="43" t="s">
        <v>137</v>
      </c>
      <c r="AF253" s="2"/>
      <c r="BE253" s="8" t="str">
        <f t="shared" si="286"/>
        <v>X</v>
      </c>
      <c r="BG253" s="8" t="str">
        <f t="shared" si="223"/>
        <v/>
      </c>
      <c r="BH253" s="8" t="str">
        <f t="shared" si="224"/>
        <v/>
      </c>
      <c r="BI253" s="8" t="str">
        <f t="shared" si="225"/>
        <v/>
      </c>
      <c r="BJ253" s="8" t="str">
        <f t="shared" si="226"/>
        <v/>
      </c>
      <c r="BK253" s="8" t="str">
        <f t="shared" si="227"/>
        <v/>
      </c>
      <c r="BL253" s="8" t="str">
        <f t="shared" si="228"/>
        <v/>
      </c>
      <c r="BM253" s="8" t="str">
        <f t="shared" si="229"/>
        <v/>
      </c>
      <c r="BN253" s="8" t="str">
        <f t="shared" si="230"/>
        <v>Yellow</v>
      </c>
      <c r="BO253" s="8" t="str">
        <f t="shared" si="231"/>
        <v>Yellow</v>
      </c>
      <c r="BP253" s="8" t="str">
        <f t="shared" si="232"/>
        <v>Yellow</v>
      </c>
      <c r="BQ253" s="8" t="str">
        <f t="shared" si="233"/>
        <v>Yellow</v>
      </c>
      <c r="BR253" s="8" t="str">
        <f t="shared" si="234"/>
        <v>Yellow</v>
      </c>
      <c r="BS253" s="8" t="str">
        <f t="shared" si="235"/>
        <v>Yellow</v>
      </c>
      <c r="BT253" s="8" t="str">
        <f t="shared" si="236"/>
        <v>Yellow</v>
      </c>
      <c r="BU253" s="8" t="str">
        <f t="shared" si="237"/>
        <v>Yellow</v>
      </c>
      <c r="BV253" s="8" t="str">
        <f t="shared" si="238"/>
        <v>Yellow</v>
      </c>
      <c r="BW253" s="8" t="str">
        <f t="shared" si="239"/>
        <v>Yellow</v>
      </c>
      <c r="BX253" s="8" t="str">
        <f t="shared" si="240"/>
        <v/>
      </c>
      <c r="BY253" s="8" t="str">
        <f t="shared" si="241"/>
        <v>Yellow</v>
      </c>
      <c r="BZ253" s="8" t="str">
        <f t="shared" si="242"/>
        <v>Yellow</v>
      </c>
      <c r="CA253" s="8" t="str">
        <f t="shared" si="243"/>
        <v>Yellow</v>
      </c>
      <c r="CB253" s="8" t="str">
        <f t="shared" si="244"/>
        <v/>
      </c>
      <c r="CC253" s="8" t="str">
        <f t="shared" si="245"/>
        <v>Yellow</v>
      </c>
      <c r="CD253" s="8" t="str">
        <f t="shared" si="246"/>
        <v>Yellow</v>
      </c>
      <c r="CE253" s="8" t="str">
        <f t="shared" si="247"/>
        <v>Yellow</v>
      </c>
      <c r="CF253" s="8" t="str">
        <f t="shared" si="248"/>
        <v/>
      </c>
      <c r="CG253" s="8" t="str">
        <f t="shared" si="287"/>
        <v>Yellow</v>
      </c>
      <c r="CH253" s="8" t="str">
        <f t="shared" si="249"/>
        <v/>
      </c>
      <c r="CI253" s="8" t="str">
        <f t="shared" si="288"/>
        <v/>
      </c>
      <c r="CJ253" s="8" t="str">
        <f t="shared" si="250"/>
        <v>Yellow</v>
      </c>
      <c r="CL253" s="10" t="str">
        <f t="shared" si="289"/>
        <v>Japan - Yokohama - The Kahala Hotel &amp; Resort Yokohama</v>
      </c>
      <c r="CN253" s="22" t="str">
        <f t="shared" si="251"/>
        <v/>
      </c>
      <c r="CO253" s="22" t="str">
        <f t="shared" si="252"/>
        <v/>
      </c>
      <c r="CP253" s="22" t="str">
        <f t="shared" si="253"/>
        <v/>
      </c>
      <c r="CQ253" s="22" t="str">
        <f t="shared" si="254"/>
        <v/>
      </c>
      <c r="CR253" s="22" t="str">
        <f t="shared" si="290"/>
        <v/>
      </c>
      <c r="CS253" s="22">
        <f t="shared" si="291"/>
        <v>14</v>
      </c>
      <c r="CY253" s="8" t="str">
        <f t="shared" si="255"/>
        <v>X</v>
      </c>
      <c r="CZ253" s="29" t="str">
        <f t="shared" si="256"/>
        <v>X</v>
      </c>
      <c r="DB253" s="8" t="str">
        <f t="shared" si="257"/>
        <v>X</v>
      </c>
      <c r="DC253" s="8" t="str">
        <f t="shared" si="258"/>
        <v>X</v>
      </c>
      <c r="DD253" s="8" t="str">
        <f t="shared" si="259"/>
        <v>X</v>
      </c>
      <c r="DE253" s="8" t="str">
        <f t="shared" si="260"/>
        <v>X</v>
      </c>
      <c r="DF253" s="8" t="str">
        <f t="shared" si="261"/>
        <v>X</v>
      </c>
      <c r="DG253" s="8" t="str">
        <f t="shared" si="262"/>
        <v>X</v>
      </c>
      <c r="DH253" s="8" t="str">
        <f t="shared" si="263"/>
        <v>X</v>
      </c>
      <c r="DI253" s="8" t="str">
        <f t="shared" si="264"/>
        <v>X</v>
      </c>
      <c r="DJ253" s="8" t="str">
        <f t="shared" si="265"/>
        <v>X</v>
      </c>
      <c r="DK253" s="8" t="str">
        <f t="shared" si="266"/>
        <v>X</v>
      </c>
      <c r="DL253" s="8" t="str">
        <f t="shared" si="267"/>
        <v>X</v>
      </c>
      <c r="DM253" s="8" t="str">
        <f t="shared" si="268"/>
        <v>X</v>
      </c>
      <c r="DN253" s="8" t="str">
        <f t="shared" si="269"/>
        <v>X</v>
      </c>
      <c r="DO253" s="8" t="str">
        <f t="shared" si="270"/>
        <v>X</v>
      </c>
      <c r="DP253" s="8" t="str">
        <f t="shared" si="271"/>
        <v>X</v>
      </c>
      <c r="DQ253" s="8" t="str">
        <f t="shared" si="272"/>
        <v>X</v>
      </c>
      <c r="DR253" s="8" t="str">
        <f t="shared" si="273"/>
        <v>X</v>
      </c>
      <c r="DS253" s="8" t="str">
        <f t="shared" si="274"/>
        <v>X</v>
      </c>
      <c r="DT253" s="8" t="str">
        <f t="shared" si="275"/>
        <v>X</v>
      </c>
      <c r="DU253" s="8" t="str">
        <f t="shared" si="276"/>
        <v>X</v>
      </c>
      <c r="DV253" s="8" t="str">
        <f t="shared" si="277"/>
        <v>X</v>
      </c>
      <c r="DW253" s="8" t="str">
        <f t="shared" si="278"/>
        <v>X</v>
      </c>
      <c r="DX253" s="8" t="str">
        <f t="shared" si="279"/>
        <v>X</v>
      </c>
      <c r="DZ253" s="8" t="str">
        <f t="shared" si="280"/>
        <v>X</v>
      </c>
      <c r="EB253" s="8">
        <f>IF($DZ253="", "", COUNTIF($DZ$11:$DZ253, "X"))</f>
        <v>243</v>
      </c>
      <c r="ED253" s="10" t="str">
        <f t="shared" si="281"/>
        <v>243. The Kahala Hotel &amp; Resort Yokohama</v>
      </c>
      <c r="EF253" s="8">
        <v>243</v>
      </c>
      <c r="EH253" s="10" t="str">
        <f>IF($B253="", "", IF(COUNTIF($B$11:$B253, $B253)&gt;1, "", $B253))</f>
        <v/>
      </c>
      <c r="EI253" s="8" t="str">
        <f t="shared" si="282"/>
        <v/>
      </c>
      <c r="EJ253" s="10" t="str">
        <f t="shared" si="283"/>
        <v/>
      </c>
      <c r="EL253" s="10" t="str">
        <f>IF($C253="", "", IF(COUNTIF($C$11:$C253, $C253)&gt;1, "", $C253))</f>
        <v>Yokohama</v>
      </c>
      <c r="EM253" s="8">
        <f t="shared" si="284"/>
        <v>357</v>
      </c>
      <c r="EN253" s="10" t="str">
        <f t="shared" si="285"/>
        <v>Raa Atoll</v>
      </c>
    </row>
    <row r="254" spans="1:144" hidden="1" x14ac:dyDescent="0.35">
      <c r="A254" s="2"/>
      <c r="B254" s="41" t="s">
        <v>463</v>
      </c>
      <c r="C254" s="42" t="s">
        <v>468</v>
      </c>
      <c r="D254" s="42" t="s">
        <v>471</v>
      </c>
      <c r="E254" s="49">
        <v>508</v>
      </c>
      <c r="F254" s="49">
        <v>491</v>
      </c>
      <c r="G254" s="49">
        <v>17</v>
      </c>
      <c r="H254" s="49">
        <v>9</v>
      </c>
      <c r="I254" s="42" t="s">
        <v>137</v>
      </c>
      <c r="J254" s="50" t="s">
        <v>137</v>
      </c>
      <c r="K254" s="49" t="s">
        <v>137</v>
      </c>
      <c r="L254" s="49">
        <v>4076</v>
      </c>
      <c r="M254" s="49">
        <v>2300</v>
      </c>
      <c r="N254" s="49">
        <v>1350</v>
      </c>
      <c r="O254" s="49" t="s">
        <v>137</v>
      </c>
      <c r="P254" s="49" t="s">
        <v>137</v>
      </c>
      <c r="Q254" s="49" t="s">
        <v>137</v>
      </c>
      <c r="R254" s="49">
        <v>2000</v>
      </c>
      <c r="S254" s="50" t="s">
        <v>8</v>
      </c>
      <c r="T254" s="49" t="s">
        <v>137</v>
      </c>
      <c r="U254" s="49" t="s">
        <v>137</v>
      </c>
      <c r="V254" s="49" t="s">
        <v>137</v>
      </c>
      <c r="W254" s="50" t="s">
        <v>7</v>
      </c>
      <c r="X254" s="49" t="s">
        <v>137</v>
      </c>
      <c r="Y254" s="50" t="s">
        <v>137</v>
      </c>
      <c r="Z254" s="49" t="s">
        <v>137</v>
      </c>
      <c r="AA254" s="49">
        <v>44</v>
      </c>
      <c r="AB254" s="67" t="s">
        <v>137</v>
      </c>
      <c r="AC254" s="63" t="s">
        <v>791</v>
      </c>
      <c r="AD254" s="63" t="s">
        <v>1007</v>
      </c>
      <c r="AE254" s="43" t="s">
        <v>137</v>
      </c>
      <c r="AF254" s="2"/>
      <c r="BE254" s="8" t="str">
        <f t="shared" si="286"/>
        <v>X</v>
      </c>
      <c r="BG254" s="8" t="str">
        <f t="shared" si="223"/>
        <v/>
      </c>
      <c r="BH254" s="8" t="str">
        <f t="shared" si="224"/>
        <v/>
      </c>
      <c r="BI254" s="8" t="str">
        <f t="shared" si="225"/>
        <v/>
      </c>
      <c r="BJ254" s="8" t="str">
        <f t="shared" si="226"/>
        <v/>
      </c>
      <c r="BK254" s="8" t="str">
        <f t="shared" si="227"/>
        <v/>
      </c>
      <c r="BL254" s="8" t="str">
        <f t="shared" si="228"/>
        <v/>
      </c>
      <c r="BM254" s="8" t="str">
        <f t="shared" si="229"/>
        <v/>
      </c>
      <c r="BN254" s="8" t="str">
        <f t="shared" si="230"/>
        <v>Yellow</v>
      </c>
      <c r="BO254" s="8" t="str">
        <f t="shared" si="231"/>
        <v>Yellow</v>
      </c>
      <c r="BP254" s="8" t="str">
        <f t="shared" si="232"/>
        <v>Yellow</v>
      </c>
      <c r="BQ254" s="8" t="str">
        <f t="shared" si="233"/>
        <v/>
      </c>
      <c r="BR254" s="8" t="str">
        <f t="shared" si="234"/>
        <v/>
      </c>
      <c r="BS254" s="8" t="str">
        <f t="shared" si="235"/>
        <v/>
      </c>
      <c r="BT254" s="8" t="str">
        <f t="shared" si="236"/>
        <v>Yellow</v>
      </c>
      <c r="BU254" s="8" t="str">
        <f t="shared" si="237"/>
        <v>Yellow</v>
      </c>
      <c r="BV254" s="8" t="str">
        <f t="shared" si="238"/>
        <v>Yellow</v>
      </c>
      <c r="BW254" s="8" t="str">
        <f t="shared" si="239"/>
        <v/>
      </c>
      <c r="BX254" s="8" t="str">
        <f t="shared" si="240"/>
        <v/>
      </c>
      <c r="BY254" s="8" t="str">
        <f t="shared" si="241"/>
        <v>Yellow</v>
      </c>
      <c r="BZ254" s="8" t="str">
        <f t="shared" si="242"/>
        <v>Yellow</v>
      </c>
      <c r="CA254" s="8" t="str">
        <f t="shared" si="243"/>
        <v>Yellow</v>
      </c>
      <c r="CB254" s="8" t="str">
        <f t="shared" si="244"/>
        <v/>
      </c>
      <c r="CC254" s="8" t="str">
        <f t="shared" si="245"/>
        <v>Yellow</v>
      </c>
      <c r="CD254" s="8" t="str">
        <f t="shared" si="246"/>
        <v>Yellow</v>
      </c>
      <c r="CE254" s="8" t="str">
        <f t="shared" si="247"/>
        <v>Yellow</v>
      </c>
      <c r="CF254" s="8" t="str">
        <f t="shared" si="248"/>
        <v/>
      </c>
      <c r="CG254" s="8" t="str">
        <f t="shared" si="287"/>
        <v>Yellow</v>
      </c>
      <c r="CH254" s="8" t="str">
        <f t="shared" si="249"/>
        <v/>
      </c>
      <c r="CI254" s="8" t="str">
        <f t="shared" si="288"/>
        <v/>
      </c>
      <c r="CJ254" s="8" t="str">
        <f t="shared" si="250"/>
        <v>Yellow</v>
      </c>
      <c r="CL254" s="10" t="str">
        <f t="shared" si="289"/>
        <v>Japan - Tokyo - The Okura Tokyo</v>
      </c>
      <c r="CN254" s="22">
        <f t="shared" si="251"/>
        <v>4076</v>
      </c>
      <c r="CO254" s="22" t="str">
        <f t="shared" si="252"/>
        <v/>
      </c>
      <c r="CP254" s="22" t="str">
        <f t="shared" si="253"/>
        <v/>
      </c>
      <c r="CQ254" s="22" t="str">
        <f t="shared" si="254"/>
        <v/>
      </c>
      <c r="CR254" s="22" t="str">
        <f t="shared" si="290"/>
        <v/>
      </c>
      <c r="CS254" s="22">
        <f t="shared" si="291"/>
        <v>44</v>
      </c>
      <c r="CY254" s="8" t="str">
        <f t="shared" si="255"/>
        <v>X</v>
      </c>
      <c r="CZ254" s="29" t="str">
        <f t="shared" si="256"/>
        <v>X</v>
      </c>
      <c r="DB254" s="8" t="str">
        <f t="shared" si="257"/>
        <v>X</v>
      </c>
      <c r="DC254" s="8" t="str">
        <f t="shared" si="258"/>
        <v>X</v>
      </c>
      <c r="DD254" s="8" t="str">
        <f t="shared" si="259"/>
        <v>X</v>
      </c>
      <c r="DE254" s="8" t="str">
        <f t="shared" si="260"/>
        <v>X</v>
      </c>
      <c r="DF254" s="8" t="str">
        <f t="shared" si="261"/>
        <v>X</v>
      </c>
      <c r="DG254" s="8" t="str">
        <f t="shared" si="262"/>
        <v>X</v>
      </c>
      <c r="DH254" s="8" t="str">
        <f t="shared" si="263"/>
        <v>X</v>
      </c>
      <c r="DI254" s="8" t="str">
        <f t="shared" si="264"/>
        <v>X</v>
      </c>
      <c r="DJ254" s="8" t="str">
        <f t="shared" si="265"/>
        <v>X</v>
      </c>
      <c r="DK254" s="8" t="str">
        <f t="shared" si="266"/>
        <v>X</v>
      </c>
      <c r="DL254" s="8" t="str">
        <f t="shared" si="267"/>
        <v>X</v>
      </c>
      <c r="DM254" s="8" t="str">
        <f t="shared" si="268"/>
        <v>X</v>
      </c>
      <c r="DN254" s="8" t="str">
        <f t="shared" si="269"/>
        <v>X</v>
      </c>
      <c r="DO254" s="8" t="str">
        <f t="shared" si="270"/>
        <v>X</v>
      </c>
      <c r="DP254" s="8" t="str">
        <f t="shared" si="271"/>
        <v>X</v>
      </c>
      <c r="DQ254" s="8" t="str">
        <f t="shared" si="272"/>
        <v>X</v>
      </c>
      <c r="DR254" s="8" t="str">
        <f t="shared" si="273"/>
        <v>X</v>
      </c>
      <c r="DS254" s="8" t="str">
        <f t="shared" si="274"/>
        <v>X</v>
      </c>
      <c r="DT254" s="8" t="str">
        <f t="shared" si="275"/>
        <v>X</v>
      </c>
      <c r="DU254" s="8" t="str">
        <f t="shared" si="276"/>
        <v>X</v>
      </c>
      <c r="DV254" s="8" t="str">
        <f t="shared" si="277"/>
        <v>X</v>
      </c>
      <c r="DW254" s="8" t="str">
        <f t="shared" si="278"/>
        <v>X</v>
      </c>
      <c r="DX254" s="8" t="str">
        <f t="shared" si="279"/>
        <v>X</v>
      </c>
      <c r="DZ254" s="8" t="str">
        <f t="shared" si="280"/>
        <v>X</v>
      </c>
      <c r="EB254" s="8">
        <f>IF($DZ254="", "", COUNTIF($DZ$11:$DZ254, "X"))</f>
        <v>244</v>
      </c>
      <c r="ED254" s="10" t="str">
        <f t="shared" si="281"/>
        <v>244. The Okura Tokyo</v>
      </c>
      <c r="EF254" s="8">
        <v>244</v>
      </c>
      <c r="EH254" s="10" t="str">
        <f>IF($B254="", "", IF(COUNTIF($B$11:$B254, $B254)&gt;1, "", $B254))</f>
        <v/>
      </c>
      <c r="EI254" s="8" t="str">
        <f t="shared" si="282"/>
        <v/>
      </c>
      <c r="EJ254" s="10" t="str">
        <f t="shared" si="283"/>
        <v/>
      </c>
      <c r="EL254" s="10" t="str">
        <f>IF($C254="", "", IF(COUNTIF($C$11:$C254, $C254)&gt;1, "", $C254))</f>
        <v>Tokyo</v>
      </c>
      <c r="EM254" s="8">
        <f t="shared" si="284"/>
        <v>326</v>
      </c>
      <c r="EN254" s="10" t="str">
        <f t="shared" si="285"/>
        <v>Radovici</v>
      </c>
    </row>
    <row r="255" spans="1:144" hidden="1" x14ac:dyDescent="0.35">
      <c r="A255" s="2"/>
      <c r="B255" s="41" t="s">
        <v>463</v>
      </c>
      <c r="C255" s="42" t="s">
        <v>468</v>
      </c>
      <c r="D255" s="42" t="s">
        <v>469</v>
      </c>
      <c r="E255" s="49">
        <v>931</v>
      </c>
      <c r="F255" s="49">
        <v>875</v>
      </c>
      <c r="G255" s="49">
        <v>56</v>
      </c>
      <c r="H255" s="49">
        <v>33</v>
      </c>
      <c r="I255" s="42" t="s">
        <v>137</v>
      </c>
      <c r="J255" s="50" t="s">
        <v>137</v>
      </c>
      <c r="K255" s="49">
        <v>400</v>
      </c>
      <c r="L255" s="49">
        <v>6718</v>
      </c>
      <c r="M255" s="49">
        <v>1800</v>
      </c>
      <c r="N255" s="49">
        <v>1200</v>
      </c>
      <c r="O255" s="49">
        <v>700</v>
      </c>
      <c r="P255" s="49">
        <v>200</v>
      </c>
      <c r="Q255" s="49">
        <v>700</v>
      </c>
      <c r="R255" s="49">
        <v>2000</v>
      </c>
      <c r="S255" s="50" t="s">
        <v>8</v>
      </c>
      <c r="T255" s="49" t="s">
        <v>137</v>
      </c>
      <c r="U255" s="49" t="s">
        <v>137</v>
      </c>
      <c r="V255" s="49" t="s">
        <v>137</v>
      </c>
      <c r="W255" s="50" t="s">
        <v>7</v>
      </c>
      <c r="X255" s="49" t="s">
        <v>137</v>
      </c>
      <c r="Y255" s="50" t="s">
        <v>137</v>
      </c>
      <c r="Z255" s="49" t="s">
        <v>137</v>
      </c>
      <c r="AA255" s="49">
        <v>13</v>
      </c>
      <c r="AB255" s="67" t="s">
        <v>137</v>
      </c>
      <c r="AC255" s="63" t="s">
        <v>791</v>
      </c>
      <c r="AD255" s="63" t="s">
        <v>1005</v>
      </c>
      <c r="AE255" s="43" t="s">
        <v>137</v>
      </c>
      <c r="AF255" s="2"/>
      <c r="BE255" s="8" t="str">
        <f t="shared" si="286"/>
        <v>X</v>
      </c>
      <c r="BG255" s="8" t="str">
        <f t="shared" si="223"/>
        <v/>
      </c>
      <c r="BH255" s="8" t="str">
        <f t="shared" si="224"/>
        <v/>
      </c>
      <c r="BI255" s="8" t="str">
        <f t="shared" si="225"/>
        <v/>
      </c>
      <c r="BJ255" s="8" t="str">
        <f t="shared" si="226"/>
        <v/>
      </c>
      <c r="BK255" s="8" t="str">
        <f t="shared" si="227"/>
        <v/>
      </c>
      <c r="BL255" s="8" t="str">
        <f t="shared" si="228"/>
        <v/>
      </c>
      <c r="BM255" s="8" t="str">
        <f t="shared" si="229"/>
        <v/>
      </c>
      <c r="BN255" s="8" t="str">
        <f t="shared" si="230"/>
        <v>Yellow</v>
      </c>
      <c r="BO255" s="8" t="str">
        <f t="shared" si="231"/>
        <v>Yellow</v>
      </c>
      <c r="BP255" s="8" t="str">
        <f t="shared" si="232"/>
        <v/>
      </c>
      <c r="BQ255" s="8" t="str">
        <f t="shared" si="233"/>
        <v/>
      </c>
      <c r="BR255" s="8" t="str">
        <f t="shared" si="234"/>
        <v/>
      </c>
      <c r="BS255" s="8" t="str">
        <f t="shared" si="235"/>
        <v/>
      </c>
      <c r="BT255" s="8" t="str">
        <f t="shared" si="236"/>
        <v/>
      </c>
      <c r="BU255" s="8" t="str">
        <f t="shared" si="237"/>
        <v/>
      </c>
      <c r="BV255" s="8" t="str">
        <f t="shared" si="238"/>
        <v/>
      </c>
      <c r="BW255" s="8" t="str">
        <f t="shared" si="239"/>
        <v/>
      </c>
      <c r="BX255" s="8" t="str">
        <f t="shared" si="240"/>
        <v/>
      </c>
      <c r="BY255" s="8" t="str">
        <f t="shared" si="241"/>
        <v>Yellow</v>
      </c>
      <c r="BZ255" s="8" t="str">
        <f t="shared" si="242"/>
        <v>Yellow</v>
      </c>
      <c r="CA255" s="8" t="str">
        <f t="shared" si="243"/>
        <v>Yellow</v>
      </c>
      <c r="CB255" s="8" t="str">
        <f t="shared" si="244"/>
        <v/>
      </c>
      <c r="CC255" s="8" t="str">
        <f t="shared" si="245"/>
        <v>Yellow</v>
      </c>
      <c r="CD255" s="8" t="str">
        <f t="shared" si="246"/>
        <v>Yellow</v>
      </c>
      <c r="CE255" s="8" t="str">
        <f t="shared" si="247"/>
        <v>Yellow</v>
      </c>
      <c r="CF255" s="8" t="str">
        <f t="shared" si="248"/>
        <v/>
      </c>
      <c r="CG255" s="8" t="str">
        <f t="shared" si="287"/>
        <v>Yellow</v>
      </c>
      <c r="CH255" s="8" t="str">
        <f t="shared" si="249"/>
        <v/>
      </c>
      <c r="CI255" s="8" t="str">
        <f t="shared" si="288"/>
        <v/>
      </c>
      <c r="CJ255" s="8" t="str">
        <f t="shared" si="250"/>
        <v>Yellow</v>
      </c>
      <c r="CL255" s="10" t="str">
        <f t="shared" si="289"/>
        <v>Japan - Tokyo - Imperial Hotel, Tokyo</v>
      </c>
      <c r="CN255" s="22">
        <f t="shared" si="251"/>
        <v>6718</v>
      </c>
      <c r="CO255" s="22" t="str">
        <f t="shared" si="252"/>
        <v/>
      </c>
      <c r="CP255" s="22" t="str">
        <f t="shared" si="253"/>
        <v/>
      </c>
      <c r="CQ255" s="22" t="str">
        <f t="shared" si="254"/>
        <v/>
      </c>
      <c r="CR255" s="22" t="str">
        <f t="shared" si="290"/>
        <v/>
      </c>
      <c r="CS255" s="22">
        <f t="shared" si="291"/>
        <v>13</v>
      </c>
      <c r="CY255" s="8" t="str">
        <f t="shared" si="255"/>
        <v>X</v>
      </c>
      <c r="CZ255" s="29" t="str">
        <f t="shared" si="256"/>
        <v>X</v>
      </c>
      <c r="DB255" s="8" t="str">
        <f t="shared" si="257"/>
        <v>X</v>
      </c>
      <c r="DC255" s="8" t="str">
        <f t="shared" si="258"/>
        <v>X</v>
      </c>
      <c r="DD255" s="8" t="str">
        <f t="shared" si="259"/>
        <v>X</v>
      </c>
      <c r="DE255" s="8" t="str">
        <f t="shared" si="260"/>
        <v>X</v>
      </c>
      <c r="DF255" s="8" t="str">
        <f t="shared" si="261"/>
        <v>X</v>
      </c>
      <c r="DG255" s="8" t="str">
        <f t="shared" si="262"/>
        <v>X</v>
      </c>
      <c r="DH255" s="8" t="str">
        <f t="shared" si="263"/>
        <v>X</v>
      </c>
      <c r="DI255" s="8" t="str">
        <f t="shared" si="264"/>
        <v>X</v>
      </c>
      <c r="DJ255" s="8" t="str">
        <f t="shared" si="265"/>
        <v>X</v>
      </c>
      <c r="DK255" s="8" t="str">
        <f t="shared" si="266"/>
        <v>X</v>
      </c>
      <c r="DL255" s="8" t="str">
        <f t="shared" si="267"/>
        <v>X</v>
      </c>
      <c r="DM255" s="8" t="str">
        <f t="shared" si="268"/>
        <v>X</v>
      </c>
      <c r="DN255" s="8" t="str">
        <f t="shared" si="269"/>
        <v>X</v>
      </c>
      <c r="DO255" s="8" t="str">
        <f t="shared" si="270"/>
        <v>X</v>
      </c>
      <c r="DP255" s="8" t="str">
        <f t="shared" si="271"/>
        <v>X</v>
      </c>
      <c r="DQ255" s="8" t="str">
        <f t="shared" si="272"/>
        <v>X</v>
      </c>
      <c r="DR255" s="8" t="str">
        <f t="shared" si="273"/>
        <v>X</v>
      </c>
      <c r="DS255" s="8" t="str">
        <f t="shared" si="274"/>
        <v>X</v>
      </c>
      <c r="DT255" s="8" t="str">
        <f t="shared" si="275"/>
        <v>X</v>
      </c>
      <c r="DU255" s="8" t="str">
        <f t="shared" si="276"/>
        <v>X</v>
      </c>
      <c r="DV255" s="8" t="str">
        <f t="shared" si="277"/>
        <v>X</v>
      </c>
      <c r="DW255" s="8" t="str">
        <f t="shared" si="278"/>
        <v>X</v>
      </c>
      <c r="DX255" s="8" t="str">
        <f t="shared" si="279"/>
        <v>X</v>
      </c>
      <c r="DZ255" s="8" t="str">
        <f t="shared" si="280"/>
        <v>X</v>
      </c>
      <c r="EB255" s="8">
        <f>IF($DZ255="", "", COUNTIF($DZ$11:$DZ255, "X"))</f>
        <v>245</v>
      </c>
      <c r="ED255" s="10" t="str">
        <f t="shared" si="281"/>
        <v>245. Imperial Hotel, Tokyo</v>
      </c>
      <c r="EF255" s="8">
        <v>245</v>
      </c>
      <c r="EH255" s="10" t="str">
        <f>IF($B255="", "", IF(COUNTIF($B$11:$B255, $B255)&gt;1, "", $B255))</f>
        <v/>
      </c>
      <c r="EI255" s="8" t="str">
        <f t="shared" si="282"/>
        <v/>
      </c>
      <c r="EJ255" s="10" t="str">
        <f t="shared" si="283"/>
        <v/>
      </c>
      <c r="EL255" s="10" t="str">
        <f>IF($C255="", "", IF(COUNTIF($C$11:$C255, $C255)&gt;1, "", $C255))</f>
        <v/>
      </c>
      <c r="EM255" s="8" t="str">
        <f t="shared" si="284"/>
        <v/>
      </c>
      <c r="EN255" s="10" t="str">
        <f t="shared" si="285"/>
        <v>Ramatuelle</v>
      </c>
    </row>
    <row r="256" spans="1:144" hidden="1" x14ac:dyDescent="0.35">
      <c r="A256" s="2"/>
      <c r="B256" s="41" t="s">
        <v>463</v>
      </c>
      <c r="C256" s="42" t="s">
        <v>468</v>
      </c>
      <c r="D256" s="42" t="s">
        <v>470</v>
      </c>
      <c r="E256" s="49">
        <v>290</v>
      </c>
      <c r="F256" s="49">
        <v>278</v>
      </c>
      <c r="G256" s="49">
        <v>12</v>
      </c>
      <c r="H256" s="49">
        <v>8</v>
      </c>
      <c r="I256" s="42" t="s">
        <v>137</v>
      </c>
      <c r="J256" s="50" t="s">
        <v>137</v>
      </c>
      <c r="K256" s="49">
        <v>100</v>
      </c>
      <c r="L256" s="49">
        <v>3164</v>
      </c>
      <c r="M256" s="49">
        <v>1440</v>
      </c>
      <c r="N256" s="49">
        <v>900</v>
      </c>
      <c r="O256" s="49">
        <v>360</v>
      </c>
      <c r="P256" s="49">
        <v>100</v>
      </c>
      <c r="Q256" s="49">
        <v>630</v>
      </c>
      <c r="R256" s="49">
        <v>1200</v>
      </c>
      <c r="S256" s="50" t="s">
        <v>7</v>
      </c>
      <c r="T256" s="49" t="s">
        <v>137</v>
      </c>
      <c r="U256" s="49" t="s">
        <v>137</v>
      </c>
      <c r="V256" s="49" t="s">
        <v>137</v>
      </c>
      <c r="W256" s="50" t="s">
        <v>7</v>
      </c>
      <c r="X256" s="49" t="s">
        <v>137</v>
      </c>
      <c r="Y256" s="50" t="s">
        <v>137</v>
      </c>
      <c r="Z256" s="49" t="s">
        <v>137</v>
      </c>
      <c r="AA256" s="49">
        <v>9</v>
      </c>
      <c r="AB256" s="67" t="s">
        <v>137</v>
      </c>
      <c r="AC256" s="63" t="s">
        <v>791</v>
      </c>
      <c r="AD256" s="63" t="s">
        <v>1006</v>
      </c>
      <c r="AE256" s="43" t="s">
        <v>137</v>
      </c>
      <c r="AF256" s="2"/>
      <c r="BE256" s="8" t="str">
        <f t="shared" si="286"/>
        <v>X</v>
      </c>
      <c r="BG256" s="8" t="str">
        <f t="shared" si="223"/>
        <v/>
      </c>
      <c r="BH256" s="8" t="str">
        <f t="shared" si="224"/>
        <v/>
      </c>
      <c r="BI256" s="8" t="str">
        <f t="shared" si="225"/>
        <v/>
      </c>
      <c r="BJ256" s="8" t="str">
        <f t="shared" si="226"/>
        <v/>
      </c>
      <c r="BK256" s="8" t="str">
        <f t="shared" si="227"/>
        <v/>
      </c>
      <c r="BL256" s="8" t="str">
        <f t="shared" si="228"/>
        <v/>
      </c>
      <c r="BM256" s="8" t="str">
        <f t="shared" si="229"/>
        <v/>
      </c>
      <c r="BN256" s="8" t="str">
        <f t="shared" si="230"/>
        <v>Yellow</v>
      </c>
      <c r="BO256" s="8" t="str">
        <f t="shared" si="231"/>
        <v>Yellow</v>
      </c>
      <c r="BP256" s="8" t="str">
        <f t="shared" si="232"/>
        <v/>
      </c>
      <c r="BQ256" s="8" t="str">
        <f t="shared" si="233"/>
        <v/>
      </c>
      <c r="BR256" s="8" t="str">
        <f t="shared" si="234"/>
        <v/>
      </c>
      <c r="BS256" s="8" t="str">
        <f t="shared" si="235"/>
        <v/>
      </c>
      <c r="BT256" s="8" t="str">
        <f t="shared" si="236"/>
        <v/>
      </c>
      <c r="BU256" s="8" t="str">
        <f t="shared" si="237"/>
        <v/>
      </c>
      <c r="BV256" s="8" t="str">
        <f t="shared" si="238"/>
        <v/>
      </c>
      <c r="BW256" s="8" t="str">
        <f t="shared" si="239"/>
        <v/>
      </c>
      <c r="BX256" s="8" t="str">
        <f t="shared" si="240"/>
        <v/>
      </c>
      <c r="BY256" s="8" t="str">
        <f t="shared" si="241"/>
        <v>Yellow</v>
      </c>
      <c r="BZ256" s="8" t="str">
        <f t="shared" si="242"/>
        <v>Yellow</v>
      </c>
      <c r="CA256" s="8" t="str">
        <f t="shared" si="243"/>
        <v>Yellow</v>
      </c>
      <c r="CB256" s="8" t="str">
        <f t="shared" si="244"/>
        <v/>
      </c>
      <c r="CC256" s="8" t="str">
        <f t="shared" si="245"/>
        <v>Yellow</v>
      </c>
      <c r="CD256" s="8" t="str">
        <f t="shared" si="246"/>
        <v>Yellow</v>
      </c>
      <c r="CE256" s="8" t="str">
        <f t="shared" si="247"/>
        <v>Yellow</v>
      </c>
      <c r="CF256" s="8" t="str">
        <f t="shared" si="248"/>
        <v/>
      </c>
      <c r="CG256" s="8" t="str">
        <f t="shared" si="287"/>
        <v>Yellow</v>
      </c>
      <c r="CH256" s="8" t="str">
        <f t="shared" si="249"/>
        <v/>
      </c>
      <c r="CI256" s="8" t="str">
        <f t="shared" si="288"/>
        <v/>
      </c>
      <c r="CJ256" s="8" t="str">
        <f t="shared" si="250"/>
        <v>Yellow</v>
      </c>
      <c r="CL256" s="10" t="str">
        <f t="shared" si="289"/>
        <v>Japan - Tokyo - Palace Hotel Tokyo</v>
      </c>
      <c r="CN256" s="22">
        <f t="shared" si="251"/>
        <v>3164</v>
      </c>
      <c r="CO256" s="22" t="str">
        <f t="shared" si="252"/>
        <v/>
      </c>
      <c r="CP256" s="22" t="str">
        <f t="shared" si="253"/>
        <v/>
      </c>
      <c r="CQ256" s="22" t="str">
        <f t="shared" si="254"/>
        <v/>
      </c>
      <c r="CR256" s="22" t="str">
        <f t="shared" si="290"/>
        <v/>
      </c>
      <c r="CS256" s="22">
        <f t="shared" si="291"/>
        <v>9</v>
      </c>
      <c r="CY256" s="8" t="str">
        <f t="shared" si="255"/>
        <v>X</v>
      </c>
      <c r="CZ256" s="29" t="str">
        <f t="shared" si="256"/>
        <v>X</v>
      </c>
      <c r="DB256" s="8" t="str">
        <f t="shared" si="257"/>
        <v>X</v>
      </c>
      <c r="DC256" s="8" t="str">
        <f t="shared" si="258"/>
        <v>X</v>
      </c>
      <c r="DD256" s="8" t="str">
        <f t="shared" si="259"/>
        <v>X</v>
      </c>
      <c r="DE256" s="8" t="str">
        <f t="shared" si="260"/>
        <v>X</v>
      </c>
      <c r="DF256" s="8" t="str">
        <f t="shared" si="261"/>
        <v>X</v>
      </c>
      <c r="DG256" s="8" t="str">
        <f t="shared" si="262"/>
        <v>X</v>
      </c>
      <c r="DH256" s="8" t="str">
        <f t="shared" si="263"/>
        <v>X</v>
      </c>
      <c r="DI256" s="8" t="str">
        <f t="shared" si="264"/>
        <v>X</v>
      </c>
      <c r="DJ256" s="8" t="str">
        <f t="shared" si="265"/>
        <v>X</v>
      </c>
      <c r="DK256" s="8" t="str">
        <f t="shared" si="266"/>
        <v>X</v>
      </c>
      <c r="DL256" s="8" t="str">
        <f t="shared" si="267"/>
        <v>X</v>
      </c>
      <c r="DM256" s="8" t="str">
        <f t="shared" si="268"/>
        <v>X</v>
      </c>
      <c r="DN256" s="8" t="str">
        <f t="shared" si="269"/>
        <v>X</v>
      </c>
      <c r="DO256" s="8" t="str">
        <f t="shared" si="270"/>
        <v>X</v>
      </c>
      <c r="DP256" s="8" t="str">
        <f t="shared" si="271"/>
        <v>X</v>
      </c>
      <c r="DQ256" s="8" t="str">
        <f t="shared" si="272"/>
        <v>X</v>
      </c>
      <c r="DR256" s="8" t="str">
        <f t="shared" si="273"/>
        <v>X</v>
      </c>
      <c r="DS256" s="8" t="str">
        <f t="shared" si="274"/>
        <v>X</v>
      </c>
      <c r="DT256" s="8" t="str">
        <f t="shared" si="275"/>
        <v>X</v>
      </c>
      <c r="DU256" s="8" t="str">
        <f t="shared" si="276"/>
        <v>X</v>
      </c>
      <c r="DV256" s="8" t="str">
        <f t="shared" si="277"/>
        <v>X</v>
      </c>
      <c r="DW256" s="8" t="str">
        <f t="shared" si="278"/>
        <v>X</v>
      </c>
      <c r="DX256" s="8" t="str">
        <f t="shared" si="279"/>
        <v>X</v>
      </c>
      <c r="DZ256" s="8" t="str">
        <f t="shared" si="280"/>
        <v>X</v>
      </c>
      <c r="EB256" s="8">
        <f>IF($DZ256="", "", COUNTIF($DZ$11:$DZ256, "X"))</f>
        <v>246</v>
      </c>
      <c r="ED256" s="10" t="str">
        <f t="shared" si="281"/>
        <v>246. Palace Hotel Tokyo</v>
      </c>
      <c r="EF256" s="8">
        <v>246</v>
      </c>
      <c r="EH256" s="10" t="str">
        <f>IF($B256="", "", IF(COUNTIF($B$11:$B256, $B256)&gt;1, "", $B256))</f>
        <v/>
      </c>
      <c r="EI256" s="8" t="str">
        <f t="shared" si="282"/>
        <v/>
      </c>
      <c r="EJ256" s="10" t="str">
        <f t="shared" si="283"/>
        <v/>
      </c>
      <c r="EL256" s="10" t="str">
        <f>IF($C256="", "", IF(COUNTIF($C$11:$C256, $C256)&gt;1, "", $C256))</f>
        <v/>
      </c>
      <c r="EM256" s="8" t="str">
        <f t="shared" si="284"/>
        <v/>
      </c>
      <c r="EN256" s="10" t="str">
        <f t="shared" si="285"/>
        <v>Ravello</v>
      </c>
    </row>
    <row r="257" spans="1:144" hidden="1" x14ac:dyDescent="0.35">
      <c r="A257" s="2"/>
      <c r="B257" s="41" t="s">
        <v>463</v>
      </c>
      <c r="C257" s="42" t="s">
        <v>1242</v>
      </c>
      <c r="D257" s="42" t="s">
        <v>1243</v>
      </c>
      <c r="E257" s="49">
        <v>9</v>
      </c>
      <c r="F257" s="49">
        <v>0</v>
      </c>
      <c r="G257" s="49">
        <v>9</v>
      </c>
      <c r="H257" s="49">
        <v>0</v>
      </c>
      <c r="I257" s="42" t="s">
        <v>137</v>
      </c>
      <c r="J257" s="50" t="s">
        <v>137</v>
      </c>
      <c r="K257" s="49" t="s">
        <v>137</v>
      </c>
      <c r="L257" s="49" t="s">
        <v>137</v>
      </c>
      <c r="M257" s="49" t="s">
        <v>137</v>
      </c>
      <c r="N257" s="49" t="s">
        <v>137</v>
      </c>
      <c r="O257" s="49" t="s">
        <v>137</v>
      </c>
      <c r="P257" s="49" t="s">
        <v>137</v>
      </c>
      <c r="Q257" s="49" t="s">
        <v>137</v>
      </c>
      <c r="R257" s="49" t="s">
        <v>137</v>
      </c>
      <c r="S257" s="50" t="s">
        <v>137</v>
      </c>
      <c r="T257" s="49" t="s">
        <v>137</v>
      </c>
      <c r="U257" s="49" t="s">
        <v>137</v>
      </c>
      <c r="V257" s="49" t="s">
        <v>137</v>
      </c>
      <c r="W257" s="50" t="s">
        <v>7</v>
      </c>
      <c r="X257" s="49" t="s">
        <v>137</v>
      </c>
      <c r="Y257" s="50" t="s">
        <v>137</v>
      </c>
      <c r="Z257" s="49" t="s">
        <v>137</v>
      </c>
      <c r="AA257" s="49" t="s">
        <v>137</v>
      </c>
      <c r="AB257" s="67" t="s">
        <v>137</v>
      </c>
      <c r="AC257" s="63" t="s">
        <v>791</v>
      </c>
      <c r="AD257" s="63" t="s">
        <v>1244</v>
      </c>
      <c r="AE257" s="43" t="s">
        <v>137</v>
      </c>
      <c r="AF257" s="2"/>
      <c r="BE257" s="8" t="str">
        <f t="shared" si="286"/>
        <v>X</v>
      </c>
      <c r="BG257" s="8" t="str">
        <f t="shared" si="223"/>
        <v/>
      </c>
      <c r="BH257" s="8" t="str">
        <f t="shared" si="224"/>
        <v/>
      </c>
      <c r="BI257" s="8" t="str">
        <f t="shared" si="225"/>
        <v/>
      </c>
      <c r="BJ257" s="8" t="str">
        <f t="shared" si="226"/>
        <v/>
      </c>
      <c r="BK257" s="8" t="str">
        <f t="shared" si="227"/>
        <v/>
      </c>
      <c r="BL257" s="8" t="str">
        <f t="shared" si="228"/>
        <v/>
      </c>
      <c r="BM257" s="8" t="str">
        <f t="shared" si="229"/>
        <v/>
      </c>
      <c r="BN257" s="8" t="str">
        <f t="shared" si="230"/>
        <v>Yellow</v>
      </c>
      <c r="BO257" s="8" t="str">
        <f t="shared" si="231"/>
        <v>Yellow</v>
      </c>
      <c r="BP257" s="8" t="str">
        <f t="shared" si="232"/>
        <v>Yellow</v>
      </c>
      <c r="BQ257" s="8" t="str">
        <f t="shared" si="233"/>
        <v>Yellow</v>
      </c>
      <c r="BR257" s="8" t="str">
        <f t="shared" si="234"/>
        <v>Yellow</v>
      </c>
      <c r="BS257" s="8" t="str">
        <f t="shared" si="235"/>
        <v>Yellow</v>
      </c>
      <c r="BT257" s="8" t="str">
        <f t="shared" si="236"/>
        <v>Yellow</v>
      </c>
      <c r="BU257" s="8" t="str">
        <f t="shared" si="237"/>
        <v>Yellow</v>
      </c>
      <c r="BV257" s="8" t="str">
        <f t="shared" si="238"/>
        <v>Yellow</v>
      </c>
      <c r="BW257" s="8" t="str">
        <f t="shared" si="239"/>
        <v>Yellow</v>
      </c>
      <c r="BX257" s="8" t="str">
        <f t="shared" si="240"/>
        <v>Yellow</v>
      </c>
      <c r="BY257" s="8" t="str">
        <f t="shared" si="241"/>
        <v>Yellow</v>
      </c>
      <c r="BZ257" s="8" t="str">
        <f t="shared" si="242"/>
        <v>Yellow</v>
      </c>
      <c r="CA257" s="8" t="str">
        <f t="shared" si="243"/>
        <v>Yellow</v>
      </c>
      <c r="CB257" s="8" t="str">
        <f t="shared" si="244"/>
        <v/>
      </c>
      <c r="CC257" s="8" t="str">
        <f t="shared" si="245"/>
        <v>Yellow</v>
      </c>
      <c r="CD257" s="8" t="str">
        <f t="shared" si="246"/>
        <v>Yellow</v>
      </c>
      <c r="CE257" s="8" t="str">
        <f t="shared" si="247"/>
        <v>Yellow</v>
      </c>
      <c r="CF257" s="8" t="str">
        <f t="shared" si="248"/>
        <v>Yellow</v>
      </c>
      <c r="CG257" s="8" t="str">
        <f t="shared" si="287"/>
        <v>Yellow</v>
      </c>
      <c r="CH257" s="8" t="str">
        <f t="shared" si="249"/>
        <v/>
      </c>
      <c r="CI257" s="8" t="str">
        <f t="shared" si="288"/>
        <v/>
      </c>
      <c r="CJ257" s="8" t="str">
        <f t="shared" si="250"/>
        <v>Yellow</v>
      </c>
      <c r="CL257" s="10" t="str">
        <f t="shared" si="289"/>
        <v>Japan - Ashigarashimo-gun - Espacio The Hakone Geihinkan Rin-Poh-Ki-Ryu</v>
      </c>
      <c r="CN257" s="22" t="str">
        <f t="shared" si="251"/>
        <v/>
      </c>
      <c r="CO257" s="22" t="str">
        <f t="shared" si="252"/>
        <v/>
      </c>
      <c r="CP257" s="22" t="str">
        <f t="shared" si="253"/>
        <v/>
      </c>
      <c r="CQ257" s="22" t="str">
        <f t="shared" si="254"/>
        <v/>
      </c>
      <c r="CR257" s="22" t="str">
        <f t="shared" si="290"/>
        <v/>
      </c>
      <c r="CS257" s="22" t="str">
        <f t="shared" si="291"/>
        <v/>
      </c>
      <c r="CY257" s="8" t="str">
        <f t="shared" si="255"/>
        <v>X</v>
      </c>
      <c r="CZ257" s="29" t="str">
        <f t="shared" si="256"/>
        <v>X</v>
      </c>
      <c r="DB257" s="8" t="str">
        <f t="shared" si="257"/>
        <v>X</v>
      </c>
      <c r="DC257" s="8" t="str">
        <f t="shared" si="258"/>
        <v>X</v>
      </c>
      <c r="DD257" s="8" t="str">
        <f t="shared" si="259"/>
        <v>X</v>
      </c>
      <c r="DE257" s="8" t="str">
        <f t="shared" si="260"/>
        <v>X</v>
      </c>
      <c r="DF257" s="8" t="str">
        <f t="shared" si="261"/>
        <v>X</v>
      </c>
      <c r="DG257" s="8" t="str">
        <f t="shared" si="262"/>
        <v>X</v>
      </c>
      <c r="DH257" s="8" t="str">
        <f t="shared" si="263"/>
        <v>X</v>
      </c>
      <c r="DI257" s="8" t="str">
        <f t="shared" si="264"/>
        <v>X</v>
      </c>
      <c r="DJ257" s="8" t="str">
        <f t="shared" si="265"/>
        <v>X</v>
      </c>
      <c r="DK257" s="8" t="str">
        <f t="shared" si="266"/>
        <v>X</v>
      </c>
      <c r="DL257" s="8" t="str">
        <f t="shared" si="267"/>
        <v>X</v>
      </c>
      <c r="DM257" s="8" t="str">
        <f t="shared" si="268"/>
        <v>X</v>
      </c>
      <c r="DN257" s="8" t="str">
        <f t="shared" si="269"/>
        <v>X</v>
      </c>
      <c r="DO257" s="8" t="str">
        <f t="shared" si="270"/>
        <v>X</v>
      </c>
      <c r="DP257" s="8" t="str">
        <f t="shared" si="271"/>
        <v>X</v>
      </c>
      <c r="DQ257" s="8" t="str">
        <f t="shared" si="272"/>
        <v>X</v>
      </c>
      <c r="DR257" s="8" t="str">
        <f t="shared" si="273"/>
        <v>X</v>
      </c>
      <c r="DS257" s="8" t="str">
        <f t="shared" si="274"/>
        <v>X</v>
      </c>
      <c r="DT257" s="8" t="str">
        <f t="shared" si="275"/>
        <v>X</v>
      </c>
      <c r="DU257" s="8" t="str">
        <f t="shared" si="276"/>
        <v>X</v>
      </c>
      <c r="DV257" s="8" t="str">
        <f t="shared" si="277"/>
        <v>X</v>
      </c>
      <c r="DW257" s="8" t="str">
        <f t="shared" si="278"/>
        <v>X</v>
      </c>
      <c r="DX257" s="8" t="str">
        <f t="shared" si="279"/>
        <v>X</v>
      </c>
      <c r="DZ257" s="8" t="str">
        <f t="shared" si="280"/>
        <v>X</v>
      </c>
      <c r="EB257" s="8">
        <f>IF($DZ257="", "", COUNTIF($DZ$11:$DZ257, "X"))</f>
        <v>247</v>
      </c>
      <c r="ED257" s="10" t="str">
        <f t="shared" si="281"/>
        <v>247. Espacio The Hakone Geihinkan Rin-Poh-Ki-Ryu</v>
      </c>
      <c r="EF257" s="8">
        <v>247</v>
      </c>
      <c r="EH257" s="10" t="str">
        <f>IF($B257="", "", IF(COUNTIF($B$11:$B257, $B257)&gt;1, "", $B257))</f>
        <v/>
      </c>
      <c r="EI257" s="8" t="str">
        <f t="shared" si="282"/>
        <v/>
      </c>
      <c r="EJ257" s="10" t="str">
        <f t="shared" si="283"/>
        <v/>
      </c>
      <c r="EL257" s="10" t="str">
        <f>IF($C257="", "", IF(COUNTIF($C$11:$C257, $C257)&gt;1, "", $C257))</f>
        <v>Ashigarashimo-gun</v>
      </c>
      <c r="EM257" s="8">
        <f t="shared" si="284"/>
        <v>13</v>
      </c>
      <c r="EN257" s="10" t="str">
        <f t="shared" si="285"/>
        <v>Reischach-Bruneck</v>
      </c>
    </row>
    <row r="258" spans="1:144" hidden="1" x14ac:dyDescent="0.35">
      <c r="A258" s="2"/>
      <c r="B258" s="41" t="s">
        <v>463</v>
      </c>
      <c r="C258" s="42" t="s">
        <v>472</v>
      </c>
      <c r="D258" s="42" t="s">
        <v>1212</v>
      </c>
      <c r="E258" s="49">
        <v>48</v>
      </c>
      <c r="F258" s="49">
        <v>44</v>
      </c>
      <c r="G258" s="49">
        <v>4</v>
      </c>
      <c r="H258" s="49">
        <v>0</v>
      </c>
      <c r="I258" s="42" t="s">
        <v>137</v>
      </c>
      <c r="J258" s="50" t="s">
        <v>137</v>
      </c>
      <c r="K258" s="49" t="s">
        <v>137</v>
      </c>
      <c r="L258" s="49" t="s">
        <v>137</v>
      </c>
      <c r="M258" s="49" t="s">
        <v>137</v>
      </c>
      <c r="N258" s="49" t="s">
        <v>137</v>
      </c>
      <c r="O258" s="49" t="s">
        <v>137</v>
      </c>
      <c r="P258" s="49" t="s">
        <v>137</v>
      </c>
      <c r="Q258" s="49" t="s">
        <v>137</v>
      </c>
      <c r="R258" s="49" t="s">
        <v>137</v>
      </c>
      <c r="S258" s="50" t="s">
        <v>137</v>
      </c>
      <c r="T258" s="49" t="s">
        <v>137</v>
      </c>
      <c r="U258" s="49" t="s">
        <v>137</v>
      </c>
      <c r="V258" s="49" t="s">
        <v>137</v>
      </c>
      <c r="W258" s="50" t="s">
        <v>137</v>
      </c>
      <c r="X258" s="49" t="s">
        <v>137</v>
      </c>
      <c r="Y258" s="50" t="s">
        <v>137</v>
      </c>
      <c r="Z258" s="49" t="s">
        <v>137</v>
      </c>
      <c r="AA258" s="49" t="s">
        <v>137</v>
      </c>
      <c r="AB258" s="67" t="s">
        <v>137</v>
      </c>
      <c r="AC258" s="63" t="s">
        <v>1134</v>
      </c>
      <c r="AD258" s="63" t="s">
        <v>1213</v>
      </c>
      <c r="AE258" s="43" t="s">
        <v>137</v>
      </c>
      <c r="AF258" s="2"/>
      <c r="BE258" s="8" t="str">
        <f t="shared" si="286"/>
        <v>X</v>
      </c>
      <c r="BG258" s="8" t="str">
        <f t="shared" si="223"/>
        <v/>
      </c>
      <c r="BH258" s="8" t="str">
        <f t="shared" si="224"/>
        <v/>
      </c>
      <c r="BI258" s="8" t="str">
        <f t="shared" si="225"/>
        <v/>
      </c>
      <c r="BJ258" s="8" t="str">
        <f t="shared" si="226"/>
        <v/>
      </c>
      <c r="BK258" s="8" t="str">
        <f t="shared" si="227"/>
        <v/>
      </c>
      <c r="BL258" s="8" t="str">
        <f t="shared" si="228"/>
        <v/>
      </c>
      <c r="BM258" s="8" t="str">
        <f t="shared" si="229"/>
        <v/>
      </c>
      <c r="BN258" s="8" t="str">
        <f t="shared" si="230"/>
        <v>Yellow</v>
      </c>
      <c r="BO258" s="8" t="str">
        <f t="shared" si="231"/>
        <v>Yellow</v>
      </c>
      <c r="BP258" s="8" t="str">
        <f t="shared" si="232"/>
        <v>Yellow</v>
      </c>
      <c r="BQ258" s="8" t="str">
        <f t="shared" si="233"/>
        <v>Yellow</v>
      </c>
      <c r="BR258" s="8" t="str">
        <f t="shared" si="234"/>
        <v>Yellow</v>
      </c>
      <c r="BS258" s="8" t="str">
        <f t="shared" si="235"/>
        <v>Yellow</v>
      </c>
      <c r="BT258" s="8" t="str">
        <f t="shared" si="236"/>
        <v>Yellow</v>
      </c>
      <c r="BU258" s="8" t="str">
        <f t="shared" si="237"/>
        <v>Yellow</v>
      </c>
      <c r="BV258" s="8" t="str">
        <f t="shared" si="238"/>
        <v>Yellow</v>
      </c>
      <c r="BW258" s="8" t="str">
        <f t="shared" si="239"/>
        <v>Yellow</v>
      </c>
      <c r="BX258" s="8" t="str">
        <f t="shared" si="240"/>
        <v>Yellow</v>
      </c>
      <c r="BY258" s="8" t="str">
        <f t="shared" si="241"/>
        <v>Yellow</v>
      </c>
      <c r="BZ258" s="8" t="str">
        <f t="shared" si="242"/>
        <v>Yellow</v>
      </c>
      <c r="CA258" s="8" t="str">
        <f t="shared" si="243"/>
        <v>Yellow</v>
      </c>
      <c r="CB258" s="8" t="str">
        <f t="shared" si="244"/>
        <v>Yellow</v>
      </c>
      <c r="CC258" s="8" t="str">
        <f t="shared" si="245"/>
        <v>Yellow</v>
      </c>
      <c r="CD258" s="8" t="str">
        <f t="shared" si="246"/>
        <v>Yellow</v>
      </c>
      <c r="CE258" s="8" t="str">
        <f t="shared" si="247"/>
        <v>Yellow</v>
      </c>
      <c r="CF258" s="8" t="str">
        <f t="shared" si="248"/>
        <v>Yellow</v>
      </c>
      <c r="CG258" s="8" t="str">
        <f t="shared" si="287"/>
        <v>Yellow</v>
      </c>
      <c r="CH258" s="8" t="str">
        <f t="shared" si="249"/>
        <v/>
      </c>
      <c r="CI258" s="8" t="str">
        <f t="shared" si="288"/>
        <v/>
      </c>
      <c r="CJ258" s="8" t="str">
        <f t="shared" si="250"/>
        <v>Yellow</v>
      </c>
      <c r="CL258" s="10" t="str">
        <f t="shared" si="289"/>
        <v>Japan - Kyoto - The Hotel Seiryu Kyoto Kiyomizu</v>
      </c>
      <c r="CN258" s="22" t="str">
        <f t="shared" si="251"/>
        <v/>
      </c>
      <c r="CO258" s="22" t="str">
        <f t="shared" si="252"/>
        <v/>
      </c>
      <c r="CP258" s="22" t="str">
        <f t="shared" si="253"/>
        <v/>
      </c>
      <c r="CQ258" s="22" t="str">
        <f t="shared" si="254"/>
        <v/>
      </c>
      <c r="CR258" s="22" t="str">
        <f t="shared" si="290"/>
        <v/>
      </c>
      <c r="CS258" s="22" t="str">
        <f t="shared" si="291"/>
        <v/>
      </c>
      <c r="CY258" s="8" t="str">
        <f t="shared" si="255"/>
        <v>X</v>
      </c>
      <c r="CZ258" s="29" t="str">
        <f t="shared" si="256"/>
        <v>X</v>
      </c>
      <c r="DB258" s="8" t="str">
        <f t="shared" si="257"/>
        <v>X</v>
      </c>
      <c r="DC258" s="8" t="str">
        <f t="shared" si="258"/>
        <v>X</v>
      </c>
      <c r="DD258" s="8" t="str">
        <f t="shared" si="259"/>
        <v>X</v>
      </c>
      <c r="DE258" s="8" t="str">
        <f t="shared" si="260"/>
        <v>X</v>
      </c>
      <c r="DF258" s="8" t="str">
        <f t="shared" si="261"/>
        <v>X</v>
      </c>
      <c r="DG258" s="8" t="str">
        <f t="shared" si="262"/>
        <v>X</v>
      </c>
      <c r="DH258" s="8" t="str">
        <f t="shared" si="263"/>
        <v>X</v>
      </c>
      <c r="DI258" s="8" t="str">
        <f t="shared" si="264"/>
        <v>X</v>
      </c>
      <c r="DJ258" s="8" t="str">
        <f t="shared" si="265"/>
        <v>X</v>
      </c>
      <c r="DK258" s="8" t="str">
        <f t="shared" si="266"/>
        <v>X</v>
      </c>
      <c r="DL258" s="8" t="str">
        <f t="shared" si="267"/>
        <v>X</v>
      </c>
      <c r="DM258" s="8" t="str">
        <f t="shared" si="268"/>
        <v>X</v>
      </c>
      <c r="DN258" s="8" t="str">
        <f t="shared" si="269"/>
        <v>X</v>
      </c>
      <c r="DO258" s="8" t="str">
        <f t="shared" si="270"/>
        <v>X</v>
      </c>
      <c r="DP258" s="8" t="str">
        <f t="shared" si="271"/>
        <v>X</v>
      </c>
      <c r="DQ258" s="8" t="str">
        <f t="shared" si="272"/>
        <v>X</v>
      </c>
      <c r="DR258" s="8" t="str">
        <f t="shared" si="273"/>
        <v>X</v>
      </c>
      <c r="DS258" s="8" t="str">
        <f t="shared" si="274"/>
        <v>X</v>
      </c>
      <c r="DT258" s="8" t="str">
        <f t="shared" si="275"/>
        <v>X</v>
      </c>
      <c r="DU258" s="8" t="str">
        <f t="shared" si="276"/>
        <v>X</v>
      </c>
      <c r="DV258" s="8" t="str">
        <f t="shared" si="277"/>
        <v>X</v>
      </c>
      <c r="DW258" s="8" t="str">
        <f t="shared" si="278"/>
        <v>X</v>
      </c>
      <c r="DX258" s="8" t="str">
        <f t="shared" si="279"/>
        <v>X</v>
      </c>
      <c r="DZ258" s="8" t="str">
        <f t="shared" si="280"/>
        <v>X</v>
      </c>
      <c r="EB258" s="8">
        <f>IF($DZ258="", "", COUNTIF($DZ$11:$DZ258, "X"))</f>
        <v>248</v>
      </c>
      <c r="ED258" s="10" t="str">
        <f t="shared" si="281"/>
        <v>248. The Hotel Seiryu Kyoto Kiyomizu</v>
      </c>
      <c r="EF258" s="8">
        <v>248</v>
      </c>
      <c r="EH258" s="10" t="str">
        <f>IF($B258="", "", IF(COUNTIF($B$11:$B258, $B258)&gt;1, "", $B258))</f>
        <v/>
      </c>
      <c r="EI258" s="8" t="str">
        <f t="shared" si="282"/>
        <v/>
      </c>
      <c r="EJ258" s="10" t="str">
        <f t="shared" si="283"/>
        <v/>
      </c>
      <c r="EL258" s="10" t="str">
        <f>IF($C258="", "", IF(COUNTIF($C$11:$C258, $C258)&gt;1, "", $C258))</f>
        <v>Kyoto</v>
      </c>
      <c r="EM258" s="8">
        <f t="shared" si="284"/>
        <v>148</v>
      </c>
      <c r="EN258" s="10" t="str">
        <f t="shared" si="285"/>
        <v>Rezevici</v>
      </c>
    </row>
    <row r="259" spans="1:144" hidden="1" x14ac:dyDescent="0.35">
      <c r="A259" s="2"/>
      <c r="B259" s="41" t="s">
        <v>463</v>
      </c>
      <c r="C259" s="42" t="s">
        <v>468</v>
      </c>
      <c r="D259" s="42" t="s">
        <v>1338</v>
      </c>
      <c r="E259" s="49">
        <v>931</v>
      </c>
      <c r="F259" s="49">
        <v>931</v>
      </c>
      <c r="G259" s="49" t="s">
        <v>137</v>
      </c>
      <c r="H259" s="49" t="s">
        <v>137</v>
      </c>
      <c r="I259" s="42" t="s">
        <v>137</v>
      </c>
      <c r="J259" s="50" t="s">
        <v>137</v>
      </c>
      <c r="K259" s="49" t="s">
        <v>137</v>
      </c>
      <c r="L259" s="49" t="s">
        <v>137</v>
      </c>
      <c r="M259" s="49" t="s">
        <v>137</v>
      </c>
      <c r="N259" s="49" t="s">
        <v>137</v>
      </c>
      <c r="O259" s="49" t="s">
        <v>137</v>
      </c>
      <c r="P259" s="49" t="s">
        <v>137</v>
      </c>
      <c r="Q259" s="49" t="s">
        <v>137</v>
      </c>
      <c r="R259" s="49" t="s">
        <v>137</v>
      </c>
      <c r="S259" s="50" t="s">
        <v>137</v>
      </c>
      <c r="T259" s="49" t="s">
        <v>137</v>
      </c>
      <c r="U259" s="49" t="s">
        <v>137</v>
      </c>
      <c r="V259" s="49" t="s">
        <v>137</v>
      </c>
      <c r="W259" s="50" t="s">
        <v>7</v>
      </c>
      <c r="X259" s="49" t="s">
        <v>137</v>
      </c>
      <c r="Y259" s="50" t="s">
        <v>137</v>
      </c>
      <c r="Z259" s="49" t="s">
        <v>137</v>
      </c>
      <c r="AA259" s="49" t="s">
        <v>137</v>
      </c>
      <c r="AB259" s="67" t="s">
        <v>137</v>
      </c>
      <c r="AC259" s="63" t="s">
        <v>791</v>
      </c>
      <c r="AD259" s="63" t="s">
        <v>137</v>
      </c>
      <c r="AE259" s="43" t="s">
        <v>137</v>
      </c>
      <c r="AF259" s="2"/>
      <c r="BE259" s="8" t="str">
        <f t="shared" si="286"/>
        <v>X</v>
      </c>
      <c r="BG259" s="8" t="str">
        <f t="shared" si="223"/>
        <v/>
      </c>
      <c r="BH259" s="8" t="str">
        <f t="shared" si="224"/>
        <v/>
      </c>
      <c r="BI259" s="8" t="str">
        <f t="shared" si="225"/>
        <v/>
      </c>
      <c r="BJ259" s="8" t="str">
        <f t="shared" si="226"/>
        <v/>
      </c>
      <c r="BK259" s="8" t="str">
        <f t="shared" si="227"/>
        <v/>
      </c>
      <c r="BL259" s="8" t="str">
        <f t="shared" si="228"/>
        <v>Yellow</v>
      </c>
      <c r="BM259" s="8" t="str">
        <f t="shared" si="229"/>
        <v>Yellow</v>
      </c>
      <c r="BN259" s="8" t="str">
        <f t="shared" si="230"/>
        <v>Yellow</v>
      </c>
      <c r="BO259" s="8" t="str">
        <f t="shared" si="231"/>
        <v>Yellow</v>
      </c>
      <c r="BP259" s="8" t="str">
        <f t="shared" si="232"/>
        <v>Yellow</v>
      </c>
      <c r="BQ259" s="8" t="str">
        <f t="shared" si="233"/>
        <v>Yellow</v>
      </c>
      <c r="BR259" s="8" t="str">
        <f t="shared" si="234"/>
        <v>Yellow</v>
      </c>
      <c r="BS259" s="8" t="str">
        <f t="shared" si="235"/>
        <v>Yellow</v>
      </c>
      <c r="BT259" s="8" t="str">
        <f t="shared" si="236"/>
        <v>Yellow</v>
      </c>
      <c r="BU259" s="8" t="str">
        <f t="shared" si="237"/>
        <v>Yellow</v>
      </c>
      <c r="BV259" s="8" t="str">
        <f t="shared" si="238"/>
        <v>Yellow</v>
      </c>
      <c r="BW259" s="8" t="str">
        <f t="shared" si="239"/>
        <v>Yellow</v>
      </c>
      <c r="BX259" s="8" t="str">
        <f t="shared" si="240"/>
        <v>Yellow</v>
      </c>
      <c r="BY259" s="8" t="str">
        <f t="shared" si="241"/>
        <v>Yellow</v>
      </c>
      <c r="BZ259" s="8" t="str">
        <f t="shared" si="242"/>
        <v>Yellow</v>
      </c>
      <c r="CA259" s="8" t="str">
        <f t="shared" si="243"/>
        <v>Yellow</v>
      </c>
      <c r="CB259" s="8" t="str">
        <f t="shared" si="244"/>
        <v/>
      </c>
      <c r="CC259" s="8" t="str">
        <f t="shared" si="245"/>
        <v>Yellow</v>
      </c>
      <c r="CD259" s="8" t="str">
        <f t="shared" si="246"/>
        <v>Yellow</v>
      </c>
      <c r="CE259" s="8" t="str">
        <f t="shared" si="247"/>
        <v>Yellow</v>
      </c>
      <c r="CF259" s="8" t="str">
        <f t="shared" si="248"/>
        <v>Yellow</v>
      </c>
      <c r="CG259" s="8" t="str">
        <f t="shared" si="287"/>
        <v>Yellow</v>
      </c>
      <c r="CH259" s="8" t="str">
        <f t="shared" si="249"/>
        <v/>
      </c>
      <c r="CI259" s="8" t="str">
        <f t="shared" si="288"/>
        <v>Yellow</v>
      </c>
      <c r="CJ259" s="8" t="str">
        <f t="shared" si="250"/>
        <v>Yellow</v>
      </c>
      <c r="CL259" s="10" t="str">
        <f t="shared" si="289"/>
        <v>Japan - Tokyo - Imperial Floors at Imperial Hotel Tokyo</v>
      </c>
      <c r="CN259" s="22" t="str">
        <f t="shared" si="251"/>
        <v/>
      </c>
      <c r="CO259" s="22" t="str">
        <f t="shared" si="252"/>
        <v/>
      </c>
      <c r="CP259" s="22" t="str">
        <f t="shared" si="253"/>
        <v/>
      </c>
      <c r="CQ259" s="22" t="str">
        <f t="shared" si="254"/>
        <v/>
      </c>
      <c r="CR259" s="22" t="str">
        <f t="shared" si="290"/>
        <v/>
      </c>
      <c r="CS259" s="22" t="str">
        <f t="shared" si="291"/>
        <v/>
      </c>
      <c r="CY259" s="8" t="str">
        <f t="shared" si="255"/>
        <v>X</v>
      </c>
      <c r="CZ259" s="29" t="str">
        <f t="shared" si="256"/>
        <v>X</v>
      </c>
      <c r="DB259" s="8" t="str">
        <f t="shared" si="257"/>
        <v>X</v>
      </c>
      <c r="DC259" s="8" t="str">
        <f t="shared" si="258"/>
        <v>X</v>
      </c>
      <c r="DD259" s="8" t="str">
        <f t="shared" si="259"/>
        <v>X</v>
      </c>
      <c r="DE259" s="8" t="str">
        <f t="shared" si="260"/>
        <v>X</v>
      </c>
      <c r="DF259" s="8" t="str">
        <f t="shared" si="261"/>
        <v>X</v>
      </c>
      <c r="DG259" s="8" t="str">
        <f t="shared" si="262"/>
        <v>X</v>
      </c>
      <c r="DH259" s="8" t="str">
        <f t="shared" si="263"/>
        <v>X</v>
      </c>
      <c r="DI259" s="8" t="str">
        <f t="shared" si="264"/>
        <v>X</v>
      </c>
      <c r="DJ259" s="8" t="str">
        <f t="shared" si="265"/>
        <v>X</v>
      </c>
      <c r="DK259" s="8" t="str">
        <f t="shared" si="266"/>
        <v>X</v>
      </c>
      <c r="DL259" s="8" t="str">
        <f t="shared" si="267"/>
        <v>X</v>
      </c>
      <c r="DM259" s="8" t="str">
        <f t="shared" si="268"/>
        <v>X</v>
      </c>
      <c r="DN259" s="8" t="str">
        <f t="shared" si="269"/>
        <v>X</v>
      </c>
      <c r="DO259" s="8" t="str">
        <f t="shared" si="270"/>
        <v>X</v>
      </c>
      <c r="DP259" s="8" t="str">
        <f t="shared" si="271"/>
        <v>X</v>
      </c>
      <c r="DQ259" s="8" t="str">
        <f t="shared" si="272"/>
        <v>X</v>
      </c>
      <c r="DR259" s="8" t="str">
        <f t="shared" si="273"/>
        <v>X</v>
      </c>
      <c r="DS259" s="8" t="str">
        <f t="shared" si="274"/>
        <v>X</v>
      </c>
      <c r="DT259" s="8" t="str">
        <f t="shared" si="275"/>
        <v>X</v>
      </c>
      <c r="DU259" s="8" t="str">
        <f t="shared" si="276"/>
        <v>X</v>
      </c>
      <c r="DV259" s="8" t="str">
        <f t="shared" si="277"/>
        <v>X</v>
      </c>
      <c r="DW259" s="8" t="str">
        <f t="shared" si="278"/>
        <v>X</v>
      </c>
      <c r="DX259" s="8" t="str">
        <f t="shared" si="279"/>
        <v>X</v>
      </c>
      <c r="DZ259" s="8" t="str">
        <f t="shared" si="280"/>
        <v>X</v>
      </c>
      <c r="EB259" s="8">
        <f>IF($DZ259="", "", COUNTIF($DZ$11:$DZ259, "X"))</f>
        <v>249</v>
      </c>
      <c r="ED259" s="10" t="str">
        <f t="shared" si="281"/>
        <v>249. Imperial Floors at Imperial Hotel Tokyo</v>
      </c>
      <c r="EF259" s="8">
        <v>249</v>
      </c>
      <c r="EH259" s="10" t="str">
        <f>IF($B259="", "", IF(COUNTIF($B$11:$B259, $B259)&gt;1, "", $B259))</f>
        <v/>
      </c>
      <c r="EI259" s="8" t="str">
        <f t="shared" si="282"/>
        <v/>
      </c>
      <c r="EJ259" s="10" t="str">
        <f t="shared" si="283"/>
        <v/>
      </c>
      <c r="EL259" s="10" t="str">
        <f>IF($C259="", "", IF(COUNTIF($C$11:$C259, $C259)&gt;1, "", $C259))</f>
        <v/>
      </c>
      <c r="EM259" s="8" t="str">
        <f t="shared" si="284"/>
        <v/>
      </c>
      <c r="EN259" s="10" t="str">
        <f t="shared" si="285"/>
        <v>Ripon</v>
      </c>
    </row>
    <row r="260" spans="1:144" hidden="1" x14ac:dyDescent="0.35">
      <c r="A260" s="2"/>
      <c r="B260" s="41" t="s">
        <v>463</v>
      </c>
      <c r="C260" s="42" t="s">
        <v>472</v>
      </c>
      <c r="D260" s="42" t="s">
        <v>1392</v>
      </c>
      <c r="E260" s="49">
        <v>55</v>
      </c>
      <c r="F260" s="49">
        <v>36</v>
      </c>
      <c r="G260" s="49">
        <v>19</v>
      </c>
      <c r="H260" s="49">
        <v>0</v>
      </c>
      <c r="I260" s="42" t="s">
        <v>137</v>
      </c>
      <c r="J260" s="50" t="s">
        <v>137</v>
      </c>
      <c r="K260" s="49" t="s">
        <v>137</v>
      </c>
      <c r="L260" s="49" t="s">
        <v>137</v>
      </c>
      <c r="M260" s="49" t="s">
        <v>137</v>
      </c>
      <c r="N260" s="49" t="s">
        <v>137</v>
      </c>
      <c r="O260" s="49" t="s">
        <v>137</v>
      </c>
      <c r="P260" s="49" t="s">
        <v>137</v>
      </c>
      <c r="Q260" s="49" t="s">
        <v>137</v>
      </c>
      <c r="R260" s="49" t="s">
        <v>137</v>
      </c>
      <c r="S260" s="50" t="s">
        <v>137</v>
      </c>
      <c r="T260" s="49" t="s">
        <v>137</v>
      </c>
      <c r="U260" s="49" t="s">
        <v>137</v>
      </c>
      <c r="V260" s="49" t="s">
        <v>137</v>
      </c>
      <c r="W260" s="50" t="s">
        <v>137</v>
      </c>
      <c r="X260" s="49" t="s">
        <v>137</v>
      </c>
      <c r="Y260" s="50" t="s">
        <v>137</v>
      </c>
      <c r="Z260" s="49" t="s">
        <v>137</v>
      </c>
      <c r="AA260" s="49" t="s">
        <v>137</v>
      </c>
      <c r="AB260" s="67" t="s">
        <v>137</v>
      </c>
      <c r="AC260" s="63" t="s">
        <v>791</v>
      </c>
      <c r="AD260" s="63" t="s">
        <v>137</v>
      </c>
      <c r="AE260" s="43" t="s">
        <v>137</v>
      </c>
      <c r="AF260" s="2"/>
      <c r="BE260" s="8" t="str">
        <f t="shared" si="286"/>
        <v>X</v>
      </c>
      <c r="BG260" s="8" t="str">
        <f t="shared" si="223"/>
        <v/>
      </c>
      <c r="BH260" s="8" t="str">
        <f t="shared" si="224"/>
        <v/>
      </c>
      <c r="BI260" s="8" t="str">
        <f t="shared" si="225"/>
        <v/>
      </c>
      <c r="BJ260" s="8" t="str">
        <f t="shared" si="226"/>
        <v/>
      </c>
      <c r="BK260" s="8" t="str">
        <f t="shared" si="227"/>
        <v/>
      </c>
      <c r="BL260" s="8" t="str">
        <f t="shared" si="228"/>
        <v/>
      </c>
      <c r="BM260" s="8" t="str">
        <f t="shared" si="229"/>
        <v/>
      </c>
      <c r="BN260" s="8" t="str">
        <f t="shared" si="230"/>
        <v>Yellow</v>
      </c>
      <c r="BO260" s="8" t="str">
        <f t="shared" si="231"/>
        <v>Yellow</v>
      </c>
      <c r="BP260" s="8" t="str">
        <f t="shared" si="232"/>
        <v>Yellow</v>
      </c>
      <c r="BQ260" s="8" t="str">
        <f t="shared" si="233"/>
        <v>Yellow</v>
      </c>
      <c r="BR260" s="8" t="str">
        <f t="shared" si="234"/>
        <v>Yellow</v>
      </c>
      <c r="BS260" s="8" t="str">
        <f t="shared" si="235"/>
        <v>Yellow</v>
      </c>
      <c r="BT260" s="8" t="str">
        <f t="shared" si="236"/>
        <v>Yellow</v>
      </c>
      <c r="BU260" s="8" t="str">
        <f t="shared" si="237"/>
        <v>Yellow</v>
      </c>
      <c r="BV260" s="8" t="str">
        <f t="shared" si="238"/>
        <v>Yellow</v>
      </c>
      <c r="BW260" s="8" t="str">
        <f t="shared" si="239"/>
        <v>Yellow</v>
      </c>
      <c r="BX260" s="8" t="str">
        <f t="shared" si="240"/>
        <v>Yellow</v>
      </c>
      <c r="BY260" s="8" t="str">
        <f t="shared" si="241"/>
        <v>Yellow</v>
      </c>
      <c r="BZ260" s="8" t="str">
        <f t="shared" si="242"/>
        <v>Yellow</v>
      </c>
      <c r="CA260" s="8" t="str">
        <f t="shared" si="243"/>
        <v>Yellow</v>
      </c>
      <c r="CB260" s="8" t="str">
        <f t="shared" si="244"/>
        <v>Yellow</v>
      </c>
      <c r="CC260" s="8" t="str">
        <f t="shared" si="245"/>
        <v>Yellow</v>
      </c>
      <c r="CD260" s="8" t="str">
        <f t="shared" si="246"/>
        <v>Yellow</v>
      </c>
      <c r="CE260" s="8" t="str">
        <f t="shared" si="247"/>
        <v>Yellow</v>
      </c>
      <c r="CF260" s="8" t="str">
        <f t="shared" si="248"/>
        <v>Yellow</v>
      </c>
      <c r="CG260" s="8" t="str">
        <f t="shared" si="287"/>
        <v>Yellow</v>
      </c>
      <c r="CH260" s="8" t="str">
        <f t="shared" si="249"/>
        <v/>
      </c>
      <c r="CI260" s="8" t="str">
        <f t="shared" si="288"/>
        <v>Yellow</v>
      </c>
      <c r="CJ260" s="8" t="str">
        <f t="shared" si="250"/>
        <v>Yellow</v>
      </c>
      <c r="CL260" s="10" t="str">
        <f t="shared" si="289"/>
        <v>Japan - Kyoto - Imperial Hotel Kyoto</v>
      </c>
      <c r="CN260" s="22" t="str">
        <f t="shared" si="251"/>
        <v/>
      </c>
      <c r="CO260" s="22" t="str">
        <f t="shared" si="252"/>
        <v/>
      </c>
      <c r="CP260" s="22" t="str">
        <f t="shared" si="253"/>
        <v/>
      </c>
      <c r="CQ260" s="22" t="str">
        <f t="shared" si="254"/>
        <v/>
      </c>
      <c r="CR260" s="22" t="str">
        <f t="shared" si="290"/>
        <v/>
      </c>
      <c r="CS260" s="22" t="str">
        <f t="shared" si="291"/>
        <v/>
      </c>
      <c r="CY260" s="8" t="str">
        <f t="shared" si="255"/>
        <v>X</v>
      </c>
      <c r="CZ260" s="29" t="str">
        <f t="shared" si="256"/>
        <v>X</v>
      </c>
      <c r="DB260" s="8" t="str">
        <f t="shared" si="257"/>
        <v>X</v>
      </c>
      <c r="DC260" s="8" t="str">
        <f t="shared" si="258"/>
        <v>X</v>
      </c>
      <c r="DD260" s="8" t="str">
        <f t="shared" si="259"/>
        <v>X</v>
      </c>
      <c r="DE260" s="8" t="str">
        <f t="shared" si="260"/>
        <v>X</v>
      </c>
      <c r="DF260" s="8" t="str">
        <f t="shared" si="261"/>
        <v>X</v>
      </c>
      <c r="DG260" s="8" t="str">
        <f t="shared" si="262"/>
        <v>X</v>
      </c>
      <c r="DH260" s="8" t="str">
        <f t="shared" si="263"/>
        <v>X</v>
      </c>
      <c r="DI260" s="8" t="str">
        <f t="shared" si="264"/>
        <v>X</v>
      </c>
      <c r="DJ260" s="8" t="str">
        <f t="shared" si="265"/>
        <v>X</v>
      </c>
      <c r="DK260" s="8" t="str">
        <f t="shared" si="266"/>
        <v>X</v>
      </c>
      <c r="DL260" s="8" t="str">
        <f t="shared" si="267"/>
        <v>X</v>
      </c>
      <c r="DM260" s="8" t="str">
        <f t="shared" si="268"/>
        <v>X</v>
      </c>
      <c r="DN260" s="8" t="str">
        <f t="shared" si="269"/>
        <v>X</v>
      </c>
      <c r="DO260" s="8" t="str">
        <f t="shared" si="270"/>
        <v>X</v>
      </c>
      <c r="DP260" s="8" t="str">
        <f t="shared" si="271"/>
        <v>X</v>
      </c>
      <c r="DQ260" s="8" t="str">
        <f t="shared" si="272"/>
        <v>X</v>
      </c>
      <c r="DR260" s="8" t="str">
        <f t="shared" si="273"/>
        <v>X</v>
      </c>
      <c r="DS260" s="8" t="str">
        <f t="shared" si="274"/>
        <v>X</v>
      </c>
      <c r="DT260" s="8" t="str">
        <f t="shared" si="275"/>
        <v>X</v>
      </c>
      <c r="DU260" s="8" t="str">
        <f t="shared" si="276"/>
        <v>X</v>
      </c>
      <c r="DV260" s="8" t="str">
        <f t="shared" si="277"/>
        <v>X</v>
      </c>
      <c r="DW260" s="8" t="str">
        <f t="shared" si="278"/>
        <v>X</v>
      </c>
      <c r="DX260" s="8" t="str">
        <f t="shared" si="279"/>
        <v>X</v>
      </c>
      <c r="DZ260" s="8" t="str">
        <f t="shared" si="280"/>
        <v>X</v>
      </c>
      <c r="EB260" s="8">
        <f>IF($DZ260="", "", COUNTIF($DZ$11:$DZ260, "X"))</f>
        <v>250</v>
      </c>
      <c r="ED260" s="10" t="str">
        <f t="shared" si="281"/>
        <v>250. Imperial Hotel Kyoto</v>
      </c>
      <c r="EF260" s="8">
        <v>250</v>
      </c>
      <c r="EH260" s="10" t="str">
        <f>IF($B260="", "", IF(COUNTIF($B$11:$B260, $B260)&gt;1, "", $B260))</f>
        <v/>
      </c>
      <c r="EI260" s="8" t="str">
        <f t="shared" si="282"/>
        <v/>
      </c>
      <c r="EJ260" s="10" t="str">
        <f t="shared" si="283"/>
        <v/>
      </c>
      <c r="EL260" s="10" t="str">
        <f>IF($C260="", "", IF(COUNTIF($C$11:$C260, $C260)&gt;1, "", $C260))</f>
        <v/>
      </c>
      <c r="EM260" s="8" t="str">
        <f t="shared" si="284"/>
        <v/>
      </c>
      <c r="EN260" s="10" t="str">
        <f t="shared" si="285"/>
        <v>Riva del Garda</v>
      </c>
    </row>
    <row r="261" spans="1:144" hidden="1" x14ac:dyDescent="0.35">
      <c r="A261" s="2"/>
      <c r="B261" s="41" t="s">
        <v>463</v>
      </c>
      <c r="C261" s="42" t="s">
        <v>1393</v>
      </c>
      <c r="D261" s="42" t="s">
        <v>1394</v>
      </c>
      <c r="E261" s="49">
        <v>100</v>
      </c>
      <c r="F261" s="49">
        <v>66</v>
      </c>
      <c r="G261" s="49">
        <v>34</v>
      </c>
      <c r="H261" s="49">
        <v>0</v>
      </c>
      <c r="I261" s="42" t="s">
        <v>137</v>
      </c>
      <c r="J261" s="50" t="s">
        <v>137</v>
      </c>
      <c r="K261" s="49" t="s">
        <v>137</v>
      </c>
      <c r="L261" s="49" t="s">
        <v>137</v>
      </c>
      <c r="M261" s="49" t="s">
        <v>137</v>
      </c>
      <c r="N261" s="49" t="s">
        <v>137</v>
      </c>
      <c r="O261" s="49" t="s">
        <v>137</v>
      </c>
      <c r="P261" s="49" t="s">
        <v>137</v>
      </c>
      <c r="Q261" s="49" t="s">
        <v>137</v>
      </c>
      <c r="R261" s="49" t="s">
        <v>137</v>
      </c>
      <c r="S261" s="50" t="s">
        <v>137</v>
      </c>
      <c r="T261" s="49" t="s">
        <v>137</v>
      </c>
      <c r="U261" s="49" t="s">
        <v>137</v>
      </c>
      <c r="V261" s="49" t="s">
        <v>137</v>
      </c>
      <c r="W261" s="50" t="s">
        <v>137</v>
      </c>
      <c r="X261" s="49" t="s">
        <v>137</v>
      </c>
      <c r="Y261" s="50" t="s">
        <v>137</v>
      </c>
      <c r="Z261" s="49" t="s">
        <v>137</v>
      </c>
      <c r="AA261" s="49" t="s">
        <v>137</v>
      </c>
      <c r="AB261" s="67" t="s">
        <v>137</v>
      </c>
      <c r="AC261" s="63" t="s">
        <v>791</v>
      </c>
      <c r="AD261" s="63" t="s">
        <v>137</v>
      </c>
      <c r="AE261" s="43" t="s">
        <v>137</v>
      </c>
      <c r="AF261" s="2"/>
      <c r="BE261" s="8" t="str">
        <f t="shared" si="286"/>
        <v>X</v>
      </c>
      <c r="BG261" s="8" t="str">
        <f t="shared" si="223"/>
        <v/>
      </c>
      <c r="BH261" s="8" t="str">
        <f t="shared" si="224"/>
        <v/>
      </c>
      <c r="BI261" s="8" t="str">
        <f t="shared" si="225"/>
        <v/>
      </c>
      <c r="BJ261" s="8" t="str">
        <f t="shared" si="226"/>
        <v/>
      </c>
      <c r="BK261" s="8" t="str">
        <f t="shared" si="227"/>
        <v/>
      </c>
      <c r="BL261" s="8" t="str">
        <f t="shared" si="228"/>
        <v/>
      </c>
      <c r="BM261" s="8" t="str">
        <f t="shared" si="229"/>
        <v/>
      </c>
      <c r="BN261" s="8" t="str">
        <f t="shared" si="230"/>
        <v>Yellow</v>
      </c>
      <c r="BO261" s="8" t="str">
        <f t="shared" si="231"/>
        <v>Yellow</v>
      </c>
      <c r="BP261" s="8" t="str">
        <f t="shared" si="232"/>
        <v>Yellow</v>
      </c>
      <c r="BQ261" s="8" t="str">
        <f t="shared" si="233"/>
        <v>Yellow</v>
      </c>
      <c r="BR261" s="8" t="str">
        <f t="shared" si="234"/>
        <v>Yellow</v>
      </c>
      <c r="BS261" s="8" t="str">
        <f t="shared" si="235"/>
        <v>Yellow</v>
      </c>
      <c r="BT261" s="8" t="str">
        <f t="shared" si="236"/>
        <v>Yellow</v>
      </c>
      <c r="BU261" s="8" t="str">
        <f t="shared" si="237"/>
        <v>Yellow</v>
      </c>
      <c r="BV261" s="8" t="str">
        <f t="shared" si="238"/>
        <v>Yellow</v>
      </c>
      <c r="BW261" s="8" t="str">
        <f t="shared" si="239"/>
        <v>Yellow</v>
      </c>
      <c r="BX261" s="8" t="str">
        <f t="shared" si="240"/>
        <v>Yellow</v>
      </c>
      <c r="BY261" s="8" t="str">
        <f t="shared" si="241"/>
        <v>Yellow</v>
      </c>
      <c r="BZ261" s="8" t="str">
        <f t="shared" si="242"/>
        <v>Yellow</v>
      </c>
      <c r="CA261" s="8" t="str">
        <f t="shared" si="243"/>
        <v>Yellow</v>
      </c>
      <c r="CB261" s="8" t="str">
        <f t="shared" si="244"/>
        <v>Yellow</v>
      </c>
      <c r="CC261" s="8" t="str">
        <f t="shared" si="245"/>
        <v>Yellow</v>
      </c>
      <c r="CD261" s="8" t="str">
        <f t="shared" si="246"/>
        <v>Yellow</v>
      </c>
      <c r="CE261" s="8" t="str">
        <f t="shared" si="247"/>
        <v>Yellow</v>
      </c>
      <c r="CF261" s="8" t="str">
        <f t="shared" si="248"/>
        <v>Yellow</v>
      </c>
      <c r="CG261" s="8" t="str">
        <f t="shared" si="287"/>
        <v>Yellow</v>
      </c>
      <c r="CH261" s="8" t="str">
        <f t="shared" si="249"/>
        <v/>
      </c>
      <c r="CI261" s="8" t="str">
        <f t="shared" si="288"/>
        <v>Yellow</v>
      </c>
      <c r="CJ261" s="8" t="str">
        <f t="shared" si="250"/>
        <v>Yellow</v>
      </c>
      <c r="CL261" s="10" t="str">
        <f t="shared" si="289"/>
        <v>Japan - Nagoya City - Espacio Nagoya Castle</v>
      </c>
      <c r="CN261" s="22" t="str">
        <f t="shared" si="251"/>
        <v/>
      </c>
      <c r="CO261" s="22" t="str">
        <f t="shared" si="252"/>
        <v/>
      </c>
      <c r="CP261" s="22" t="str">
        <f t="shared" si="253"/>
        <v/>
      </c>
      <c r="CQ261" s="22" t="str">
        <f t="shared" si="254"/>
        <v/>
      </c>
      <c r="CR261" s="22" t="str">
        <f t="shared" si="290"/>
        <v/>
      </c>
      <c r="CS261" s="22" t="str">
        <f t="shared" si="291"/>
        <v/>
      </c>
      <c r="CY261" s="8" t="str">
        <f t="shared" si="255"/>
        <v>X</v>
      </c>
      <c r="CZ261" s="29" t="str">
        <f t="shared" si="256"/>
        <v>X</v>
      </c>
      <c r="DB261" s="8" t="str">
        <f t="shared" si="257"/>
        <v>X</v>
      </c>
      <c r="DC261" s="8" t="str">
        <f t="shared" si="258"/>
        <v>X</v>
      </c>
      <c r="DD261" s="8" t="str">
        <f t="shared" si="259"/>
        <v>X</v>
      </c>
      <c r="DE261" s="8" t="str">
        <f t="shared" si="260"/>
        <v>X</v>
      </c>
      <c r="DF261" s="8" t="str">
        <f t="shared" si="261"/>
        <v>X</v>
      </c>
      <c r="DG261" s="8" t="str">
        <f t="shared" si="262"/>
        <v>X</v>
      </c>
      <c r="DH261" s="8" t="str">
        <f t="shared" si="263"/>
        <v>X</v>
      </c>
      <c r="DI261" s="8" t="str">
        <f t="shared" si="264"/>
        <v>X</v>
      </c>
      <c r="DJ261" s="8" t="str">
        <f t="shared" si="265"/>
        <v>X</v>
      </c>
      <c r="DK261" s="8" t="str">
        <f t="shared" si="266"/>
        <v>X</v>
      </c>
      <c r="DL261" s="8" t="str">
        <f t="shared" si="267"/>
        <v>X</v>
      </c>
      <c r="DM261" s="8" t="str">
        <f t="shared" si="268"/>
        <v>X</v>
      </c>
      <c r="DN261" s="8" t="str">
        <f t="shared" si="269"/>
        <v>X</v>
      </c>
      <c r="DO261" s="8" t="str">
        <f t="shared" si="270"/>
        <v>X</v>
      </c>
      <c r="DP261" s="8" t="str">
        <f t="shared" si="271"/>
        <v>X</v>
      </c>
      <c r="DQ261" s="8" t="str">
        <f t="shared" si="272"/>
        <v>X</v>
      </c>
      <c r="DR261" s="8" t="str">
        <f t="shared" si="273"/>
        <v>X</v>
      </c>
      <c r="DS261" s="8" t="str">
        <f t="shared" si="274"/>
        <v>X</v>
      </c>
      <c r="DT261" s="8" t="str">
        <f t="shared" si="275"/>
        <v>X</v>
      </c>
      <c r="DU261" s="8" t="str">
        <f t="shared" si="276"/>
        <v>X</v>
      </c>
      <c r="DV261" s="8" t="str">
        <f t="shared" si="277"/>
        <v>X</v>
      </c>
      <c r="DW261" s="8" t="str">
        <f t="shared" si="278"/>
        <v>X</v>
      </c>
      <c r="DX261" s="8" t="str">
        <f t="shared" si="279"/>
        <v>X</v>
      </c>
      <c r="DZ261" s="8" t="str">
        <f t="shared" si="280"/>
        <v>X</v>
      </c>
      <c r="EB261" s="8">
        <f>IF($DZ261="", "", COUNTIF($DZ$11:$DZ261, "X"))</f>
        <v>251</v>
      </c>
      <c r="ED261" s="10" t="str">
        <f t="shared" si="281"/>
        <v>251. Espacio Nagoya Castle</v>
      </c>
      <c r="EF261" s="8">
        <v>251</v>
      </c>
      <c r="EH261" s="10" t="str">
        <f>IF($B261="", "", IF(COUNTIF($B$11:$B261, $B261)&gt;1, "", $B261))</f>
        <v/>
      </c>
      <c r="EI261" s="8" t="str">
        <f t="shared" si="282"/>
        <v/>
      </c>
      <c r="EJ261" s="10" t="str">
        <f t="shared" si="283"/>
        <v/>
      </c>
      <c r="EL261" s="10" t="str">
        <f>IF($C261="", "", IF(COUNTIF($C$11:$C261, $C261)&gt;1, "", $C261))</f>
        <v>Nagoya City</v>
      </c>
      <c r="EM261" s="8">
        <f t="shared" si="284"/>
        <v>197</v>
      </c>
      <c r="EN261" s="10" t="str">
        <f t="shared" si="285"/>
        <v>Rome</v>
      </c>
    </row>
    <row r="262" spans="1:144" hidden="1" x14ac:dyDescent="0.35">
      <c r="A262" s="2"/>
      <c r="B262" s="41" t="s">
        <v>473</v>
      </c>
      <c r="C262" s="42" t="s">
        <v>474</v>
      </c>
      <c r="D262" s="42" t="s">
        <v>476</v>
      </c>
      <c r="E262" s="49">
        <v>464</v>
      </c>
      <c r="F262" s="49">
        <v>426</v>
      </c>
      <c r="G262" s="49">
        <v>38</v>
      </c>
      <c r="H262" s="49">
        <v>7</v>
      </c>
      <c r="I262" s="42" t="s">
        <v>137</v>
      </c>
      <c r="J262" s="50" t="s">
        <v>137</v>
      </c>
      <c r="K262" s="49" t="s">
        <v>137</v>
      </c>
      <c r="L262" s="49">
        <v>1325</v>
      </c>
      <c r="M262" s="49">
        <v>1400</v>
      </c>
      <c r="N262" s="49">
        <v>930</v>
      </c>
      <c r="O262" s="49" t="s">
        <v>137</v>
      </c>
      <c r="P262" s="49" t="s">
        <v>137</v>
      </c>
      <c r="Q262" s="49">
        <v>700</v>
      </c>
      <c r="R262" s="49">
        <v>1400</v>
      </c>
      <c r="S262" s="50" t="s">
        <v>8</v>
      </c>
      <c r="T262" s="49" t="s">
        <v>137</v>
      </c>
      <c r="U262" s="49" t="s">
        <v>137</v>
      </c>
      <c r="V262" s="49" t="s">
        <v>137</v>
      </c>
      <c r="W262" s="50" t="s">
        <v>7</v>
      </c>
      <c r="X262" s="49" t="s">
        <v>137</v>
      </c>
      <c r="Y262" s="50" t="s">
        <v>137</v>
      </c>
      <c r="Z262" s="49" t="s">
        <v>137</v>
      </c>
      <c r="AA262" s="49">
        <v>38</v>
      </c>
      <c r="AB262" s="67" t="s">
        <v>137</v>
      </c>
      <c r="AC262" s="63" t="s">
        <v>791</v>
      </c>
      <c r="AD262" s="63" t="s">
        <v>1009</v>
      </c>
      <c r="AE262" s="43" t="s">
        <v>137</v>
      </c>
      <c r="AF262" s="2"/>
      <c r="BE262" s="8" t="str">
        <f t="shared" si="286"/>
        <v>X</v>
      </c>
      <c r="BG262" s="8" t="str">
        <f t="shared" si="223"/>
        <v/>
      </c>
      <c r="BH262" s="8" t="str">
        <f t="shared" si="224"/>
        <v/>
      </c>
      <c r="BI262" s="8" t="str">
        <f t="shared" si="225"/>
        <v/>
      </c>
      <c r="BJ262" s="8" t="str">
        <f t="shared" si="226"/>
        <v/>
      </c>
      <c r="BK262" s="8" t="str">
        <f t="shared" si="227"/>
        <v/>
      </c>
      <c r="BL262" s="8" t="str">
        <f t="shared" si="228"/>
        <v/>
      </c>
      <c r="BM262" s="8" t="str">
        <f t="shared" si="229"/>
        <v/>
      </c>
      <c r="BN262" s="8" t="str">
        <f t="shared" si="230"/>
        <v>Yellow</v>
      </c>
      <c r="BO262" s="8" t="str">
        <f t="shared" si="231"/>
        <v>Yellow</v>
      </c>
      <c r="BP262" s="8" t="str">
        <f t="shared" si="232"/>
        <v>Yellow</v>
      </c>
      <c r="BQ262" s="8" t="str">
        <f t="shared" si="233"/>
        <v/>
      </c>
      <c r="BR262" s="8" t="str">
        <f t="shared" si="234"/>
        <v/>
      </c>
      <c r="BS262" s="8" t="str">
        <f t="shared" si="235"/>
        <v/>
      </c>
      <c r="BT262" s="8" t="str">
        <f t="shared" si="236"/>
        <v>Yellow</v>
      </c>
      <c r="BU262" s="8" t="str">
        <f t="shared" si="237"/>
        <v>Yellow</v>
      </c>
      <c r="BV262" s="8" t="str">
        <f t="shared" si="238"/>
        <v/>
      </c>
      <c r="BW262" s="8" t="str">
        <f t="shared" si="239"/>
        <v/>
      </c>
      <c r="BX262" s="8" t="str">
        <f t="shared" si="240"/>
        <v/>
      </c>
      <c r="BY262" s="8" t="str">
        <f t="shared" si="241"/>
        <v>Yellow</v>
      </c>
      <c r="BZ262" s="8" t="str">
        <f t="shared" si="242"/>
        <v>Yellow</v>
      </c>
      <c r="CA262" s="8" t="str">
        <f t="shared" si="243"/>
        <v>Yellow</v>
      </c>
      <c r="CB262" s="8" t="str">
        <f t="shared" si="244"/>
        <v/>
      </c>
      <c r="CC262" s="8" t="str">
        <f t="shared" si="245"/>
        <v>Yellow</v>
      </c>
      <c r="CD262" s="8" t="str">
        <f t="shared" si="246"/>
        <v>Yellow</v>
      </c>
      <c r="CE262" s="8" t="str">
        <f t="shared" si="247"/>
        <v>Yellow</v>
      </c>
      <c r="CF262" s="8" t="str">
        <f t="shared" si="248"/>
        <v/>
      </c>
      <c r="CG262" s="8" t="str">
        <f t="shared" si="287"/>
        <v>Yellow</v>
      </c>
      <c r="CH262" s="8" t="str">
        <f t="shared" si="249"/>
        <v/>
      </c>
      <c r="CI262" s="8" t="str">
        <f t="shared" si="288"/>
        <v/>
      </c>
      <c r="CJ262" s="8" t="str">
        <f t="shared" si="250"/>
        <v>Yellow</v>
      </c>
      <c r="CL262" s="10" t="str">
        <f t="shared" si="289"/>
        <v>Korea, Republic of - Seoul - The Shilla Seoul</v>
      </c>
      <c r="CN262" s="22">
        <f t="shared" si="251"/>
        <v>1325</v>
      </c>
      <c r="CO262" s="22" t="str">
        <f t="shared" si="252"/>
        <v/>
      </c>
      <c r="CP262" s="22" t="str">
        <f t="shared" si="253"/>
        <v/>
      </c>
      <c r="CQ262" s="22" t="str">
        <f t="shared" si="254"/>
        <v/>
      </c>
      <c r="CR262" s="22" t="str">
        <f t="shared" si="290"/>
        <v/>
      </c>
      <c r="CS262" s="22">
        <f t="shared" si="291"/>
        <v>38</v>
      </c>
      <c r="CY262" s="8" t="str">
        <f t="shared" si="255"/>
        <v>X</v>
      </c>
      <c r="CZ262" s="29" t="str">
        <f t="shared" si="256"/>
        <v>X</v>
      </c>
      <c r="DB262" s="8" t="str">
        <f t="shared" si="257"/>
        <v>X</v>
      </c>
      <c r="DC262" s="8" t="str">
        <f t="shared" si="258"/>
        <v>X</v>
      </c>
      <c r="DD262" s="8" t="str">
        <f t="shared" si="259"/>
        <v>X</v>
      </c>
      <c r="DE262" s="8" t="str">
        <f t="shared" si="260"/>
        <v>X</v>
      </c>
      <c r="DF262" s="8" t="str">
        <f t="shared" si="261"/>
        <v>X</v>
      </c>
      <c r="DG262" s="8" t="str">
        <f t="shared" si="262"/>
        <v>X</v>
      </c>
      <c r="DH262" s="8" t="str">
        <f t="shared" si="263"/>
        <v>X</v>
      </c>
      <c r="DI262" s="8" t="str">
        <f t="shared" si="264"/>
        <v>X</v>
      </c>
      <c r="DJ262" s="8" t="str">
        <f t="shared" si="265"/>
        <v>X</v>
      </c>
      <c r="DK262" s="8" t="str">
        <f t="shared" si="266"/>
        <v>X</v>
      </c>
      <c r="DL262" s="8" t="str">
        <f t="shared" si="267"/>
        <v>X</v>
      </c>
      <c r="DM262" s="8" t="str">
        <f t="shared" si="268"/>
        <v>X</v>
      </c>
      <c r="DN262" s="8" t="str">
        <f t="shared" si="269"/>
        <v>X</v>
      </c>
      <c r="DO262" s="8" t="str">
        <f t="shared" si="270"/>
        <v>X</v>
      </c>
      <c r="DP262" s="8" t="str">
        <f t="shared" si="271"/>
        <v>X</v>
      </c>
      <c r="DQ262" s="8" t="str">
        <f t="shared" si="272"/>
        <v>X</v>
      </c>
      <c r="DR262" s="8" t="str">
        <f t="shared" si="273"/>
        <v>X</v>
      </c>
      <c r="DS262" s="8" t="str">
        <f t="shared" si="274"/>
        <v>X</v>
      </c>
      <c r="DT262" s="8" t="str">
        <f t="shared" si="275"/>
        <v>X</v>
      </c>
      <c r="DU262" s="8" t="str">
        <f t="shared" si="276"/>
        <v>X</v>
      </c>
      <c r="DV262" s="8" t="str">
        <f t="shared" si="277"/>
        <v>X</v>
      </c>
      <c r="DW262" s="8" t="str">
        <f t="shared" si="278"/>
        <v>X</v>
      </c>
      <c r="DX262" s="8" t="str">
        <f t="shared" si="279"/>
        <v>X</v>
      </c>
      <c r="DZ262" s="8" t="str">
        <f t="shared" si="280"/>
        <v>X</v>
      </c>
      <c r="EB262" s="8">
        <f>IF($DZ262="", "", COUNTIF($DZ$11:$DZ262, "X"))</f>
        <v>252</v>
      </c>
      <c r="ED262" s="10" t="str">
        <f t="shared" si="281"/>
        <v>252. The Shilla Seoul</v>
      </c>
      <c r="EF262" s="8">
        <v>252</v>
      </c>
      <c r="EH262" s="10" t="str">
        <f>IF($B262="", "", IF(COUNTIF($B$11:$B262, $B262)&gt;1, "", $B262))</f>
        <v>Korea, Republic of</v>
      </c>
      <c r="EI262" s="8">
        <f t="shared" si="282"/>
        <v>34</v>
      </c>
      <c r="EJ262" s="10" t="str">
        <f t="shared" si="283"/>
        <v/>
      </c>
      <c r="EL262" s="10" t="str">
        <f>IF($C262="", "", IF(COUNTIF($C$11:$C262, $C262)&gt;1, "", $C262))</f>
        <v>Seoul</v>
      </c>
      <c r="EM262" s="8">
        <f t="shared" si="284"/>
        <v>292</v>
      </c>
      <c r="EN262" s="10" t="str">
        <f t="shared" si="285"/>
        <v>Rote, Kabupaten Rote Ndao</v>
      </c>
    </row>
    <row r="263" spans="1:144" hidden="1" x14ac:dyDescent="0.35">
      <c r="A263" s="2"/>
      <c r="B263" s="41" t="s">
        <v>473</v>
      </c>
      <c r="C263" s="42" t="s">
        <v>474</v>
      </c>
      <c r="D263" s="42" t="s">
        <v>475</v>
      </c>
      <c r="E263" s="49">
        <v>235</v>
      </c>
      <c r="F263" s="49">
        <v>193</v>
      </c>
      <c r="G263" s="49">
        <v>42</v>
      </c>
      <c r="H263" s="49">
        <v>5</v>
      </c>
      <c r="I263" s="42" t="s">
        <v>137</v>
      </c>
      <c r="J263" s="50" t="s">
        <v>137</v>
      </c>
      <c r="K263" s="49" t="s">
        <v>137</v>
      </c>
      <c r="L263" s="49">
        <v>840</v>
      </c>
      <c r="M263" s="49">
        <v>400</v>
      </c>
      <c r="N263" s="49">
        <v>240</v>
      </c>
      <c r="O263" s="49" t="s">
        <v>137</v>
      </c>
      <c r="P263" s="49" t="s">
        <v>137</v>
      </c>
      <c r="Q263" s="49">
        <v>300</v>
      </c>
      <c r="R263" s="49">
        <v>400</v>
      </c>
      <c r="S263" s="50" t="s">
        <v>7</v>
      </c>
      <c r="T263" s="49" t="s">
        <v>137</v>
      </c>
      <c r="U263" s="49" t="s">
        <v>137</v>
      </c>
      <c r="V263" s="49" t="s">
        <v>137</v>
      </c>
      <c r="W263" s="50" t="s">
        <v>7</v>
      </c>
      <c r="X263" s="49" t="s">
        <v>137</v>
      </c>
      <c r="Y263" s="50" t="s">
        <v>137</v>
      </c>
      <c r="Z263" s="49" t="s">
        <v>137</v>
      </c>
      <c r="AA263" s="49">
        <v>20</v>
      </c>
      <c r="AB263" s="67" t="s">
        <v>137</v>
      </c>
      <c r="AC263" s="63" t="s">
        <v>791</v>
      </c>
      <c r="AD263" s="63" t="s">
        <v>1008</v>
      </c>
      <c r="AE263" s="43" t="s">
        <v>137</v>
      </c>
      <c r="AF263" s="2"/>
      <c r="BE263" s="8" t="str">
        <f t="shared" si="286"/>
        <v>X</v>
      </c>
      <c r="BG263" s="8" t="str">
        <f t="shared" si="223"/>
        <v/>
      </c>
      <c r="BH263" s="8" t="str">
        <f t="shared" si="224"/>
        <v/>
      </c>
      <c r="BI263" s="8" t="str">
        <f t="shared" si="225"/>
        <v/>
      </c>
      <c r="BJ263" s="8" t="str">
        <f t="shared" si="226"/>
        <v/>
      </c>
      <c r="BK263" s="8" t="str">
        <f t="shared" si="227"/>
        <v/>
      </c>
      <c r="BL263" s="8" t="str">
        <f t="shared" si="228"/>
        <v/>
      </c>
      <c r="BM263" s="8" t="str">
        <f t="shared" si="229"/>
        <v/>
      </c>
      <c r="BN263" s="8" t="str">
        <f t="shared" si="230"/>
        <v>Yellow</v>
      </c>
      <c r="BO263" s="8" t="str">
        <f t="shared" si="231"/>
        <v>Yellow</v>
      </c>
      <c r="BP263" s="8" t="str">
        <f t="shared" si="232"/>
        <v>Yellow</v>
      </c>
      <c r="BQ263" s="8" t="str">
        <f t="shared" si="233"/>
        <v/>
      </c>
      <c r="BR263" s="8" t="str">
        <f t="shared" si="234"/>
        <v/>
      </c>
      <c r="BS263" s="8" t="str">
        <f t="shared" si="235"/>
        <v/>
      </c>
      <c r="BT263" s="8" t="str">
        <f t="shared" si="236"/>
        <v>Yellow</v>
      </c>
      <c r="BU263" s="8" t="str">
        <f t="shared" si="237"/>
        <v>Yellow</v>
      </c>
      <c r="BV263" s="8" t="str">
        <f t="shared" si="238"/>
        <v/>
      </c>
      <c r="BW263" s="8" t="str">
        <f t="shared" si="239"/>
        <v/>
      </c>
      <c r="BX263" s="8" t="str">
        <f t="shared" si="240"/>
        <v/>
      </c>
      <c r="BY263" s="8" t="str">
        <f t="shared" si="241"/>
        <v>Yellow</v>
      </c>
      <c r="BZ263" s="8" t="str">
        <f t="shared" si="242"/>
        <v>Yellow</v>
      </c>
      <c r="CA263" s="8" t="str">
        <f t="shared" si="243"/>
        <v>Yellow</v>
      </c>
      <c r="CB263" s="8" t="str">
        <f t="shared" si="244"/>
        <v/>
      </c>
      <c r="CC263" s="8" t="str">
        <f t="shared" si="245"/>
        <v>Yellow</v>
      </c>
      <c r="CD263" s="8" t="str">
        <f t="shared" si="246"/>
        <v>Yellow</v>
      </c>
      <c r="CE263" s="8" t="str">
        <f t="shared" si="247"/>
        <v>Yellow</v>
      </c>
      <c r="CF263" s="8" t="str">
        <f t="shared" si="248"/>
        <v/>
      </c>
      <c r="CG263" s="8" t="str">
        <f t="shared" si="287"/>
        <v>Yellow</v>
      </c>
      <c r="CH263" s="8" t="str">
        <f t="shared" si="249"/>
        <v/>
      </c>
      <c r="CI263" s="8" t="str">
        <f t="shared" si="288"/>
        <v/>
      </c>
      <c r="CJ263" s="8" t="str">
        <f t="shared" si="250"/>
        <v>Yellow</v>
      </c>
      <c r="CL263" s="10" t="str">
        <f t="shared" si="289"/>
        <v>Korea, Republic of - Seoul - Signiel Seoul</v>
      </c>
      <c r="CN263" s="22">
        <f t="shared" si="251"/>
        <v>840</v>
      </c>
      <c r="CO263" s="22" t="str">
        <f t="shared" si="252"/>
        <v/>
      </c>
      <c r="CP263" s="22" t="str">
        <f t="shared" si="253"/>
        <v/>
      </c>
      <c r="CQ263" s="22" t="str">
        <f t="shared" si="254"/>
        <v/>
      </c>
      <c r="CR263" s="22" t="str">
        <f t="shared" si="290"/>
        <v/>
      </c>
      <c r="CS263" s="22">
        <f t="shared" si="291"/>
        <v>20</v>
      </c>
      <c r="CY263" s="8" t="str">
        <f t="shared" si="255"/>
        <v>X</v>
      </c>
      <c r="CZ263" s="29" t="str">
        <f t="shared" si="256"/>
        <v>X</v>
      </c>
      <c r="DB263" s="8" t="str">
        <f t="shared" si="257"/>
        <v>X</v>
      </c>
      <c r="DC263" s="8" t="str">
        <f t="shared" si="258"/>
        <v>X</v>
      </c>
      <c r="DD263" s="8" t="str">
        <f t="shared" si="259"/>
        <v>X</v>
      </c>
      <c r="DE263" s="8" t="str">
        <f t="shared" si="260"/>
        <v>X</v>
      </c>
      <c r="DF263" s="8" t="str">
        <f t="shared" si="261"/>
        <v>X</v>
      </c>
      <c r="DG263" s="8" t="str">
        <f t="shared" si="262"/>
        <v>X</v>
      </c>
      <c r="DH263" s="8" t="str">
        <f t="shared" si="263"/>
        <v>X</v>
      </c>
      <c r="DI263" s="8" t="str">
        <f t="shared" si="264"/>
        <v>X</v>
      </c>
      <c r="DJ263" s="8" t="str">
        <f t="shared" si="265"/>
        <v>X</v>
      </c>
      <c r="DK263" s="8" t="str">
        <f t="shared" si="266"/>
        <v>X</v>
      </c>
      <c r="DL263" s="8" t="str">
        <f t="shared" si="267"/>
        <v>X</v>
      </c>
      <c r="DM263" s="8" t="str">
        <f t="shared" si="268"/>
        <v>X</v>
      </c>
      <c r="DN263" s="8" t="str">
        <f t="shared" si="269"/>
        <v>X</v>
      </c>
      <c r="DO263" s="8" t="str">
        <f t="shared" si="270"/>
        <v>X</v>
      </c>
      <c r="DP263" s="8" t="str">
        <f t="shared" si="271"/>
        <v>X</v>
      </c>
      <c r="DQ263" s="8" t="str">
        <f t="shared" si="272"/>
        <v>X</v>
      </c>
      <c r="DR263" s="8" t="str">
        <f t="shared" si="273"/>
        <v>X</v>
      </c>
      <c r="DS263" s="8" t="str">
        <f t="shared" si="274"/>
        <v>X</v>
      </c>
      <c r="DT263" s="8" t="str">
        <f t="shared" si="275"/>
        <v>X</v>
      </c>
      <c r="DU263" s="8" t="str">
        <f t="shared" si="276"/>
        <v>X</v>
      </c>
      <c r="DV263" s="8" t="str">
        <f t="shared" si="277"/>
        <v>X</v>
      </c>
      <c r="DW263" s="8" t="str">
        <f t="shared" si="278"/>
        <v>X</v>
      </c>
      <c r="DX263" s="8" t="str">
        <f t="shared" si="279"/>
        <v>X</v>
      </c>
      <c r="DZ263" s="8" t="str">
        <f t="shared" si="280"/>
        <v>X</v>
      </c>
      <c r="EB263" s="8">
        <f>IF($DZ263="", "", COUNTIF($DZ$11:$DZ263, "X"))</f>
        <v>253</v>
      </c>
      <c r="ED263" s="10" t="str">
        <f t="shared" si="281"/>
        <v>253. Signiel Seoul</v>
      </c>
      <c r="EF263" s="8">
        <v>253</v>
      </c>
      <c r="EH263" s="10" t="str">
        <f>IF($B263="", "", IF(COUNTIF($B$11:$B263, $B263)&gt;1, "", $B263))</f>
        <v/>
      </c>
      <c r="EI263" s="8" t="str">
        <f t="shared" si="282"/>
        <v/>
      </c>
      <c r="EJ263" s="10" t="str">
        <f t="shared" si="283"/>
        <v/>
      </c>
      <c r="EL263" s="10" t="str">
        <f>IF($C263="", "", IF(COUNTIF($C$11:$C263, $C263)&gt;1, "", $C263))</f>
        <v/>
      </c>
      <c r="EM263" s="8" t="str">
        <f t="shared" si="284"/>
        <v/>
      </c>
      <c r="EN263" s="10" t="str">
        <f t="shared" si="285"/>
        <v>Rottach-Egern</v>
      </c>
    </row>
    <row r="264" spans="1:144" hidden="1" x14ac:dyDescent="0.35">
      <c r="A264" s="2"/>
      <c r="B264" s="41" t="s">
        <v>1395</v>
      </c>
      <c r="C264" s="42" t="s">
        <v>1396</v>
      </c>
      <c r="D264" s="42" t="s">
        <v>1397</v>
      </c>
      <c r="E264" s="49">
        <v>104</v>
      </c>
      <c r="F264" s="49">
        <v>26</v>
      </c>
      <c r="G264" s="49">
        <v>78</v>
      </c>
      <c r="H264" s="49">
        <v>3</v>
      </c>
      <c r="I264" s="42" t="s">
        <v>137</v>
      </c>
      <c r="J264" s="50" t="s">
        <v>137</v>
      </c>
      <c r="K264" s="49">
        <v>50</v>
      </c>
      <c r="L264" s="49">
        <v>140</v>
      </c>
      <c r="M264" s="49">
        <v>35</v>
      </c>
      <c r="N264" s="49">
        <v>30</v>
      </c>
      <c r="O264" s="49">
        <v>20</v>
      </c>
      <c r="P264" s="49">
        <v>10</v>
      </c>
      <c r="Q264" s="49">
        <v>40</v>
      </c>
      <c r="R264" s="49">
        <v>80</v>
      </c>
      <c r="S264" s="50" t="s">
        <v>7</v>
      </c>
      <c r="T264" s="49" t="s">
        <v>137</v>
      </c>
      <c r="U264" s="49" t="s">
        <v>137</v>
      </c>
      <c r="V264" s="49" t="s">
        <v>137</v>
      </c>
      <c r="W264" s="50" t="s">
        <v>137</v>
      </c>
      <c r="X264" s="49" t="s">
        <v>137</v>
      </c>
      <c r="Y264" s="50" t="s">
        <v>137</v>
      </c>
      <c r="Z264" s="49" t="s">
        <v>137</v>
      </c>
      <c r="AA264" s="49">
        <v>4</v>
      </c>
      <c r="AB264" s="67" t="s">
        <v>137</v>
      </c>
      <c r="AC264" s="63" t="s">
        <v>930</v>
      </c>
      <c r="AD264" s="63" t="s">
        <v>137</v>
      </c>
      <c r="AE264" s="43" t="s">
        <v>137</v>
      </c>
      <c r="AF264" s="2"/>
      <c r="BE264" s="8" t="str">
        <f t="shared" si="286"/>
        <v>X</v>
      </c>
      <c r="BG264" s="8" t="str">
        <f t="shared" si="223"/>
        <v/>
      </c>
      <c r="BH264" s="8" t="str">
        <f t="shared" si="224"/>
        <v/>
      </c>
      <c r="BI264" s="8" t="str">
        <f t="shared" si="225"/>
        <v/>
      </c>
      <c r="BJ264" s="8" t="str">
        <f t="shared" si="226"/>
        <v/>
      </c>
      <c r="BK264" s="8" t="str">
        <f t="shared" si="227"/>
        <v/>
      </c>
      <c r="BL264" s="8" t="str">
        <f t="shared" si="228"/>
        <v/>
      </c>
      <c r="BM264" s="8" t="str">
        <f t="shared" si="229"/>
        <v/>
      </c>
      <c r="BN264" s="8" t="str">
        <f t="shared" si="230"/>
        <v>Yellow</v>
      </c>
      <c r="BO264" s="8" t="str">
        <f t="shared" si="231"/>
        <v>Yellow</v>
      </c>
      <c r="BP264" s="8" t="str">
        <f t="shared" si="232"/>
        <v/>
      </c>
      <c r="BQ264" s="8" t="str">
        <f t="shared" si="233"/>
        <v/>
      </c>
      <c r="BR264" s="8" t="str">
        <f t="shared" si="234"/>
        <v/>
      </c>
      <c r="BS264" s="8" t="str">
        <f t="shared" si="235"/>
        <v/>
      </c>
      <c r="BT264" s="8" t="str">
        <f t="shared" si="236"/>
        <v/>
      </c>
      <c r="BU264" s="8" t="str">
        <f t="shared" si="237"/>
        <v/>
      </c>
      <c r="BV264" s="8" t="str">
        <f t="shared" si="238"/>
        <v/>
      </c>
      <c r="BW264" s="8" t="str">
        <f t="shared" si="239"/>
        <v/>
      </c>
      <c r="BX264" s="8" t="str">
        <f t="shared" si="240"/>
        <v/>
      </c>
      <c r="BY264" s="8" t="str">
        <f t="shared" si="241"/>
        <v>Yellow</v>
      </c>
      <c r="BZ264" s="8" t="str">
        <f t="shared" si="242"/>
        <v>Yellow</v>
      </c>
      <c r="CA264" s="8" t="str">
        <f t="shared" si="243"/>
        <v>Yellow</v>
      </c>
      <c r="CB264" s="8" t="str">
        <f t="shared" si="244"/>
        <v>Yellow</v>
      </c>
      <c r="CC264" s="8" t="str">
        <f t="shared" si="245"/>
        <v>Yellow</v>
      </c>
      <c r="CD264" s="8" t="str">
        <f t="shared" si="246"/>
        <v>Yellow</v>
      </c>
      <c r="CE264" s="8" t="str">
        <f t="shared" si="247"/>
        <v>Yellow</v>
      </c>
      <c r="CF264" s="8" t="str">
        <f t="shared" si="248"/>
        <v/>
      </c>
      <c r="CG264" s="8" t="str">
        <f t="shared" si="287"/>
        <v>Yellow</v>
      </c>
      <c r="CH264" s="8" t="str">
        <f t="shared" si="249"/>
        <v/>
      </c>
      <c r="CI264" s="8" t="str">
        <f t="shared" si="288"/>
        <v>Yellow</v>
      </c>
      <c r="CJ264" s="8" t="str">
        <f t="shared" si="250"/>
        <v>Yellow</v>
      </c>
      <c r="CL264" s="10" t="str">
        <f t="shared" si="289"/>
        <v>Lebanon - Beirut - Le Gray, Beirut</v>
      </c>
      <c r="CN264" s="22">
        <f t="shared" si="251"/>
        <v>140</v>
      </c>
      <c r="CO264" s="22" t="str">
        <f t="shared" si="252"/>
        <v/>
      </c>
      <c r="CP264" s="22" t="str">
        <f t="shared" si="253"/>
        <v/>
      </c>
      <c r="CQ264" s="22" t="str">
        <f t="shared" si="254"/>
        <v/>
      </c>
      <c r="CR264" s="22" t="str">
        <f t="shared" si="290"/>
        <v/>
      </c>
      <c r="CS264" s="22">
        <f t="shared" si="291"/>
        <v>4</v>
      </c>
      <c r="CY264" s="8" t="str">
        <f t="shared" si="255"/>
        <v>X</v>
      </c>
      <c r="CZ264" s="29" t="str">
        <f t="shared" si="256"/>
        <v>X</v>
      </c>
      <c r="DB264" s="8" t="str">
        <f t="shared" si="257"/>
        <v>X</v>
      </c>
      <c r="DC264" s="8" t="str">
        <f t="shared" si="258"/>
        <v>X</v>
      </c>
      <c r="DD264" s="8" t="str">
        <f t="shared" si="259"/>
        <v>X</v>
      </c>
      <c r="DE264" s="8" t="str">
        <f t="shared" si="260"/>
        <v>X</v>
      </c>
      <c r="DF264" s="8" t="str">
        <f t="shared" si="261"/>
        <v>X</v>
      </c>
      <c r="DG264" s="8" t="str">
        <f t="shared" si="262"/>
        <v>X</v>
      </c>
      <c r="DH264" s="8" t="str">
        <f t="shared" si="263"/>
        <v>X</v>
      </c>
      <c r="DI264" s="8" t="str">
        <f t="shared" si="264"/>
        <v>X</v>
      </c>
      <c r="DJ264" s="8" t="str">
        <f t="shared" si="265"/>
        <v>X</v>
      </c>
      <c r="DK264" s="8" t="str">
        <f t="shared" si="266"/>
        <v>X</v>
      </c>
      <c r="DL264" s="8" t="str">
        <f t="shared" si="267"/>
        <v>X</v>
      </c>
      <c r="DM264" s="8" t="str">
        <f t="shared" si="268"/>
        <v>X</v>
      </c>
      <c r="DN264" s="8" t="str">
        <f t="shared" si="269"/>
        <v>X</v>
      </c>
      <c r="DO264" s="8" t="str">
        <f t="shared" si="270"/>
        <v>X</v>
      </c>
      <c r="DP264" s="8" t="str">
        <f t="shared" si="271"/>
        <v>X</v>
      </c>
      <c r="DQ264" s="8" t="str">
        <f t="shared" si="272"/>
        <v>X</v>
      </c>
      <c r="DR264" s="8" t="str">
        <f t="shared" si="273"/>
        <v>X</v>
      </c>
      <c r="DS264" s="8" t="str">
        <f t="shared" si="274"/>
        <v>X</v>
      </c>
      <c r="DT264" s="8" t="str">
        <f t="shared" si="275"/>
        <v>X</v>
      </c>
      <c r="DU264" s="8" t="str">
        <f t="shared" si="276"/>
        <v>X</v>
      </c>
      <c r="DV264" s="8" t="str">
        <f t="shared" si="277"/>
        <v>X</v>
      </c>
      <c r="DW264" s="8" t="str">
        <f t="shared" si="278"/>
        <v>X</v>
      </c>
      <c r="DX264" s="8" t="str">
        <f t="shared" si="279"/>
        <v>X</v>
      </c>
      <c r="DZ264" s="8" t="str">
        <f t="shared" si="280"/>
        <v>X</v>
      </c>
      <c r="EB264" s="8">
        <f>IF($DZ264="", "", COUNTIF($DZ$11:$DZ264, "X"))</f>
        <v>254</v>
      </c>
      <c r="ED264" s="10" t="str">
        <f t="shared" si="281"/>
        <v>254. Le Gray, Beirut</v>
      </c>
      <c r="EF264" s="8">
        <v>254</v>
      </c>
      <c r="EH264" s="10" t="str">
        <f>IF($B264="", "", IF(COUNTIF($B$11:$B264, $B264)&gt;1, "", $B264))</f>
        <v>Lebanon</v>
      </c>
      <c r="EI264" s="8">
        <f t="shared" si="282"/>
        <v>35</v>
      </c>
      <c r="EJ264" s="10" t="str">
        <f t="shared" si="283"/>
        <v/>
      </c>
      <c r="EL264" s="10" t="str">
        <f>IF($C264="", "", IF(COUNTIF($C$11:$C264, $C264)&gt;1, "", $C264))</f>
        <v>Beirut</v>
      </c>
      <c r="EM264" s="8">
        <f t="shared" si="284"/>
        <v>23</v>
      </c>
      <c r="EN264" s="10" t="str">
        <f t="shared" si="285"/>
        <v>Rovinj</v>
      </c>
    </row>
    <row r="265" spans="1:144" hidden="1" x14ac:dyDescent="0.35">
      <c r="A265" s="2"/>
      <c r="B265" s="41" t="s">
        <v>477</v>
      </c>
      <c r="C265" s="42" t="s">
        <v>477</v>
      </c>
      <c r="D265" s="42" t="s">
        <v>1291</v>
      </c>
      <c r="E265" s="49">
        <v>208</v>
      </c>
      <c r="F265" s="49">
        <v>200</v>
      </c>
      <c r="G265" s="49">
        <v>8</v>
      </c>
      <c r="H265" s="49">
        <v>9</v>
      </c>
      <c r="I265" s="42" t="s">
        <v>137</v>
      </c>
      <c r="J265" s="50" t="s">
        <v>137</v>
      </c>
      <c r="K265" s="49">
        <v>350</v>
      </c>
      <c r="L265" s="49">
        <v>900</v>
      </c>
      <c r="M265" s="49">
        <v>350</v>
      </c>
      <c r="N265" s="49">
        <v>250</v>
      </c>
      <c r="O265" s="49">
        <v>140</v>
      </c>
      <c r="P265" s="49">
        <v>100</v>
      </c>
      <c r="Q265" s="49">
        <v>312</v>
      </c>
      <c r="R265" s="49">
        <v>600</v>
      </c>
      <c r="S265" s="50" t="s">
        <v>7</v>
      </c>
      <c r="T265" s="49" t="s">
        <v>137</v>
      </c>
      <c r="U265" s="49" t="s">
        <v>137</v>
      </c>
      <c r="V265" s="49" t="s">
        <v>137</v>
      </c>
      <c r="W265" s="50" t="s">
        <v>137</v>
      </c>
      <c r="X265" s="49" t="s">
        <v>137</v>
      </c>
      <c r="Y265" s="50" t="s">
        <v>137</v>
      </c>
      <c r="Z265" s="49" t="s">
        <v>137</v>
      </c>
      <c r="AA265" s="49">
        <v>5</v>
      </c>
      <c r="AB265" s="67" t="s">
        <v>137</v>
      </c>
      <c r="AC265" s="63" t="s">
        <v>790</v>
      </c>
      <c r="AD265" s="63" t="s">
        <v>1010</v>
      </c>
      <c r="AE265" s="43" t="s">
        <v>137</v>
      </c>
      <c r="AF265" s="2"/>
      <c r="BE265" s="8" t="str">
        <f t="shared" si="286"/>
        <v>X</v>
      </c>
      <c r="BG265" s="8" t="str">
        <f t="shared" si="223"/>
        <v/>
      </c>
      <c r="BH265" s="8" t="str">
        <f t="shared" si="224"/>
        <v/>
      </c>
      <c r="BI265" s="8" t="str">
        <f t="shared" si="225"/>
        <v/>
      </c>
      <c r="BJ265" s="8" t="str">
        <f t="shared" si="226"/>
        <v/>
      </c>
      <c r="BK265" s="8" t="str">
        <f t="shared" si="227"/>
        <v/>
      </c>
      <c r="BL265" s="8" t="str">
        <f t="shared" si="228"/>
        <v/>
      </c>
      <c r="BM265" s="8" t="str">
        <f t="shared" si="229"/>
        <v/>
      </c>
      <c r="BN265" s="8" t="str">
        <f t="shared" si="230"/>
        <v>Yellow</v>
      </c>
      <c r="BO265" s="8" t="str">
        <f t="shared" si="231"/>
        <v>Yellow</v>
      </c>
      <c r="BP265" s="8" t="str">
        <f t="shared" si="232"/>
        <v/>
      </c>
      <c r="BQ265" s="8" t="str">
        <f t="shared" si="233"/>
        <v/>
      </c>
      <c r="BR265" s="8" t="str">
        <f t="shared" si="234"/>
        <v/>
      </c>
      <c r="BS265" s="8" t="str">
        <f t="shared" si="235"/>
        <v/>
      </c>
      <c r="BT265" s="8" t="str">
        <f t="shared" si="236"/>
        <v/>
      </c>
      <c r="BU265" s="8" t="str">
        <f t="shared" si="237"/>
        <v/>
      </c>
      <c r="BV265" s="8" t="str">
        <f t="shared" si="238"/>
        <v/>
      </c>
      <c r="BW265" s="8" t="str">
        <f t="shared" si="239"/>
        <v/>
      </c>
      <c r="BX265" s="8" t="str">
        <f t="shared" si="240"/>
        <v/>
      </c>
      <c r="BY265" s="8" t="str">
        <f t="shared" si="241"/>
        <v>Yellow</v>
      </c>
      <c r="BZ265" s="8" t="str">
        <f t="shared" si="242"/>
        <v>Yellow</v>
      </c>
      <c r="CA265" s="8" t="str">
        <f t="shared" si="243"/>
        <v>Yellow</v>
      </c>
      <c r="CB265" s="8" t="str">
        <f t="shared" si="244"/>
        <v>Yellow</v>
      </c>
      <c r="CC265" s="8" t="str">
        <f t="shared" si="245"/>
        <v>Yellow</v>
      </c>
      <c r="CD265" s="8" t="str">
        <f t="shared" si="246"/>
        <v>Yellow</v>
      </c>
      <c r="CE265" s="8" t="str">
        <f t="shared" si="247"/>
        <v>Yellow</v>
      </c>
      <c r="CF265" s="8" t="str">
        <f t="shared" si="248"/>
        <v/>
      </c>
      <c r="CG265" s="8" t="str">
        <f t="shared" si="287"/>
        <v>Yellow</v>
      </c>
      <c r="CH265" s="8" t="str">
        <f t="shared" si="249"/>
        <v/>
      </c>
      <c r="CI265" s="8" t="str">
        <f t="shared" si="288"/>
        <v/>
      </c>
      <c r="CJ265" s="8" t="str">
        <f t="shared" si="250"/>
        <v>Yellow</v>
      </c>
      <c r="CL265" s="10" t="str">
        <f t="shared" si="289"/>
        <v>Luxembourg - Luxembourg - Le Royal Hotels &amp; Resorts - Luxembourg</v>
      </c>
      <c r="CN265" s="22">
        <f t="shared" si="251"/>
        <v>900</v>
      </c>
      <c r="CO265" s="22" t="str">
        <f t="shared" si="252"/>
        <v/>
      </c>
      <c r="CP265" s="22" t="str">
        <f t="shared" si="253"/>
        <v/>
      </c>
      <c r="CQ265" s="22" t="str">
        <f t="shared" si="254"/>
        <v/>
      </c>
      <c r="CR265" s="22" t="str">
        <f t="shared" si="290"/>
        <v/>
      </c>
      <c r="CS265" s="22">
        <f t="shared" si="291"/>
        <v>5</v>
      </c>
      <c r="CY265" s="8" t="str">
        <f t="shared" si="255"/>
        <v>X</v>
      </c>
      <c r="CZ265" s="29" t="str">
        <f t="shared" si="256"/>
        <v>X</v>
      </c>
      <c r="DB265" s="8" t="str">
        <f t="shared" si="257"/>
        <v>X</v>
      </c>
      <c r="DC265" s="8" t="str">
        <f t="shared" si="258"/>
        <v>X</v>
      </c>
      <c r="DD265" s="8" t="str">
        <f t="shared" si="259"/>
        <v>X</v>
      </c>
      <c r="DE265" s="8" t="str">
        <f t="shared" si="260"/>
        <v>X</v>
      </c>
      <c r="DF265" s="8" t="str">
        <f t="shared" si="261"/>
        <v>X</v>
      </c>
      <c r="DG265" s="8" t="str">
        <f t="shared" si="262"/>
        <v>X</v>
      </c>
      <c r="DH265" s="8" t="str">
        <f t="shared" si="263"/>
        <v>X</v>
      </c>
      <c r="DI265" s="8" t="str">
        <f t="shared" si="264"/>
        <v>X</v>
      </c>
      <c r="DJ265" s="8" t="str">
        <f t="shared" si="265"/>
        <v>X</v>
      </c>
      <c r="DK265" s="8" t="str">
        <f t="shared" si="266"/>
        <v>X</v>
      </c>
      <c r="DL265" s="8" t="str">
        <f t="shared" si="267"/>
        <v>X</v>
      </c>
      <c r="DM265" s="8" t="str">
        <f t="shared" si="268"/>
        <v>X</v>
      </c>
      <c r="DN265" s="8" t="str">
        <f t="shared" si="269"/>
        <v>X</v>
      </c>
      <c r="DO265" s="8" t="str">
        <f t="shared" si="270"/>
        <v>X</v>
      </c>
      <c r="DP265" s="8" t="str">
        <f t="shared" si="271"/>
        <v>X</v>
      </c>
      <c r="DQ265" s="8" t="str">
        <f t="shared" si="272"/>
        <v>X</v>
      </c>
      <c r="DR265" s="8" t="str">
        <f t="shared" si="273"/>
        <v>X</v>
      </c>
      <c r="DS265" s="8" t="str">
        <f t="shared" si="274"/>
        <v>X</v>
      </c>
      <c r="DT265" s="8" t="str">
        <f t="shared" si="275"/>
        <v>X</v>
      </c>
      <c r="DU265" s="8" t="str">
        <f t="shared" si="276"/>
        <v>X</v>
      </c>
      <c r="DV265" s="8" t="str">
        <f t="shared" si="277"/>
        <v>X</v>
      </c>
      <c r="DW265" s="8" t="str">
        <f t="shared" si="278"/>
        <v>X</v>
      </c>
      <c r="DX265" s="8" t="str">
        <f t="shared" si="279"/>
        <v>X</v>
      </c>
      <c r="DZ265" s="8" t="str">
        <f t="shared" si="280"/>
        <v>X</v>
      </c>
      <c r="EB265" s="8">
        <f>IF($DZ265="", "", COUNTIF($DZ$11:$DZ265, "X"))</f>
        <v>255</v>
      </c>
      <c r="ED265" s="10" t="str">
        <f t="shared" si="281"/>
        <v>255. Le Royal Hotels &amp; Resorts - Luxembourg</v>
      </c>
      <c r="EF265" s="8">
        <v>255</v>
      </c>
      <c r="EH265" s="10" t="str">
        <f>IF($B265="", "", IF(COUNTIF($B$11:$B265, $B265)&gt;1, "", $B265))</f>
        <v>Luxembourg</v>
      </c>
      <c r="EI265" s="8">
        <f t="shared" si="282"/>
        <v>36</v>
      </c>
      <c r="EJ265" s="10" t="str">
        <f t="shared" si="283"/>
        <v/>
      </c>
      <c r="EL265" s="10" t="str">
        <f>IF($C265="", "", IF(COUNTIF($C$11:$C265, $C265)&gt;1, "", $C265))</f>
        <v>Luxembourg</v>
      </c>
      <c r="EM265" s="8">
        <f t="shared" si="284"/>
        <v>167</v>
      </c>
      <c r="EN265" s="10" t="str">
        <f t="shared" si="285"/>
        <v>S'Agaro</v>
      </c>
    </row>
    <row r="266" spans="1:144" hidden="1" x14ac:dyDescent="0.35">
      <c r="A266" s="2"/>
      <c r="B266" s="41" t="s">
        <v>478</v>
      </c>
      <c r="C266" s="42" t="s">
        <v>479</v>
      </c>
      <c r="D266" s="42" t="s">
        <v>480</v>
      </c>
      <c r="E266" s="49">
        <v>122</v>
      </c>
      <c r="F266" s="49">
        <v>109</v>
      </c>
      <c r="G266" s="49">
        <v>13</v>
      </c>
      <c r="H266" s="49">
        <v>1</v>
      </c>
      <c r="I266" s="42" t="s">
        <v>137</v>
      </c>
      <c r="J266" s="50" t="s">
        <v>137</v>
      </c>
      <c r="K266" s="49">
        <v>64</v>
      </c>
      <c r="L266" s="49">
        <v>72</v>
      </c>
      <c r="M266" s="49">
        <v>64</v>
      </c>
      <c r="N266" s="49">
        <v>36</v>
      </c>
      <c r="O266" s="49">
        <v>16</v>
      </c>
      <c r="P266" s="49">
        <v>20</v>
      </c>
      <c r="Q266" s="49" t="s">
        <v>137</v>
      </c>
      <c r="R266" s="49" t="s">
        <v>137</v>
      </c>
      <c r="S266" s="50" t="s">
        <v>7</v>
      </c>
      <c r="T266" s="49" t="s">
        <v>137</v>
      </c>
      <c r="U266" s="49" t="s">
        <v>137</v>
      </c>
      <c r="V266" s="49" t="s">
        <v>137</v>
      </c>
      <c r="W266" s="50" t="s">
        <v>7</v>
      </c>
      <c r="X266" s="49" t="s">
        <v>137</v>
      </c>
      <c r="Y266" s="50" t="s">
        <v>137</v>
      </c>
      <c r="Z266" s="49" t="s">
        <v>137</v>
      </c>
      <c r="AA266" s="49">
        <v>19</v>
      </c>
      <c r="AB266" s="67" t="s">
        <v>137</v>
      </c>
      <c r="AC266" s="63" t="s">
        <v>791</v>
      </c>
      <c r="AD266" s="63" t="s">
        <v>1011</v>
      </c>
      <c r="AE266" s="43" t="s">
        <v>137</v>
      </c>
      <c r="AF266" s="2"/>
      <c r="BE266" s="8" t="str">
        <f t="shared" si="286"/>
        <v>X</v>
      </c>
      <c r="BG266" s="8" t="str">
        <f t="shared" si="223"/>
        <v/>
      </c>
      <c r="BH266" s="8" t="str">
        <f t="shared" si="224"/>
        <v/>
      </c>
      <c r="BI266" s="8" t="str">
        <f t="shared" si="225"/>
        <v/>
      </c>
      <c r="BJ266" s="8" t="str">
        <f t="shared" si="226"/>
        <v/>
      </c>
      <c r="BK266" s="8" t="str">
        <f t="shared" si="227"/>
        <v/>
      </c>
      <c r="BL266" s="8" t="str">
        <f t="shared" si="228"/>
        <v/>
      </c>
      <c r="BM266" s="8" t="str">
        <f t="shared" si="229"/>
        <v/>
      </c>
      <c r="BN266" s="8" t="str">
        <f t="shared" si="230"/>
        <v>Yellow</v>
      </c>
      <c r="BO266" s="8" t="str">
        <f t="shared" si="231"/>
        <v>Yellow</v>
      </c>
      <c r="BP266" s="8" t="str">
        <f t="shared" si="232"/>
        <v/>
      </c>
      <c r="BQ266" s="8" t="str">
        <f t="shared" si="233"/>
        <v/>
      </c>
      <c r="BR266" s="8" t="str">
        <f t="shared" si="234"/>
        <v/>
      </c>
      <c r="BS266" s="8" t="str">
        <f t="shared" si="235"/>
        <v/>
      </c>
      <c r="BT266" s="8" t="str">
        <f t="shared" si="236"/>
        <v/>
      </c>
      <c r="BU266" s="8" t="str">
        <f t="shared" si="237"/>
        <v/>
      </c>
      <c r="BV266" s="8" t="str">
        <f t="shared" si="238"/>
        <v>Yellow</v>
      </c>
      <c r="BW266" s="8" t="str">
        <f t="shared" si="239"/>
        <v>Yellow</v>
      </c>
      <c r="BX266" s="8" t="str">
        <f t="shared" si="240"/>
        <v/>
      </c>
      <c r="BY266" s="8" t="str">
        <f t="shared" si="241"/>
        <v>Yellow</v>
      </c>
      <c r="BZ266" s="8" t="str">
        <f t="shared" si="242"/>
        <v>Yellow</v>
      </c>
      <c r="CA266" s="8" t="str">
        <f t="shared" si="243"/>
        <v>Yellow</v>
      </c>
      <c r="CB266" s="8" t="str">
        <f t="shared" si="244"/>
        <v/>
      </c>
      <c r="CC266" s="8" t="str">
        <f t="shared" si="245"/>
        <v>Yellow</v>
      </c>
      <c r="CD266" s="8" t="str">
        <f t="shared" si="246"/>
        <v>Yellow</v>
      </c>
      <c r="CE266" s="8" t="str">
        <f t="shared" si="247"/>
        <v>Yellow</v>
      </c>
      <c r="CF266" s="8" t="str">
        <f t="shared" si="248"/>
        <v/>
      </c>
      <c r="CG266" s="8" t="str">
        <f t="shared" si="287"/>
        <v>Yellow</v>
      </c>
      <c r="CH266" s="8" t="str">
        <f t="shared" si="249"/>
        <v/>
      </c>
      <c r="CI266" s="8" t="str">
        <f t="shared" si="288"/>
        <v/>
      </c>
      <c r="CJ266" s="8" t="str">
        <f t="shared" si="250"/>
        <v>Yellow</v>
      </c>
      <c r="CL266" s="10" t="str">
        <f t="shared" si="289"/>
        <v>Malaysia - Langkawi - The Datai Langkawi</v>
      </c>
      <c r="CN266" s="22">
        <f t="shared" si="251"/>
        <v>72</v>
      </c>
      <c r="CO266" s="22" t="str">
        <f t="shared" si="252"/>
        <v/>
      </c>
      <c r="CP266" s="22" t="str">
        <f t="shared" si="253"/>
        <v/>
      </c>
      <c r="CQ266" s="22" t="str">
        <f t="shared" si="254"/>
        <v/>
      </c>
      <c r="CR266" s="22" t="str">
        <f t="shared" si="290"/>
        <v/>
      </c>
      <c r="CS266" s="22">
        <f t="shared" si="291"/>
        <v>19</v>
      </c>
      <c r="CY266" s="8" t="str">
        <f t="shared" si="255"/>
        <v>X</v>
      </c>
      <c r="CZ266" s="29" t="str">
        <f t="shared" si="256"/>
        <v>X</v>
      </c>
      <c r="DB266" s="8" t="str">
        <f t="shared" si="257"/>
        <v>X</v>
      </c>
      <c r="DC266" s="8" t="str">
        <f t="shared" si="258"/>
        <v>X</v>
      </c>
      <c r="DD266" s="8" t="str">
        <f t="shared" si="259"/>
        <v>X</v>
      </c>
      <c r="DE266" s="8" t="str">
        <f t="shared" si="260"/>
        <v>X</v>
      </c>
      <c r="DF266" s="8" t="str">
        <f t="shared" si="261"/>
        <v>X</v>
      </c>
      <c r="DG266" s="8" t="str">
        <f t="shared" si="262"/>
        <v>X</v>
      </c>
      <c r="DH266" s="8" t="str">
        <f t="shared" si="263"/>
        <v>X</v>
      </c>
      <c r="DI266" s="8" t="str">
        <f t="shared" si="264"/>
        <v>X</v>
      </c>
      <c r="DJ266" s="8" t="str">
        <f t="shared" si="265"/>
        <v>X</v>
      </c>
      <c r="DK266" s="8" t="str">
        <f t="shared" si="266"/>
        <v>X</v>
      </c>
      <c r="DL266" s="8" t="str">
        <f t="shared" si="267"/>
        <v>X</v>
      </c>
      <c r="DM266" s="8" t="str">
        <f t="shared" si="268"/>
        <v>X</v>
      </c>
      <c r="DN266" s="8" t="str">
        <f t="shared" si="269"/>
        <v>X</v>
      </c>
      <c r="DO266" s="8" t="str">
        <f t="shared" si="270"/>
        <v>X</v>
      </c>
      <c r="DP266" s="8" t="str">
        <f t="shared" si="271"/>
        <v>X</v>
      </c>
      <c r="DQ266" s="8" t="str">
        <f t="shared" si="272"/>
        <v>X</v>
      </c>
      <c r="DR266" s="8" t="str">
        <f t="shared" si="273"/>
        <v>X</v>
      </c>
      <c r="DS266" s="8" t="str">
        <f t="shared" si="274"/>
        <v>X</v>
      </c>
      <c r="DT266" s="8" t="str">
        <f t="shared" si="275"/>
        <v>X</v>
      </c>
      <c r="DU266" s="8" t="str">
        <f t="shared" si="276"/>
        <v>X</v>
      </c>
      <c r="DV266" s="8" t="str">
        <f t="shared" si="277"/>
        <v>X</v>
      </c>
      <c r="DW266" s="8" t="str">
        <f t="shared" si="278"/>
        <v>X</v>
      </c>
      <c r="DX266" s="8" t="str">
        <f t="shared" si="279"/>
        <v>X</v>
      </c>
      <c r="DZ266" s="8" t="str">
        <f t="shared" si="280"/>
        <v>X</v>
      </c>
      <c r="EB266" s="8">
        <f>IF($DZ266="", "", COUNTIF($DZ$11:$DZ266, "X"))</f>
        <v>256</v>
      </c>
      <c r="ED266" s="10" t="str">
        <f t="shared" si="281"/>
        <v>256. The Datai Langkawi</v>
      </c>
      <c r="EF266" s="8">
        <v>256</v>
      </c>
      <c r="EH266" s="10" t="str">
        <f>IF($B266="", "", IF(COUNTIF($B$11:$B266, $B266)&gt;1, "", $B266))</f>
        <v>Malaysia</v>
      </c>
      <c r="EI266" s="8">
        <f t="shared" si="282"/>
        <v>37</v>
      </c>
      <c r="EJ266" s="10" t="str">
        <f t="shared" si="283"/>
        <v/>
      </c>
      <c r="EL266" s="10" t="str">
        <f>IF($C266="", "", IF(COUNTIF($C$11:$C266, $C266)&gt;1, "", $C266))</f>
        <v>Langkawi</v>
      </c>
      <c r="EM266" s="8">
        <f t="shared" si="284"/>
        <v>155</v>
      </c>
      <c r="EN266" s="10" t="str">
        <f t="shared" si="285"/>
        <v>Saint George</v>
      </c>
    </row>
    <row r="267" spans="1:144" hidden="1" x14ac:dyDescent="0.35">
      <c r="A267" s="2"/>
      <c r="B267" s="41" t="s">
        <v>478</v>
      </c>
      <c r="C267" s="42" t="s">
        <v>1475</v>
      </c>
      <c r="D267" s="42" t="s">
        <v>1511</v>
      </c>
      <c r="E267" s="49">
        <v>15</v>
      </c>
      <c r="F267" s="49">
        <v>0</v>
      </c>
      <c r="G267" s="49">
        <v>15</v>
      </c>
      <c r="H267" s="49">
        <v>0</v>
      </c>
      <c r="I267" s="42" t="s">
        <v>137</v>
      </c>
      <c r="J267" s="50" t="s">
        <v>137</v>
      </c>
      <c r="K267" s="49" t="s">
        <v>137</v>
      </c>
      <c r="L267" s="49" t="s">
        <v>137</v>
      </c>
      <c r="M267" s="49" t="s">
        <v>137</v>
      </c>
      <c r="N267" s="49" t="s">
        <v>137</v>
      </c>
      <c r="O267" s="49" t="s">
        <v>137</v>
      </c>
      <c r="P267" s="49" t="s">
        <v>137</v>
      </c>
      <c r="Q267" s="49" t="s">
        <v>137</v>
      </c>
      <c r="R267" s="49" t="s">
        <v>137</v>
      </c>
      <c r="S267" s="50" t="s">
        <v>137</v>
      </c>
      <c r="T267" s="49" t="s">
        <v>137</v>
      </c>
      <c r="U267" s="49" t="s">
        <v>137</v>
      </c>
      <c r="V267" s="49" t="s">
        <v>137</v>
      </c>
      <c r="W267" s="50" t="s">
        <v>137</v>
      </c>
      <c r="X267" s="49" t="s">
        <v>137</v>
      </c>
      <c r="Y267" s="50" t="s">
        <v>137</v>
      </c>
      <c r="Z267" s="49" t="s">
        <v>137</v>
      </c>
      <c r="AA267" s="49" t="s">
        <v>137</v>
      </c>
      <c r="AB267" s="67" t="s">
        <v>137</v>
      </c>
      <c r="AC267" s="63" t="s">
        <v>791</v>
      </c>
      <c r="AD267" s="63" t="s">
        <v>137</v>
      </c>
      <c r="AE267" s="43" t="s">
        <v>137</v>
      </c>
      <c r="AF267" s="2"/>
      <c r="BE267" s="8" t="str">
        <f t="shared" si="286"/>
        <v>X</v>
      </c>
      <c r="BG267" s="8" t="str">
        <f t="shared" ref="BG267:BG330" si="292">IF($BE267="", "", IF(AND(BG$5="X", B267=""), $BE$6, IF(AND(NOT($CL267=""), COUNTIF($CL$11:$CL$510, $CL267)&gt;1), $BE$7, "")))</f>
        <v/>
      </c>
      <c r="BH267" s="8" t="str">
        <f t="shared" ref="BH267:BH330" si="293">IF($BE267="", "", IF(AND(BH$5="X", C267=""), $BE$6, IF(AND(NOT($CL267=""), COUNTIF($CL$11:$CL$510, $CL267)&gt;1), $BE$7, "")))</f>
        <v/>
      </c>
      <c r="BI267" s="8" t="str">
        <f t="shared" ref="BI267:BI330" si="294">IF($BE267="", "", IF(AND(BI$5="X", D267=""), $BE$6, IF(AND(NOT($CL267=""), COUNTIF($CL$11:$CL$510, $CL267)&gt;1), $BE$7, "")))</f>
        <v/>
      </c>
      <c r="BJ267" s="8" t="str">
        <f t="shared" ref="BJ267:BJ330" si="295">IF($BE267="", "", IF(AND(BJ$5="X", E267=""), $BE$6, IF(AND(NOT(E267=""), ISNUMBER(E267)=FALSE), $BE$7, "")))</f>
        <v/>
      </c>
      <c r="BK267" s="8" t="str">
        <f t="shared" ref="BK267:BK330" si="296">IF($BE267="", "", IF(AND(BK$5="X", F267=""), $BE$6, IF(AND(NOT(F267=""), ISNUMBER(F267)=FALSE), $BE$7, "")))</f>
        <v/>
      </c>
      <c r="BL267" s="8" t="str">
        <f t="shared" ref="BL267:BL330" si="297">IF($BE267="", "", IF(AND(BL$5="X", G267=""), $BE$6, IF(AND(NOT(G267=""), ISNUMBER(G267)=FALSE), $BE$7, "")))</f>
        <v/>
      </c>
      <c r="BM267" s="8" t="str">
        <f t="shared" ref="BM267:BM330" si="298">IF($BE267="", "", IF(AND(BM$5="X", H267=""), $BE$6, IF(AND(NOT(H267=""), ISNUMBER(H267)=FALSE), $BE$7, "")))</f>
        <v/>
      </c>
      <c r="BN267" s="8" t="str">
        <f t="shared" ref="BN267:BN330" si="299">IF($BE267="", "", IF(AND(BN$5="X", I267=""), $BE$6, IF(AND(NOT(I267=""), COUNTIF(AI$11:AI$16, I267)=0), $BE$7, "")))</f>
        <v>Yellow</v>
      </c>
      <c r="BO267" s="8" t="str">
        <f t="shared" ref="BO267:BO330" si="300">IF($BE267="", "", IF(AND(BO$5="X", J267=""), $BE$6, IF(AND(NOT(J267=""), COUNTIF(AJ$11:AJ$12, J267)=0), $BE$7, "")))</f>
        <v>Yellow</v>
      </c>
      <c r="BP267" s="8" t="str">
        <f t="shared" ref="BP267:BP330" si="301">IF($BE267="", "", IF(AND(BP$5="X", K267=""), $BE$6, IF(AND(NOT(K267=""), COUNTIF(AK$11:AK$11, K267)=0, ISNUMBER(K267)=FALSE), $BE$7, "")))</f>
        <v>Yellow</v>
      </c>
      <c r="BQ267" s="8" t="str">
        <f t="shared" ref="BQ267:BQ330" si="302">IF($BE267="", "", IF(AND(BQ$5="X", L267=""), $BE$6, IF(AND(NOT(L267=""), COUNTIF(AL$11:AL$11, L267)=0, ISNUMBER(L267)=FALSE), $BE$7, "")))</f>
        <v>Yellow</v>
      </c>
      <c r="BR267" s="8" t="str">
        <f t="shared" ref="BR267:BR330" si="303">IF($BE267="", "", IF(AND(BR$5="X", M267=""), $BE$6, IF(AND(NOT(M267=""), COUNTIF(AM$11:AM$11, M267)=0, ISNUMBER(M267)=FALSE), $BE$7, "")))</f>
        <v>Yellow</v>
      </c>
      <c r="BS267" s="8" t="str">
        <f t="shared" ref="BS267:BS330" si="304">IF($BE267="", "", IF(AND(BS$5="X", N267=""), $BE$6, IF(AND(NOT(N267=""), COUNTIF(AN$11:AN$11, N267)=0, ISNUMBER(N267)=FALSE), $BE$7, "")))</f>
        <v>Yellow</v>
      </c>
      <c r="BT267" s="8" t="str">
        <f t="shared" ref="BT267:BT330" si="305">IF($BE267="", "", IF(AND(BT$5="X", O267=""), $BE$6, IF(AND(NOT(O267=""), COUNTIF(AO$11:AO$11, O267)=0, ISNUMBER(O267)=FALSE), $BE$7, "")))</f>
        <v>Yellow</v>
      </c>
      <c r="BU267" s="8" t="str">
        <f t="shared" ref="BU267:BU330" si="306">IF($BE267="", "", IF(AND(BU$5="X", P267=""), $BE$6, IF(AND(NOT(P267=""), COUNTIF(AP$11:AP$11, P267)=0, ISNUMBER(P267)=FALSE), $BE$7, "")))</f>
        <v>Yellow</v>
      </c>
      <c r="BV267" s="8" t="str">
        <f t="shared" ref="BV267:BV330" si="307">IF($BE267="", "", IF(AND(BV$5="X", Q267=""), $BE$6, IF(AND(NOT(Q267=""), COUNTIF(AQ$11:AQ$11, Q267)=0, ISNUMBER(Q267)=FALSE), $BE$7, "")))</f>
        <v>Yellow</v>
      </c>
      <c r="BW267" s="8" t="str">
        <f t="shared" ref="BW267:BW330" si="308">IF($BE267="", "", IF(AND(BW$5="X", R267=""), $BE$6, IF(AND(NOT(R267=""), COUNTIF(AR$11:AR$11, R267)=0, ISNUMBER(R267)=FALSE), $BE$7, "")))</f>
        <v>Yellow</v>
      </c>
      <c r="BX267" s="8" t="str">
        <f t="shared" ref="BX267:BX330" si="309">IF($BE267="", "", IF(AND(BX$5="X", S267=""), $BE$6, IF(AND(NOT(S267=""), COUNTIF(AS$11:AS$12, S267)=0), $BE$7, "")))</f>
        <v>Yellow</v>
      </c>
      <c r="BY267" s="8" t="str">
        <f t="shared" ref="BY267:BY330" si="310">IF($BE267="", "", IF(AND(BY$5="X", T267=""), $BE$6, IF(AND(NOT(T267=""), COUNTIF(AT$11:AT$11, T267)=0, ISNUMBER(T267)=FALSE), $BE$7, "")))</f>
        <v>Yellow</v>
      </c>
      <c r="BZ267" s="8" t="str">
        <f t="shared" ref="BZ267:BZ330" si="311">IF($BE267="", "", IF(AND(BZ$5="X", U267=""), $BE$6, IF(AND(NOT(U267=""), COUNTIF(AU$11:AU$11, U267)=0, ISNUMBER(U267)=FALSE), $BE$7, "")))</f>
        <v>Yellow</v>
      </c>
      <c r="CA267" s="8" t="str">
        <f t="shared" ref="CA267:CA330" si="312">IF($BE267="", "", IF(AND(CA$5="X", V267=""), $BE$6, IF(AND(NOT(V267=""), COUNTIF(AV$11:AV$11, V267)=0, ISNUMBER(V267)=FALSE), $BE$7, "")))</f>
        <v>Yellow</v>
      </c>
      <c r="CB267" s="8" t="str">
        <f t="shared" ref="CB267:CB330" si="313">IF($BE267="", "", IF(AND(CB$5="X", W267=""), $BE$6, IF(AND(NOT(W267=""), COUNTIF(AW$11:AW$12, W267)=0), $BE$7, "")))</f>
        <v>Yellow</v>
      </c>
      <c r="CC267" s="8" t="str">
        <f t="shared" ref="CC267:CC330" si="314">IF($BE267="", "", IF(AND(CC$5="X", X267=""), $BE$6, IF(AND(NOT(X267=""), COUNTIF(AX$11:AX$11, X267)=0, ISNUMBER(X267)=FALSE), $BE$7, "")))</f>
        <v>Yellow</v>
      </c>
      <c r="CD267" s="8" t="str">
        <f t="shared" ref="CD267:CD330" si="315">IF($BE267="", "", IF(AND(CD$5="X", Y267=""), $BE$6, IF(AND(NOT(Y267=""), COUNTIF(AY$11:AY$12, Y267)=0), $BE$7, "")))</f>
        <v>Yellow</v>
      </c>
      <c r="CE267" s="8" t="str">
        <f t="shared" ref="CE267:CE330" si="316">IF($BE267="", "", IF(AND(CE$5="X", Z267=""), $BE$6, IF(AND(NOT(Z267=""), COUNTIF(AZ$11:AZ$11, Z267)=0, ISNUMBER(Z267)=FALSE), $BE$7, "")))</f>
        <v>Yellow</v>
      </c>
      <c r="CF267" s="8" t="str">
        <f t="shared" ref="CF267:CF330" si="317">IF($BE267="", "", IF(AND(CF$5="X", AA267=""), $BE$6, IF(AND(NOT(AA267=""), COUNTIF(BA$11:BA$11, AA267)=0, ISNUMBER(AA267)=FALSE), $BE$7, "")))</f>
        <v>Yellow</v>
      </c>
      <c r="CG267" s="8" t="str">
        <f t="shared" si="287"/>
        <v>Yellow</v>
      </c>
      <c r="CH267" s="8" t="str">
        <f t="shared" ref="CH267:CH330" si="318">IF($BE267="", "", IF(AND(CH$5="X", AC267=""), $BE$6, IF(AND(NOT(AC267=""), COUNTIF(BE$11:BE$11, AC267)=0, COUNTIF(BC$11:BC$20, AC267)=0), $BE$7, "")))</f>
        <v/>
      </c>
      <c r="CI267" s="8" t="str">
        <f t="shared" si="288"/>
        <v>Yellow</v>
      </c>
      <c r="CJ267" s="8" t="str">
        <f t="shared" ref="CJ267:CJ330" si="319">IF($BE267="", "", IF(AND(CJ$5="X", AE267=""), $BE$6, ""))</f>
        <v>Yellow</v>
      </c>
      <c r="CL267" s="10" t="str">
        <f t="shared" si="289"/>
        <v>Malaysia - George Town - Soori Penang</v>
      </c>
      <c r="CN267" s="22" t="str">
        <f t="shared" ref="CN267:CN330" si="320">IF($L267="", "", IF($L267=$AL$11, $AL$11, IF($CN$8=$CN$5, $L267, IFERROR(ROUND($L267*$CN$3, 0), ""))))</f>
        <v/>
      </c>
      <c r="CO267" s="22" t="str">
        <f t="shared" ref="CO267:CO330" si="321">IF(T267="", "", IF(T267=$AL$11, $AL$11, IF($CN$8=$CN$5, T267, IFERROR(ROUND(T267*$CN$3, 0), ""))))</f>
        <v/>
      </c>
      <c r="CP267" s="22" t="str">
        <f t="shared" ref="CP267:CP330" si="322">IF(U267="", "", IF(U267=$AL$11, $AL$11, IF($CN$8=$CN$5, U267, IFERROR(ROUND(U267*$CN$3, 0), ""))))</f>
        <v/>
      </c>
      <c r="CQ267" s="22" t="str">
        <f t="shared" ref="CQ267:CQ330" si="323">IF(V267="", "", IF(V267=$AL$11, $AL$11, IF($CN$8=$CN$5, V267, IFERROR(ROUND(V267*$CN$3, 0), ""))))</f>
        <v/>
      </c>
      <c r="CR267" s="22" t="str">
        <f t="shared" si="290"/>
        <v/>
      </c>
      <c r="CS267" s="22" t="str">
        <f t="shared" si="291"/>
        <v/>
      </c>
      <c r="CY267" s="8" t="str">
        <f t="shared" ref="CY267:CY330" si="324">IF($BE267="", "", IF($CU$8="X", "X", IF(COUNTIF($CU$11:$CU$20, $B267)&gt;0, "X","")))</f>
        <v>X</v>
      </c>
      <c r="CZ267" s="29" t="str">
        <f t="shared" ref="CZ267:CZ330" si="325">IF($BE267="", "", IF($CV$8="X", "X", IF(COUNTIF($CV$11:$CV$20, $C267)&gt;0, "X","")))</f>
        <v>X</v>
      </c>
      <c r="DB267" s="8" t="str">
        <f t="shared" ref="DB267:DB330" si="326">IF($BE267="", "", IF(AND(NOT(DB$7=""), OR(E267&lt;DB$7, E267=AK$11)), "", IF(AND(NOT(DB$8=""), E267&gt;DB$8), "", "X")))</f>
        <v>X</v>
      </c>
      <c r="DC267" s="8" t="str">
        <f t="shared" ref="DC267:DC330" si="327">IF($BE267="", "", IF(AND(NOT(DC$7=""), OR(F267&lt;DC$7, F267=AL$11)), "", IF(AND(NOT(DC$8=""), F267&gt;DC$8), "", "X")))</f>
        <v>X</v>
      </c>
      <c r="DD267" s="8" t="str">
        <f t="shared" ref="DD267:DD330" si="328">IF($BE267="", "", IF(AND(NOT(DD$7=""), OR(G267&lt;DD$7, G267=AM$11)), "", IF(AND(NOT(DD$8=""), G267&gt;DD$8), "", "X")))</f>
        <v>X</v>
      </c>
      <c r="DE267" s="8" t="str">
        <f t="shared" ref="DE267:DE330" si="329">IF($BE267="", "", IF(AND(NOT(DE$7=""), OR(H267&lt;DE$7, H267=AO$11)), "", IF(AND(NOT(DE$8=""), H267&gt;DE$8), "", "X")))</f>
        <v>X</v>
      </c>
      <c r="DF267" s="8" t="str">
        <f t="shared" ref="DF267:DF330" si="330">IF($BE267="", "", IF($CW$8="X", "X", IF(COUNTIF($CW$11:$CW$16, $I267)&gt;0, "X","")))</f>
        <v>X</v>
      </c>
      <c r="DG267" s="8" t="str">
        <f t="shared" ref="DG267:DG330" si="331">IF($BE267="", "", IF(DG$8="", "X", IF(J267=DG$8, "X", "")))</f>
        <v>X</v>
      </c>
      <c r="DH267" s="8" t="str">
        <f t="shared" ref="DH267:DH330" si="332">IF($BE267="", "", IF(AND(NOT(DH$7=""), OR(K267&lt;DH$7, K267=AR$11)), "", IF(AND(NOT(DH$8=""), K267&gt;DH$8), "", "X")))</f>
        <v>X</v>
      </c>
      <c r="DI267" s="8" t="str">
        <f t="shared" ref="DI267:DI330" si="333">IF($BE267="", "", IF(AND(NOT(DI$7=""), OR($CN267&lt;DI$7, $CN267=AS$11)), "", IF(AND(NOT(DI$8=""), $CN267&gt;DI$8), "", "X")))</f>
        <v>X</v>
      </c>
      <c r="DJ267" s="8" t="str">
        <f t="shared" ref="DJ267:DJ330" si="334">IF($BE267="", "", IF(AND(NOT(DJ$7=""), OR(M267&lt;DJ$7, M267=AT$11)), "", IF(AND(NOT(DJ$8=""), M267&gt;DJ$8), "", "X")))</f>
        <v>X</v>
      </c>
      <c r="DK267" s="8" t="str">
        <f t="shared" ref="DK267:DK330" si="335">IF($BE267="", "", IF(AND(NOT(DK$7=""), OR(N267&lt;DK$7, N267=AU$11)), "", IF(AND(NOT(DK$8=""), N267&gt;DK$8), "", "X")))</f>
        <v>X</v>
      </c>
      <c r="DL267" s="8" t="str">
        <f t="shared" ref="DL267:DL330" si="336">IF($BE267="", "", IF(AND(NOT(DL$7=""), OR(O267&lt;DL$7, O267=AV$11)), "", IF(AND(NOT(DL$8=""), O267&gt;DL$8), "", "X")))</f>
        <v>X</v>
      </c>
      <c r="DM267" s="8" t="str">
        <f t="shared" ref="DM267:DM330" si="337">IF($BE267="", "", IF(AND(NOT(DM$7=""), OR(P267&lt;DM$7, P267=AW$11)), "", IF(AND(NOT(DM$8=""), P267&gt;DM$8), "", "X")))</f>
        <v>X</v>
      </c>
      <c r="DN267" s="8" t="str">
        <f t="shared" ref="DN267:DN330" si="338">IF($BE267="", "", IF(AND(NOT(DN$7=""), OR(Q267&lt;DN$7, Q267=AX$11)), "", IF(AND(NOT(DN$8=""), Q267&gt;DN$8), "", "X")))</f>
        <v>X</v>
      </c>
      <c r="DO267" s="8" t="str">
        <f t="shared" ref="DO267:DO330" si="339">IF($BE267="", "", IF(AND(NOT(DO$7=""), OR(R267&lt;DO$7, R267=AY$11)), "", IF(AND(NOT(DO$8=""), R267&gt;DO$8), "", "X")))</f>
        <v>X</v>
      </c>
      <c r="DP267" s="8" t="str">
        <f t="shared" ref="DP267:DP330" si="340">IF($BE267="", "", IF(DP$8="", "X", IF(S267=DP$8, "X", "")))</f>
        <v>X</v>
      </c>
      <c r="DQ267" s="8" t="str">
        <f t="shared" ref="DQ267:DQ330" si="341">IF($BE267="", "", IF(AND(NOT(DQ$7=""), OR($CO267&lt;DQ$7, $CO267=BA$11)), "", IF(AND(NOT(DQ$8=""), $CO267&gt;DQ$8), "", "X")))</f>
        <v>X</v>
      </c>
      <c r="DR267" s="8" t="str">
        <f t="shared" ref="DR267:DR330" si="342">IF($BE267="", "", IF(AND(NOT(DR$7=""), OR($CP267&lt;DR$7, $CP267=BD$11)), "", IF(AND(NOT(DR$8=""), $CP267&gt;DR$8), "", "X")))</f>
        <v>X</v>
      </c>
      <c r="DS267" s="8" t="str">
        <f t="shared" ref="DS267:DS330" si="343">IF($BE267="", "", IF(AND(NOT(DS$7=""), OR($CQ267&lt;DS$7, $CQ267=BE$11)), "", IF(AND(NOT(DS$8=""), $CQ267&gt;DS$8), "", "X")))</f>
        <v>X</v>
      </c>
      <c r="DT267" s="8" t="str">
        <f t="shared" ref="DT267:DT330" si="344">IF($BE267="", "", IF(DT$8="", "X", IF(W267=DT$8, "X", "")))</f>
        <v>X</v>
      </c>
      <c r="DU267" s="8" t="str">
        <f t="shared" ref="DU267:DU330" si="345">IF($BE267="", "", IF(AND(NOT(DU$7=""), OR(X267&lt;DU$7, X267=BG$11)), "", IF(AND(NOT(DU$8=""), X267&gt;DU$8), "", "X")))</f>
        <v>X</v>
      </c>
      <c r="DV267" s="8" t="str">
        <f t="shared" ref="DV267:DV330" si="346">IF($BE267="", "", IF(DV$8="", "X", IF(Y267=DV$8, "X", "")))</f>
        <v>X</v>
      </c>
      <c r="DW267" s="8" t="str">
        <f t="shared" ref="DW267:DW330" si="347">IF($BE267="", "", IF(AND(NOT(DW$7=""), OR($CR267&lt;DW$7, $CR267=BI$11)), "", IF(AND(NOT(DW$8=""), $CR267&gt;DW$8), "", "X")))</f>
        <v>X</v>
      </c>
      <c r="DX267" s="8" t="str">
        <f t="shared" ref="DX267:DX330" si="348">IF($BE267="", "", IF(AND(NOT(DX$7=""), OR($CS267&lt;DX$7, $CS267=BJ$11)), "", IF(AND(NOT(DX$8=""), $CS267&gt;DX$8), "", "X")))</f>
        <v>X</v>
      </c>
      <c r="DZ267" s="8" t="str">
        <f t="shared" ref="DZ267:DZ330" si="349">IF($BE267="", "", IF(COUNTIF($CY267:$DX267, "X")=25, "X", ""))</f>
        <v>X</v>
      </c>
      <c r="EB267" s="8">
        <f>IF($DZ267="", "", COUNTIF($DZ$11:$DZ267, "X"))</f>
        <v>257</v>
      </c>
      <c r="ED267" s="10" t="str">
        <f t="shared" ref="ED267:ED330" si="350">IF($EB267="", "", CONCATENATE($EB267, ". ", $D267))</f>
        <v>257. Soori Penang</v>
      </c>
      <c r="EF267" s="8">
        <v>257</v>
      </c>
      <c r="EH267" s="10" t="str">
        <f>IF($B267="", "", IF(COUNTIF($B$11:$B267, $B267)&gt;1, "", $B267))</f>
        <v/>
      </c>
      <c r="EI267" s="8" t="str">
        <f t="shared" ref="EI267:EI330" si="351">IF(EH267="", "", COUNTIF(EH$11:EH$510, "&lt;"&amp;EH267)+1-EI$9)</f>
        <v/>
      </c>
      <c r="EJ267" s="10" t="str">
        <f t="shared" ref="EJ267:EJ330" si="352">IF($EF267&gt;EI$7, "", IFERROR(INDEX(EH$11:EH$510, MATCH($EF267, EI$11:EI$510, 0)), ""))</f>
        <v/>
      </c>
      <c r="EL267" s="10" t="str">
        <f>IF($C267="", "", IF(COUNTIF($C$11:$C267, $C267)&gt;1, "", $C267))</f>
        <v>George Town</v>
      </c>
      <c r="EM267" s="8">
        <f t="shared" ref="EM267:EM330" si="353">IF(EL267="", "", COUNTIF(EL$11:EL$510, "&lt;"&amp;EL267)+1-EM$9)</f>
        <v>108</v>
      </c>
      <c r="EN267" s="10" t="str">
        <f t="shared" ref="EN267:EN330" si="354">IF($EF267&gt;EM$7, "", IFERROR(INDEX(EL$11:EL$510, MATCH($EF267, EM$11:EM$510, 0)), ""))</f>
        <v>Saint Petersburg</v>
      </c>
    </row>
    <row r="268" spans="1:144" hidden="1" x14ac:dyDescent="0.35">
      <c r="A268" s="2"/>
      <c r="B268" s="41" t="s">
        <v>481</v>
      </c>
      <c r="C268" s="42" t="s">
        <v>482</v>
      </c>
      <c r="D268" s="42" t="s">
        <v>486</v>
      </c>
      <c r="E268" s="49">
        <v>80</v>
      </c>
      <c r="F268" s="49">
        <v>0</v>
      </c>
      <c r="G268" s="49">
        <v>80</v>
      </c>
      <c r="H268" s="49" t="s">
        <v>137</v>
      </c>
      <c r="I268" s="42" t="s">
        <v>137</v>
      </c>
      <c r="J268" s="50" t="s">
        <v>137</v>
      </c>
      <c r="K268" s="49" t="s">
        <v>137</v>
      </c>
      <c r="L268" s="49" t="s">
        <v>137</v>
      </c>
      <c r="M268" s="49" t="s">
        <v>137</v>
      </c>
      <c r="N268" s="49" t="s">
        <v>137</v>
      </c>
      <c r="O268" s="49" t="s">
        <v>137</v>
      </c>
      <c r="P268" s="49" t="s">
        <v>137</v>
      </c>
      <c r="Q268" s="49" t="s">
        <v>137</v>
      </c>
      <c r="R268" s="49" t="s">
        <v>137</v>
      </c>
      <c r="S268" s="50" t="s">
        <v>137</v>
      </c>
      <c r="T268" s="49" t="s">
        <v>137</v>
      </c>
      <c r="U268" s="49" t="s">
        <v>137</v>
      </c>
      <c r="V268" s="49" t="s">
        <v>137</v>
      </c>
      <c r="W268" s="50" t="s">
        <v>7</v>
      </c>
      <c r="X268" s="49" t="s">
        <v>137</v>
      </c>
      <c r="Y268" s="50" t="s">
        <v>137</v>
      </c>
      <c r="Z268" s="49" t="s">
        <v>137</v>
      </c>
      <c r="AA268" s="49" t="s">
        <v>137</v>
      </c>
      <c r="AB268" s="67" t="s">
        <v>137</v>
      </c>
      <c r="AC268" s="63" t="s">
        <v>791</v>
      </c>
      <c r="AD268" s="63" t="s">
        <v>1014</v>
      </c>
      <c r="AE268" s="43" t="s">
        <v>137</v>
      </c>
      <c r="AF268" s="2"/>
      <c r="BE268" s="8" t="str">
        <f t="shared" ref="BE268:BE331" si="355">IF(COUNTIF($B268:$AE268, "")=30, "", "X")</f>
        <v>X</v>
      </c>
      <c r="BG268" s="8" t="str">
        <f t="shared" si="292"/>
        <v/>
      </c>
      <c r="BH268" s="8" t="str">
        <f t="shared" si="293"/>
        <v/>
      </c>
      <c r="BI268" s="8" t="str">
        <f t="shared" si="294"/>
        <v/>
      </c>
      <c r="BJ268" s="8" t="str">
        <f t="shared" si="295"/>
        <v/>
      </c>
      <c r="BK268" s="8" t="str">
        <f t="shared" si="296"/>
        <v/>
      </c>
      <c r="BL268" s="8" t="str">
        <f t="shared" si="297"/>
        <v/>
      </c>
      <c r="BM268" s="8" t="str">
        <f t="shared" si="298"/>
        <v>Yellow</v>
      </c>
      <c r="BN268" s="8" t="str">
        <f t="shared" si="299"/>
        <v>Yellow</v>
      </c>
      <c r="BO268" s="8" t="str">
        <f t="shared" si="300"/>
        <v>Yellow</v>
      </c>
      <c r="BP268" s="8" t="str">
        <f t="shared" si="301"/>
        <v>Yellow</v>
      </c>
      <c r="BQ268" s="8" t="str">
        <f t="shared" si="302"/>
        <v>Yellow</v>
      </c>
      <c r="BR268" s="8" t="str">
        <f t="shared" si="303"/>
        <v>Yellow</v>
      </c>
      <c r="BS268" s="8" t="str">
        <f t="shared" si="304"/>
        <v>Yellow</v>
      </c>
      <c r="BT268" s="8" t="str">
        <f t="shared" si="305"/>
        <v>Yellow</v>
      </c>
      <c r="BU268" s="8" t="str">
        <f t="shared" si="306"/>
        <v>Yellow</v>
      </c>
      <c r="BV268" s="8" t="str">
        <f t="shared" si="307"/>
        <v>Yellow</v>
      </c>
      <c r="BW268" s="8" t="str">
        <f t="shared" si="308"/>
        <v>Yellow</v>
      </c>
      <c r="BX268" s="8" t="str">
        <f t="shared" si="309"/>
        <v>Yellow</v>
      </c>
      <c r="BY268" s="8" t="str">
        <f t="shared" si="310"/>
        <v>Yellow</v>
      </c>
      <c r="BZ268" s="8" t="str">
        <f t="shared" si="311"/>
        <v>Yellow</v>
      </c>
      <c r="CA268" s="8" t="str">
        <f t="shared" si="312"/>
        <v>Yellow</v>
      </c>
      <c r="CB268" s="8" t="str">
        <f t="shared" si="313"/>
        <v/>
      </c>
      <c r="CC268" s="8" t="str">
        <f t="shared" si="314"/>
        <v>Yellow</v>
      </c>
      <c r="CD268" s="8" t="str">
        <f t="shared" si="315"/>
        <v>Yellow</v>
      </c>
      <c r="CE268" s="8" t="str">
        <f t="shared" si="316"/>
        <v>Yellow</v>
      </c>
      <c r="CF268" s="8" t="str">
        <f t="shared" si="317"/>
        <v>Yellow</v>
      </c>
      <c r="CG268" s="8" t="str">
        <f t="shared" ref="CG268:CG331" si="356">IF($BE268="", "", IF(AND(CG$5="X", AB268=""), $BE$6, IF(AND(NOT(AB268=""), COUNTIF(BD$11:BD$11, AB268)=0, COUNTIF(BB$11:BB$12, AB268)=0), $BE$7, "")))</f>
        <v>Yellow</v>
      </c>
      <c r="CH268" s="8" t="str">
        <f t="shared" si="318"/>
        <v/>
      </c>
      <c r="CI268" s="8" t="str">
        <f t="shared" ref="CI268:CI331" si="357">IF($BE268="", "", IF(AND(CI$5="X", AD268=""), $BE$6, ""))</f>
        <v/>
      </c>
      <c r="CJ268" s="8" t="str">
        <f t="shared" si="319"/>
        <v>Yellow</v>
      </c>
      <c r="CL268" s="10" t="str">
        <f t="shared" ref="CL268:CL331" si="358">IF(OR($B268="", $C268="", $D268=""), "", CONCATENATE($B268, " - ", $C268, " - ", $D268))</f>
        <v>Maldives - Raa Atoll - Emerald Faarufushi Resort &amp; Spa</v>
      </c>
      <c r="CN268" s="22" t="str">
        <f t="shared" si="320"/>
        <v/>
      </c>
      <c r="CO268" s="22" t="str">
        <f t="shared" si="321"/>
        <v/>
      </c>
      <c r="CP268" s="22" t="str">
        <f t="shared" si="322"/>
        <v/>
      </c>
      <c r="CQ268" s="22" t="str">
        <f t="shared" si="323"/>
        <v/>
      </c>
      <c r="CR268" s="22" t="str">
        <f t="shared" ref="CR268:CR331" si="359">IF(Z268="", "", IF(Z268=$AL$11, $AL$11, IF($CR$8=$CR$6, Z268, IFERROR(ROUND(Z268*$CR$3, 0), ""))))</f>
        <v/>
      </c>
      <c r="CS268" s="22" t="str">
        <f t="shared" ref="CS268:CS331" si="360">IF(AA268="", "", IF(AA268=$AL$11, $AL$11, IF($CR$8=$CR$6, AA268, IFERROR(ROUND(AA268*$CR$3, 0), ""))))</f>
        <v/>
      </c>
      <c r="CY268" s="8" t="str">
        <f t="shared" si="324"/>
        <v>X</v>
      </c>
      <c r="CZ268" s="29" t="str">
        <f t="shared" si="325"/>
        <v>X</v>
      </c>
      <c r="DB268" s="8" t="str">
        <f t="shared" si="326"/>
        <v>X</v>
      </c>
      <c r="DC268" s="8" t="str">
        <f t="shared" si="327"/>
        <v>X</v>
      </c>
      <c r="DD268" s="8" t="str">
        <f t="shared" si="328"/>
        <v>X</v>
      </c>
      <c r="DE268" s="8" t="str">
        <f t="shared" si="329"/>
        <v>X</v>
      </c>
      <c r="DF268" s="8" t="str">
        <f t="shared" si="330"/>
        <v>X</v>
      </c>
      <c r="DG268" s="8" t="str">
        <f t="shared" si="331"/>
        <v>X</v>
      </c>
      <c r="DH268" s="8" t="str">
        <f t="shared" si="332"/>
        <v>X</v>
      </c>
      <c r="DI268" s="8" t="str">
        <f t="shared" si="333"/>
        <v>X</v>
      </c>
      <c r="DJ268" s="8" t="str">
        <f t="shared" si="334"/>
        <v>X</v>
      </c>
      <c r="DK268" s="8" t="str">
        <f t="shared" si="335"/>
        <v>X</v>
      </c>
      <c r="DL268" s="8" t="str">
        <f t="shared" si="336"/>
        <v>X</v>
      </c>
      <c r="DM268" s="8" t="str">
        <f t="shared" si="337"/>
        <v>X</v>
      </c>
      <c r="DN268" s="8" t="str">
        <f t="shared" si="338"/>
        <v>X</v>
      </c>
      <c r="DO268" s="8" t="str">
        <f t="shared" si="339"/>
        <v>X</v>
      </c>
      <c r="DP268" s="8" t="str">
        <f t="shared" si="340"/>
        <v>X</v>
      </c>
      <c r="DQ268" s="8" t="str">
        <f t="shared" si="341"/>
        <v>X</v>
      </c>
      <c r="DR268" s="8" t="str">
        <f t="shared" si="342"/>
        <v>X</v>
      </c>
      <c r="DS268" s="8" t="str">
        <f t="shared" si="343"/>
        <v>X</v>
      </c>
      <c r="DT268" s="8" t="str">
        <f t="shared" si="344"/>
        <v>X</v>
      </c>
      <c r="DU268" s="8" t="str">
        <f t="shared" si="345"/>
        <v>X</v>
      </c>
      <c r="DV268" s="8" t="str">
        <f t="shared" si="346"/>
        <v>X</v>
      </c>
      <c r="DW268" s="8" t="str">
        <f t="shared" si="347"/>
        <v>X</v>
      </c>
      <c r="DX268" s="8" t="str">
        <f t="shared" si="348"/>
        <v>X</v>
      </c>
      <c r="DZ268" s="8" t="str">
        <f t="shared" si="349"/>
        <v>X</v>
      </c>
      <c r="EB268" s="8">
        <f>IF($DZ268="", "", COUNTIF($DZ$11:$DZ268, "X"))</f>
        <v>258</v>
      </c>
      <c r="ED268" s="10" t="str">
        <f t="shared" si="350"/>
        <v>258. Emerald Faarufushi Resort &amp; Spa</v>
      </c>
      <c r="EF268" s="8">
        <v>258</v>
      </c>
      <c r="EH268" s="10" t="str">
        <f>IF($B268="", "", IF(COUNTIF($B$11:$B268, $B268)&gt;1, "", $B268))</f>
        <v>Maldives</v>
      </c>
      <c r="EI268" s="8">
        <f t="shared" si="351"/>
        <v>38</v>
      </c>
      <c r="EJ268" s="10" t="str">
        <f t="shared" si="352"/>
        <v/>
      </c>
      <c r="EL268" s="10" t="str">
        <f>IF($C268="", "", IF(COUNTIF($C$11:$C268, $C268)&gt;1, "", $C268))</f>
        <v>Raa Atoll</v>
      </c>
      <c r="EM268" s="8">
        <f t="shared" si="353"/>
        <v>243</v>
      </c>
      <c r="EN268" s="10" t="str">
        <f t="shared" si="354"/>
        <v>Sainte-Anne</v>
      </c>
    </row>
    <row r="269" spans="1:144" hidden="1" x14ac:dyDescent="0.35">
      <c r="A269" s="2"/>
      <c r="B269" s="41" t="s">
        <v>481</v>
      </c>
      <c r="C269" s="42" t="s">
        <v>484</v>
      </c>
      <c r="D269" s="42" t="s">
        <v>485</v>
      </c>
      <c r="E269" s="49">
        <v>86</v>
      </c>
      <c r="F269" s="49">
        <v>0</v>
      </c>
      <c r="G269" s="49">
        <v>86</v>
      </c>
      <c r="H269" s="49">
        <v>0</v>
      </c>
      <c r="I269" s="42" t="s">
        <v>137</v>
      </c>
      <c r="J269" s="50" t="s">
        <v>137</v>
      </c>
      <c r="K269" s="49" t="s">
        <v>137</v>
      </c>
      <c r="L269" s="49" t="s">
        <v>137</v>
      </c>
      <c r="M269" s="49" t="s">
        <v>137</v>
      </c>
      <c r="N269" s="49" t="s">
        <v>137</v>
      </c>
      <c r="O269" s="49" t="s">
        <v>137</v>
      </c>
      <c r="P269" s="49" t="s">
        <v>137</v>
      </c>
      <c r="Q269" s="49" t="s">
        <v>137</v>
      </c>
      <c r="R269" s="49" t="s">
        <v>137</v>
      </c>
      <c r="S269" s="50" t="s">
        <v>137</v>
      </c>
      <c r="T269" s="49" t="s">
        <v>137</v>
      </c>
      <c r="U269" s="49" t="s">
        <v>137</v>
      </c>
      <c r="V269" s="49" t="s">
        <v>137</v>
      </c>
      <c r="W269" s="50" t="s">
        <v>7</v>
      </c>
      <c r="X269" s="49" t="s">
        <v>137</v>
      </c>
      <c r="Y269" s="50" t="s">
        <v>137</v>
      </c>
      <c r="Z269" s="49" t="s">
        <v>137</v>
      </c>
      <c r="AA269" s="49">
        <v>57</v>
      </c>
      <c r="AB269" s="67" t="s">
        <v>137</v>
      </c>
      <c r="AC269" s="63" t="s">
        <v>791</v>
      </c>
      <c r="AD269" s="63" t="s">
        <v>1013</v>
      </c>
      <c r="AE269" s="43" t="s">
        <v>137</v>
      </c>
      <c r="AF269" s="2"/>
      <c r="BE269" s="8" t="str">
        <f t="shared" si="355"/>
        <v>X</v>
      </c>
      <c r="BG269" s="8" t="str">
        <f t="shared" si="292"/>
        <v/>
      </c>
      <c r="BH269" s="8" t="str">
        <f t="shared" si="293"/>
        <v/>
      </c>
      <c r="BI269" s="8" t="str">
        <f t="shared" si="294"/>
        <v/>
      </c>
      <c r="BJ269" s="8" t="str">
        <f t="shared" si="295"/>
        <v/>
      </c>
      <c r="BK269" s="8" t="str">
        <f t="shared" si="296"/>
        <v/>
      </c>
      <c r="BL269" s="8" t="str">
        <f t="shared" si="297"/>
        <v/>
      </c>
      <c r="BM269" s="8" t="str">
        <f t="shared" si="298"/>
        <v/>
      </c>
      <c r="BN269" s="8" t="str">
        <f t="shared" si="299"/>
        <v>Yellow</v>
      </c>
      <c r="BO269" s="8" t="str">
        <f t="shared" si="300"/>
        <v>Yellow</v>
      </c>
      <c r="BP269" s="8" t="str">
        <f t="shared" si="301"/>
        <v>Yellow</v>
      </c>
      <c r="BQ269" s="8" t="str">
        <f t="shared" si="302"/>
        <v>Yellow</v>
      </c>
      <c r="BR269" s="8" t="str">
        <f t="shared" si="303"/>
        <v>Yellow</v>
      </c>
      <c r="BS269" s="8" t="str">
        <f t="shared" si="304"/>
        <v>Yellow</v>
      </c>
      <c r="BT269" s="8" t="str">
        <f t="shared" si="305"/>
        <v>Yellow</v>
      </c>
      <c r="BU269" s="8" t="str">
        <f t="shared" si="306"/>
        <v>Yellow</v>
      </c>
      <c r="BV269" s="8" t="str">
        <f t="shared" si="307"/>
        <v>Yellow</v>
      </c>
      <c r="BW269" s="8" t="str">
        <f t="shared" si="308"/>
        <v>Yellow</v>
      </c>
      <c r="BX269" s="8" t="str">
        <f t="shared" si="309"/>
        <v>Yellow</v>
      </c>
      <c r="BY269" s="8" t="str">
        <f t="shared" si="310"/>
        <v>Yellow</v>
      </c>
      <c r="BZ269" s="8" t="str">
        <f t="shared" si="311"/>
        <v>Yellow</v>
      </c>
      <c r="CA269" s="8" t="str">
        <f t="shared" si="312"/>
        <v>Yellow</v>
      </c>
      <c r="CB269" s="8" t="str">
        <f t="shared" si="313"/>
        <v/>
      </c>
      <c r="CC269" s="8" t="str">
        <f t="shared" si="314"/>
        <v>Yellow</v>
      </c>
      <c r="CD269" s="8" t="str">
        <f t="shared" si="315"/>
        <v>Yellow</v>
      </c>
      <c r="CE269" s="8" t="str">
        <f t="shared" si="316"/>
        <v>Yellow</v>
      </c>
      <c r="CF269" s="8" t="str">
        <f t="shared" si="317"/>
        <v/>
      </c>
      <c r="CG269" s="8" t="str">
        <f t="shared" si="356"/>
        <v>Yellow</v>
      </c>
      <c r="CH269" s="8" t="str">
        <f t="shared" si="318"/>
        <v/>
      </c>
      <c r="CI269" s="8" t="str">
        <f t="shared" si="357"/>
        <v/>
      </c>
      <c r="CJ269" s="8" t="str">
        <f t="shared" si="319"/>
        <v>Yellow</v>
      </c>
      <c r="CL269" s="10" t="str">
        <f t="shared" si="358"/>
        <v>Maldives - Halaveli - Constance Halaveli Maldives</v>
      </c>
      <c r="CN269" s="22" t="str">
        <f t="shared" si="320"/>
        <v/>
      </c>
      <c r="CO269" s="22" t="str">
        <f t="shared" si="321"/>
        <v/>
      </c>
      <c r="CP269" s="22" t="str">
        <f t="shared" si="322"/>
        <v/>
      </c>
      <c r="CQ269" s="22" t="str">
        <f t="shared" si="323"/>
        <v/>
      </c>
      <c r="CR269" s="22" t="str">
        <f t="shared" si="359"/>
        <v/>
      </c>
      <c r="CS269" s="22">
        <f t="shared" si="360"/>
        <v>57</v>
      </c>
      <c r="CY269" s="8" t="str">
        <f t="shared" si="324"/>
        <v>X</v>
      </c>
      <c r="CZ269" s="29" t="str">
        <f t="shared" si="325"/>
        <v>X</v>
      </c>
      <c r="DB269" s="8" t="str">
        <f t="shared" si="326"/>
        <v>X</v>
      </c>
      <c r="DC269" s="8" t="str">
        <f t="shared" si="327"/>
        <v>X</v>
      </c>
      <c r="DD269" s="8" t="str">
        <f t="shared" si="328"/>
        <v>X</v>
      </c>
      <c r="DE269" s="8" t="str">
        <f t="shared" si="329"/>
        <v>X</v>
      </c>
      <c r="DF269" s="8" t="str">
        <f t="shared" si="330"/>
        <v>X</v>
      </c>
      <c r="DG269" s="8" t="str">
        <f t="shared" si="331"/>
        <v>X</v>
      </c>
      <c r="DH269" s="8" t="str">
        <f t="shared" si="332"/>
        <v>X</v>
      </c>
      <c r="DI269" s="8" t="str">
        <f t="shared" si="333"/>
        <v>X</v>
      </c>
      <c r="DJ269" s="8" t="str">
        <f t="shared" si="334"/>
        <v>X</v>
      </c>
      <c r="DK269" s="8" t="str">
        <f t="shared" si="335"/>
        <v>X</v>
      </c>
      <c r="DL269" s="8" t="str">
        <f t="shared" si="336"/>
        <v>X</v>
      </c>
      <c r="DM269" s="8" t="str">
        <f t="shared" si="337"/>
        <v>X</v>
      </c>
      <c r="DN269" s="8" t="str">
        <f t="shared" si="338"/>
        <v>X</v>
      </c>
      <c r="DO269" s="8" t="str">
        <f t="shared" si="339"/>
        <v>X</v>
      </c>
      <c r="DP269" s="8" t="str">
        <f t="shared" si="340"/>
        <v>X</v>
      </c>
      <c r="DQ269" s="8" t="str">
        <f t="shared" si="341"/>
        <v>X</v>
      </c>
      <c r="DR269" s="8" t="str">
        <f t="shared" si="342"/>
        <v>X</v>
      </c>
      <c r="DS269" s="8" t="str">
        <f t="shared" si="343"/>
        <v>X</v>
      </c>
      <c r="DT269" s="8" t="str">
        <f t="shared" si="344"/>
        <v>X</v>
      </c>
      <c r="DU269" s="8" t="str">
        <f t="shared" si="345"/>
        <v>X</v>
      </c>
      <c r="DV269" s="8" t="str">
        <f t="shared" si="346"/>
        <v>X</v>
      </c>
      <c r="DW269" s="8" t="str">
        <f t="shared" si="347"/>
        <v>X</v>
      </c>
      <c r="DX269" s="8" t="str">
        <f t="shared" si="348"/>
        <v>X</v>
      </c>
      <c r="DZ269" s="8" t="str">
        <f t="shared" si="349"/>
        <v>X</v>
      </c>
      <c r="EB269" s="8">
        <f>IF($DZ269="", "", COUNTIF($DZ$11:$DZ269, "X"))</f>
        <v>259</v>
      </c>
      <c r="ED269" s="10" t="str">
        <f t="shared" si="350"/>
        <v>259. Constance Halaveli Maldives</v>
      </c>
      <c r="EF269" s="8">
        <v>259</v>
      </c>
      <c r="EH269" s="10" t="str">
        <f>IF($B269="", "", IF(COUNTIF($B$11:$B269, $B269)&gt;1, "", $B269))</f>
        <v/>
      </c>
      <c r="EI269" s="8" t="str">
        <f t="shared" si="351"/>
        <v/>
      </c>
      <c r="EJ269" s="10" t="str">
        <f t="shared" si="352"/>
        <v/>
      </c>
      <c r="EL269" s="10" t="str">
        <f>IF($C269="", "", IF(COUNTIF($C$11:$C269, $C269)&gt;1, "", $C269))</f>
        <v>Halaveli</v>
      </c>
      <c r="EM269" s="8">
        <f t="shared" si="353"/>
        <v>116</v>
      </c>
      <c r="EN269" s="10" t="str">
        <f t="shared" si="354"/>
        <v>Saint-Nicolas-de-Véroce</v>
      </c>
    </row>
    <row r="270" spans="1:144" hidden="1" x14ac:dyDescent="0.35">
      <c r="A270" s="2"/>
      <c r="B270" s="41" t="s">
        <v>481</v>
      </c>
      <c r="C270" s="42" t="s">
        <v>487</v>
      </c>
      <c r="D270" s="42" t="s">
        <v>1268</v>
      </c>
      <c r="E270" s="49">
        <v>93</v>
      </c>
      <c r="F270" s="49">
        <v>0</v>
      </c>
      <c r="G270" s="49">
        <v>93</v>
      </c>
      <c r="H270" s="49">
        <v>0</v>
      </c>
      <c r="I270" s="42" t="s">
        <v>137</v>
      </c>
      <c r="J270" s="50" t="s">
        <v>137</v>
      </c>
      <c r="K270" s="49" t="s">
        <v>137</v>
      </c>
      <c r="L270" s="49" t="s">
        <v>137</v>
      </c>
      <c r="M270" s="49" t="s">
        <v>137</v>
      </c>
      <c r="N270" s="49" t="s">
        <v>137</v>
      </c>
      <c r="O270" s="49" t="s">
        <v>137</v>
      </c>
      <c r="P270" s="49" t="s">
        <v>137</v>
      </c>
      <c r="Q270" s="49" t="s">
        <v>137</v>
      </c>
      <c r="R270" s="49" t="s">
        <v>137</v>
      </c>
      <c r="S270" s="50" t="s">
        <v>137</v>
      </c>
      <c r="T270" s="49" t="s">
        <v>137</v>
      </c>
      <c r="U270" s="49" t="s">
        <v>137</v>
      </c>
      <c r="V270" s="49" t="s">
        <v>137</v>
      </c>
      <c r="W270" s="50" t="s">
        <v>137</v>
      </c>
      <c r="X270" s="49" t="s">
        <v>137</v>
      </c>
      <c r="Y270" s="50" t="s">
        <v>137</v>
      </c>
      <c r="Z270" s="49" t="s">
        <v>137</v>
      </c>
      <c r="AA270" s="49">
        <v>95</v>
      </c>
      <c r="AB270" s="67" t="s">
        <v>137</v>
      </c>
      <c r="AC270" s="63" t="s">
        <v>791</v>
      </c>
      <c r="AD270" s="63" t="s">
        <v>1015</v>
      </c>
      <c r="AE270" s="43" t="s">
        <v>137</v>
      </c>
      <c r="AF270" s="2"/>
      <c r="BE270" s="8" t="str">
        <f t="shared" si="355"/>
        <v>X</v>
      </c>
      <c r="BG270" s="8" t="str">
        <f t="shared" si="292"/>
        <v/>
      </c>
      <c r="BH270" s="8" t="str">
        <f t="shared" si="293"/>
        <v/>
      </c>
      <c r="BI270" s="8" t="str">
        <f t="shared" si="294"/>
        <v/>
      </c>
      <c r="BJ270" s="8" t="str">
        <f t="shared" si="295"/>
        <v/>
      </c>
      <c r="BK270" s="8" t="str">
        <f t="shared" si="296"/>
        <v/>
      </c>
      <c r="BL270" s="8" t="str">
        <f t="shared" si="297"/>
        <v/>
      </c>
      <c r="BM270" s="8" t="str">
        <f t="shared" si="298"/>
        <v/>
      </c>
      <c r="BN270" s="8" t="str">
        <f t="shared" si="299"/>
        <v>Yellow</v>
      </c>
      <c r="BO270" s="8" t="str">
        <f t="shared" si="300"/>
        <v>Yellow</v>
      </c>
      <c r="BP270" s="8" t="str">
        <f t="shared" si="301"/>
        <v>Yellow</v>
      </c>
      <c r="BQ270" s="8" t="str">
        <f t="shared" si="302"/>
        <v>Yellow</v>
      </c>
      <c r="BR270" s="8" t="str">
        <f t="shared" si="303"/>
        <v>Yellow</v>
      </c>
      <c r="BS270" s="8" t="str">
        <f t="shared" si="304"/>
        <v>Yellow</v>
      </c>
      <c r="BT270" s="8" t="str">
        <f t="shared" si="305"/>
        <v>Yellow</v>
      </c>
      <c r="BU270" s="8" t="str">
        <f t="shared" si="306"/>
        <v>Yellow</v>
      </c>
      <c r="BV270" s="8" t="str">
        <f t="shared" si="307"/>
        <v>Yellow</v>
      </c>
      <c r="BW270" s="8" t="str">
        <f t="shared" si="308"/>
        <v>Yellow</v>
      </c>
      <c r="BX270" s="8" t="str">
        <f t="shared" si="309"/>
        <v>Yellow</v>
      </c>
      <c r="BY270" s="8" t="str">
        <f t="shared" si="310"/>
        <v>Yellow</v>
      </c>
      <c r="BZ270" s="8" t="str">
        <f t="shared" si="311"/>
        <v>Yellow</v>
      </c>
      <c r="CA270" s="8" t="str">
        <f t="shared" si="312"/>
        <v>Yellow</v>
      </c>
      <c r="CB270" s="8" t="str">
        <f t="shared" si="313"/>
        <v>Yellow</v>
      </c>
      <c r="CC270" s="8" t="str">
        <f t="shared" si="314"/>
        <v>Yellow</v>
      </c>
      <c r="CD270" s="8" t="str">
        <f t="shared" si="315"/>
        <v>Yellow</v>
      </c>
      <c r="CE270" s="8" t="str">
        <f t="shared" si="316"/>
        <v>Yellow</v>
      </c>
      <c r="CF270" s="8" t="str">
        <f t="shared" si="317"/>
        <v/>
      </c>
      <c r="CG270" s="8" t="str">
        <f t="shared" si="356"/>
        <v>Yellow</v>
      </c>
      <c r="CH270" s="8" t="str">
        <f t="shared" si="318"/>
        <v/>
      </c>
      <c r="CI270" s="8" t="str">
        <f t="shared" si="357"/>
        <v/>
      </c>
      <c r="CJ270" s="8" t="str">
        <f t="shared" si="319"/>
        <v>Yellow</v>
      </c>
      <c r="CL270" s="10" t="str">
        <f t="shared" si="358"/>
        <v>Maldives - Dhaalu Atoll - Baglioni Maldives Luxury All-Inclusive</v>
      </c>
      <c r="CN270" s="22" t="str">
        <f t="shared" si="320"/>
        <v/>
      </c>
      <c r="CO270" s="22" t="str">
        <f t="shared" si="321"/>
        <v/>
      </c>
      <c r="CP270" s="22" t="str">
        <f t="shared" si="322"/>
        <v/>
      </c>
      <c r="CQ270" s="22" t="str">
        <f t="shared" si="323"/>
        <v/>
      </c>
      <c r="CR270" s="22" t="str">
        <f t="shared" si="359"/>
        <v/>
      </c>
      <c r="CS270" s="22">
        <f t="shared" si="360"/>
        <v>95</v>
      </c>
      <c r="CY270" s="8" t="str">
        <f t="shared" si="324"/>
        <v>X</v>
      </c>
      <c r="CZ270" s="29" t="str">
        <f t="shared" si="325"/>
        <v>X</v>
      </c>
      <c r="DB270" s="8" t="str">
        <f t="shared" si="326"/>
        <v>X</v>
      </c>
      <c r="DC270" s="8" t="str">
        <f t="shared" si="327"/>
        <v>X</v>
      </c>
      <c r="DD270" s="8" t="str">
        <f t="shared" si="328"/>
        <v>X</v>
      </c>
      <c r="DE270" s="8" t="str">
        <f t="shared" si="329"/>
        <v>X</v>
      </c>
      <c r="DF270" s="8" t="str">
        <f t="shared" si="330"/>
        <v>X</v>
      </c>
      <c r="DG270" s="8" t="str">
        <f t="shared" si="331"/>
        <v>X</v>
      </c>
      <c r="DH270" s="8" t="str">
        <f t="shared" si="332"/>
        <v>X</v>
      </c>
      <c r="DI270" s="8" t="str">
        <f t="shared" si="333"/>
        <v>X</v>
      </c>
      <c r="DJ270" s="8" t="str">
        <f t="shared" si="334"/>
        <v>X</v>
      </c>
      <c r="DK270" s="8" t="str">
        <f t="shared" si="335"/>
        <v>X</v>
      </c>
      <c r="DL270" s="8" t="str">
        <f t="shared" si="336"/>
        <v>X</v>
      </c>
      <c r="DM270" s="8" t="str">
        <f t="shared" si="337"/>
        <v>X</v>
      </c>
      <c r="DN270" s="8" t="str">
        <f t="shared" si="338"/>
        <v>X</v>
      </c>
      <c r="DO270" s="8" t="str">
        <f t="shared" si="339"/>
        <v>X</v>
      </c>
      <c r="DP270" s="8" t="str">
        <f t="shared" si="340"/>
        <v>X</v>
      </c>
      <c r="DQ270" s="8" t="str">
        <f t="shared" si="341"/>
        <v>X</v>
      </c>
      <c r="DR270" s="8" t="str">
        <f t="shared" si="342"/>
        <v>X</v>
      </c>
      <c r="DS270" s="8" t="str">
        <f t="shared" si="343"/>
        <v>X</v>
      </c>
      <c r="DT270" s="8" t="str">
        <f t="shared" si="344"/>
        <v>X</v>
      </c>
      <c r="DU270" s="8" t="str">
        <f t="shared" si="345"/>
        <v>X</v>
      </c>
      <c r="DV270" s="8" t="str">
        <f t="shared" si="346"/>
        <v>X</v>
      </c>
      <c r="DW270" s="8" t="str">
        <f t="shared" si="347"/>
        <v>X</v>
      </c>
      <c r="DX270" s="8" t="str">
        <f t="shared" si="348"/>
        <v>X</v>
      </c>
      <c r="DZ270" s="8" t="str">
        <f t="shared" si="349"/>
        <v>X</v>
      </c>
      <c r="EB270" s="8">
        <f>IF($DZ270="", "", COUNTIF($DZ$11:$DZ270, "X"))</f>
        <v>260</v>
      </c>
      <c r="ED270" s="10" t="str">
        <f t="shared" si="350"/>
        <v>260. Baglioni Maldives Luxury All-Inclusive</v>
      </c>
      <c r="EF270" s="8">
        <v>260</v>
      </c>
      <c r="EH270" s="10" t="str">
        <f>IF($B270="", "", IF(COUNTIF($B$11:$B270, $B270)&gt;1, "", $B270))</f>
        <v/>
      </c>
      <c r="EI270" s="8" t="str">
        <f t="shared" si="351"/>
        <v/>
      </c>
      <c r="EJ270" s="10" t="str">
        <f t="shared" si="352"/>
        <v/>
      </c>
      <c r="EL270" s="10" t="str">
        <f>IF($C270="", "", IF(COUNTIF($C$11:$C270, $C270)&gt;1, "", $C270))</f>
        <v>Dhaalu Atoll</v>
      </c>
      <c r="EM270" s="8">
        <f t="shared" si="353"/>
        <v>80</v>
      </c>
      <c r="EN270" s="10" t="str">
        <f t="shared" si="354"/>
        <v>Saint-Tropez</v>
      </c>
    </row>
    <row r="271" spans="1:144" hidden="1" x14ac:dyDescent="0.35">
      <c r="A271" s="2"/>
      <c r="B271" s="41" t="s">
        <v>481</v>
      </c>
      <c r="C271" s="42" t="s">
        <v>482</v>
      </c>
      <c r="D271" s="42" t="s">
        <v>483</v>
      </c>
      <c r="E271" s="49">
        <v>120</v>
      </c>
      <c r="F271" s="49">
        <v>0</v>
      </c>
      <c r="G271" s="49">
        <v>120</v>
      </c>
      <c r="H271" s="49">
        <v>0</v>
      </c>
      <c r="I271" s="42" t="s">
        <v>137</v>
      </c>
      <c r="J271" s="50" t="s">
        <v>137</v>
      </c>
      <c r="K271" s="49" t="s">
        <v>137</v>
      </c>
      <c r="L271" s="49" t="s">
        <v>137</v>
      </c>
      <c r="M271" s="49" t="s">
        <v>137</v>
      </c>
      <c r="N271" s="49" t="s">
        <v>137</v>
      </c>
      <c r="O271" s="49" t="s">
        <v>137</v>
      </c>
      <c r="P271" s="49" t="s">
        <v>137</v>
      </c>
      <c r="Q271" s="49" t="s">
        <v>137</v>
      </c>
      <c r="R271" s="49" t="s">
        <v>137</v>
      </c>
      <c r="S271" s="50" t="s">
        <v>137</v>
      </c>
      <c r="T271" s="49" t="s">
        <v>137</v>
      </c>
      <c r="U271" s="49" t="s">
        <v>137</v>
      </c>
      <c r="V271" s="49" t="s">
        <v>137</v>
      </c>
      <c r="W271" s="50" t="s">
        <v>7</v>
      </c>
      <c r="X271" s="49" t="s">
        <v>137</v>
      </c>
      <c r="Y271" s="50" t="s">
        <v>137</v>
      </c>
      <c r="Z271" s="49" t="s">
        <v>137</v>
      </c>
      <c r="AA271" s="49">
        <v>99</v>
      </c>
      <c r="AB271" s="67" t="s">
        <v>137</v>
      </c>
      <c r="AC271" s="63" t="s">
        <v>791</v>
      </c>
      <c r="AD271" s="63" t="s">
        <v>1012</v>
      </c>
      <c r="AE271" s="43" t="s">
        <v>137</v>
      </c>
      <c r="AF271" s="2"/>
      <c r="BE271" s="8" t="str">
        <f t="shared" si="355"/>
        <v>X</v>
      </c>
      <c r="BG271" s="8" t="str">
        <f t="shared" si="292"/>
        <v/>
      </c>
      <c r="BH271" s="8" t="str">
        <f t="shared" si="293"/>
        <v/>
      </c>
      <c r="BI271" s="8" t="str">
        <f t="shared" si="294"/>
        <v/>
      </c>
      <c r="BJ271" s="8" t="str">
        <f t="shared" si="295"/>
        <v/>
      </c>
      <c r="BK271" s="8" t="str">
        <f t="shared" si="296"/>
        <v/>
      </c>
      <c r="BL271" s="8" t="str">
        <f t="shared" si="297"/>
        <v/>
      </c>
      <c r="BM271" s="8" t="str">
        <f t="shared" si="298"/>
        <v/>
      </c>
      <c r="BN271" s="8" t="str">
        <f t="shared" si="299"/>
        <v>Yellow</v>
      </c>
      <c r="BO271" s="8" t="str">
        <f t="shared" si="300"/>
        <v>Yellow</v>
      </c>
      <c r="BP271" s="8" t="str">
        <f t="shared" si="301"/>
        <v>Yellow</v>
      </c>
      <c r="BQ271" s="8" t="str">
        <f t="shared" si="302"/>
        <v>Yellow</v>
      </c>
      <c r="BR271" s="8" t="str">
        <f t="shared" si="303"/>
        <v>Yellow</v>
      </c>
      <c r="BS271" s="8" t="str">
        <f t="shared" si="304"/>
        <v>Yellow</v>
      </c>
      <c r="BT271" s="8" t="str">
        <f t="shared" si="305"/>
        <v>Yellow</v>
      </c>
      <c r="BU271" s="8" t="str">
        <f t="shared" si="306"/>
        <v>Yellow</v>
      </c>
      <c r="BV271" s="8" t="str">
        <f t="shared" si="307"/>
        <v>Yellow</v>
      </c>
      <c r="BW271" s="8" t="str">
        <f t="shared" si="308"/>
        <v>Yellow</v>
      </c>
      <c r="BX271" s="8" t="str">
        <f t="shared" si="309"/>
        <v>Yellow</v>
      </c>
      <c r="BY271" s="8" t="str">
        <f t="shared" si="310"/>
        <v>Yellow</v>
      </c>
      <c r="BZ271" s="8" t="str">
        <f t="shared" si="311"/>
        <v>Yellow</v>
      </c>
      <c r="CA271" s="8" t="str">
        <f t="shared" si="312"/>
        <v>Yellow</v>
      </c>
      <c r="CB271" s="8" t="str">
        <f t="shared" si="313"/>
        <v/>
      </c>
      <c r="CC271" s="8" t="str">
        <f t="shared" si="314"/>
        <v>Yellow</v>
      </c>
      <c r="CD271" s="8" t="str">
        <f t="shared" si="315"/>
        <v>Yellow</v>
      </c>
      <c r="CE271" s="8" t="str">
        <f t="shared" si="316"/>
        <v>Yellow</v>
      </c>
      <c r="CF271" s="8" t="str">
        <f t="shared" si="317"/>
        <v/>
      </c>
      <c r="CG271" s="8" t="str">
        <f t="shared" si="356"/>
        <v>Yellow</v>
      </c>
      <c r="CH271" s="8" t="str">
        <f t="shared" si="318"/>
        <v/>
      </c>
      <c r="CI271" s="8" t="str">
        <f t="shared" si="357"/>
        <v/>
      </c>
      <c r="CJ271" s="8" t="str">
        <f t="shared" si="319"/>
        <v>Yellow</v>
      </c>
      <c r="CL271" s="10" t="str">
        <f t="shared" si="358"/>
        <v>Maldives - Raa Atoll - Emerald Maldives Resort &amp; Spa</v>
      </c>
      <c r="CN271" s="22" t="str">
        <f t="shared" si="320"/>
        <v/>
      </c>
      <c r="CO271" s="22" t="str">
        <f t="shared" si="321"/>
        <v/>
      </c>
      <c r="CP271" s="22" t="str">
        <f t="shared" si="322"/>
        <v/>
      </c>
      <c r="CQ271" s="22" t="str">
        <f t="shared" si="323"/>
        <v/>
      </c>
      <c r="CR271" s="22" t="str">
        <f t="shared" si="359"/>
        <v/>
      </c>
      <c r="CS271" s="22">
        <f t="shared" si="360"/>
        <v>99</v>
      </c>
      <c r="CY271" s="8" t="str">
        <f t="shared" si="324"/>
        <v>X</v>
      </c>
      <c r="CZ271" s="29" t="str">
        <f t="shared" si="325"/>
        <v>X</v>
      </c>
      <c r="DB271" s="8" t="str">
        <f t="shared" si="326"/>
        <v>X</v>
      </c>
      <c r="DC271" s="8" t="str">
        <f t="shared" si="327"/>
        <v>X</v>
      </c>
      <c r="DD271" s="8" t="str">
        <f t="shared" si="328"/>
        <v>X</v>
      </c>
      <c r="DE271" s="8" t="str">
        <f t="shared" si="329"/>
        <v>X</v>
      </c>
      <c r="DF271" s="8" t="str">
        <f t="shared" si="330"/>
        <v>X</v>
      </c>
      <c r="DG271" s="8" t="str">
        <f t="shared" si="331"/>
        <v>X</v>
      </c>
      <c r="DH271" s="8" t="str">
        <f t="shared" si="332"/>
        <v>X</v>
      </c>
      <c r="DI271" s="8" t="str">
        <f t="shared" si="333"/>
        <v>X</v>
      </c>
      <c r="DJ271" s="8" t="str">
        <f t="shared" si="334"/>
        <v>X</v>
      </c>
      <c r="DK271" s="8" t="str">
        <f t="shared" si="335"/>
        <v>X</v>
      </c>
      <c r="DL271" s="8" t="str">
        <f t="shared" si="336"/>
        <v>X</v>
      </c>
      <c r="DM271" s="8" t="str">
        <f t="shared" si="337"/>
        <v>X</v>
      </c>
      <c r="DN271" s="8" t="str">
        <f t="shared" si="338"/>
        <v>X</v>
      </c>
      <c r="DO271" s="8" t="str">
        <f t="shared" si="339"/>
        <v>X</v>
      </c>
      <c r="DP271" s="8" t="str">
        <f t="shared" si="340"/>
        <v>X</v>
      </c>
      <c r="DQ271" s="8" t="str">
        <f t="shared" si="341"/>
        <v>X</v>
      </c>
      <c r="DR271" s="8" t="str">
        <f t="shared" si="342"/>
        <v>X</v>
      </c>
      <c r="DS271" s="8" t="str">
        <f t="shared" si="343"/>
        <v>X</v>
      </c>
      <c r="DT271" s="8" t="str">
        <f t="shared" si="344"/>
        <v>X</v>
      </c>
      <c r="DU271" s="8" t="str">
        <f t="shared" si="345"/>
        <v>X</v>
      </c>
      <c r="DV271" s="8" t="str">
        <f t="shared" si="346"/>
        <v>X</v>
      </c>
      <c r="DW271" s="8" t="str">
        <f t="shared" si="347"/>
        <v>X</v>
      </c>
      <c r="DX271" s="8" t="str">
        <f t="shared" si="348"/>
        <v>X</v>
      </c>
      <c r="DZ271" s="8" t="str">
        <f t="shared" si="349"/>
        <v>X</v>
      </c>
      <c r="EB271" s="8">
        <f>IF($DZ271="", "", COUNTIF($DZ$11:$DZ271, "X"))</f>
        <v>261</v>
      </c>
      <c r="ED271" s="10" t="str">
        <f t="shared" si="350"/>
        <v>261. Emerald Maldives Resort &amp; Spa</v>
      </c>
      <c r="EF271" s="8">
        <v>261</v>
      </c>
      <c r="EH271" s="10" t="str">
        <f>IF($B271="", "", IF(COUNTIF($B$11:$B271, $B271)&gt;1, "", $B271))</f>
        <v/>
      </c>
      <c r="EI271" s="8" t="str">
        <f t="shared" si="351"/>
        <v/>
      </c>
      <c r="EJ271" s="10" t="str">
        <f t="shared" si="352"/>
        <v/>
      </c>
      <c r="EL271" s="10" t="str">
        <f>IF($C271="", "", IF(COUNTIF($C$11:$C271, $C271)&gt;1, "", $C271))</f>
        <v/>
      </c>
      <c r="EM271" s="8" t="str">
        <f t="shared" si="353"/>
        <v/>
      </c>
      <c r="EN271" s="10" t="str">
        <f t="shared" si="354"/>
        <v>Salzburg</v>
      </c>
    </row>
    <row r="272" spans="1:144" hidden="1" x14ac:dyDescent="0.35">
      <c r="A272" s="2"/>
      <c r="B272" s="41" t="s">
        <v>481</v>
      </c>
      <c r="C272" s="42" t="s">
        <v>1245</v>
      </c>
      <c r="D272" s="42" t="s">
        <v>1246</v>
      </c>
      <c r="E272" s="49">
        <v>120</v>
      </c>
      <c r="F272" s="49">
        <v>0</v>
      </c>
      <c r="G272" s="49">
        <v>120</v>
      </c>
      <c r="H272" s="49">
        <v>0</v>
      </c>
      <c r="I272" s="42" t="s">
        <v>137</v>
      </c>
      <c r="J272" s="50" t="s">
        <v>137</v>
      </c>
      <c r="K272" s="49" t="s">
        <v>137</v>
      </c>
      <c r="L272" s="49" t="s">
        <v>137</v>
      </c>
      <c r="M272" s="49" t="s">
        <v>137</v>
      </c>
      <c r="N272" s="49" t="s">
        <v>137</v>
      </c>
      <c r="O272" s="49" t="s">
        <v>137</v>
      </c>
      <c r="P272" s="49" t="s">
        <v>137</v>
      </c>
      <c r="Q272" s="49" t="s">
        <v>137</v>
      </c>
      <c r="R272" s="49" t="s">
        <v>137</v>
      </c>
      <c r="S272" s="50" t="s">
        <v>137</v>
      </c>
      <c r="T272" s="49" t="s">
        <v>137</v>
      </c>
      <c r="U272" s="49" t="s">
        <v>137</v>
      </c>
      <c r="V272" s="49" t="s">
        <v>137</v>
      </c>
      <c r="W272" s="50" t="s">
        <v>137</v>
      </c>
      <c r="X272" s="49" t="s">
        <v>137</v>
      </c>
      <c r="Y272" s="50" t="s">
        <v>137</v>
      </c>
      <c r="Z272" s="49" t="s">
        <v>137</v>
      </c>
      <c r="AA272" s="49" t="s">
        <v>137</v>
      </c>
      <c r="AB272" s="67" t="s">
        <v>137</v>
      </c>
      <c r="AC272" s="63" t="s">
        <v>791</v>
      </c>
      <c r="AD272" s="63" t="s">
        <v>1247</v>
      </c>
      <c r="AE272" s="43" t="s">
        <v>137</v>
      </c>
      <c r="AF272" s="2"/>
      <c r="BE272" s="8" t="str">
        <f t="shared" si="355"/>
        <v>X</v>
      </c>
      <c r="BG272" s="8" t="str">
        <f t="shared" si="292"/>
        <v/>
      </c>
      <c r="BH272" s="8" t="str">
        <f t="shared" si="293"/>
        <v/>
      </c>
      <c r="BI272" s="8" t="str">
        <f t="shared" si="294"/>
        <v/>
      </c>
      <c r="BJ272" s="8" t="str">
        <f t="shared" si="295"/>
        <v/>
      </c>
      <c r="BK272" s="8" t="str">
        <f t="shared" si="296"/>
        <v/>
      </c>
      <c r="BL272" s="8" t="str">
        <f t="shared" si="297"/>
        <v/>
      </c>
      <c r="BM272" s="8" t="str">
        <f t="shared" si="298"/>
        <v/>
      </c>
      <c r="BN272" s="8" t="str">
        <f t="shared" si="299"/>
        <v>Yellow</v>
      </c>
      <c r="BO272" s="8" t="str">
        <f t="shared" si="300"/>
        <v>Yellow</v>
      </c>
      <c r="BP272" s="8" t="str">
        <f t="shared" si="301"/>
        <v>Yellow</v>
      </c>
      <c r="BQ272" s="8" t="str">
        <f t="shared" si="302"/>
        <v>Yellow</v>
      </c>
      <c r="BR272" s="8" t="str">
        <f t="shared" si="303"/>
        <v>Yellow</v>
      </c>
      <c r="BS272" s="8" t="str">
        <f t="shared" si="304"/>
        <v>Yellow</v>
      </c>
      <c r="BT272" s="8" t="str">
        <f t="shared" si="305"/>
        <v>Yellow</v>
      </c>
      <c r="BU272" s="8" t="str">
        <f t="shared" si="306"/>
        <v>Yellow</v>
      </c>
      <c r="BV272" s="8" t="str">
        <f t="shared" si="307"/>
        <v>Yellow</v>
      </c>
      <c r="BW272" s="8" t="str">
        <f t="shared" si="308"/>
        <v>Yellow</v>
      </c>
      <c r="BX272" s="8" t="str">
        <f t="shared" si="309"/>
        <v>Yellow</v>
      </c>
      <c r="BY272" s="8" t="str">
        <f t="shared" si="310"/>
        <v>Yellow</v>
      </c>
      <c r="BZ272" s="8" t="str">
        <f t="shared" si="311"/>
        <v>Yellow</v>
      </c>
      <c r="CA272" s="8" t="str">
        <f t="shared" si="312"/>
        <v>Yellow</v>
      </c>
      <c r="CB272" s="8" t="str">
        <f t="shared" si="313"/>
        <v>Yellow</v>
      </c>
      <c r="CC272" s="8" t="str">
        <f t="shared" si="314"/>
        <v>Yellow</v>
      </c>
      <c r="CD272" s="8" t="str">
        <f t="shared" si="315"/>
        <v>Yellow</v>
      </c>
      <c r="CE272" s="8" t="str">
        <f t="shared" si="316"/>
        <v>Yellow</v>
      </c>
      <c r="CF272" s="8" t="str">
        <f t="shared" si="317"/>
        <v>Yellow</v>
      </c>
      <c r="CG272" s="8" t="str">
        <f t="shared" si="356"/>
        <v>Yellow</v>
      </c>
      <c r="CH272" s="8" t="str">
        <f t="shared" si="318"/>
        <v/>
      </c>
      <c r="CI272" s="8" t="str">
        <f t="shared" si="357"/>
        <v/>
      </c>
      <c r="CJ272" s="8" t="str">
        <f t="shared" si="319"/>
        <v>Yellow</v>
      </c>
      <c r="CL272" s="10" t="str">
        <f t="shared" si="358"/>
        <v>Maldives - Shaviyani Atoll - Sirru Fen Fushi, Private Lagoon Resort</v>
      </c>
      <c r="CN272" s="22" t="str">
        <f t="shared" si="320"/>
        <v/>
      </c>
      <c r="CO272" s="22" t="str">
        <f t="shared" si="321"/>
        <v/>
      </c>
      <c r="CP272" s="22" t="str">
        <f t="shared" si="322"/>
        <v/>
      </c>
      <c r="CQ272" s="22" t="str">
        <f t="shared" si="323"/>
        <v/>
      </c>
      <c r="CR272" s="22" t="str">
        <f t="shared" si="359"/>
        <v/>
      </c>
      <c r="CS272" s="22" t="str">
        <f t="shared" si="360"/>
        <v/>
      </c>
      <c r="CY272" s="8" t="str">
        <f t="shared" si="324"/>
        <v>X</v>
      </c>
      <c r="CZ272" s="29" t="str">
        <f t="shared" si="325"/>
        <v>X</v>
      </c>
      <c r="DB272" s="8" t="str">
        <f t="shared" si="326"/>
        <v>X</v>
      </c>
      <c r="DC272" s="8" t="str">
        <f t="shared" si="327"/>
        <v>X</v>
      </c>
      <c r="DD272" s="8" t="str">
        <f t="shared" si="328"/>
        <v>X</v>
      </c>
      <c r="DE272" s="8" t="str">
        <f t="shared" si="329"/>
        <v>X</v>
      </c>
      <c r="DF272" s="8" t="str">
        <f t="shared" si="330"/>
        <v>X</v>
      </c>
      <c r="DG272" s="8" t="str">
        <f t="shared" si="331"/>
        <v>X</v>
      </c>
      <c r="DH272" s="8" t="str">
        <f t="shared" si="332"/>
        <v>X</v>
      </c>
      <c r="DI272" s="8" t="str">
        <f t="shared" si="333"/>
        <v>X</v>
      </c>
      <c r="DJ272" s="8" t="str">
        <f t="shared" si="334"/>
        <v>X</v>
      </c>
      <c r="DK272" s="8" t="str">
        <f t="shared" si="335"/>
        <v>X</v>
      </c>
      <c r="DL272" s="8" t="str">
        <f t="shared" si="336"/>
        <v>X</v>
      </c>
      <c r="DM272" s="8" t="str">
        <f t="shared" si="337"/>
        <v>X</v>
      </c>
      <c r="DN272" s="8" t="str">
        <f t="shared" si="338"/>
        <v>X</v>
      </c>
      <c r="DO272" s="8" t="str">
        <f t="shared" si="339"/>
        <v>X</v>
      </c>
      <c r="DP272" s="8" t="str">
        <f t="shared" si="340"/>
        <v>X</v>
      </c>
      <c r="DQ272" s="8" t="str">
        <f t="shared" si="341"/>
        <v>X</v>
      </c>
      <c r="DR272" s="8" t="str">
        <f t="shared" si="342"/>
        <v>X</v>
      </c>
      <c r="DS272" s="8" t="str">
        <f t="shared" si="343"/>
        <v>X</v>
      </c>
      <c r="DT272" s="8" t="str">
        <f t="shared" si="344"/>
        <v>X</v>
      </c>
      <c r="DU272" s="8" t="str">
        <f t="shared" si="345"/>
        <v>X</v>
      </c>
      <c r="DV272" s="8" t="str">
        <f t="shared" si="346"/>
        <v>X</v>
      </c>
      <c r="DW272" s="8" t="str">
        <f t="shared" si="347"/>
        <v>X</v>
      </c>
      <c r="DX272" s="8" t="str">
        <f t="shared" si="348"/>
        <v>X</v>
      </c>
      <c r="DZ272" s="8" t="str">
        <f t="shared" si="349"/>
        <v>X</v>
      </c>
      <c r="EB272" s="8">
        <f>IF($DZ272="", "", COUNTIF($DZ$11:$DZ272, "X"))</f>
        <v>262</v>
      </c>
      <c r="ED272" s="10" t="str">
        <f t="shared" si="350"/>
        <v>262. Sirru Fen Fushi, Private Lagoon Resort</v>
      </c>
      <c r="EF272" s="8">
        <v>262</v>
      </c>
      <c r="EH272" s="10" t="str">
        <f>IF($B272="", "", IF(COUNTIF($B$11:$B272, $B272)&gt;1, "", $B272))</f>
        <v/>
      </c>
      <c r="EI272" s="8" t="str">
        <f t="shared" si="351"/>
        <v/>
      </c>
      <c r="EJ272" s="10" t="str">
        <f t="shared" si="352"/>
        <v/>
      </c>
      <c r="EL272" s="10" t="str">
        <f>IF($C272="", "", IF(COUNTIF($C$11:$C272, $C272)&gt;1, "", $C272))</f>
        <v>Shaviyani Atoll</v>
      </c>
      <c r="EM272" s="8">
        <f t="shared" si="353"/>
        <v>296</v>
      </c>
      <c r="EN272" s="10" t="str">
        <f t="shared" si="354"/>
        <v>San Casciano dei Bagni</v>
      </c>
    </row>
    <row r="273" spans="1:144" hidden="1" x14ac:dyDescent="0.35">
      <c r="A273" s="2"/>
      <c r="B273" s="41" t="s">
        <v>488</v>
      </c>
      <c r="C273" s="42" t="s">
        <v>489</v>
      </c>
      <c r="D273" s="42" t="s">
        <v>490</v>
      </c>
      <c r="E273" s="49">
        <v>132</v>
      </c>
      <c r="F273" s="49">
        <v>120</v>
      </c>
      <c r="G273" s="49">
        <v>12</v>
      </c>
      <c r="H273" s="49">
        <v>6</v>
      </c>
      <c r="I273" s="42" t="s">
        <v>137</v>
      </c>
      <c r="J273" s="50" t="s">
        <v>137</v>
      </c>
      <c r="K273" s="49">
        <v>80</v>
      </c>
      <c r="L273" s="49">
        <v>650</v>
      </c>
      <c r="M273" s="49">
        <v>150</v>
      </c>
      <c r="N273" s="49">
        <v>96</v>
      </c>
      <c r="O273" s="49">
        <v>72</v>
      </c>
      <c r="P273" s="49">
        <v>60</v>
      </c>
      <c r="Q273" s="49">
        <v>180</v>
      </c>
      <c r="R273" s="49">
        <v>800</v>
      </c>
      <c r="S273" s="50" t="s">
        <v>7</v>
      </c>
      <c r="T273" s="49" t="s">
        <v>137</v>
      </c>
      <c r="U273" s="49" t="s">
        <v>137</v>
      </c>
      <c r="V273" s="49" t="s">
        <v>137</v>
      </c>
      <c r="W273" s="50" t="s">
        <v>7</v>
      </c>
      <c r="X273" s="49" t="s">
        <v>137</v>
      </c>
      <c r="Y273" s="50" t="s">
        <v>137</v>
      </c>
      <c r="Z273" s="49" t="s">
        <v>137</v>
      </c>
      <c r="AA273" s="49">
        <v>5</v>
      </c>
      <c r="AB273" s="67" t="s">
        <v>137</v>
      </c>
      <c r="AC273" s="63" t="s">
        <v>790</v>
      </c>
      <c r="AD273" s="63" t="s">
        <v>1016</v>
      </c>
      <c r="AE273" s="43" t="s">
        <v>137</v>
      </c>
      <c r="AF273" s="2"/>
      <c r="BE273" s="8" t="str">
        <f t="shared" si="355"/>
        <v>X</v>
      </c>
      <c r="BG273" s="8" t="str">
        <f t="shared" si="292"/>
        <v/>
      </c>
      <c r="BH273" s="8" t="str">
        <f t="shared" si="293"/>
        <v/>
      </c>
      <c r="BI273" s="8" t="str">
        <f t="shared" si="294"/>
        <v/>
      </c>
      <c r="BJ273" s="8" t="str">
        <f t="shared" si="295"/>
        <v/>
      </c>
      <c r="BK273" s="8" t="str">
        <f t="shared" si="296"/>
        <v/>
      </c>
      <c r="BL273" s="8" t="str">
        <f t="shared" si="297"/>
        <v/>
      </c>
      <c r="BM273" s="8" t="str">
        <f t="shared" si="298"/>
        <v/>
      </c>
      <c r="BN273" s="8" t="str">
        <f t="shared" si="299"/>
        <v>Yellow</v>
      </c>
      <c r="BO273" s="8" t="str">
        <f t="shared" si="300"/>
        <v>Yellow</v>
      </c>
      <c r="BP273" s="8" t="str">
        <f t="shared" si="301"/>
        <v/>
      </c>
      <c r="BQ273" s="8" t="str">
        <f t="shared" si="302"/>
        <v/>
      </c>
      <c r="BR273" s="8" t="str">
        <f t="shared" si="303"/>
        <v/>
      </c>
      <c r="BS273" s="8" t="str">
        <f t="shared" si="304"/>
        <v/>
      </c>
      <c r="BT273" s="8" t="str">
        <f t="shared" si="305"/>
        <v/>
      </c>
      <c r="BU273" s="8" t="str">
        <f t="shared" si="306"/>
        <v/>
      </c>
      <c r="BV273" s="8" t="str">
        <f t="shared" si="307"/>
        <v/>
      </c>
      <c r="BW273" s="8" t="str">
        <f t="shared" si="308"/>
        <v/>
      </c>
      <c r="BX273" s="8" t="str">
        <f t="shared" si="309"/>
        <v/>
      </c>
      <c r="BY273" s="8" t="str">
        <f t="shared" si="310"/>
        <v>Yellow</v>
      </c>
      <c r="BZ273" s="8" t="str">
        <f t="shared" si="311"/>
        <v>Yellow</v>
      </c>
      <c r="CA273" s="8" t="str">
        <f t="shared" si="312"/>
        <v>Yellow</v>
      </c>
      <c r="CB273" s="8" t="str">
        <f t="shared" si="313"/>
        <v/>
      </c>
      <c r="CC273" s="8" t="str">
        <f t="shared" si="314"/>
        <v>Yellow</v>
      </c>
      <c r="CD273" s="8" t="str">
        <f t="shared" si="315"/>
        <v>Yellow</v>
      </c>
      <c r="CE273" s="8" t="str">
        <f t="shared" si="316"/>
        <v>Yellow</v>
      </c>
      <c r="CF273" s="8" t="str">
        <f t="shared" si="317"/>
        <v/>
      </c>
      <c r="CG273" s="8" t="str">
        <f t="shared" si="356"/>
        <v>Yellow</v>
      </c>
      <c r="CH273" s="8" t="str">
        <f t="shared" si="318"/>
        <v/>
      </c>
      <c r="CI273" s="8" t="str">
        <f t="shared" si="357"/>
        <v/>
      </c>
      <c r="CJ273" s="8" t="str">
        <f t="shared" si="319"/>
        <v>Yellow</v>
      </c>
      <c r="CL273" s="10" t="str">
        <f t="shared" si="358"/>
        <v>Malta - Floriana - The Phoenicia</v>
      </c>
      <c r="CN273" s="22">
        <f t="shared" si="320"/>
        <v>650</v>
      </c>
      <c r="CO273" s="22" t="str">
        <f t="shared" si="321"/>
        <v/>
      </c>
      <c r="CP273" s="22" t="str">
        <f t="shared" si="322"/>
        <v/>
      </c>
      <c r="CQ273" s="22" t="str">
        <f t="shared" si="323"/>
        <v/>
      </c>
      <c r="CR273" s="22" t="str">
        <f t="shared" si="359"/>
        <v/>
      </c>
      <c r="CS273" s="22">
        <f t="shared" si="360"/>
        <v>5</v>
      </c>
      <c r="CY273" s="8" t="str">
        <f t="shared" si="324"/>
        <v>X</v>
      </c>
      <c r="CZ273" s="29" t="str">
        <f t="shared" si="325"/>
        <v>X</v>
      </c>
      <c r="DB273" s="8" t="str">
        <f t="shared" si="326"/>
        <v>X</v>
      </c>
      <c r="DC273" s="8" t="str">
        <f t="shared" si="327"/>
        <v>X</v>
      </c>
      <c r="DD273" s="8" t="str">
        <f t="shared" si="328"/>
        <v>X</v>
      </c>
      <c r="DE273" s="8" t="str">
        <f t="shared" si="329"/>
        <v>X</v>
      </c>
      <c r="DF273" s="8" t="str">
        <f t="shared" si="330"/>
        <v>X</v>
      </c>
      <c r="DG273" s="8" t="str">
        <f t="shared" si="331"/>
        <v>X</v>
      </c>
      <c r="DH273" s="8" t="str">
        <f t="shared" si="332"/>
        <v>X</v>
      </c>
      <c r="DI273" s="8" t="str">
        <f t="shared" si="333"/>
        <v>X</v>
      </c>
      <c r="DJ273" s="8" t="str">
        <f t="shared" si="334"/>
        <v>X</v>
      </c>
      <c r="DK273" s="8" t="str">
        <f t="shared" si="335"/>
        <v>X</v>
      </c>
      <c r="DL273" s="8" t="str">
        <f t="shared" si="336"/>
        <v>X</v>
      </c>
      <c r="DM273" s="8" t="str">
        <f t="shared" si="337"/>
        <v>X</v>
      </c>
      <c r="DN273" s="8" t="str">
        <f t="shared" si="338"/>
        <v>X</v>
      </c>
      <c r="DO273" s="8" t="str">
        <f t="shared" si="339"/>
        <v>X</v>
      </c>
      <c r="DP273" s="8" t="str">
        <f t="shared" si="340"/>
        <v>X</v>
      </c>
      <c r="DQ273" s="8" t="str">
        <f t="shared" si="341"/>
        <v>X</v>
      </c>
      <c r="DR273" s="8" t="str">
        <f t="shared" si="342"/>
        <v>X</v>
      </c>
      <c r="DS273" s="8" t="str">
        <f t="shared" si="343"/>
        <v>X</v>
      </c>
      <c r="DT273" s="8" t="str">
        <f t="shared" si="344"/>
        <v>X</v>
      </c>
      <c r="DU273" s="8" t="str">
        <f t="shared" si="345"/>
        <v>X</v>
      </c>
      <c r="DV273" s="8" t="str">
        <f t="shared" si="346"/>
        <v>X</v>
      </c>
      <c r="DW273" s="8" t="str">
        <f t="shared" si="347"/>
        <v>X</v>
      </c>
      <c r="DX273" s="8" t="str">
        <f t="shared" si="348"/>
        <v>X</v>
      </c>
      <c r="DZ273" s="8" t="str">
        <f t="shared" si="349"/>
        <v>X</v>
      </c>
      <c r="EB273" s="8">
        <f>IF($DZ273="", "", COUNTIF($DZ$11:$DZ273, "X"))</f>
        <v>263</v>
      </c>
      <c r="ED273" s="10" t="str">
        <f t="shared" si="350"/>
        <v>263. The Phoenicia</v>
      </c>
      <c r="EF273" s="8">
        <v>263</v>
      </c>
      <c r="EH273" s="10" t="str">
        <f>IF($B273="", "", IF(COUNTIF($B$11:$B273, $B273)&gt;1, "", $B273))</f>
        <v>Malta</v>
      </c>
      <c r="EI273" s="8">
        <f t="shared" si="351"/>
        <v>39</v>
      </c>
      <c r="EJ273" s="10" t="str">
        <f t="shared" si="352"/>
        <v/>
      </c>
      <c r="EL273" s="10" t="str">
        <f>IF($C273="", "", IF(COUNTIF($C$11:$C273, $C273)&gt;1, "", $C273))</f>
        <v>Floriana</v>
      </c>
      <c r="EM273" s="8">
        <f t="shared" si="353"/>
        <v>96</v>
      </c>
      <c r="EN273" s="10" t="str">
        <f t="shared" si="354"/>
        <v>San Francisco</v>
      </c>
    </row>
    <row r="274" spans="1:144" hidden="1" x14ac:dyDescent="0.35">
      <c r="A274" s="2"/>
      <c r="B274" s="41" t="s">
        <v>491</v>
      </c>
      <c r="C274" s="42" t="s">
        <v>494</v>
      </c>
      <c r="D274" s="42" t="s">
        <v>495</v>
      </c>
      <c r="E274" s="49">
        <v>81</v>
      </c>
      <c r="F274" s="49">
        <v>0</v>
      </c>
      <c r="G274" s="49">
        <v>81</v>
      </c>
      <c r="H274" s="49">
        <v>1</v>
      </c>
      <c r="I274" s="42" t="s">
        <v>137</v>
      </c>
      <c r="J274" s="50" t="s">
        <v>137</v>
      </c>
      <c r="K274" s="49">
        <v>40</v>
      </c>
      <c r="L274" s="49">
        <v>108</v>
      </c>
      <c r="M274" s="49">
        <v>40</v>
      </c>
      <c r="N274" s="49">
        <v>36</v>
      </c>
      <c r="O274" s="49" t="s">
        <v>137</v>
      </c>
      <c r="P274" s="49">
        <v>18</v>
      </c>
      <c r="Q274" s="49">
        <v>60</v>
      </c>
      <c r="R274" s="49">
        <v>70</v>
      </c>
      <c r="S274" s="50" t="s">
        <v>8</v>
      </c>
      <c r="T274" s="49" t="s">
        <v>137</v>
      </c>
      <c r="U274" s="49" t="s">
        <v>137</v>
      </c>
      <c r="V274" s="49" t="s">
        <v>137</v>
      </c>
      <c r="W274" s="50" t="s">
        <v>7</v>
      </c>
      <c r="X274" s="49" t="s">
        <v>137</v>
      </c>
      <c r="Y274" s="50" t="s">
        <v>137</v>
      </c>
      <c r="Z274" s="49" t="s">
        <v>137</v>
      </c>
      <c r="AA274" s="49" t="s">
        <v>137</v>
      </c>
      <c r="AB274" s="67" t="s">
        <v>137</v>
      </c>
      <c r="AC274" s="63" t="s">
        <v>861</v>
      </c>
      <c r="AD274" s="63" t="s">
        <v>1018</v>
      </c>
      <c r="AE274" s="43" t="s">
        <v>137</v>
      </c>
      <c r="AF274" s="2"/>
      <c r="BE274" s="8" t="str">
        <f t="shared" si="355"/>
        <v>X</v>
      </c>
      <c r="BG274" s="8" t="str">
        <f t="shared" si="292"/>
        <v/>
      </c>
      <c r="BH274" s="8" t="str">
        <f t="shared" si="293"/>
        <v/>
      </c>
      <c r="BI274" s="8" t="str">
        <f t="shared" si="294"/>
        <v/>
      </c>
      <c r="BJ274" s="8" t="str">
        <f t="shared" si="295"/>
        <v/>
      </c>
      <c r="BK274" s="8" t="str">
        <f t="shared" si="296"/>
        <v/>
      </c>
      <c r="BL274" s="8" t="str">
        <f t="shared" si="297"/>
        <v/>
      </c>
      <c r="BM274" s="8" t="str">
        <f t="shared" si="298"/>
        <v/>
      </c>
      <c r="BN274" s="8" t="str">
        <f t="shared" si="299"/>
        <v>Yellow</v>
      </c>
      <c r="BO274" s="8" t="str">
        <f t="shared" si="300"/>
        <v>Yellow</v>
      </c>
      <c r="BP274" s="8" t="str">
        <f t="shared" si="301"/>
        <v/>
      </c>
      <c r="BQ274" s="8" t="str">
        <f t="shared" si="302"/>
        <v/>
      </c>
      <c r="BR274" s="8" t="str">
        <f t="shared" si="303"/>
        <v/>
      </c>
      <c r="BS274" s="8" t="str">
        <f t="shared" si="304"/>
        <v/>
      </c>
      <c r="BT274" s="8" t="str">
        <f t="shared" si="305"/>
        <v>Yellow</v>
      </c>
      <c r="BU274" s="8" t="str">
        <f t="shared" si="306"/>
        <v/>
      </c>
      <c r="BV274" s="8" t="str">
        <f t="shared" si="307"/>
        <v/>
      </c>
      <c r="BW274" s="8" t="str">
        <f t="shared" si="308"/>
        <v/>
      </c>
      <c r="BX274" s="8" t="str">
        <f t="shared" si="309"/>
        <v/>
      </c>
      <c r="BY274" s="8" t="str">
        <f t="shared" si="310"/>
        <v>Yellow</v>
      </c>
      <c r="BZ274" s="8" t="str">
        <f t="shared" si="311"/>
        <v>Yellow</v>
      </c>
      <c r="CA274" s="8" t="str">
        <f t="shared" si="312"/>
        <v>Yellow</v>
      </c>
      <c r="CB274" s="8" t="str">
        <f t="shared" si="313"/>
        <v/>
      </c>
      <c r="CC274" s="8" t="str">
        <f t="shared" si="314"/>
        <v>Yellow</v>
      </c>
      <c r="CD274" s="8" t="str">
        <f t="shared" si="315"/>
        <v>Yellow</v>
      </c>
      <c r="CE274" s="8" t="str">
        <f t="shared" si="316"/>
        <v>Yellow</v>
      </c>
      <c r="CF274" s="8" t="str">
        <f t="shared" si="317"/>
        <v>Yellow</v>
      </c>
      <c r="CG274" s="8" t="str">
        <f t="shared" si="356"/>
        <v>Yellow</v>
      </c>
      <c r="CH274" s="8" t="str">
        <f t="shared" si="318"/>
        <v/>
      </c>
      <c r="CI274" s="8" t="str">
        <f t="shared" si="357"/>
        <v/>
      </c>
      <c r="CJ274" s="8" t="str">
        <f t="shared" si="319"/>
        <v>Yellow</v>
      </c>
      <c r="CL274" s="10" t="str">
        <f t="shared" si="358"/>
        <v>Mauritius - Flic-en-Flac - Maradiva Villas Resort &amp; Spa</v>
      </c>
      <c r="CN274" s="22">
        <f t="shared" si="320"/>
        <v>108</v>
      </c>
      <c r="CO274" s="22" t="str">
        <f t="shared" si="321"/>
        <v/>
      </c>
      <c r="CP274" s="22" t="str">
        <f t="shared" si="322"/>
        <v/>
      </c>
      <c r="CQ274" s="22" t="str">
        <f t="shared" si="323"/>
        <v/>
      </c>
      <c r="CR274" s="22" t="str">
        <f t="shared" si="359"/>
        <v/>
      </c>
      <c r="CS274" s="22" t="str">
        <f t="shared" si="360"/>
        <v/>
      </c>
      <c r="CY274" s="8" t="str">
        <f t="shared" si="324"/>
        <v>X</v>
      </c>
      <c r="CZ274" s="29" t="str">
        <f t="shared" si="325"/>
        <v>X</v>
      </c>
      <c r="DB274" s="8" t="str">
        <f t="shared" si="326"/>
        <v>X</v>
      </c>
      <c r="DC274" s="8" t="str">
        <f t="shared" si="327"/>
        <v>X</v>
      </c>
      <c r="DD274" s="8" t="str">
        <f t="shared" si="328"/>
        <v>X</v>
      </c>
      <c r="DE274" s="8" t="str">
        <f t="shared" si="329"/>
        <v>X</v>
      </c>
      <c r="DF274" s="8" t="str">
        <f t="shared" si="330"/>
        <v>X</v>
      </c>
      <c r="DG274" s="8" t="str">
        <f t="shared" si="331"/>
        <v>X</v>
      </c>
      <c r="DH274" s="8" t="str">
        <f t="shared" si="332"/>
        <v>X</v>
      </c>
      <c r="DI274" s="8" t="str">
        <f t="shared" si="333"/>
        <v>X</v>
      </c>
      <c r="DJ274" s="8" t="str">
        <f t="shared" si="334"/>
        <v>X</v>
      </c>
      <c r="DK274" s="8" t="str">
        <f t="shared" si="335"/>
        <v>X</v>
      </c>
      <c r="DL274" s="8" t="str">
        <f t="shared" si="336"/>
        <v>X</v>
      </c>
      <c r="DM274" s="8" t="str">
        <f t="shared" si="337"/>
        <v>X</v>
      </c>
      <c r="DN274" s="8" t="str">
        <f t="shared" si="338"/>
        <v>X</v>
      </c>
      <c r="DO274" s="8" t="str">
        <f t="shared" si="339"/>
        <v>X</v>
      </c>
      <c r="DP274" s="8" t="str">
        <f t="shared" si="340"/>
        <v>X</v>
      </c>
      <c r="DQ274" s="8" t="str">
        <f t="shared" si="341"/>
        <v>X</v>
      </c>
      <c r="DR274" s="8" t="str">
        <f t="shared" si="342"/>
        <v>X</v>
      </c>
      <c r="DS274" s="8" t="str">
        <f t="shared" si="343"/>
        <v>X</v>
      </c>
      <c r="DT274" s="8" t="str">
        <f t="shared" si="344"/>
        <v>X</v>
      </c>
      <c r="DU274" s="8" t="str">
        <f t="shared" si="345"/>
        <v>X</v>
      </c>
      <c r="DV274" s="8" t="str">
        <f t="shared" si="346"/>
        <v>X</v>
      </c>
      <c r="DW274" s="8" t="str">
        <f t="shared" si="347"/>
        <v>X</v>
      </c>
      <c r="DX274" s="8" t="str">
        <f t="shared" si="348"/>
        <v>X</v>
      </c>
      <c r="DZ274" s="8" t="str">
        <f t="shared" si="349"/>
        <v>X</v>
      </c>
      <c r="EB274" s="8">
        <f>IF($DZ274="", "", COUNTIF($DZ$11:$DZ274, "X"))</f>
        <v>264</v>
      </c>
      <c r="ED274" s="10" t="str">
        <f t="shared" si="350"/>
        <v>264. Maradiva Villas Resort &amp; Spa</v>
      </c>
      <c r="EF274" s="8">
        <v>264</v>
      </c>
      <c r="EH274" s="10" t="str">
        <f>IF($B274="", "", IF(COUNTIF($B$11:$B274, $B274)&gt;1, "", $B274))</f>
        <v>Mauritius</v>
      </c>
      <c r="EI274" s="8">
        <f t="shared" si="351"/>
        <v>40</v>
      </c>
      <c r="EJ274" s="10" t="str">
        <f t="shared" si="352"/>
        <v/>
      </c>
      <c r="EL274" s="10" t="str">
        <f>IF($C274="", "", IF(COUNTIF($C$11:$C274, $C274)&gt;1, "", $C274))</f>
        <v>Flic-en-Flac</v>
      </c>
      <c r="EM274" s="8">
        <f t="shared" si="353"/>
        <v>94</v>
      </c>
      <c r="EN274" s="10" t="str">
        <f t="shared" si="354"/>
        <v>San Giuliano Terme (Pisa)</v>
      </c>
    </row>
    <row r="275" spans="1:144" hidden="1" x14ac:dyDescent="0.35">
      <c r="A275" s="2"/>
      <c r="B275" s="41" t="s">
        <v>491</v>
      </c>
      <c r="C275" s="42" t="s">
        <v>496</v>
      </c>
      <c r="D275" s="42" t="s">
        <v>497</v>
      </c>
      <c r="E275" s="49">
        <v>69</v>
      </c>
      <c r="F275" s="49">
        <v>0</v>
      </c>
      <c r="G275" s="49">
        <v>69</v>
      </c>
      <c r="H275" s="49">
        <v>0</v>
      </c>
      <c r="I275" s="42" t="s">
        <v>137</v>
      </c>
      <c r="J275" s="50" t="s">
        <v>137</v>
      </c>
      <c r="K275" s="49" t="s">
        <v>137</v>
      </c>
      <c r="L275" s="49" t="s">
        <v>137</v>
      </c>
      <c r="M275" s="49" t="s">
        <v>137</v>
      </c>
      <c r="N275" s="49" t="s">
        <v>137</v>
      </c>
      <c r="O275" s="49" t="s">
        <v>137</v>
      </c>
      <c r="P275" s="49" t="s">
        <v>137</v>
      </c>
      <c r="Q275" s="49" t="s">
        <v>137</v>
      </c>
      <c r="R275" s="49" t="s">
        <v>137</v>
      </c>
      <c r="S275" s="50" t="s">
        <v>137</v>
      </c>
      <c r="T275" s="49" t="s">
        <v>137</v>
      </c>
      <c r="U275" s="49" t="s">
        <v>137</v>
      </c>
      <c r="V275" s="49" t="s">
        <v>137</v>
      </c>
      <c r="W275" s="50" t="s">
        <v>7</v>
      </c>
      <c r="X275" s="49" t="s">
        <v>137</v>
      </c>
      <c r="Y275" s="50" t="s">
        <v>137</v>
      </c>
      <c r="Z275" s="49" t="s">
        <v>137</v>
      </c>
      <c r="AA275" s="49">
        <v>47</v>
      </c>
      <c r="AB275" s="67" t="s">
        <v>137</v>
      </c>
      <c r="AC275" s="63" t="s">
        <v>861</v>
      </c>
      <c r="AD275" s="63" t="s">
        <v>1019</v>
      </c>
      <c r="AE275" s="43" t="s">
        <v>137</v>
      </c>
      <c r="AF275" s="2"/>
      <c r="BE275" s="8" t="str">
        <f t="shared" si="355"/>
        <v>X</v>
      </c>
      <c r="BG275" s="8" t="str">
        <f t="shared" si="292"/>
        <v/>
      </c>
      <c r="BH275" s="8" t="str">
        <f t="shared" si="293"/>
        <v/>
      </c>
      <c r="BI275" s="8" t="str">
        <f t="shared" si="294"/>
        <v/>
      </c>
      <c r="BJ275" s="8" t="str">
        <f t="shared" si="295"/>
        <v/>
      </c>
      <c r="BK275" s="8" t="str">
        <f t="shared" si="296"/>
        <v/>
      </c>
      <c r="BL275" s="8" t="str">
        <f t="shared" si="297"/>
        <v/>
      </c>
      <c r="BM275" s="8" t="str">
        <f t="shared" si="298"/>
        <v/>
      </c>
      <c r="BN275" s="8" t="str">
        <f t="shared" si="299"/>
        <v>Yellow</v>
      </c>
      <c r="BO275" s="8" t="str">
        <f t="shared" si="300"/>
        <v>Yellow</v>
      </c>
      <c r="BP275" s="8" t="str">
        <f t="shared" si="301"/>
        <v>Yellow</v>
      </c>
      <c r="BQ275" s="8" t="str">
        <f t="shared" si="302"/>
        <v>Yellow</v>
      </c>
      <c r="BR275" s="8" t="str">
        <f t="shared" si="303"/>
        <v>Yellow</v>
      </c>
      <c r="BS275" s="8" t="str">
        <f t="shared" si="304"/>
        <v>Yellow</v>
      </c>
      <c r="BT275" s="8" t="str">
        <f t="shared" si="305"/>
        <v>Yellow</v>
      </c>
      <c r="BU275" s="8" t="str">
        <f t="shared" si="306"/>
        <v>Yellow</v>
      </c>
      <c r="BV275" s="8" t="str">
        <f t="shared" si="307"/>
        <v>Yellow</v>
      </c>
      <c r="BW275" s="8" t="str">
        <f t="shared" si="308"/>
        <v>Yellow</v>
      </c>
      <c r="BX275" s="8" t="str">
        <f t="shared" si="309"/>
        <v>Yellow</v>
      </c>
      <c r="BY275" s="8" t="str">
        <f t="shared" si="310"/>
        <v>Yellow</v>
      </c>
      <c r="BZ275" s="8" t="str">
        <f t="shared" si="311"/>
        <v>Yellow</v>
      </c>
      <c r="CA275" s="8" t="str">
        <f t="shared" si="312"/>
        <v>Yellow</v>
      </c>
      <c r="CB275" s="8" t="str">
        <f t="shared" si="313"/>
        <v/>
      </c>
      <c r="CC275" s="8" t="str">
        <f t="shared" si="314"/>
        <v>Yellow</v>
      </c>
      <c r="CD275" s="8" t="str">
        <f t="shared" si="315"/>
        <v>Yellow</v>
      </c>
      <c r="CE275" s="8" t="str">
        <f t="shared" si="316"/>
        <v>Yellow</v>
      </c>
      <c r="CF275" s="8" t="str">
        <f t="shared" si="317"/>
        <v/>
      </c>
      <c r="CG275" s="8" t="str">
        <f t="shared" si="356"/>
        <v>Yellow</v>
      </c>
      <c r="CH275" s="8" t="str">
        <f t="shared" si="318"/>
        <v/>
      </c>
      <c r="CI275" s="8" t="str">
        <f t="shared" si="357"/>
        <v/>
      </c>
      <c r="CJ275" s="8" t="str">
        <f t="shared" si="319"/>
        <v>Yellow</v>
      </c>
      <c r="CL275" s="10" t="str">
        <f t="shared" si="358"/>
        <v>Mauritius - Grand Baie - Royal Palm Beachcomber Luxury</v>
      </c>
      <c r="CN275" s="22" t="str">
        <f t="shared" si="320"/>
        <v/>
      </c>
      <c r="CO275" s="22" t="str">
        <f t="shared" si="321"/>
        <v/>
      </c>
      <c r="CP275" s="22" t="str">
        <f t="shared" si="322"/>
        <v/>
      </c>
      <c r="CQ275" s="22" t="str">
        <f t="shared" si="323"/>
        <v/>
      </c>
      <c r="CR275" s="22" t="str">
        <f t="shared" si="359"/>
        <v/>
      </c>
      <c r="CS275" s="22">
        <f t="shared" si="360"/>
        <v>47</v>
      </c>
      <c r="CY275" s="8" t="str">
        <f t="shared" si="324"/>
        <v>X</v>
      </c>
      <c r="CZ275" s="29" t="str">
        <f t="shared" si="325"/>
        <v>X</v>
      </c>
      <c r="DB275" s="8" t="str">
        <f t="shared" si="326"/>
        <v>X</v>
      </c>
      <c r="DC275" s="8" t="str">
        <f t="shared" si="327"/>
        <v>X</v>
      </c>
      <c r="DD275" s="8" t="str">
        <f t="shared" si="328"/>
        <v>X</v>
      </c>
      <c r="DE275" s="8" t="str">
        <f t="shared" si="329"/>
        <v>X</v>
      </c>
      <c r="DF275" s="8" t="str">
        <f t="shared" si="330"/>
        <v>X</v>
      </c>
      <c r="DG275" s="8" t="str">
        <f t="shared" si="331"/>
        <v>X</v>
      </c>
      <c r="DH275" s="8" t="str">
        <f t="shared" si="332"/>
        <v>X</v>
      </c>
      <c r="DI275" s="8" t="str">
        <f t="shared" si="333"/>
        <v>X</v>
      </c>
      <c r="DJ275" s="8" t="str">
        <f t="shared" si="334"/>
        <v>X</v>
      </c>
      <c r="DK275" s="8" t="str">
        <f t="shared" si="335"/>
        <v>X</v>
      </c>
      <c r="DL275" s="8" t="str">
        <f t="shared" si="336"/>
        <v>X</v>
      </c>
      <c r="DM275" s="8" t="str">
        <f t="shared" si="337"/>
        <v>X</v>
      </c>
      <c r="DN275" s="8" t="str">
        <f t="shared" si="338"/>
        <v>X</v>
      </c>
      <c r="DO275" s="8" t="str">
        <f t="shared" si="339"/>
        <v>X</v>
      </c>
      <c r="DP275" s="8" t="str">
        <f t="shared" si="340"/>
        <v>X</v>
      </c>
      <c r="DQ275" s="8" t="str">
        <f t="shared" si="341"/>
        <v>X</v>
      </c>
      <c r="DR275" s="8" t="str">
        <f t="shared" si="342"/>
        <v>X</v>
      </c>
      <c r="DS275" s="8" t="str">
        <f t="shared" si="343"/>
        <v>X</v>
      </c>
      <c r="DT275" s="8" t="str">
        <f t="shared" si="344"/>
        <v>X</v>
      </c>
      <c r="DU275" s="8" t="str">
        <f t="shared" si="345"/>
        <v>X</v>
      </c>
      <c r="DV275" s="8" t="str">
        <f t="shared" si="346"/>
        <v>X</v>
      </c>
      <c r="DW275" s="8" t="str">
        <f t="shared" si="347"/>
        <v>X</v>
      </c>
      <c r="DX275" s="8" t="str">
        <f t="shared" si="348"/>
        <v>X</v>
      </c>
      <c r="DZ275" s="8" t="str">
        <f t="shared" si="349"/>
        <v>X</v>
      </c>
      <c r="EB275" s="8">
        <f>IF($DZ275="", "", COUNTIF($DZ$11:$DZ275, "X"))</f>
        <v>265</v>
      </c>
      <c r="ED275" s="10" t="str">
        <f t="shared" si="350"/>
        <v>265. Royal Palm Beachcomber Luxury</v>
      </c>
      <c r="EF275" s="8">
        <v>265</v>
      </c>
      <c r="EH275" s="10" t="str">
        <f>IF($B275="", "", IF(COUNTIF($B$11:$B275, $B275)&gt;1, "", $B275))</f>
        <v/>
      </c>
      <c r="EI275" s="8" t="str">
        <f t="shared" si="351"/>
        <v/>
      </c>
      <c r="EJ275" s="10" t="str">
        <f t="shared" si="352"/>
        <v/>
      </c>
      <c r="EL275" s="10" t="str">
        <f>IF($C275="", "", IF(COUNTIF($C$11:$C275, $C275)&gt;1, "", $C275))</f>
        <v>Grand Baie</v>
      </c>
      <c r="EM275" s="8">
        <f t="shared" si="353"/>
        <v>112</v>
      </c>
      <c r="EN275" s="10" t="str">
        <f t="shared" si="354"/>
        <v>San Isidro</v>
      </c>
    </row>
    <row r="276" spans="1:144" hidden="1" x14ac:dyDescent="0.35">
      <c r="A276" s="2"/>
      <c r="B276" s="41" t="s">
        <v>491</v>
      </c>
      <c r="C276" s="42" t="s">
        <v>492</v>
      </c>
      <c r="D276" s="42" t="s">
        <v>493</v>
      </c>
      <c r="E276" s="49">
        <v>89</v>
      </c>
      <c r="F276" s="49">
        <v>0</v>
      </c>
      <c r="G276" s="49">
        <v>89</v>
      </c>
      <c r="H276" s="49">
        <v>1</v>
      </c>
      <c r="I276" s="42" t="s">
        <v>137</v>
      </c>
      <c r="J276" s="50" t="s">
        <v>137</v>
      </c>
      <c r="K276" s="49" t="s">
        <v>137</v>
      </c>
      <c r="L276" s="49">
        <v>50</v>
      </c>
      <c r="M276" s="49" t="s">
        <v>137</v>
      </c>
      <c r="N276" s="49" t="s">
        <v>137</v>
      </c>
      <c r="O276" s="49" t="s">
        <v>137</v>
      </c>
      <c r="P276" s="49">
        <v>20</v>
      </c>
      <c r="Q276" s="49" t="s">
        <v>137</v>
      </c>
      <c r="R276" s="49" t="s">
        <v>137</v>
      </c>
      <c r="S276" s="50" t="s">
        <v>7</v>
      </c>
      <c r="T276" s="49" t="s">
        <v>137</v>
      </c>
      <c r="U276" s="49" t="s">
        <v>137</v>
      </c>
      <c r="V276" s="49" t="s">
        <v>137</v>
      </c>
      <c r="W276" s="50" t="s">
        <v>7</v>
      </c>
      <c r="X276" s="49" t="s">
        <v>137</v>
      </c>
      <c r="Y276" s="50" t="s">
        <v>137</v>
      </c>
      <c r="Z276" s="49" t="s">
        <v>137</v>
      </c>
      <c r="AA276" s="49">
        <v>31</v>
      </c>
      <c r="AB276" s="67" t="s">
        <v>137</v>
      </c>
      <c r="AC276" s="63" t="s">
        <v>861</v>
      </c>
      <c r="AD276" s="63" t="s">
        <v>1017</v>
      </c>
      <c r="AE276" s="43" t="s">
        <v>137</v>
      </c>
      <c r="AF276" s="2"/>
      <c r="BE276" s="8" t="str">
        <f t="shared" si="355"/>
        <v>X</v>
      </c>
      <c r="BG276" s="8" t="str">
        <f t="shared" si="292"/>
        <v/>
      </c>
      <c r="BH276" s="8" t="str">
        <f t="shared" si="293"/>
        <v/>
      </c>
      <c r="BI276" s="8" t="str">
        <f t="shared" si="294"/>
        <v/>
      </c>
      <c r="BJ276" s="8" t="str">
        <f t="shared" si="295"/>
        <v/>
      </c>
      <c r="BK276" s="8" t="str">
        <f t="shared" si="296"/>
        <v/>
      </c>
      <c r="BL276" s="8" t="str">
        <f t="shared" si="297"/>
        <v/>
      </c>
      <c r="BM276" s="8" t="str">
        <f t="shared" si="298"/>
        <v/>
      </c>
      <c r="BN276" s="8" t="str">
        <f t="shared" si="299"/>
        <v>Yellow</v>
      </c>
      <c r="BO276" s="8" t="str">
        <f t="shared" si="300"/>
        <v>Yellow</v>
      </c>
      <c r="BP276" s="8" t="str">
        <f t="shared" si="301"/>
        <v>Yellow</v>
      </c>
      <c r="BQ276" s="8" t="str">
        <f t="shared" si="302"/>
        <v/>
      </c>
      <c r="BR276" s="8" t="str">
        <f t="shared" si="303"/>
        <v>Yellow</v>
      </c>
      <c r="BS276" s="8" t="str">
        <f t="shared" si="304"/>
        <v>Yellow</v>
      </c>
      <c r="BT276" s="8" t="str">
        <f t="shared" si="305"/>
        <v>Yellow</v>
      </c>
      <c r="BU276" s="8" t="str">
        <f t="shared" si="306"/>
        <v/>
      </c>
      <c r="BV276" s="8" t="str">
        <f t="shared" si="307"/>
        <v>Yellow</v>
      </c>
      <c r="BW276" s="8" t="str">
        <f t="shared" si="308"/>
        <v>Yellow</v>
      </c>
      <c r="BX276" s="8" t="str">
        <f t="shared" si="309"/>
        <v/>
      </c>
      <c r="BY276" s="8" t="str">
        <f t="shared" si="310"/>
        <v>Yellow</v>
      </c>
      <c r="BZ276" s="8" t="str">
        <f t="shared" si="311"/>
        <v>Yellow</v>
      </c>
      <c r="CA276" s="8" t="str">
        <f t="shared" si="312"/>
        <v>Yellow</v>
      </c>
      <c r="CB276" s="8" t="str">
        <f t="shared" si="313"/>
        <v/>
      </c>
      <c r="CC276" s="8" t="str">
        <f t="shared" si="314"/>
        <v>Yellow</v>
      </c>
      <c r="CD276" s="8" t="str">
        <f t="shared" si="315"/>
        <v>Yellow</v>
      </c>
      <c r="CE276" s="8" t="str">
        <f t="shared" si="316"/>
        <v>Yellow</v>
      </c>
      <c r="CF276" s="8" t="str">
        <f t="shared" si="317"/>
        <v/>
      </c>
      <c r="CG276" s="8" t="str">
        <f t="shared" si="356"/>
        <v>Yellow</v>
      </c>
      <c r="CH276" s="8" t="str">
        <f t="shared" si="318"/>
        <v/>
      </c>
      <c r="CI276" s="8" t="str">
        <f t="shared" si="357"/>
        <v/>
      </c>
      <c r="CJ276" s="8" t="str">
        <f t="shared" si="319"/>
        <v>Yellow</v>
      </c>
      <c r="CL276" s="10" t="str">
        <f t="shared" si="358"/>
        <v>Mauritius - Poste de Flacq - Constance Prince Maurice</v>
      </c>
      <c r="CN276" s="22">
        <f t="shared" si="320"/>
        <v>50</v>
      </c>
      <c r="CO276" s="22" t="str">
        <f t="shared" si="321"/>
        <v/>
      </c>
      <c r="CP276" s="22" t="str">
        <f t="shared" si="322"/>
        <v/>
      </c>
      <c r="CQ276" s="22" t="str">
        <f t="shared" si="323"/>
        <v/>
      </c>
      <c r="CR276" s="22" t="str">
        <f t="shared" si="359"/>
        <v/>
      </c>
      <c r="CS276" s="22">
        <f t="shared" si="360"/>
        <v>31</v>
      </c>
      <c r="CY276" s="8" t="str">
        <f t="shared" si="324"/>
        <v>X</v>
      </c>
      <c r="CZ276" s="29" t="str">
        <f t="shared" si="325"/>
        <v>X</v>
      </c>
      <c r="DB276" s="8" t="str">
        <f t="shared" si="326"/>
        <v>X</v>
      </c>
      <c r="DC276" s="8" t="str">
        <f t="shared" si="327"/>
        <v>X</v>
      </c>
      <c r="DD276" s="8" t="str">
        <f t="shared" si="328"/>
        <v>X</v>
      </c>
      <c r="DE276" s="8" t="str">
        <f t="shared" si="329"/>
        <v>X</v>
      </c>
      <c r="DF276" s="8" t="str">
        <f t="shared" si="330"/>
        <v>X</v>
      </c>
      <c r="DG276" s="8" t="str">
        <f t="shared" si="331"/>
        <v>X</v>
      </c>
      <c r="DH276" s="8" t="str">
        <f t="shared" si="332"/>
        <v>X</v>
      </c>
      <c r="DI276" s="8" t="str">
        <f t="shared" si="333"/>
        <v>X</v>
      </c>
      <c r="DJ276" s="8" t="str">
        <f t="shared" si="334"/>
        <v>X</v>
      </c>
      <c r="DK276" s="8" t="str">
        <f t="shared" si="335"/>
        <v>X</v>
      </c>
      <c r="DL276" s="8" t="str">
        <f t="shared" si="336"/>
        <v>X</v>
      </c>
      <c r="DM276" s="8" t="str">
        <f t="shared" si="337"/>
        <v>X</v>
      </c>
      <c r="DN276" s="8" t="str">
        <f t="shared" si="338"/>
        <v>X</v>
      </c>
      <c r="DO276" s="8" t="str">
        <f t="shared" si="339"/>
        <v>X</v>
      </c>
      <c r="DP276" s="8" t="str">
        <f t="shared" si="340"/>
        <v>X</v>
      </c>
      <c r="DQ276" s="8" t="str">
        <f t="shared" si="341"/>
        <v>X</v>
      </c>
      <c r="DR276" s="8" t="str">
        <f t="shared" si="342"/>
        <v>X</v>
      </c>
      <c r="DS276" s="8" t="str">
        <f t="shared" si="343"/>
        <v>X</v>
      </c>
      <c r="DT276" s="8" t="str">
        <f t="shared" si="344"/>
        <v>X</v>
      </c>
      <c r="DU276" s="8" t="str">
        <f t="shared" si="345"/>
        <v>X</v>
      </c>
      <c r="DV276" s="8" t="str">
        <f t="shared" si="346"/>
        <v>X</v>
      </c>
      <c r="DW276" s="8" t="str">
        <f t="shared" si="347"/>
        <v>X</v>
      </c>
      <c r="DX276" s="8" t="str">
        <f t="shared" si="348"/>
        <v>X</v>
      </c>
      <c r="DZ276" s="8" t="str">
        <f t="shared" si="349"/>
        <v>X</v>
      </c>
      <c r="EB276" s="8">
        <f>IF($DZ276="", "", COUNTIF($DZ$11:$DZ276, "X"))</f>
        <v>266</v>
      </c>
      <c r="ED276" s="10" t="str">
        <f t="shared" si="350"/>
        <v>266. Constance Prince Maurice</v>
      </c>
      <c r="EF276" s="8">
        <v>266</v>
      </c>
      <c r="EH276" s="10" t="str">
        <f>IF($B276="", "", IF(COUNTIF($B$11:$B276, $B276)&gt;1, "", $B276))</f>
        <v/>
      </c>
      <c r="EI276" s="8" t="str">
        <f t="shared" si="351"/>
        <v/>
      </c>
      <c r="EJ276" s="10" t="str">
        <f t="shared" si="352"/>
        <v/>
      </c>
      <c r="EL276" s="10" t="str">
        <f>IF($C276="", "", IF(COUNTIF($C$11:$C276, $C276)&gt;1, "", $C276))</f>
        <v>Poste de Flacq</v>
      </c>
      <c r="EM276" s="8">
        <f t="shared" si="353"/>
        <v>232</v>
      </c>
      <c r="EN276" s="10" t="str">
        <f t="shared" si="354"/>
        <v>San Jose del Cabo</v>
      </c>
    </row>
    <row r="277" spans="1:144" hidden="1" x14ac:dyDescent="0.35">
      <c r="A277" s="2"/>
      <c r="B277" s="41" t="s">
        <v>498</v>
      </c>
      <c r="C277" s="42" t="s">
        <v>505</v>
      </c>
      <c r="D277" s="42" t="s">
        <v>1438</v>
      </c>
      <c r="E277" s="49">
        <v>350</v>
      </c>
      <c r="F277" s="49">
        <v>0</v>
      </c>
      <c r="G277" s="49">
        <v>350</v>
      </c>
      <c r="H277" s="49">
        <v>8</v>
      </c>
      <c r="I277" s="42" t="s">
        <v>137</v>
      </c>
      <c r="J277" s="50" t="s">
        <v>137</v>
      </c>
      <c r="K277" s="49">
        <v>800</v>
      </c>
      <c r="L277" s="49">
        <v>1752</v>
      </c>
      <c r="M277" s="49">
        <v>800</v>
      </c>
      <c r="N277" s="49">
        <v>504</v>
      </c>
      <c r="O277" s="49" t="s">
        <v>137</v>
      </c>
      <c r="P277" s="49" t="s">
        <v>137</v>
      </c>
      <c r="Q277" s="49">
        <v>600</v>
      </c>
      <c r="R277" s="49">
        <v>600</v>
      </c>
      <c r="S277" s="50" t="s">
        <v>8</v>
      </c>
      <c r="T277" s="49" t="s">
        <v>137</v>
      </c>
      <c r="U277" s="49" t="s">
        <v>137</v>
      </c>
      <c r="V277" s="49" t="s">
        <v>137</v>
      </c>
      <c r="W277" s="50" t="s">
        <v>137</v>
      </c>
      <c r="X277" s="49" t="s">
        <v>137</v>
      </c>
      <c r="Y277" s="50" t="s">
        <v>137</v>
      </c>
      <c r="Z277" s="49" t="s">
        <v>137</v>
      </c>
      <c r="AA277" s="49">
        <v>18</v>
      </c>
      <c r="AB277" s="67" t="s">
        <v>137</v>
      </c>
      <c r="AC277" s="63" t="s">
        <v>830</v>
      </c>
      <c r="AD277" s="63" t="s">
        <v>1023</v>
      </c>
      <c r="AE277" s="43" t="s">
        <v>137</v>
      </c>
      <c r="AF277" s="2"/>
      <c r="BE277" s="8" t="str">
        <f t="shared" si="355"/>
        <v>X</v>
      </c>
      <c r="BG277" s="8" t="str">
        <f t="shared" si="292"/>
        <v/>
      </c>
      <c r="BH277" s="8" t="str">
        <f t="shared" si="293"/>
        <v/>
      </c>
      <c r="BI277" s="8" t="str">
        <f t="shared" si="294"/>
        <v/>
      </c>
      <c r="BJ277" s="8" t="str">
        <f t="shared" si="295"/>
        <v/>
      </c>
      <c r="BK277" s="8" t="str">
        <f t="shared" si="296"/>
        <v/>
      </c>
      <c r="BL277" s="8" t="str">
        <f t="shared" si="297"/>
        <v/>
      </c>
      <c r="BM277" s="8" t="str">
        <f t="shared" si="298"/>
        <v/>
      </c>
      <c r="BN277" s="8" t="str">
        <f t="shared" si="299"/>
        <v>Yellow</v>
      </c>
      <c r="BO277" s="8" t="str">
        <f t="shared" si="300"/>
        <v>Yellow</v>
      </c>
      <c r="BP277" s="8" t="str">
        <f t="shared" si="301"/>
        <v/>
      </c>
      <c r="BQ277" s="8" t="str">
        <f t="shared" si="302"/>
        <v/>
      </c>
      <c r="BR277" s="8" t="str">
        <f t="shared" si="303"/>
        <v/>
      </c>
      <c r="BS277" s="8" t="str">
        <f t="shared" si="304"/>
        <v/>
      </c>
      <c r="BT277" s="8" t="str">
        <f t="shared" si="305"/>
        <v>Yellow</v>
      </c>
      <c r="BU277" s="8" t="str">
        <f t="shared" si="306"/>
        <v>Yellow</v>
      </c>
      <c r="BV277" s="8" t="str">
        <f t="shared" si="307"/>
        <v/>
      </c>
      <c r="BW277" s="8" t="str">
        <f t="shared" si="308"/>
        <v/>
      </c>
      <c r="BX277" s="8" t="str">
        <f t="shared" si="309"/>
        <v/>
      </c>
      <c r="BY277" s="8" t="str">
        <f t="shared" si="310"/>
        <v>Yellow</v>
      </c>
      <c r="BZ277" s="8" t="str">
        <f t="shared" si="311"/>
        <v>Yellow</v>
      </c>
      <c r="CA277" s="8" t="str">
        <f t="shared" si="312"/>
        <v>Yellow</v>
      </c>
      <c r="CB277" s="8" t="str">
        <f t="shared" si="313"/>
        <v>Yellow</v>
      </c>
      <c r="CC277" s="8" t="str">
        <f t="shared" si="314"/>
        <v>Yellow</v>
      </c>
      <c r="CD277" s="8" t="str">
        <f t="shared" si="315"/>
        <v>Yellow</v>
      </c>
      <c r="CE277" s="8" t="str">
        <f t="shared" si="316"/>
        <v>Yellow</v>
      </c>
      <c r="CF277" s="8" t="str">
        <f t="shared" si="317"/>
        <v/>
      </c>
      <c r="CG277" s="8" t="str">
        <f t="shared" si="356"/>
        <v>Yellow</v>
      </c>
      <c r="CH277" s="8" t="str">
        <f t="shared" si="318"/>
        <v/>
      </c>
      <c r="CI277" s="8" t="str">
        <f t="shared" si="357"/>
        <v/>
      </c>
      <c r="CJ277" s="8" t="str">
        <f t="shared" si="319"/>
        <v>Yellow</v>
      </c>
      <c r="CL277" s="10" t="str">
        <f t="shared" si="358"/>
        <v>Mexico - San José del Cabo - Paradisus Los Cabos All Inclusive Adults Only</v>
      </c>
      <c r="CN277" s="22">
        <f t="shared" si="320"/>
        <v>1752</v>
      </c>
      <c r="CO277" s="22" t="str">
        <f t="shared" si="321"/>
        <v/>
      </c>
      <c r="CP277" s="22" t="str">
        <f t="shared" si="322"/>
        <v/>
      </c>
      <c r="CQ277" s="22" t="str">
        <f t="shared" si="323"/>
        <v/>
      </c>
      <c r="CR277" s="22" t="str">
        <f t="shared" si="359"/>
        <v/>
      </c>
      <c r="CS277" s="22">
        <f t="shared" si="360"/>
        <v>18</v>
      </c>
      <c r="CY277" s="8" t="str">
        <f t="shared" si="324"/>
        <v>X</v>
      </c>
      <c r="CZ277" s="29" t="str">
        <f t="shared" si="325"/>
        <v>X</v>
      </c>
      <c r="DB277" s="8" t="str">
        <f t="shared" si="326"/>
        <v>X</v>
      </c>
      <c r="DC277" s="8" t="str">
        <f t="shared" si="327"/>
        <v>X</v>
      </c>
      <c r="DD277" s="8" t="str">
        <f t="shared" si="328"/>
        <v>X</v>
      </c>
      <c r="DE277" s="8" t="str">
        <f t="shared" si="329"/>
        <v>X</v>
      </c>
      <c r="DF277" s="8" t="str">
        <f t="shared" si="330"/>
        <v>X</v>
      </c>
      <c r="DG277" s="8" t="str">
        <f t="shared" si="331"/>
        <v>X</v>
      </c>
      <c r="DH277" s="8" t="str">
        <f t="shared" si="332"/>
        <v>X</v>
      </c>
      <c r="DI277" s="8" t="str">
        <f t="shared" si="333"/>
        <v>X</v>
      </c>
      <c r="DJ277" s="8" t="str">
        <f t="shared" si="334"/>
        <v>X</v>
      </c>
      <c r="DK277" s="8" t="str">
        <f t="shared" si="335"/>
        <v>X</v>
      </c>
      <c r="DL277" s="8" t="str">
        <f t="shared" si="336"/>
        <v>X</v>
      </c>
      <c r="DM277" s="8" t="str">
        <f t="shared" si="337"/>
        <v>X</v>
      </c>
      <c r="DN277" s="8" t="str">
        <f t="shared" si="338"/>
        <v>X</v>
      </c>
      <c r="DO277" s="8" t="str">
        <f t="shared" si="339"/>
        <v>X</v>
      </c>
      <c r="DP277" s="8" t="str">
        <f t="shared" si="340"/>
        <v>X</v>
      </c>
      <c r="DQ277" s="8" t="str">
        <f t="shared" si="341"/>
        <v>X</v>
      </c>
      <c r="DR277" s="8" t="str">
        <f t="shared" si="342"/>
        <v>X</v>
      </c>
      <c r="DS277" s="8" t="str">
        <f t="shared" si="343"/>
        <v>X</v>
      </c>
      <c r="DT277" s="8" t="str">
        <f t="shared" si="344"/>
        <v>X</v>
      </c>
      <c r="DU277" s="8" t="str">
        <f t="shared" si="345"/>
        <v>X</v>
      </c>
      <c r="DV277" s="8" t="str">
        <f t="shared" si="346"/>
        <v>X</v>
      </c>
      <c r="DW277" s="8" t="str">
        <f t="shared" si="347"/>
        <v>X</v>
      </c>
      <c r="DX277" s="8" t="str">
        <f t="shared" si="348"/>
        <v>X</v>
      </c>
      <c r="DZ277" s="8" t="str">
        <f t="shared" si="349"/>
        <v>X</v>
      </c>
      <c r="EB277" s="8">
        <f>IF($DZ277="", "", COUNTIF($DZ$11:$DZ277, "X"))</f>
        <v>267</v>
      </c>
      <c r="ED277" s="10" t="str">
        <f t="shared" si="350"/>
        <v>267. Paradisus Los Cabos All Inclusive Adults Only</v>
      </c>
      <c r="EF277" s="8">
        <v>267</v>
      </c>
      <c r="EH277" s="10" t="str">
        <f>IF($B277="", "", IF(COUNTIF($B$11:$B277, $B277)&gt;1, "", $B277))</f>
        <v>Mexico</v>
      </c>
      <c r="EI277" s="8">
        <f t="shared" si="351"/>
        <v>41</v>
      </c>
      <c r="EJ277" s="10" t="str">
        <f t="shared" si="352"/>
        <v/>
      </c>
      <c r="EL277" s="10" t="str">
        <f>IF($C277="", "", IF(COUNTIF($C$11:$C277, $C277)&gt;1, "", $C277))</f>
        <v>San José del Cabo</v>
      </c>
      <c r="EM277" s="8">
        <f t="shared" si="353"/>
        <v>267</v>
      </c>
      <c r="EN277" s="10" t="str">
        <f t="shared" si="354"/>
        <v>San José del Cabo</v>
      </c>
    </row>
    <row r="278" spans="1:144" hidden="1" x14ac:dyDescent="0.35">
      <c r="A278" s="2"/>
      <c r="B278" s="41" t="s">
        <v>498</v>
      </c>
      <c r="C278" s="42" t="s">
        <v>1214</v>
      </c>
      <c r="D278" s="42" t="s">
        <v>506</v>
      </c>
      <c r="E278" s="49">
        <v>70</v>
      </c>
      <c r="F278" s="49">
        <v>0</v>
      </c>
      <c r="G278" s="49">
        <v>70</v>
      </c>
      <c r="H278" s="49">
        <v>4</v>
      </c>
      <c r="I278" s="42" t="s">
        <v>137</v>
      </c>
      <c r="J278" s="50" t="s">
        <v>137</v>
      </c>
      <c r="K278" s="49">
        <v>70</v>
      </c>
      <c r="L278" s="49">
        <v>350</v>
      </c>
      <c r="M278" s="49">
        <v>140</v>
      </c>
      <c r="N278" s="49">
        <v>50</v>
      </c>
      <c r="O278" s="49">
        <v>70</v>
      </c>
      <c r="P278" s="49">
        <v>40</v>
      </c>
      <c r="Q278" s="49">
        <v>140</v>
      </c>
      <c r="R278" s="49">
        <v>120</v>
      </c>
      <c r="S278" s="50" t="s">
        <v>7</v>
      </c>
      <c r="T278" s="49" t="s">
        <v>137</v>
      </c>
      <c r="U278" s="49" t="s">
        <v>137</v>
      </c>
      <c r="V278" s="49" t="s">
        <v>137</v>
      </c>
      <c r="W278" s="50" t="s">
        <v>137</v>
      </c>
      <c r="X278" s="49" t="s">
        <v>137</v>
      </c>
      <c r="Y278" s="50" t="s">
        <v>137</v>
      </c>
      <c r="Z278" s="49" t="s">
        <v>137</v>
      </c>
      <c r="AA278" s="49">
        <v>25</v>
      </c>
      <c r="AB278" s="67" t="s">
        <v>137</v>
      </c>
      <c r="AC278" s="63" t="s">
        <v>814</v>
      </c>
      <c r="AD278" s="63" t="s">
        <v>1024</v>
      </c>
      <c r="AE278" s="43" t="s">
        <v>137</v>
      </c>
      <c r="AF278" s="2"/>
      <c r="BE278" s="8" t="str">
        <f t="shared" si="355"/>
        <v>X</v>
      </c>
      <c r="BG278" s="8" t="str">
        <f t="shared" si="292"/>
        <v/>
      </c>
      <c r="BH278" s="8" t="str">
        <f t="shared" si="293"/>
        <v/>
      </c>
      <c r="BI278" s="8" t="str">
        <f t="shared" si="294"/>
        <v/>
      </c>
      <c r="BJ278" s="8" t="str">
        <f t="shared" si="295"/>
        <v/>
      </c>
      <c r="BK278" s="8" t="str">
        <f t="shared" si="296"/>
        <v/>
      </c>
      <c r="BL278" s="8" t="str">
        <f t="shared" si="297"/>
        <v/>
      </c>
      <c r="BM278" s="8" t="str">
        <f t="shared" si="298"/>
        <v/>
      </c>
      <c r="BN278" s="8" t="str">
        <f t="shared" si="299"/>
        <v>Yellow</v>
      </c>
      <c r="BO278" s="8" t="str">
        <f t="shared" si="300"/>
        <v>Yellow</v>
      </c>
      <c r="BP278" s="8" t="str">
        <f t="shared" si="301"/>
        <v/>
      </c>
      <c r="BQ278" s="8" t="str">
        <f t="shared" si="302"/>
        <v/>
      </c>
      <c r="BR278" s="8" t="str">
        <f t="shared" si="303"/>
        <v/>
      </c>
      <c r="BS278" s="8" t="str">
        <f t="shared" si="304"/>
        <v/>
      </c>
      <c r="BT278" s="8" t="str">
        <f t="shared" si="305"/>
        <v/>
      </c>
      <c r="BU278" s="8" t="str">
        <f t="shared" si="306"/>
        <v/>
      </c>
      <c r="BV278" s="8" t="str">
        <f t="shared" si="307"/>
        <v/>
      </c>
      <c r="BW278" s="8" t="str">
        <f t="shared" si="308"/>
        <v/>
      </c>
      <c r="BX278" s="8" t="str">
        <f t="shared" si="309"/>
        <v/>
      </c>
      <c r="BY278" s="8" t="str">
        <f t="shared" si="310"/>
        <v>Yellow</v>
      </c>
      <c r="BZ278" s="8" t="str">
        <f t="shared" si="311"/>
        <v>Yellow</v>
      </c>
      <c r="CA278" s="8" t="str">
        <f t="shared" si="312"/>
        <v>Yellow</v>
      </c>
      <c r="CB278" s="8" t="str">
        <f t="shared" si="313"/>
        <v>Yellow</v>
      </c>
      <c r="CC278" s="8" t="str">
        <f t="shared" si="314"/>
        <v>Yellow</v>
      </c>
      <c r="CD278" s="8" t="str">
        <f t="shared" si="315"/>
        <v>Yellow</v>
      </c>
      <c r="CE278" s="8" t="str">
        <f t="shared" si="316"/>
        <v>Yellow</v>
      </c>
      <c r="CF278" s="8" t="str">
        <f t="shared" si="317"/>
        <v/>
      </c>
      <c r="CG278" s="8" t="str">
        <f t="shared" si="356"/>
        <v>Yellow</v>
      </c>
      <c r="CH278" s="8" t="str">
        <f t="shared" si="318"/>
        <v/>
      </c>
      <c r="CI278" s="8" t="str">
        <f t="shared" si="357"/>
        <v/>
      </c>
      <c r="CJ278" s="8" t="str">
        <f t="shared" si="319"/>
        <v>Yellow</v>
      </c>
      <c r="CL278" s="10" t="str">
        <f t="shared" si="358"/>
        <v>Mexico - Punta Maroma - Chable Maroma</v>
      </c>
      <c r="CN278" s="22">
        <f t="shared" si="320"/>
        <v>350</v>
      </c>
      <c r="CO278" s="22" t="str">
        <f t="shared" si="321"/>
        <v/>
      </c>
      <c r="CP278" s="22" t="str">
        <f t="shared" si="322"/>
        <v/>
      </c>
      <c r="CQ278" s="22" t="str">
        <f t="shared" si="323"/>
        <v/>
      </c>
      <c r="CR278" s="22" t="str">
        <f t="shared" si="359"/>
        <v/>
      </c>
      <c r="CS278" s="22">
        <f t="shared" si="360"/>
        <v>25</v>
      </c>
      <c r="CY278" s="8" t="str">
        <f t="shared" si="324"/>
        <v>X</v>
      </c>
      <c r="CZ278" s="29" t="str">
        <f t="shared" si="325"/>
        <v>X</v>
      </c>
      <c r="DB278" s="8" t="str">
        <f t="shared" si="326"/>
        <v>X</v>
      </c>
      <c r="DC278" s="8" t="str">
        <f t="shared" si="327"/>
        <v>X</v>
      </c>
      <c r="DD278" s="8" t="str">
        <f t="shared" si="328"/>
        <v>X</v>
      </c>
      <c r="DE278" s="8" t="str">
        <f t="shared" si="329"/>
        <v>X</v>
      </c>
      <c r="DF278" s="8" t="str">
        <f t="shared" si="330"/>
        <v>X</v>
      </c>
      <c r="DG278" s="8" t="str">
        <f t="shared" si="331"/>
        <v>X</v>
      </c>
      <c r="DH278" s="8" t="str">
        <f t="shared" si="332"/>
        <v>X</v>
      </c>
      <c r="DI278" s="8" t="str">
        <f t="shared" si="333"/>
        <v>X</v>
      </c>
      <c r="DJ278" s="8" t="str">
        <f t="shared" si="334"/>
        <v>X</v>
      </c>
      <c r="DK278" s="8" t="str">
        <f t="shared" si="335"/>
        <v>X</v>
      </c>
      <c r="DL278" s="8" t="str">
        <f t="shared" si="336"/>
        <v>X</v>
      </c>
      <c r="DM278" s="8" t="str">
        <f t="shared" si="337"/>
        <v>X</v>
      </c>
      <c r="DN278" s="8" t="str">
        <f t="shared" si="338"/>
        <v>X</v>
      </c>
      <c r="DO278" s="8" t="str">
        <f t="shared" si="339"/>
        <v>X</v>
      </c>
      <c r="DP278" s="8" t="str">
        <f t="shared" si="340"/>
        <v>X</v>
      </c>
      <c r="DQ278" s="8" t="str">
        <f t="shared" si="341"/>
        <v>X</v>
      </c>
      <c r="DR278" s="8" t="str">
        <f t="shared" si="342"/>
        <v>X</v>
      </c>
      <c r="DS278" s="8" t="str">
        <f t="shared" si="343"/>
        <v>X</v>
      </c>
      <c r="DT278" s="8" t="str">
        <f t="shared" si="344"/>
        <v>X</v>
      </c>
      <c r="DU278" s="8" t="str">
        <f t="shared" si="345"/>
        <v>X</v>
      </c>
      <c r="DV278" s="8" t="str">
        <f t="shared" si="346"/>
        <v>X</v>
      </c>
      <c r="DW278" s="8" t="str">
        <f t="shared" si="347"/>
        <v>X</v>
      </c>
      <c r="DX278" s="8" t="str">
        <f t="shared" si="348"/>
        <v>X</v>
      </c>
      <c r="DZ278" s="8" t="str">
        <f t="shared" si="349"/>
        <v>X</v>
      </c>
      <c r="EB278" s="8">
        <f>IF($DZ278="", "", COUNTIF($DZ$11:$DZ278, "X"))</f>
        <v>268</v>
      </c>
      <c r="ED278" s="10" t="str">
        <f t="shared" si="350"/>
        <v>268. Chable Maroma</v>
      </c>
      <c r="EF278" s="8">
        <v>268</v>
      </c>
      <c r="EH278" s="10" t="str">
        <f>IF($B278="", "", IF(COUNTIF($B$11:$B278, $B278)&gt;1, "", $B278))</f>
        <v/>
      </c>
      <c r="EI278" s="8" t="str">
        <f t="shared" si="351"/>
        <v/>
      </c>
      <c r="EJ278" s="10" t="str">
        <f t="shared" si="352"/>
        <v/>
      </c>
      <c r="EL278" s="10" t="str">
        <f>IF($C278="", "", IF(COUNTIF($C$11:$C278, $C278)&gt;1, "", $C278))</f>
        <v>Punta Maroma</v>
      </c>
      <c r="EM278" s="8">
        <f t="shared" si="353"/>
        <v>242</v>
      </c>
      <c r="EN278" s="10" t="str">
        <f t="shared" si="354"/>
        <v>San Juan</v>
      </c>
    </row>
    <row r="279" spans="1:144" hidden="1" x14ac:dyDescent="0.35">
      <c r="A279" s="2"/>
      <c r="B279" s="41" t="s">
        <v>498</v>
      </c>
      <c r="C279" s="42" t="s">
        <v>501</v>
      </c>
      <c r="D279" s="42" t="s">
        <v>502</v>
      </c>
      <c r="E279" s="49">
        <v>40</v>
      </c>
      <c r="F279" s="49">
        <v>0</v>
      </c>
      <c r="G279" s="49">
        <v>40</v>
      </c>
      <c r="H279" s="49">
        <v>2</v>
      </c>
      <c r="I279" s="42" t="s">
        <v>137</v>
      </c>
      <c r="J279" s="50" t="s">
        <v>137</v>
      </c>
      <c r="K279" s="49">
        <v>200</v>
      </c>
      <c r="L279" s="49">
        <v>340</v>
      </c>
      <c r="M279" s="49">
        <v>150</v>
      </c>
      <c r="N279" s="49">
        <v>150</v>
      </c>
      <c r="O279" s="49" t="s">
        <v>137</v>
      </c>
      <c r="P279" s="49" t="s">
        <v>137</v>
      </c>
      <c r="Q279" s="49">
        <v>150</v>
      </c>
      <c r="R279" s="49">
        <v>200</v>
      </c>
      <c r="S279" s="50" t="s">
        <v>7</v>
      </c>
      <c r="T279" s="49" t="s">
        <v>137</v>
      </c>
      <c r="U279" s="49" t="s">
        <v>137</v>
      </c>
      <c r="V279" s="49" t="s">
        <v>137</v>
      </c>
      <c r="W279" s="50" t="s">
        <v>7</v>
      </c>
      <c r="X279" s="49" t="s">
        <v>137</v>
      </c>
      <c r="Y279" s="50" t="s">
        <v>137</v>
      </c>
      <c r="Z279" s="49" t="s">
        <v>137</v>
      </c>
      <c r="AA279" s="49">
        <v>21</v>
      </c>
      <c r="AB279" s="67" t="s">
        <v>137</v>
      </c>
      <c r="AC279" s="63" t="s">
        <v>814</v>
      </c>
      <c r="AD279" s="63" t="s">
        <v>1021</v>
      </c>
      <c r="AE279" s="43" t="s">
        <v>137</v>
      </c>
      <c r="AF279" s="2"/>
      <c r="BE279" s="8" t="str">
        <f t="shared" si="355"/>
        <v>X</v>
      </c>
      <c r="BG279" s="8" t="str">
        <f t="shared" si="292"/>
        <v/>
      </c>
      <c r="BH279" s="8" t="str">
        <f t="shared" si="293"/>
        <v/>
      </c>
      <c r="BI279" s="8" t="str">
        <f t="shared" si="294"/>
        <v/>
      </c>
      <c r="BJ279" s="8" t="str">
        <f t="shared" si="295"/>
        <v/>
      </c>
      <c r="BK279" s="8" t="str">
        <f t="shared" si="296"/>
        <v/>
      </c>
      <c r="BL279" s="8" t="str">
        <f t="shared" si="297"/>
        <v/>
      </c>
      <c r="BM279" s="8" t="str">
        <f t="shared" si="298"/>
        <v/>
      </c>
      <c r="BN279" s="8" t="str">
        <f t="shared" si="299"/>
        <v>Yellow</v>
      </c>
      <c r="BO279" s="8" t="str">
        <f t="shared" si="300"/>
        <v>Yellow</v>
      </c>
      <c r="BP279" s="8" t="str">
        <f t="shared" si="301"/>
        <v/>
      </c>
      <c r="BQ279" s="8" t="str">
        <f t="shared" si="302"/>
        <v/>
      </c>
      <c r="BR279" s="8" t="str">
        <f t="shared" si="303"/>
        <v/>
      </c>
      <c r="BS279" s="8" t="str">
        <f t="shared" si="304"/>
        <v/>
      </c>
      <c r="BT279" s="8" t="str">
        <f t="shared" si="305"/>
        <v>Yellow</v>
      </c>
      <c r="BU279" s="8" t="str">
        <f t="shared" si="306"/>
        <v>Yellow</v>
      </c>
      <c r="BV279" s="8" t="str">
        <f t="shared" si="307"/>
        <v/>
      </c>
      <c r="BW279" s="8" t="str">
        <f t="shared" si="308"/>
        <v/>
      </c>
      <c r="BX279" s="8" t="str">
        <f t="shared" si="309"/>
        <v/>
      </c>
      <c r="BY279" s="8" t="str">
        <f t="shared" si="310"/>
        <v>Yellow</v>
      </c>
      <c r="BZ279" s="8" t="str">
        <f t="shared" si="311"/>
        <v>Yellow</v>
      </c>
      <c r="CA279" s="8" t="str">
        <f t="shared" si="312"/>
        <v>Yellow</v>
      </c>
      <c r="CB279" s="8" t="str">
        <f t="shared" si="313"/>
        <v/>
      </c>
      <c r="CC279" s="8" t="str">
        <f t="shared" si="314"/>
        <v>Yellow</v>
      </c>
      <c r="CD279" s="8" t="str">
        <f t="shared" si="315"/>
        <v>Yellow</v>
      </c>
      <c r="CE279" s="8" t="str">
        <f t="shared" si="316"/>
        <v>Yellow</v>
      </c>
      <c r="CF279" s="8" t="str">
        <f t="shared" si="317"/>
        <v/>
      </c>
      <c r="CG279" s="8" t="str">
        <f t="shared" si="356"/>
        <v>Yellow</v>
      </c>
      <c r="CH279" s="8" t="str">
        <f t="shared" si="318"/>
        <v/>
      </c>
      <c r="CI279" s="8" t="str">
        <f t="shared" si="357"/>
        <v/>
      </c>
      <c r="CJ279" s="8" t="str">
        <f t="shared" si="319"/>
        <v>Yellow</v>
      </c>
      <c r="CL279" s="10" t="str">
        <f t="shared" si="358"/>
        <v>Mexico - Chochola, Yucatan - Chable Yucatan</v>
      </c>
      <c r="CN279" s="22">
        <f t="shared" si="320"/>
        <v>340</v>
      </c>
      <c r="CO279" s="22" t="str">
        <f t="shared" si="321"/>
        <v/>
      </c>
      <c r="CP279" s="22" t="str">
        <f t="shared" si="322"/>
        <v/>
      </c>
      <c r="CQ279" s="22" t="str">
        <f t="shared" si="323"/>
        <v/>
      </c>
      <c r="CR279" s="22" t="str">
        <f t="shared" si="359"/>
        <v/>
      </c>
      <c r="CS279" s="22">
        <f t="shared" si="360"/>
        <v>21</v>
      </c>
      <c r="CY279" s="8" t="str">
        <f t="shared" si="324"/>
        <v>X</v>
      </c>
      <c r="CZ279" s="29" t="str">
        <f t="shared" si="325"/>
        <v>X</v>
      </c>
      <c r="DB279" s="8" t="str">
        <f t="shared" si="326"/>
        <v>X</v>
      </c>
      <c r="DC279" s="8" t="str">
        <f t="shared" si="327"/>
        <v>X</v>
      </c>
      <c r="DD279" s="8" t="str">
        <f t="shared" si="328"/>
        <v>X</v>
      </c>
      <c r="DE279" s="8" t="str">
        <f t="shared" si="329"/>
        <v>X</v>
      </c>
      <c r="DF279" s="8" t="str">
        <f t="shared" si="330"/>
        <v>X</v>
      </c>
      <c r="DG279" s="8" t="str">
        <f t="shared" si="331"/>
        <v>X</v>
      </c>
      <c r="DH279" s="8" t="str">
        <f t="shared" si="332"/>
        <v>X</v>
      </c>
      <c r="DI279" s="8" t="str">
        <f t="shared" si="333"/>
        <v>X</v>
      </c>
      <c r="DJ279" s="8" t="str">
        <f t="shared" si="334"/>
        <v>X</v>
      </c>
      <c r="DK279" s="8" t="str">
        <f t="shared" si="335"/>
        <v>X</v>
      </c>
      <c r="DL279" s="8" t="str">
        <f t="shared" si="336"/>
        <v>X</v>
      </c>
      <c r="DM279" s="8" t="str">
        <f t="shared" si="337"/>
        <v>X</v>
      </c>
      <c r="DN279" s="8" t="str">
        <f t="shared" si="338"/>
        <v>X</v>
      </c>
      <c r="DO279" s="8" t="str">
        <f t="shared" si="339"/>
        <v>X</v>
      </c>
      <c r="DP279" s="8" t="str">
        <f t="shared" si="340"/>
        <v>X</v>
      </c>
      <c r="DQ279" s="8" t="str">
        <f t="shared" si="341"/>
        <v>X</v>
      </c>
      <c r="DR279" s="8" t="str">
        <f t="shared" si="342"/>
        <v>X</v>
      </c>
      <c r="DS279" s="8" t="str">
        <f t="shared" si="343"/>
        <v>X</v>
      </c>
      <c r="DT279" s="8" t="str">
        <f t="shared" si="344"/>
        <v>X</v>
      </c>
      <c r="DU279" s="8" t="str">
        <f t="shared" si="345"/>
        <v>X</v>
      </c>
      <c r="DV279" s="8" t="str">
        <f t="shared" si="346"/>
        <v>X</v>
      </c>
      <c r="DW279" s="8" t="str">
        <f t="shared" si="347"/>
        <v>X</v>
      </c>
      <c r="DX279" s="8" t="str">
        <f t="shared" si="348"/>
        <v>X</v>
      </c>
      <c r="DZ279" s="8" t="str">
        <f t="shared" si="349"/>
        <v>X</v>
      </c>
      <c r="EB279" s="8">
        <f>IF($DZ279="", "", COUNTIF($DZ$11:$DZ279, "X"))</f>
        <v>269</v>
      </c>
      <c r="ED279" s="10" t="str">
        <f t="shared" si="350"/>
        <v>269. Chable Yucatan</v>
      </c>
      <c r="EF279" s="8">
        <v>269</v>
      </c>
      <c r="EH279" s="10" t="str">
        <f>IF($B279="", "", IF(COUNTIF($B$11:$B279, $B279)&gt;1, "", $B279))</f>
        <v/>
      </c>
      <c r="EI279" s="8" t="str">
        <f t="shared" si="351"/>
        <v/>
      </c>
      <c r="EJ279" s="10" t="str">
        <f t="shared" si="352"/>
        <v/>
      </c>
      <c r="EL279" s="10" t="str">
        <f>IF($C279="", "", IF(COUNTIF($C$11:$C279, $C279)&gt;1, "", $C279))</f>
        <v>Chochola, Yucatan</v>
      </c>
      <c r="EM279" s="8">
        <f t="shared" si="353"/>
        <v>63</v>
      </c>
      <c r="EN279" s="10" t="str">
        <f t="shared" si="354"/>
        <v>San Lorenzo di Sebato</v>
      </c>
    </row>
    <row r="280" spans="1:144" hidden="1" x14ac:dyDescent="0.35">
      <c r="A280" s="2"/>
      <c r="B280" s="41" t="s">
        <v>498</v>
      </c>
      <c r="C280" s="42" t="s">
        <v>507</v>
      </c>
      <c r="D280" s="42" t="s">
        <v>508</v>
      </c>
      <c r="E280" s="49">
        <v>235</v>
      </c>
      <c r="F280" s="49">
        <v>207</v>
      </c>
      <c r="G280" s="49">
        <v>28</v>
      </c>
      <c r="H280" s="49">
        <v>8</v>
      </c>
      <c r="I280" s="42" t="s">
        <v>137</v>
      </c>
      <c r="J280" s="50" t="s">
        <v>137</v>
      </c>
      <c r="K280" s="49">
        <v>1000</v>
      </c>
      <c r="L280" s="49">
        <v>990</v>
      </c>
      <c r="M280" s="49">
        <v>500</v>
      </c>
      <c r="N280" s="49">
        <v>350</v>
      </c>
      <c r="O280" s="49" t="s">
        <v>137</v>
      </c>
      <c r="P280" s="49" t="s">
        <v>137</v>
      </c>
      <c r="Q280" s="49">
        <v>350</v>
      </c>
      <c r="R280" s="49">
        <v>1000</v>
      </c>
      <c r="S280" s="50" t="s">
        <v>7</v>
      </c>
      <c r="T280" s="49" t="s">
        <v>137</v>
      </c>
      <c r="U280" s="49" t="s">
        <v>137</v>
      </c>
      <c r="V280" s="49" t="s">
        <v>137</v>
      </c>
      <c r="W280" s="50" t="s">
        <v>7</v>
      </c>
      <c r="X280" s="49" t="s">
        <v>137</v>
      </c>
      <c r="Y280" s="50" t="s">
        <v>137</v>
      </c>
      <c r="Z280" s="49" t="s">
        <v>137</v>
      </c>
      <c r="AA280" s="49">
        <v>20</v>
      </c>
      <c r="AB280" s="67" t="s">
        <v>137</v>
      </c>
      <c r="AC280" s="63" t="s">
        <v>814</v>
      </c>
      <c r="AD280" s="63" t="s">
        <v>1025</v>
      </c>
      <c r="AE280" s="43" t="s">
        <v>137</v>
      </c>
      <c r="AF280" s="2"/>
      <c r="BE280" s="8" t="str">
        <f t="shared" si="355"/>
        <v>X</v>
      </c>
      <c r="BG280" s="8" t="str">
        <f t="shared" si="292"/>
        <v/>
      </c>
      <c r="BH280" s="8" t="str">
        <f t="shared" si="293"/>
        <v/>
      </c>
      <c r="BI280" s="8" t="str">
        <f t="shared" si="294"/>
        <v/>
      </c>
      <c r="BJ280" s="8" t="str">
        <f t="shared" si="295"/>
        <v/>
      </c>
      <c r="BK280" s="8" t="str">
        <f t="shared" si="296"/>
        <v/>
      </c>
      <c r="BL280" s="8" t="str">
        <f t="shared" si="297"/>
        <v/>
      </c>
      <c r="BM280" s="8" t="str">
        <f t="shared" si="298"/>
        <v/>
      </c>
      <c r="BN280" s="8" t="str">
        <f t="shared" si="299"/>
        <v>Yellow</v>
      </c>
      <c r="BO280" s="8" t="str">
        <f t="shared" si="300"/>
        <v>Yellow</v>
      </c>
      <c r="BP280" s="8" t="str">
        <f t="shared" si="301"/>
        <v/>
      </c>
      <c r="BQ280" s="8" t="str">
        <f t="shared" si="302"/>
        <v/>
      </c>
      <c r="BR280" s="8" t="str">
        <f t="shared" si="303"/>
        <v/>
      </c>
      <c r="BS280" s="8" t="str">
        <f t="shared" si="304"/>
        <v/>
      </c>
      <c r="BT280" s="8" t="str">
        <f t="shared" si="305"/>
        <v>Yellow</v>
      </c>
      <c r="BU280" s="8" t="str">
        <f t="shared" si="306"/>
        <v>Yellow</v>
      </c>
      <c r="BV280" s="8" t="str">
        <f t="shared" si="307"/>
        <v/>
      </c>
      <c r="BW280" s="8" t="str">
        <f t="shared" si="308"/>
        <v/>
      </c>
      <c r="BX280" s="8" t="str">
        <f t="shared" si="309"/>
        <v/>
      </c>
      <c r="BY280" s="8" t="str">
        <f t="shared" si="310"/>
        <v>Yellow</v>
      </c>
      <c r="BZ280" s="8" t="str">
        <f t="shared" si="311"/>
        <v>Yellow</v>
      </c>
      <c r="CA280" s="8" t="str">
        <f t="shared" si="312"/>
        <v>Yellow</v>
      </c>
      <c r="CB280" s="8" t="str">
        <f t="shared" si="313"/>
        <v/>
      </c>
      <c r="CC280" s="8" t="str">
        <f t="shared" si="314"/>
        <v>Yellow</v>
      </c>
      <c r="CD280" s="8" t="str">
        <f t="shared" si="315"/>
        <v>Yellow</v>
      </c>
      <c r="CE280" s="8" t="str">
        <f t="shared" si="316"/>
        <v>Yellow</v>
      </c>
      <c r="CF280" s="8" t="str">
        <f t="shared" si="317"/>
        <v/>
      </c>
      <c r="CG280" s="8" t="str">
        <f t="shared" si="356"/>
        <v>Yellow</v>
      </c>
      <c r="CH280" s="8" t="str">
        <f t="shared" si="318"/>
        <v/>
      </c>
      <c r="CI280" s="8" t="str">
        <f t="shared" si="357"/>
        <v/>
      </c>
      <c r="CJ280" s="8" t="str">
        <f t="shared" si="319"/>
        <v>Yellow</v>
      </c>
      <c r="CL280" s="10" t="str">
        <f t="shared" si="358"/>
        <v>Mexico - San Jose del Cabo - Marquis Los Cabos All Inclusive Resort &amp; Spa</v>
      </c>
      <c r="CN280" s="22">
        <f t="shared" si="320"/>
        <v>990</v>
      </c>
      <c r="CO280" s="22" t="str">
        <f t="shared" si="321"/>
        <v/>
      </c>
      <c r="CP280" s="22" t="str">
        <f t="shared" si="322"/>
        <v/>
      </c>
      <c r="CQ280" s="22" t="str">
        <f t="shared" si="323"/>
        <v/>
      </c>
      <c r="CR280" s="22" t="str">
        <f t="shared" si="359"/>
        <v/>
      </c>
      <c r="CS280" s="22">
        <f t="shared" si="360"/>
        <v>20</v>
      </c>
      <c r="CY280" s="8" t="str">
        <f t="shared" si="324"/>
        <v>X</v>
      </c>
      <c r="CZ280" s="29" t="str">
        <f t="shared" si="325"/>
        <v>X</v>
      </c>
      <c r="DB280" s="8" t="str">
        <f t="shared" si="326"/>
        <v>X</v>
      </c>
      <c r="DC280" s="8" t="str">
        <f t="shared" si="327"/>
        <v>X</v>
      </c>
      <c r="DD280" s="8" t="str">
        <f t="shared" si="328"/>
        <v>X</v>
      </c>
      <c r="DE280" s="8" t="str">
        <f t="shared" si="329"/>
        <v>X</v>
      </c>
      <c r="DF280" s="8" t="str">
        <f t="shared" si="330"/>
        <v>X</v>
      </c>
      <c r="DG280" s="8" t="str">
        <f t="shared" si="331"/>
        <v>X</v>
      </c>
      <c r="DH280" s="8" t="str">
        <f t="shared" si="332"/>
        <v>X</v>
      </c>
      <c r="DI280" s="8" t="str">
        <f t="shared" si="333"/>
        <v>X</v>
      </c>
      <c r="DJ280" s="8" t="str">
        <f t="shared" si="334"/>
        <v>X</v>
      </c>
      <c r="DK280" s="8" t="str">
        <f t="shared" si="335"/>
        <v>X</v>
      </c>
      <c r="DL280" s="8" t="str">
        <f t="shared" si="336"/>
        <v>X</v>
      </c>
      <c r="DM280" s="8" t="str">
        <f t="shared" si="337"/>
        <v>X</v>
      </c>
      <c r="DN280" s="8" t="str">
        <f t="shared" si="338"/>
        <v>X</v>
      </c>
      <c r="DO280" s="8" t="str">
        <f t="shared" si="339"/>
        <v>X</v>
      </c>
      <c r="DP280" s="8" t="str">
        <f t="shared" si="340"/>
        <v>X</v>
      </c>
      <c r="DQ280" s="8" t="str">
        <f t="shared" si="341"/>
        <v>X</v>
      </c>
      <c r="DR280" s="8" t="str">
        <f t="shared" si="342"/>
        <v>X</v>
      </c>
      <c r="DS280" s="8" t="str">
        <f t="shared" si="343"/>
        <v>X</v>
      </c>
      <c r="DT280" s="8" t="str">
        <f t="shared" si="344"/>
        <v>X</v>
      </c>
      <c r="DU280" s="8" t="str">
        <f t="shared" si="345"/>
        <v>X</v>
      </c>
      <c r="DV280" s="8" t="str">
        <f t="shared" si="346"/>
        <v>X</v>
      </c>
      <c r="DW280" s="8" t="str">
        <f t="shared" si="347"/>
        <v>X</v>
      </c>
      <c r="DX280" s="8" t="str">
        <f t="shared" si="348"/>
        <v>X</v>
      </c>
      <c r="DZ280" s="8" t="str">
        <f t="shared" si="349"/>
        <v>X</v>
      </c>
      <c r="EB280" s="8">
        <f>IF($DZ280="", "", COUNTIF($DZ$11:$DZ280, "X"))</f>
        <v>270</v>
      </c>
      <c r="ED280" s="10" t="str">
        <f t="shared" si="350"/>
        <v>270. Marquis Los Cabos All Inclusive Resort &amp; Spa</v>
      </c>
      <c r="EF280" s="8">
        <v>270</v>
      </c>
      <c r="EH280" s="10" t="str">
        <f>IF($B280="", "", IF(COUNTIF($B$11:$B280, $B280)&gt;1, "", $B280))</f>
        <v/>
      </c>
      <c r="EI280" s="8" t="str">
        <f t="shared" si="351"/>
        <v/>
      </c>
      <c r="EJ280" s="10" t="str">
        <f t="shared" si="352"/>
        <v/>
      </c>
      <c r="EL280" s="10" t="str">
        <f>IF($C280="", "", IF(COUNTIF($C$11:$C280, $C280)&gt;1, "", $C280))</f>
        <v>San Jose del Cabo</v>
      </c>
      <c r="EM280" s="8">
        <f t="shared" si="353"/>
        <v>266</v>
      </c>
      <c r="EN280" s="10" t="str">
        <f t="shared" si="354"/>
        <v>San Pedro de Atacama</v>
      </c>
    </row>
    <row r="281" spans="1:144" hidden="1" x14ac:dyDescent="0.35">
      <c r="A281" s="2"/>
      <c r="B281" s="41" t="s">
        <v>498</v>
      </c>
      <c r="C281" s="42" t="s">
        <v>503</v>
      </c>
      <c r="D281" s="42" t="s">
        <v>1453</v>
      </c>
      <c r="E281" s="49">
        <v>219</v>
      </c>
      <c r="F281" s="49">
        <v>125</v>
      </c>
      <c r="G281" s="49">
        <v>94</v>
      </c>
      <c r="H281" s="49">
        <v>15</v>
      </c>
      <c r="I281" s="42" t="s">
        <v>137</v>
      </c>
      <c r="J281" s="50" t="s">
        <v>137</v>
      </c>
      <c r="K281" s="49">
        <v>1000</v>
      </c>
      <c r="L281" s="49">
        <v>3029</v>
      </c>
      <c r="M281" s="49">
        <v>1000</v>
      </c>
      <c r="N281" s="49">
        <v>700</v>
      </c>
      <c r="O281" s="49" t="s">
        <v>137</v>
      </c>
      <c r="P281" s="49" t="s">
        <v>137</v>
      </c>
      <c r="Q281" s="49">
        <v>700</v>
      </c>
      <c r="R281" s="49">
        <v>1000</v>
      </c>
      <c r="S281" s="50" t="s">
        <v>7</v>
      </c>
      <c r="T281" s="49" t="s">
        <v>137</v>
      </c>
      <c r="U281" s="49" t="s">
        <v>137</v>
      </c>
      <c r="V281" s="49" t="s">
        <v>137</v>
      </c>
      <c r="W281" s="50" t="s">
        <v>137</v>
      </c>
      <c r="X281" s="49" t="s">
        <v>137</v>
      </c>
      <c r="Y281" s="50" t="s">
        <v>137</v>
      </c>
      <c r="Z281" s="49" t="s">
        <v>137</v>
      </c>
      <c r="AA281" s="49">
        <v>9</v>
      </c>
      <c r="AB281" s="67" t="s">
        <v>137</v>
      </c>
      <c r="AC281" s="63" t="s">
        <v>814</v>
      </c>
      <c r="AD281" s="63" t="s">
        <v>1026</v>
      </c>
      <c r="AE281" s="43" t="s">
        <v>137</v>
      </c>
      <c r="AF281" s="2"/>
      <c r="BE281" s="8" t="str">
        <f t="shared" si="355"/>
        <v>X</v>
      </c>
      <c r="BG281" s="8" t="str">
        <f t="shared" si="292"/>
        <v/>
      </c>
      <c r="BH281" s="8" t="str">
        <f t="shared" si="293"/>
        <v/>
      </c>
      <c r="BI281" s="8" t="str">
        <f t="shared" si="294"/>
        <v/>
      </c>
      <c r="BJ281" s="8" t="str">
        <f t="shared" si="295"/>
        <v/>
      </c>
      <c r="BK281" s="8" t="str">
        <f t="shared" si="296"/>
        <v/>
      </c>
      <c r="BL281" s="8" t="str">
        <f t="shared" si="297"/>
        <v/>
      </c>
      <c r="BM281" s="8" t="str">
        <f t="shared" si="298"/>
        <v/>
      </c>
      <c r="BN281" s="8" t="str">
        <f t="shared" si="299"/>
        <v>Yellow</v>
      </c>
      <c r="BO281" s="8" t="str">
        <f t="shared" si="300"/>
        <v>Yellow</v>
      </c>
      <c r="BP281" s="8" t="str">
        <f t="shared" si="301"/>
        <v/>
      </c>
      <c r="BQ281" s="8" t="str">
        <f t="shared" si="302"/>
        <v/>
      </c>
      <c r="BR281" s="8" t="str">
        <f t="shared" si="303"/>
        <v/>
      </c>
      <c r="BS281" s="8" t="str">
        <f t="shared" si="304"/>
        <v/>
      </c>
      <c r="BT281" s="8" t="str">
        <f t="shared" si="305"/>
        <v>Yellow</v>
      </c>
      <c r="BU281" s="8" t="str">
        <f t="shared" si="306"/>
        <v>Yellow</v>
      </c>
      <c r="BV281" s="8" t="str">
        <f t="shared" si="307"/>
        <v/>
      </c>
      <c r="BW281" s="8" t="str">
        <f t="shared" si="308"/>
        <v/>
      </c>
      <c r="BX281" s="8" t="str">
        <f t="shared" si="309"/>
        <v/>
      </c>
      <c r="BY281" s="8" t="str">
        <f t="shared" si="310"/>
        <v>Yellow</v>
      </c>
      <c r="BZ281" s="8" t="str">
        <f t="shared" si="311"/>
        <v>Yellow</v>
      </c>
      <c r="CA281" s="8" t="str">
        <f t="shared" si="312"/>
        <v>Yellow</v>
      </c>
      <c r="CB281" s="8" t="str">
        <f t="shared" si="313"/>
        <v>Yellow</v>
      </c>
      <c r="CC281" s="8" t="str">
        <f t="shared" si="314"/>
        <v>Yellow</v>
      </c>
      <c r="CD281" s="8" t="str">
        <f t="shared" si="315"/>
        <v>Yellow</v>
      </c>
      <c r="CE281" s="8" t="str">
        <f t="shared" si="316"/>
        <v>Yellow</v>
      </c>
      <c r="CF281" s="8" t="str">
        <f t="shared" si="317"/>
        <v/>
      </c>
      <c r="CG281" s="8" t="str">
        <f t="shared" si="356"/>
        <v>Yellow</v>
      </c>
      <c r="CH281" s="8" t="str">
        <f t="shared" si="318"/>
        <v/>
      </c>
      <c r="CI281" s="8" t="str">
        <f t="shared" si="357"/>
        <v/>
      </c>
      <c r="CJ281" s="8" t="str">
        <f t="shared" si="319"/>
        <v>Yellow</v>
      </c>
      <c r="CL281" s="10" t="str">
        <f t="shared" si="358"/>
        <v>Mexico - Mexico City - Hotel Marquis Reforma</v>
      </c>
      <c r="CN281" s="22">
        <f t="shared" si="320"/>
        <v>3029</v>
      </c>
      <c r="CO281" s="22" t="str">
        <f t="shared" si="321"/>
        <v/>
      </c>
      <c r="CP281" s="22" t="str">
        <f t="shared" si="322"/>
        <v/>
      </c>
      <c r="CQ281" s="22" t="str">
        <f t="shared" si="323"/>
        <v/>
      </c>
      <c r="CR281" s="22" t="str">
        <f t="shared" si="359"/>
        <v/>
      </c>
      <c r="CS281" s="22">
        <f t="shared" si="360"/>
        <v>9</v>
      </c>
      <c r="CY281" s="8" t="str">
        <f t="shared" si="324"/>
        <v>X</v>
      </c>
      <c r="CZ281" s="29" t="str">
        <f t="shared" si="325"/>
        <v>X</v>
      </c>
      <c r="DB281" s="8" t="str">
        <f t="shared" si="326"/>
        <v>X</v>
      </c>
      <c r="DC281" s="8" t="str">
        <f t="shared" si="327"/>
        <v>X</v>
      </c>
      <c r="DD281" s="8" t="str">
        <f t="shared" si="328"/>
        <v>X</v>
      </c>
      <c r="DE281" s="8" t="str">
        <f t="shared" si="329"/>
        <v>X</v>
      </c>
      <c r="DF281" s="8" t="str">
        <f t="shared" si="330"/>
        <v>X</v>
      </c>
      <c r="DG281" s="8" t="str">
        <f t="shared" si="331"/>
        <v>X</v>
      </c>
      <c r="DH281" s="8" t="str">
        <f t="shared" si="332"/>
        <v>X</v>
      </c>
      <c r="DI281" s="8" t="str">
        <f t="shared" si="333"/>
        <v>X</v>
      </c>
      <c r="DJ281" s="8" t="str">
        <f t="shared" si="334"/>
        <v>X</v>
      </c>
      <c r="DK281" s="8" t="str">
        <f t="shared" si="335"/>
        <v>X</v>
      </c>
      <c r="DL281" s="8" t="str">
        <f t="shared" si="336"/>
        <v>X</v>
      </c>
      <c r="DM281" s="8" t="str">
        <f t="shared" si="337"/>
        <v>X</v>
      </c>
      <c r="DN281" s="8" t="str">
        <f t="shared" si="338"/>
        <v>X</v>
      </c>
      <c r="DO281" s="8" t="str">
        <f t="shared" si="339"/>
        <v>X</v>
      </c>
      <c r="DP281" s="8" t="str">
        <f t="shared" si="340"/>
        <v>X</v>
      </c>
      <c r="DQ281" s="8" t="str">
        <f t="shared" si="341"/>
        <v>X</v>
      </c>
      <c r="DR281" s="8" t="str">
        <f t="shared" si="342"/>
        <v>X</v>
      </c>
      <c r="DS281" s="8" t="str">
        <f t="shared" si="343"/>
        <v>X</v>
      </c>
      <c r="DT281" s="8" t="str">
        <f t="shared" si="344"/>
        <v>X</v>
      </c>
      <c r="DU281" s="8" t="str">
        <f t="shared" si="345"/>
        <v>X</v>
      </c>
      <c r="DV281" s="8" t="str">
        <f t="shared" si="346"/>
        <v>X</v>
      </c>
      <c r="DW281" s="8" t="str">
        <f t="shared" si="347"/>
        <v>X</v>
      </c>
      <c r="DX281" s="8" t="str">
        <f t="shared" si="348"/>
        <v>X</v>
      </c>
      <c r="DZ281" s="8" t="str">
        <f t="shared" si="349"/>
        <v>X</v>
      </c>
      <c r="EB281" s="8">
        <f>IF($DZ281="", "", COUNTIF($DZ$11:$DZ281, "X"))</f>
        <v>271</v>
      </c>
      <c r="ED281" s="10" t="str">
        <f t="shared" si="350"/>
        <v>271. Hotel Marquis Reforma</v>
      </c>
      <c r="EF281" s="8">
        <v>271</v>
      </c>
      <c r="EH281" s="10" t="str">
        <f>IF($B281="", "", IF(COUNTIF($B$11:$B281, $B281)&gt;1, "", $B281))</f>
        <v/>
      </c>
      <c r="EI281" s="8" t="str">
        <f t="shared" si="351"/>
        <v/>
      </c>
      <c r="EJ281" s="10" t="str">
        <f t="shared" si="352"/>
        <v/>
      </c>
      <c r="EL281" s="10" t="str">
        <f>IF($C281="", "", IF(COUNTIF($C$11:$C281, $C281)&gt;1, "", $C281))</f>
        <v>Mexico City</v>
      </c>
      <c r="EM281" s="8">
        <f t="shared" si="353"/>
        <v>181</v>
      </c>
      <c r="EN281" s="10" t="str">
        <f t="shared" si="354"/>
        <v>San Teodoro</v>
      </c>
    </row>
    <row r="282" spans="1:144" hidden="1" x14ac:dyDescent="0.35">
      <c r="A282" s="2"/>
      <c r="B282" s="41" t="s">
        <v>498</v>
      </c>
      <c r="C282" s="42" t="s">
        <v>503</v>
      </c>
      <c r="D282" s="42" t="s">
        <v>504</v>
      </c>
      <c r="E282" s="49">
        <v>19</v>
      </c>
      <c r="F282" s="49">
        <v>0</v>
      </c>
      <c r="G282" s="49">
        <v>19</v>
      </c>
      <c r="H282" s="49" t="s">
        <v>137</v>
      </c>
      <c r="I282" s="42" t="s">
        <v>137</v>
      </c>
      <c r="J282" s="50" t="s">
        <v>137</v>
      </c>
      <c r="K282" s="49" t="s">
        <v>137</v>
      </c>
      <c r="L282" s="49" t="s">
        <v>137</v>
      </c>
      <c r="M282" s="49" t="s">
        <v>137</v>
      </c>
      <c r="N282" s="49" t="s">
        <v>137</v>
      </c>
      <c r="O282" s="49" t="s">
        <v>137</v>
      </c>
      <c r="P282" s="49" t="s">
        <v>137</v>
      </c>
      <c r="Q282" s="49" t="s">
        <v>137</v>
      </c>
      <c r="R282" s="49" t="s">
        <v>137</v>
      </c>
      <c r="S282" s="50" t="s">
        <v>137</v>
      </c>
      <c r="T282" s="49" t="s">
        <v>137</v>
      </c>
      <c r="U282" s="49" t="s">
        <v>137</v>
      </c>
      <c r="V282" s="49" t="s">
        <v>137</v>
      </c>
      <c r="W282" s="50" t="s">
        <v>7</v>
      </c>
      <c r="X282" s="49" t="s">
        <v>137</v>
      </c>
      <c r="Y282" s="50" t="s">
        <v>137</v>
      </c>
      <c r="Z282" s="49" t="s">
        <v>137</v>
      </c>
      <c r="AA282" s="49" t="s">
        <v>137</v>
      </c>
      <c r="AB282" s="67" t="s">
        <v>137</v>
      </c>
      <c r="AC282" s="63" t="s">
        <v>814</v>
      </c>
      <c r="AD282" s="63" t="s">
        <v>1022</v>
      </c>
      <c r="AE282" s="43" t="s">
        <v>137</v>
      </c>
      <c r="AF282" s="2"/>
      <c r="BE282" s="8" t="str">
        <f t="shared" si="355"/>
        <v>X</v>
      </c>
      <c r="BG282" s="8" t="str">
        <f t="shared" si="292"/>
        <v/>
      </c>
      <c r="BH282" s="8" t="str">
        <f t="shared" si="293"/>
        <v/>
      </c>
      <c r="BI282" s="8" t="str">
        <f t="shared" si="294"/>
        <v/>
      </c>
      <c r="BJ282" s="8" t="str">
        <f t="shared" si="295"/>
        <v/>
      </c>
      <c r="BK282" s="8" t="str">
        <f t="shared" si="296"/>
        <v/>
      </c>
      <c r="BL282" s="8" t="str">
        <f t="shared" si="297"/>
        <v/>
      </c>
      <c r="BM282" s="8" t="str">
        <f t="shared" si="298"/>
        <v>Yellow</v>
      </c>
      <c r="BN282" s="8" t="str">
        <f t="shared" si="299"/>
        <v>Yellow</v>
      </c>
      <c r="BO282" s="8" t="str">
        <f t="shared" si="300"/>
        <v>Yellow</v>
      </c>
      <c r="BP282" s="8" t="str">
        <f t="shared" si="301"/>
        <v>Yellow</v>
      </c>
      <c r="BQ282" s="8" t="str">
        <f t="shared" si="302"/>
        <v>Yellow</v>
      </c>
      <c r="BR282" s="8" t="str">
        <f t="shared" si="303"/>
        <v>Yellow</v>
      </c>
      <c r="BS282" s="8" t="str">
        <f t="shared" si="304"/>
        <v>Yellow</v>
      </c>
      <c r="BT282" s="8" t="str">
        <f t="shared" si="305"/>
        <v>Yellow</v>
      </c>
      <c r="BU282" s="8" t="str">
        <f t="shared" si="306"/>
        <v>Yellow</v>
      </c>
      <c r="BV282" s="8" t="str">
        <f t="shared" si="307"/>
        <v>Yellow</v>
      </c>
      <c r="BW282" s="8" t="str">
        <f t="shared" si="308"/>
        <v>Yellow</v>
      </c>
      <c r="BX282" s="8" t="str">
        <f t="shared" si="309"/>
        <v>Yellow</v>
      </c>
      <c r="BY282" s="8" t="str">
        <f t="shared" si="310"/>
        <v>Yellow</v>
      </c>
      <c r="BZ282" s="8" t="str">
        <f t="shared" si="311"/>
        <v>Yellow</v>
      </c>
      <c r="CA282" s="8" t="str">
        <f t="shared" si="312"/>
        <v>Yellow</v>
      </c>
      <c r="CB282" s="8" t="str">
        <f t="shared" si="313"/>
        <v/>
      </c>
      <c r="CC282" s="8" t="str">
        <f t="shared" si="314"/>
        <v>Yellow</v>
      </c>
      <c r="CD282" s="8" t="str">
        <f t="shared" si="315"/>
        <v>Yellow</v>
      </c>
      <c r="CE282" s="8" t="str">
        <f t="shared" si="316"/>
        <v>Yellow</v>
      </c>
      <c r="CF282" s="8" t="str">
        <f t="shared" si="317"/>
        <v>Yellow</v>
      </c>
      <c r="CG282" s="8" t="str">
        <f t="shared" si="356"/>
        <v>Yellow</v>
      </c>
      <c r="CH282" s="8" t="str">
        <f t="shared" si="318"/>
        <v/>
      </c>
      <c r="CI282" s="8" t="str">
        <f t="shared" si="357"/>
        <v/>
      </c>
      <c r="CJ282" s="8" t="str">
        <f t="shared" si="319"/>
        <v>Yellow</v>
      </c>
      <c r="CL282" s="10" t="str">
        <f t="shared" si="358"/>
        <v>Mexico - Mexico City - Casa Polanco</v>
      </c>
      <c r="CN282" s="22" t="str">
        <f t="shared" si="320"/>
        <v/>
      </c>
      <c r="CO282" s="22" t="str">
        <f t="shared" si="321"/>
        <v/>
      </c>
      <c r="CP282" s="22" t="str">
        <f t="shared" si="322"/>
        <v/>
      </c>
      <c r="CQ282" s="22" t="str">
        <f t="shared" si="323"/>
        <v/>
      </c>
      <c r="CR282" s="22" t="str">
        <f t="shared" si="359"/>
        <v/>
      </c>
      <c r="CS282" s="22" t="str">
        <f t="shared" si="360"/>
        <v/>
      </c>
      <c r="CY282" s="8" t="str">
        <f t="shared" si="324"/>
        <v>X</v>
      </c>
      <c r="CZ282" s="29" t="str">
        <f t="shared" si="325"/>
        <v>X</v>
      </c>
      <c r="DB282" s="8" t="str">
        <f t="shared" si="326"/>
        <v>X</v>
      </c>
      <c r="DC282" s="8" t="str">
        <f t="shared" si="327"/>
        <v>X</v>
      </c>
      <c r="DD282" s="8" t="str">
        <f t="shared" si="328"/>
        <v>X</v>
      </c>
      <c r="DE282" s="8" t="str">
        <f t="shared" si="329"/>
        <v>X</v>
      </c>
      <c r="DF282" s="8" t="str">
        <f t="shared" si="330"/>
        <v>X</v>
      </c>
      <c r="DG282" s="8" t="str">
        <f t="shared" si="331"/>
        <v>X</v>
      </c>
      <c r="DH282" s="8" t="str">
        <f t="shared" si="332"/>
        <v>X</v>
      </c>
      <c r="DI282" s="8" t="str">
        <f t="shared" si="333"/>
        <v>X</v>
      </c>
      <c r="DJ282" s="8" t="str">
        <f t="shared" si="334"/>
        <v>X</v>
      </c>
      <c r="DK282" s="8" t="str">
        <f t="shared" si="335"/>
        <v>X</v>
      </c>
      <c r="DL282" s="8" t="str">
        <f t="shared" si="336"/>
        <v>X</v>
      </c>
      <c r="DM282" s="8" t="str">
        <f t="shared" si="337"/>
        <v>X</v>
      </c>
      <c r="DN282" s="8" t="str">
        <f t="shared" si="338"/>
        <v>X</v>
      </c>
      <c r="DO282" s="8" t="str">
        <f t="shared" si="339"/>
        <v>X</v>
      </c>
      <c r="DP282" s="8" t="str">
        <f t="shared" si="340"/>
        <v>X</v>
      </c>
      <c r="DQ282" s="8" t="str">
        <f t="shared" si="341"/>
        <v>X</v>
      </c>
      <c r="DR282" s="8" t="str">
        <f t="shared" si="342"/>
        <v>X</v>
      </c>
      <c r="DS282" s="8" t="str">
        <f t="shared" si="343"/>
        <v>X</v>
      </c>
      <c r="DT282" s="8" t="str">
        <f t="shared" si="344"/>
        <v>X</v>
      </c>
      <c r="DU282" s="8" t="str">
        <f t="shared" si="345"/>
        <v>X</v>
      </c>
      <c r="DV282" s="8" t="str">
        <f t="shared" si="346"/>
        <v>X</v>
      </c>
      <c r="DW282" s="8" t="str">
        <f t="shared" si="347"/>
        <v>X</v>
      </c>
      <c r="DX282" s="8" t="str">
        <f t="shared" si="348"/>
        <v>X</v>
      </c>
      <c r="DZ282" s="8" t="str">
        <f t="shared" si="349"/>
        <v>X</v>
      </c>
      <c r="EB282" s="8">
        <f>IF($DZ282="", "", COUNTIF($DZ$11:$DZ282, "X"))</f>
        <v>272</v>
      </c>
      <c r="ED282" s="10" t="str">
        <f t="shared" si="350"/>
        <v>272. Casa Polanco</v>
      </c>
      <c r="EF282" s="8">
        <v>272</v>
      </c>
      <c r="EH282" s="10" t="str">
        <f>IF($B282="", "", IF(COUNTIF($B$11:$B282, $B282)&gt;1, "", $B282))</f>
        <v/>
      </c>
      <c r="EI282" s="8" t="str">
        <f t="shared" si="351"/>
        <v/>
      </c>
      <c r="EJ282" s="10" t="str">
        <f t="shared" si="352"/>
        <v/>
      </c>
      <c r="EL282" s="10" t="str">
        <f>IF($C282="", "", IF(COUNTIF($C$11:$C282, $C282)&gt;1, "", $C282))</f>
        <v/>
      </c>
      <c r="EM282" s="8" t="str">
        <f t="shared" si="353"/>
        <v/>
      </c>
      <c r="EN282" s="10" t="str">
        <f t="shared" si="354"/>
        <v>Sanquan Town, Nanchuan District</v>
      </c>
    </row>
    <row r="283" spans="1:144" hidden="1" x14ac:dyDescent="0.35">
      <c r="A283" s="2"/>
      <c r="B283" s="41" t="s">
        <v>498</v>
      </c>
      <c r="C283" s="42" t="s">
        <v>805</v>
      </c>
      <c r="D283" s="42" t="s">
        <v>806</v>
      </c>
      <c r="E283" s="49">
        <v>10</v>
      </c>
      <c r="F283" s="49">
        <v>5</v>
      </c>
      <c r="G283" s="49">
        <v>5</v>
      </c>
      <c r="H283" s="49">
        <v>0</v>
      </c>
      <c r="I283" s="42" t="s">
        <v>137</v>
      </c>
      <c r="J283" s="50" t="s">
        <v>137</v>
      </c>
      <c r="K283" s="49" t="s">
        <v>137</v>
      </c>
      <c r="L283" s="49" t="s">
        <v>137</v>
      </c>
      <c r="M283" s="49" t="s">
        <v>137</v>
      </c>
      <c r="N283" s="49" t="s">
        <v>137</v>
      </c>
      <c r="O283" s="49" t="s">
        <v>137</v>
      </c>
      <c r="P283" s="49" t="s">
        <v>137</v>
      </c>
      <c r="Q283" s="49" t="s">
        <v>137</v>
      </c>
      <c r="R283" s="49" t="s">
        <v>137</v>
      </c>
      <c r="S283" s="50" t="s">
        <v>137</v>
      </c>
      <c r="T283" s="49" t="s">
        <v>137</v>
      </c>
      <c r="U283" s="49" t="s">
        <v>137</v>
      </c>
      <c r="V283" s="49" t="s">
        <v>137</v>
      </c>
      <c r="W283" s="50" t="s">
        <v>7</v>
      </c>
      <c r="X283" s="49" t="s">
        <v>137</v>
      </c>
      <c r="Y283" s="50" t="s">
        <v>137</v>
      </c>
      <c r="Z283" s="49" t="s">
        <v>137</v>
      </c>
      <c r="AA283" s="49" t="s">
        <v>137</v>
      </c>
      <c r="AB283" s="67" t="s">
        <v>137</v>
      </c>
      <c r="AC283" s="63" t="s">
        <v>814</v>
      </c>
      <c r="AD283" s="63" t="s">
        <v>1215</v>
      </c>
      <c r="AE283" s="43" t="s">
        <v>137</v>
      </c>
      <c r="AF283" s="2"/>
      <c r="BE283" s="8" t="str">
        <f t="shared" si="355"/>
        <v>X</v>
      </c>
      <c r="BG283" s="8" t="str">
        <f t="shared" si="292"/>
        <v/>
      </c>
      <c r="BH283" s="8" t="str">
        <f t="shared" si="293"/>
        <v/>
      </c>
      <c r="BI283" s="8" t="str">
        <f t="shared" si="294"/>
        <v/>
      </c>
      <c r="BJ283" s="8" t="str">
        <f t="shared" si="295"/>
        <v/>
      </c>
      <c r="BK283" s="8" t="str">
        <f t="shared" si="296"/>
        <v/>
      </c>
      <c r="BL283" s="8" t="str">
        <f t="shared" si="297"/>
        <v/>
      </c>
      <c r="BM283" s="8" t="str">
        <f t="shared" si="298"/>
        <v/>
      </c>
      <c r="BN283" s="8" t="str">
        <f t="shared" si="299"/>
        <v>Yellow</v>
      </c>
      <c r="BO283" s="8" t="str">
        <f t="shared" si="300"/>
        <v>Yellow</v>
      </c>
      <c r="BP283" s="8" t="str">
        <f t="shared" si="301"/>
        <v>Yellow</v>
      </c>
      <c r="BQ283" s="8" t="str">
        <f t="shared" si="302"/>
        <v>Yellow</v>
      </c>
      <c r="BR283" s="8" t="str">
        <f t="shared" si="303"/>
        <v>Yellow</v>
      </c>
      <c r="BS283" s="8" t="str">
        <f t="shared" si="304"/>
        <v>Yellow</v>
      </c>
      <c r="BT283" s="8" t="str">
        <f t="shared" si="305"/>
        <v>Yellow</v>
      </c>
      <c r="BU283" s="8" t="str">
        <f t="shared" si="306"/>
        <v>Yellow</v>
      </c>
      <c r="BV283" s="8" t="str">
        <f t="shared" si="307"/>
        <v>Yellow</v>
      </c>
      <c r="BW283" s="8" t="str">
        <f t="shared" si="308"/>
        <v>Yellow</v>
      </c>
      <c r="BX283" s="8" t="str">
        <f t="shared" si="309"/>
        <v>Yellow</v>
      </c>
      <c r="BY283" s="8" t="str">
        <f t="shared" si="310"/>
        <v>Yellow</v>
      </c>
      <c r="BZ283" s="8" t="str">
        <f t="shared" si="311"/>
        <v>Yellow</v>
      </c>
      <c r="CA283" s="8" t="str">
        <f t="shared" si="312"/>
        <v>Yellow</v>
      </c>
      <c r="CB283" s="8" t="str">
        <f t="shared" si="313"/>
        <v/>
      </c>
      <c r="CC283" s="8" t="str">
        <f t="shared" si="314"/>
        <v>Yellow</v>
      </c>
      <c r="CD283" s="8" t="str">
        <f t="shared" si="315"/>
        <v>Yellow</v>
      </c>
      <c r="CE283" s="8" t="str">
        <f t="shared" si="316"/>
        <v>Yellow</v>
      </c>
      <c r="CF283" s="8" t="str">
        <f t="shared" si="317"/>
        <v>Yellow</v>
      </c>
      <c r="CG283" s="8" t="str">
        <f t="shared" si="356"/>
        <v>Yellow</v>
      </c>
      <c r="CH283" s="8" t="str">
        <f t="shared" si="318"/>
        <v/>
      </c>
      <c r="CI283" s="8" t="str">
        <f t="shared" si="357"/>
        <v/>
      </c>
      <c r="CJ283" s="8" t="str">
        <f t="shared" si="319"/>
        <v>Yellow</v>
      </c>
      <c r="CL283" s="10" t="str">
        <f t="shared" si="358"/>
        <v>Mexico - Punta Allen, Tulum - Casa Chablé</v>
      </c>
      <c r="CN283" s="22" t="str">
        <f t="shared" si="320"/>
        <v/>
      </c>
      <c r="CO283" s="22" t="str">
        <f t="shared" si="321"/>
        <v/>
      </c>
      <c r="CP283" s="22" t="str">
        <f t="shared" si="322"/>
        <v/>
      </c>
      <c r="CQ283" s="22" t="str">
        <f t="shared" si="323"/>
        <v/>
      </c>
      <c r="CR283" s="22" t="str">
        <f t="shared" si="359"/>
        <v/>
      </c>
      <c r="CS283" s="22" t="str">
        <f t="shared" si="360"/>
        <v/>
      </c>
      <c r="CY283" s="8" t="str">
        <f t="shared" si="324"/>
        <v>X</v>
      </c>
      <c r="CZ283" s="29" t="str">
        <f t="shared" si="325"/>
        <v>X</v>
      </c>
      <c r="DB283" s="8" t="str">
        <f t="shared" si="326"/>
        <v>X</v>
      </c>
      <c r="DC283" s="8" t="str">
        <f t="shared" si="327"/>
        <v>X</v>
      </c>
      <c r="DD283" s="8" t="str">
        <f t="shared" si="328"/>
        <v>X</v>
      </c>
      <c r="DE283" s="8" t="str">
        <f t="shared" si="329"/>
        <v>X</v>
      </c>
      <c r="DF283" s="8" t="str">
        <f t="shared" si="330"/>
        <v>X</v>
      </c>
      <c r="DG283" s="8" t="str">
        <f t="shared" si="331"/>
        <v>X</v>
      </c>
      <c r="DH283" s="8" t="str">
        <f t="shared" si="332"/>
        <v>X</v>
      </c>
      <c r="DI283" s="8" t="str">
        <f t="shared" si="333"/>
        <v>X</v>
      </c>
      <c r="DJ283" s="8" t="str">
        <f t="shared" si="334"/>
        <v>X</v>
      </c>
      <c r="DK283" s="8" t="str">
        <f t="shared" si="335"/>
        <v>X</v>
      </c>
      <c r="DL283" s="8" t="str">
        <f t="shared" si="336"/>
        <v>X</v>
      </c>
      <c r="DM283" s="8" t="str">
        <f t="shared" si="337"/>
        <v>X</v>
      </c>
      <c r="DN283" s="8" t="str">
        <f t="shared" si="338"/>
        <v>X</v>
      </c>
      <c r="DO283" s="8" t="str">
        <f t="shared" si="339"/>
        <v>X</v>
      </c>
      <c r="DP283" s="8" t="str">
        <f t="shared" si="340"/>
        <v>X</v>
      </c>
      <c r="DQ283" s="8" t="str">
        <f t="shared" si="341"/>
        <v>X</v>
      </c>
      <c r="DR283" s="8" t="str">
        <f t="shared" si="342"/>
        <v>X</v>
      </c>
      <c r="DS283" s="8" t="str">
        <f t="shared" si="343"/>
        <v>X</v>
      </c>
      <c r="DT283" s="8" t="str">
        <f t="shared" si="344"/>
        <v>X</v>
      </c>
      <c r="DU283" s="8" t="str">
        <f t="shared" si="345"/>
        <v>X</v>
      </c>
      <c r="DV283" s="8" t="str">
        <f t="shared" si="346"/>
        <v>X</v>
      </c>
      <c r="DW283" s="8" t="str">
        <f t="shared" si="347"/>
        <v>X</v>
      </c>
      <c r="DX283" s="8" t="str">
        <f t="shared" si="348"/>
        <v>X</v>
      </c>
      <c r="DZ283" s="8" t="str">
        <f t="shared" si="349"/>
        <v>X</v>
      </c>
      <c r="EB283" s="8">
        <f>IF($DZ283="", "", COUNTIF($DZ$11:$DZ283, "X"))</f>
        <v>273</v>
      </c>
      <c r="ED283" s="10" t="str">
        <f t="shared" si="350"/>
        <v>273. Casa Chablé</v>
      </c>
      <c r="EF283" s="8">
        <v>273</v>
      </c>
      <c r="EH283" s="10" t="str">
        <f>IF($B283="", "", IF(COUNTIF($B$11:$B283, $B283)&gt;1, "", $B283))</f>
        <v/>
      </c>
      <c r="EI283" s="8" t="str">
        <f t="shared" si="351"/>
        <v/>
      </c>
      <c r="EJ283" s="10" t="str">
        <f t="shared" si="352"/>
        <v/>
      </c>
      <c r="EL283" s="10" t="str">
        <f>IF($C283="", "", IF(COUNTIF($C$11:$C283, $C283)&gt;1, "", $C283))</f>
        <v>Punta Allen, Tulum</v>
      </c>
      <c r="EM283" s="8">
        <f t="shared" si="353"/>
        <v>240</v>
      </c>
      <c r="EN283" s="10" t="str">
        <f t="shared" si="354"/>
        <v>Sanremo</v>
      </c>
    </row>
    <row r="284" spans="1:144" hidden="1" x14ac:dyDescent="0.35">
      <c r="A284" s="2"/>
      <c r="B284" s="41" t="s">
        <v>498</v>
      </c>
      <c r="C284" s="42" t="s">
        <v>1216</v>
      </c>
      <c r="D284" s="42" t="s">
        <v>1217</v>
      </c>
      <c r="E284" s="49">
        <v>26</v>
      </c>
      <c r="F284" s="49">
        <v>0</v>
      </c>
      <c r="G284" s="49">
        <v>26</v>
      </c>
      <c r="H284" s="49">
        <v>2</v>
      </c>
      <c r="I284" s="42" t="s">
        <v>137</v>
      </c>
      <c r="J284" s="50" t="s">
        <v>137</v>
      </c>
      <c r="K284" s="49">
        <v>26</v>
      </c>
      <c r="L284" s="49">
        <v>0</v>
      </c>
      <c r="M284" s="49" t="s">
        <v>137</v>
      </c>
      <c r="N284" s="49" t="s">
        <v>137</v>
      </c>
      <c r="O284" s="49" t="s">
        <v>137</v>
      </c>
      <c r="P284" s="49" t="s">
        <v>137</v>
      </c>
      <c r="Q284" s="49" t="s">
        <v>137</v>
      </c>
      <c r="R284" s="49" t="s">
        <v>137</v>
      </c>
      <c r="S284" s="50" t="s">
        <v>7</v>
      </c>
      <c r="T284" s="49" t="s">
        <v>137</v>
      </c>
      <c r="U284" s="49" t="s">
        <v>137</v>
      </c>
      <c r="V284" s="49" t="s">
        <v>137</v>
      </c>
      <c r="W284" s="50" t="s">
        <v>137</v>
      </c>
      <c r="X284" s="49" t="s">
        <v>137</v>
      </c>
      <c r="Y284" s="50" t="s">
        <v>137</v>
      </c>
      <c r="Z284" s="49" t="s">
        <v>137</v>
      </c>
      <c r="AA284" s="49">
        <v>10.56</v>
      </c>
      <c r="AB284" s="67" t="s">
        <v>137</v>
      </c>
      <c r="AC284" s="63" t="s">
        <v>814</v>
      </c>
      <c r="AD284" s="63" t="s">
        <v>1218</v>
      </c>
      <c r="AE284" s="43" t="s">
        <v>137</v>
      </c>
      <c r="AF284" s="2"/>
      <c r="BE284" s="8" t="str">
        <f t="shared" si="355"/>
        <v>X</v>
      </c>
      <c r="BG284" s="8" t="str">
        <f t="shared" si="292"/>
        <v/>
      </c>
      <c r="BH284" s="8" t="str">
        <f t="shared" si="293"/>
        <v/>
      </c>
      <c r="BI284" s="8" t="str">
        <f t="shared" si="294"/>
        <v/>
      </c>
      <c r="BJ284" s="8" t="str">
        <f t="shared" si="295"/>
        <v/>
      </c>
      <c r="BK284" s="8" t="str">
        <f t="shared" si="296"/>
        <v/>
      </c>
      <c r="BL284" s="8" t="str">
        <f t="shared" si="297"/>
        <v/>
      </c>
      <c r="BM284" s="8" t="str">
        <f t="shared" si="298"/>
        <v/>
      </c>
      <c r="BN284" s="8" t="str">
        <f t="shared" si="299"/>
        <v>Yellow</v>
      </c>
      <c r="BO284" s="8" t="str">
        <f t="shared" si="300"/>
        <v>Yellow</v>
      </c>
      <c r="BP284" s="8" t="str">
        <f t="shared" si="301"/>
        <v/>
      </c>
      <c r="BQ284" s="8" t="str">
        <f t="shared" si="302"/>
        <v/>
      </c>
      <c r="BR284" s="8" t="str">
        <f t="shared" si="303"/>
        <v>Yellow</v>
      </c>
      <c r="BS284" s="8" t="str">
        <f t="shared" si="304"/>
        <v>Yellow</v>
      </c>
      <c r="BT284" s="8" t="str">
        <f t="shared" si="305"/>
        <v>Yellow</v>
      </c>
      <c r="BU284" s="8" t="str">
        <f t="shared" si="306"/>
        <v>Yellow</v>
      </c>
      <c r="BV284" s="8" t="str">
        <f t="shared" si="307"/>
        <v>Yellow</v>
      </c>
      <c r="BW284" s="8" t="str">
        <f t="shared" si="308"/>
        <v>Yellow</v>
      </c>
      <c r="BX284" s="8" t="str">
        <f t="shared" si="309"/>
        <v/>
      </c>
      <c r="BY284" s="8" t="str">
        <f t="shared" si="310"/>
        <v>Yellow</v>
      </c>
      <c r="BZ284" s="8" t="str">
        <f t="shared" si="311"/>
        <v>Yellow</v>
      </c>
      <c r="CA284" s="8" t="str">
        <f t="shared" si="312"/>
        <v>Yellow</v>
      </c>
      <c r="CB284" s="8" t="str">
        <f t="shared" si="313"/>
        <v>Yellow</v>
      </c>
      <c r="CC284" s="8" t="str">
        <f t="shared" si="314"/>
        <v>Yellow</v>
      </c>
      <c r="CD284" s="8" t="str">
        <f t="shared" si="315"/>
        <v>Yellow</v>
      </c>
      <c r="CE284" s="8" t="str">
        <f t="shared" si="316"/>
        <v>Yellow</v>
      </c>
      <c r="CF284" s="8" t="str">
        <f t="shared" si="317"/>
        <v/>
      </c>
      <c r="CG284" s="8" t="str">
        <f t="shared" si="356"/>
        <v>Yellow</v>
      </c>
      <c r="CH284" s="8" t="str">
        <f t="shared" si="318"/>
        <v/>
      </c>
      <c r="CI284" s="8" t="str">
        <f t="shared" si="357"/>
        <v/>
      </c>
      <c r="CJ284" s="8" t="str">
        <f t="shared" si="319"/>
        <v>Yellow</v>
      </c>
      <c r="CL284" s="10" t="str">
        <f t="shared" si="358"/>
        <v>Mexico - Ciudad de México - Alexander</v>
      </c>
      <c r="CN284" s="22">
        <f t="shared" si="320"/>
        <v>0</v>
      </c>
      <c r="CO284" s="22" t="str">
        <f t="shared" si="321"/>
        <v/>
      </c>
      <c r="CP284" s="22" t="str">
        <f t="shared" si="322"/>
        <v/>
      </c>
      <c r="CQ284" s="22" t="str">
        <f t="shared" si="323"/>
        <v/>
      </c>
      <c r="CR284" s="22" t="str">
        <f t="shared" si="359"/>
        <v/>
      </c>
      <c r="CS284" s="22">
        <f t="shared" si="360"/>
        <v>10.56</v>
      </c>
      <c r="CY284" s="8" t="str">
        <f t="shared" si="324"/>
        <v>X</v>
      </c>
      <c r="CZ284" s="29" t="str">
        <f t="shared" si="325"/>
        <v>X</v>
      </c>
      <c r="DB284" s="8" t="str">
        <f t="shared" si="326"/>
        <v>X</v>
      </c>
      <c r="DC284" s="8" t="str">
        <f t="shared" si="327"/>
        <v>X</v>
      </c>
      <c r="DD284" s="8" t="str">
        <f t="shared" si="328"/>
        <v>X</v>
      </c>
      <c r="DE284" s="8" t="str">
        <f t="shared" si="329"/>
        <v>X</v>
      </c>
      <c r="DF284" s="8" t="str">
        <f t="shared" si="330"/>
        <v>X</v>
      </c>
      <c r="DG284" s="8" t="str">
        <f t="shared" si="331"/>
        <v>X</v>
      </c>
      <c r="DH284" s="8" t="str">
        <f t="shared" si="332"/>
        <v>X</v>
      </c>
      <c r="DI284" s="8" t="str">
        <f t="shared" si="333"/>
        <v>X</v>
      </c>
      <c r="DJ284" s="8" t="str">
        <f t="shared" si="334"/>
        <v>X</v>
      </c>
      <c r="DK284" s="8" t="str">
        <f t="shared" si="335"/>
        <v>X</v>
      </c>
      <c r="DL284" s="8" t="str">
        <f t="shared" si="336"/>
        <v>X</v>
      </c>
      <c r="DM284" s="8" t="str">
        <f t="shared" si="337"/>
        <v>X</v>
      </c>
      <c r="DN284" s="8" t="str">
        <f t="shared" si="338"/>
        <v>X</v>
      </c>
      <c r="DO284" s="8" t="str">
        <f t="shared" si="339"/>
        <v>X</v>
      </c>
      <c r="DP284" s="8" t="str">
        <f t="shared" si="340"/>
        <v>X</v>
      </c>
      <c r="DQ284" s="8" t="str">
        <f t="shared" si="341"/>
        <v>X</v>
      </c>
      <c r="DR284" s="8" t="str">
        <f t="shared" si="342"/>
        <v>X</v>
      </c>
      <c r="DS284" s="8" t="str">
        <f t="shared" si="343"/>
        <v>X</v>
      </c>
      <c r="DT284" s="8" t="str">
        <f t="shared" si="344"/>
        <v>X</v>
      </c>
      <c r="DU284" s="8" t="str">
        <f t="shared" si="345"/>
        <v>X</v>
      </c>
      <c r="DV284" s="8" t="str">
        <f t="shared" si="346"/>
        <v>X</v>
      </c>
      <c r="DW284" s="8" t="str">
        <f t="shared" si="347"/>
        <v>X</v>
      </c>
      <c r="DX284" s="8" t="str">
        <f t="shared" si="348"/>
        <v>X</v>
      </c>
      <c r="DZ284" s="8" t="str">
        <f t="shared" si="349"/>
        <v>X</v>
      </c>
      <c r="EB284" s="8">
        <f>IF($DZ284="", "", COUNTIF($DZ$11:$DZ284, "X"))</f>
        <v>274</v>
      </c>
      <c r="ED284" s="10" t="str">
        <f t="shared" si="350"/>
        <v>274. Alexander</v>
      </c>
      <c r="EF284" s="8">
        <v>274</v>
      </c>
      <c r="EH284" s="10" t="str">
        <f>IF($B284="", "", IF(COUNTIF($B$11:$B284, $B284)&gt;1, "", $B284))</f>
        <v/>
      </c>
      <c r="EI284" s="8" t="str">
        <f t="shared" si="351"/>
        <v/>
      </c>
      <c r="EJ284" s="10" t="str">
        <f t="shared" si="352"/>
        <v/>
      </c>
      <c r="EL284" s="10" t="str">
        <f>IF($C284="", "", IF(COUNTIF($C$11:$C284, $C284)&gt;1, "", $C284))</f>
        <v>Ciudad de México</v>
      </c>
      <c r="EM284" s="8">
        <f t="shared" si="353"/>
        <v>66</v>
      </c>
      <c r="EN284" s="10" t="str">
        <f t="shared" si="354"/>
        <v>Santa Barbara</v>
      </c>
    </row>
    <row r="285" spans="1:144" hidden="1" x14ac:dyDescent="0.35">
      <c r="A285" s="2"/>
      <c r="B285" s="41" t="s">
        <v>498</v>
      </c>
      <c r="C285" s="42" t="s">
        <v>499</v>
      </c>
      <c r="D285" s="42" t="s">
        <v>500</v>
      </c>
      <c r="E285" s="49">
        <v>448</v>
      </c>
      <c r="F285" s="49">
        <v>408</v>
      </c>
      <c r="G285" s="49">
        <v>40</v>
      </c>
      <c r="H285" s="49">
        <v>6</v>
      </c>
      <c r="I285" s="42" t="s">
        <v>137</v>
      </c>
      <c r="J285" s="50" t="s">
        <v>137</v>
      </c>
      <c r="K285" s="49">
        <v>1104</v>
      </c>
      <c r="L285" s="49">
        <v>2417</v>
      </c>
      <c r="M285" s="49">
        <v>1104</v>
      </c>
      <c r="N285" s="49">
        <v>768</v>
      </c>
      <c r="O285" s="49" t="s">
        <v>137</v>
      </c>
      <c r="P285" s="49" t="s">
        <v>137</v>
      </c>
      <c r="Q285" s="49">
        <v>840</v>
      </c>
      <c r="R285" s="49">
        <v>450</v>
      </c>
      <c r="S285" s="50" t="s">
        <v>8</v>
      </c>
      <c r="T285" s="49" t="s">
        <v>137</v>
      </c>
      <c r="U285" s="49" t="s">
        <v>137</v>
      </c>
      <c r="V285" s="49" t="s">
        <v>137</v>
      </c>
      <c r="W285" s="50" t="s">
        <v>7</v>
      </c>
      <c r="X285" s="49" t="s">
        <v>137</v>
      </c>
      <c r="Y285" s="50" t="s">
        <v>137</v>
      </c>
      <c r="Z285" s="49" t="s">
        <v>137</v>
      </c>
      <c r="AA285" s="49">
        <v>50</v>
      </c>
      <c r="AB285" s="67" t="s">
        <v>137</v>
      </c>
      <c r="AC285" s="63" t="s">
        <v>814</v>
      </c>
      <c r="AD285" s="63" t="s">
        <v>1020</v>
      </c>
      <c r="AE285" s="43" t="s">
        <v>137</v>
      </c>
      <c r="AF285" s="2"/>
      <c r="BE285" s="8" t="str">
        <f t="shared" si="355"/>
        <v>X</v>
      </c>
      <c r="BG285" s="8" t="str">
        <f t="shared" si="292"/>
        <v/>
      </c>
      <c r="BH285" s="8" t="str">
        <f t="shared" si="293"/>
        <v/>
      </c>
      <c r="BI285" s="8" t="str">
        <f t="shared" si="294"/>
        <v/>
      </c>
      <c r="BJ285" s="8" t="str">
        <f t="shared" si="295"/>
        <v/>
      </c>
      <c r="BK285" s="8" t="str">
        <f t="shared" si="296"/>
        <v/>
      </c>
      <c r="BL285" s="8" t="str">
        <f t="shared" si="297"/>
        <v/>
      </c>
      <c r="BM285" s="8" t="str">
        <f t="shared" si="298"/>
        <v/>
      </c>
      <c r="BN285" s="8" t="str">
        <f t="shared" si="299"/>
        <v>Yellow</v>
      </c>
      <c r="BO285" s="8" t="str">
        <f t="shared" si="300"/>
        <v>Yellow</v>
      </c>
      <c r="BP285" s="8" t="str">
        <f t="shared" si="301"/>
        <v/>
      </c>
      <c r="BQ285" s="8" t="str">
        <f t="shared" si="302"/>
        <v/>
      </c>
      <c r="BR285" s="8" t="str">
        <f t="shared" si="303"/>
        <v/>
      </c>
      <c r="BS285" s="8" t="str">
        <f t="shared" si="304"/>
        <v/>
      </c>
      <c r="BT285" s="8" t="str">
        <f t="shared" si="305"/>
        <v>Yellow</v>
      </c>
      <c r="BU285" s="8" t="str">
        <f t="shared" si="306"/>
        <v>Yellow</v>
      </c>
      <c r="BV285" s="8" t="str">
        <f t="shared" si="307"/>
        <v/>
      </c>
      <c r="BW285" s="8" t="str">
        <f t="shared" si="308"/>
        <v/>
      </c>
      <c r="BX285" s="8" t="str">
        <f t="shared" si="309"/>
        <v/>
      </c>
      <c r="BY285" s="8" t="str">
        <f t="shared" si="310"/>
        <v>Yellow</v>
      </c>
      <c r="BZ285" s="8" t="str">
        <f t="shared" si="311"/>
        <v>Yellow</v>
      </c>
      <c r="CA285" s="8" t="str">
        <f t="shared" si="312"/>
        <v>Yellow</v>
      </c>
      <c r="CB285" s="8" t="str">
        <f t="shared" si="313"/>
        <v/>
      </c>
      <c r="CC285" s="8" t="str">
        <f t="shared" si="314"/>
        <v>Yellow</v>
      </c>
      <c r="CD285" s="8" t="str">
        <f t="shared" si="315"/>
        <v>Yellow</v>
      </c>
      <c r="CE285" s="8" t="str">
        <f t="shared" si="316"/>
        <v>Yellow</v>
      </c>
      <c r="CF285" s="8" t="str">
        <f t="shared" si="317"/>
        <v/>
      </c>
      <c r="CG285" s="8" t="str">
        <f t="shared" si="356"/>
        <v>Yellow</v>
      </c>
      <c r="CH285" s="8" t="str">
        <f t="shared" si="318"/>
        <v/>
      </c>
      <c r="CI285" s="8" t="str">
        <f t="shared" si="357"/>
        <v/>
      </c>
      <c r="CJ285" s="8" t="str">
        <f t="shared" si="319"/>
        <v>Yellow</v>
      </c>
      <c r="CL285" s="10" t="str">
        <f t="shared" si="358"/>
        <v>Mexico - Solidaridad - UNICO 20º 87º  Hotel Riviera Maya</v>
      </c>
      <c r="CN285" s="22">
        <f t="shared" si="320"/>
        <v>2417</v>
      </c>
      <c r="CO285" s="22" t="str">
        <f t="shared" si="321"/>
        <v/>
      </c>
      <c r="CP285" s="22" t="str">
        <f t="shared" si="322"/>
        <v/>
      </c>
      <c r="CQ285" s="22" t="str">
        <f t="shared" si="323"/>
        <v/>
      </c>
      <c r="CR285" s="22" t="str">
        <f t="shared" si="359"/>
        <v/>
      </c>
      <c r="CS285" s="22">
        <f t="shared" si="360"/>
        <v>50</v>
      </c>
      <c r="CY285" s="8" t="str">
        <f t="shared" si="324"/>
        <v>X</v>
      </c>
      <c r="CZ285" s="29" t="str">
        <f t="shared" si="325"/>
        <v>X</v>
      </c>
      <c r="DB285" s="8" t="str">
        <f t="shared" si="326"/>
        <v>X</v>
      </c>
      <c r="DC285" s="8" t="str">
        <f t="shared" si="327"/>
        <v>X</v>
      </c>
      <c r="DD285" s="8" t="str">
        <f t="shared" si="328"/>
        <v>X</v>
      </c>
      <c r="DE285" s="8" t="str">
        <f t="shared" si="329"/>
        <v>X</v>
      </c>
      <c r="DF285" s="8" t="str">
        <f t="shared" si="330"/>
        <v>X</v>
      </c>
      <c r="DG285" s="8" t="str">
        <f t="shared" si="331"/>
        <v>X</v>
      </c>
      <c r="DH285" s="8" t="str">
        <f t="shared" si="332"/>
        <v>X</v>
      </c>
      <c r="DI285" s="8" t="str">
        <f t="shared" si="333"/>
        <v>X</v>
      </c>
      <c r="DJ285" s="8" t="str">
        <f t="shared" si="334"/>
        <v>X</v>
      </c>
      <c r="DK285" s="8" t="str">
        <f t="shared" si="335"/>
        <v>X</v>
      </c>
      <c r="DL285" s="8" t="str">
        <f t="shared" si="336"/>
        <v>X</v>
      </c>
      <c r="DM285" s="8" t="str">
        <f t="shared" si="337"/>
        <v>X</v>
      </c>
      <c r="DN285" s="8" t="str">
        <f t="shared" si="338"/>
        <v>X</v>
      </c>
      <c r="DO285" s="8" t="str">
        <f t="shared" si="339"/>
        <v>X</v>
      </c>
      <c r="DP285" s="8" t="str">
        <f t="shared" si="340"/>
        <v>X</v>
      </c>
      <c r="DQ285" s="8" t="str">
        <f t="shared" si="341"/>
        <v>X</v>
      </c>
      <c r="DR285" s="8" t="str">
        <f t="shared" si="342"/>
        <v>X</v>
      </c>
      <c r="DS285" s="8" t="str">
        <f t="shared" si="343"/>
        <v>X</v>
      </c>
      <c r="DT285" s="8" t="str">
        <f t="shared" si="344"/>
        <v>X</v>
      </c>
      <c r="DU285" s="8" t="str">
        <f t="shared" si="345"/>
        <v>X</v>
      </c>
      <c r="DV285" s="8" t="str">
        <f t="shared" si="346"/>
        <v>X</v>
      </c>
      <c r="DW285" s="8" t="str">
        <f t="shared" si="347"/>
        <v>X</v>
      </c>
      <c r="DX285" s="8" t="str">
        <f t="shared" si="348"/>
        <v>X</v>
      </c>
      <c r="DZ285" s="8" t="str">
        <f t="shared" si="349"/>
        <v>X</v>
      </c>
      <c r="EB285" s="8">
        <f>IF($DZ285="", "", COUNTIF($DZ$11:$DZ285, "X"))</f>
        <v>275</v>
      </c>
      <c r="ED285" s="10" t="str">
        <f t="shared" si="350"/>
        <v>275. UNICO 20º 87º  Hotel Riviera Maya</v>
      </c>
      <c r="EF285" s="8">
        <v>275</v>
      </c>
      <c r="EH285" s="10" t="str">
        <f>IF($B285="", "", IF(COUNTIF($B$11:$B285, $B285)&gt;1, "", $B285))</f>
        <v/>
      </c>
      <c r="EI285" s="8" t="str">
        <f t="shared" si="351"/>
        <v/>
      </c>
      <c r="EJ285" s="10" t="str">
        <f t="shared" si="352"/>
        <v/>
      </c>
      <c r="EL285" s="10" t="str">
        <f>IF($C285="", "", IF(COUNTIF($C$11:$C285, $C285)&gt;1, "", $C285))</f>
        <v>Solidaridad</v>
      </c>
      <c r="EM285" s="8">
        <f t="shared" si="353"/>
        <v>302</v>
      </c>
      <c r="EN285" s="10" t="str">
        <f t="shared" si="354"/>
        <v>Santa Margherita Ligure</v>
      </c>
    </row>
    <row r="286" spans="1:144" hidden="1" x14ac:dyDescent="0.35">
      <c r="A286" s="2"/>
      <c r="B286" s="41" t="s">
        <v>498</v>
      </c>
      <c r="C286" s="42" t="s">
        <v>1339</v>
      </c>
      <c r="D286" s="42" t="s">
        <v>1340</v>
      </c>
      <c r="E286" s="49">
        <v>63</v>
      </c>
      <c r="F286" s="49">
        <v>0</v>
      </c>
      <c r="G286" s="49">
        <v>63</v>
      </c>
      <c r="H286" s="49">
        <v>0</v>
      </c>
      <c r="I286" s="42" t="s">
        <v>137</v>
      </c>
      <c r="J286" s="50" t="s">
        <v>137</v>
      </c>
      <c r="K286" s="49" t="s">
        <v>137</v>
      </c>
      <c r="L286" s="49" t="s">
        <v>137</v>
      </c>
      <c r="M286" s="49" t="s">
        <v>137</v>
      </c>
      <c r="N286" s="49" t="s">
        <v>137</v>
      </c>
      <c r="O286" s="49" t="s">
        <v>137</v>
      </c>
      <c r="P286" s="49" t="s">
        <v>137</v>
      </c>
      <c r="Q286" s="49" t="s">
        <v>137</v>
      </c>
      <c r="R286" s="49" t="s">
        <v>137</v>
      </c>
      <c r="S286" s="50" t="s">
        <v>137</v>
      </c>
      <c r="T286" s="49" t="s">
        <v>137</v>
      </c>
      <c r="U286" s="49" t="s">
        <v>137</v>
      </c>
      <c r="V286" s="49" t="s">
        <v>137</v>
      </c>
      <c r="W286" s="50" t="s">
        <v>137</v>
      </c>
      <c r="X286" s="49" t="s">
        <v>137</v>
      </c>
      <c r="Y286" s="50" t="s">
        <v>137</v>
      </c>
      <c r="Z286" s="49" t="s">
        <v>137</v>
      </c>
      <c r="AA286" s="49" t="s">
        <v>137</v>
      </c>
      <c r="AB286" s="67" t="s">
        <v>137</v>
      </c>
      <c r="AC286" s="63" t="s">
        <v>814</v>
      </c>
      <c r="AD286" s="63" t="s">
        <v>1341</v>
      </c>
      <c r="AE286" s="43" t="s">
        <v>137</v>
      </c>
      <c r="AF286" s="2"/>
      <c r="BE286" s="8" t="str">
        <f t="shared" si="355"/>
        <v>X</v>
      </c>
      <c r="BG286" s="8" t="str">
        <f t="shared" si="292"/>
        <v/>
      </c>
      <c r="BH286" s="8" t="str">
        <f t="shared" si="293"/>
        <v/>
      </c>
      <c r="BI286" s="8" t="str">
        <f t="shared" si="294"/>
        <v/>
      </c>
      <c r="BJ286" s="8" t="str">
        <f t="shared" si="295"/>
        <v/>
      </c>
      <c r="BK286" s="8" t="str">
        <f t="shared" si="296"/>
        <v/>
      </c>
      <c r="BL286" s="8" t="str">
        <f t="shared" si="297"/>
        <v/>
      </c>
      <c r="BM286" s="8" t="str">
        <f t="shared" si="298"/>
        <v/>
      </c>
      <c r="BN286" s="8" t="str">
        <f t="shared" si="299"/>
        <v>Yellow</v>
      </c>
      <c r="BO286" s="8" t="str">
        <f t="shared" si="300"/>
        <v>Yellow</v>
      </c>
      <c r="BP286" s="8" t="str">
        <f t="shared" si="301"/>
        <v>Yellow</v>
      </c>
      <c r="BQ286" s="8" t="str">
        <f t="shared" si="302"/>
        <v>Yellow</v>
      </c>
      <c r="BR286" s="8" t="str">
        <f t="shared" si="303"/>
        <v>Yellow</v>
      </c>
      <c r="BS286" s="8" t="str">
        <f t="shared" si="304"/>
        <v>Yellow</v>
      </c>
      <c r="BT286" s="8" t="str">
        <f t="shared" si="305"/>
        <v>Yellow</v>
      </c>
      <c r="BU286" s="8" t="str">
        <f t="shared" si="306"/>
        <v>Yellow</v>
      </c>
      <c r="BV286" s="8" t="str">
        <f t="shared" si="307"/>
        <v>Yellow</v>
      </c>
      <c r="BW286" s="8" t="str">
        <f t="shared" si="308"/>
        <v>Yellow</v>
      </c>
      <c r="BX286" s="8" t="str">
        <f t="shared" si="309"/>
        <v>Yellow</v>
      </c>
      <c r="BY286" s="8" t="str">
        <f t="shared" si="310"/>
        <v>Yellow</v>
      </c>
      <c r="BZ286" s="8" t="str">
        <f t="shared" si="311"/>
        <v>Yellow</v>
      </c>
      <c r="CA286" s="8" t="str">
        <f t="shared" si="312"/>
        <v>Yellow</v>
      </c>
      <c r="CB286" s="8" t="str">
        <f t="shared" si="313"/>
        <v>Yellow</v>
      </c>
      <c r="CC286" s="8" t="str">
        <f t="shared" si="314"/>
        <v>Yellow</v>
      </c>
      <c r="CD286" s="8" t="str">
        <f t="shared" si="315"/>
        <v>Yellow</v>
      </c>
      <c r="CE286" s="8" t="str">
        <f t="shared" si="316"/>
        <v>Yellow</v>
      </c>
      <c r="CF286" s="8" t="str">
        <f t="shared" si="317"/>
        <v>Yellow</v>
      </c>
      <c r="CG286" s="8" t="str">
        <f t="shared" si="356"/>
        <v>Yellow</v>
      </c>
      <c r="CH286" s="8" t="str">
        <f t="shared" si="318"/>
        <v/>
      </c>
      <c r="CI286" s="8" t="str">
        <f t="shared" si="357"/>
        <v/>
      </c>
      <c r="CJ286" s="8" t="str">
        <f t="shared" si="319"/>
        <v>Yellow</v>
      </c>
      <c r="CL286" s="10" t="str">
        <f t="shared" si="358"/>
        <v>Mexico - Playa del Carmen - La Casa de la Playa</v>
      </c>
      <c r="CN286" s="22" t="str">
        <f t="shared" si="320"/>
        <v/>
      </c>
      <c r="CO286" s="22" t="str">
        <f t="shared" si="321"/>
        <v/>
      </c>
      <c r="CP286" s="22" t="str">
        <f t="shared" si="322"/>
        <v/>
      </c>
      <c r="CQ286" s="22" t="str">
        <f t="shared" si="323"/>
        <v/>
      </c>
      <c r="CR286" s="22" t="str">
        <f t="shared" si="359"/>
        <v/>
      </c>
      <c r="CS286" s="22" t="str">
        <f t="shared" si="360"/>
        <v/>
      </c>
      <c r="CY286" s="8" t="str">
        <f t="shared" si="324"/>
        <v>X</v>
      </c>
      <c r="CZ286" s="29" t="str">
        <f t="shared" si="325"/>
        <v>X</v>
      </c>
      <c r="DB286" s="8" t="str">
        <f t="shared" si="326"/>
        <v>X</v>
      </c>
      <c r="DC286" s="8" t="str">
        <f t="shared" si="327"/>
        <v>X</v>
      </c>
      <c r="DD286" s="8" t="str">
        <f t="shared" si="328"/>
        <v>X</v>
      </c>
      <c r="DE286" s="8" t="str">
        <f t="shared" si="329"/>
        <v>X</v>
      </c>
      <c r="DF286" s="8" t="str">
        <f t="shared" si="330"/>
        <v>X</v>
      </c>
      <c r="DG286" s="8" t="str">
        <f t="shared" si="331"/>
        <v>X</v>
      </c>
      <c r="DH286" s="8" t="str">
        <f t="shared" si="332"/>
        <v>X</v>
      </c>
      <c r="DI286" s="8" t="str">
        <f t="shared" si="333"/>
        <v>X</v>
      </c>
      <c r="DJ286" s="8" t="str">
        <f t="shared" si="334"/>
        <v>X</v>
      </c>
      <c r="DK286" s="8" t="str">
        <f t="shared" si="335"/>
        <v>X</v>
      </c>
      <c r="DL286" s="8" t="str">
        <f t="shared" si="336"/>
        <v>X</v>
      </c>
      <c r="DM286" s="8" t="str">
        <f t="shared" si="337"/>
        <v>X</v>
      </c>
      <c r="DN286" s="8" t="str">
        <f t="shared" si="338"/>
        <v>X</v>
      </c>
      <c r="DO286" s="8" t="str">
        <f t="shared" si="339"/>
        <v>X</v>
      </c>
      <c r="DP286" s="8" t="str">
        <f t="shared" si="340"/>
        <v>X</v>
      </c>
      <c r="DQ286" s="8" t="str">
        <f t="shared" si="341"/>
        <v>X</v>
      </c>
      <c r="DR286" s="8" t="str">
        <f t="shared" si="342"/>
        <v>X</v>
      </c>
      <c r="DS286" s="8" t="str">
        <f t="shared" si="343"/>
        <v>X</v>
      </c>
      <c r="DT286" s="8" t="str">
        <f t="shared" si="344"/>
        <v>X</v>
      </c>
      <c r="DU286" s="8" t="str">
        <f t="shared" si="345"/>
        <v>X</v>
      </c>
      <c r="DV286" s="8" t="str">
        <f t="shared" si="346"/>
        <v>X</v>
      </c>
      <c r="DW286" s="8" t="str">
        <f t="shared" si="347"/>
        <v>X</v>
      </c>
      <c r="DX286" s="8" t="str">
        <f t="shared" si="348"/>
        <v>X</v>
      </c>
      <c r="DZ286" s="8" t="str">
        <f t="shared" si="349"/>
        <v>X</v>
      </c>
      <c r="EB286" s="8">
        <f>IF($DZ286="", "", COUNTIF($DZ$11:$DZ286, "X"))</f>
        <v>276</v>
      </c>
      <c r="ED286" s="10" t="str">
        <f t="shared" si="350"/>
        <v>276. La Casa de la Playa</v>
      </c>
      <c r="EF286" s="8">
        <v>276</v>
      </c>
      <c r="EH286" s="10" t="str">
        <f>IF($B286="", "", IF(COUNTIF($B$11:$B286, $B286)&gt;1, "", $B286))</f>
        <v/>
      </c>
      <c r="EI286" s="8" t="str">
        <f t="shared" si="351"/>
        <v/>
      </c>
      <c r="EJ286" s="10" t="str">
        <f t="shared" si="352"/>
        <v/>
      </c>
      <c r="EL286" s="10" t="str">
        <f>IF($C286="", "", IF(COUNTIF($C$11:$C286, $C286)&gt;1, "", $C286))</f>
        <v>Playa del Carmen</v>
      </c>
      <c r="EM286" s="8">
        <f t="shared" si="353"/>
        <v>226</v>
      </c>
      <c r="EN286" s="10" t="str">
        <f t="shared" si="354"/>
        <v>Santa Monica</v>
      </c>
    </row>
    <row r="287" spans="1:144" hidden="1" x14ac:dyDescent="0.35">
      <c r="A287" s="2"/>
      <c r="B287" s="41" t="s">
        <v>498</v>
      </c>
      <c r="C287" s="42" t="s">
        <v>1398</v>
      </c>
      <c r="D287" s="42" t="s">
        <v>1399</v>
      </c>
      <c r="E287" s="49">
        <v>31</v>
      </c>
      <c r="F287" s="49">
        <v>0</v>
      </c>
      <c r="G287" s="49">
        <v>31</v>
      </c>
      <c r="H287" s="49">
        <v>0</v>
      </c>
      <c r="I287" s="42" t="s">
        <v>137</v>
      </c>
      <c r="J287" s="50" t="s">
        <v>137</v>
      </c>
      <c r="K287" s="49" t="s">
        <v>137</v>
      </c>
      <c r="L287" s="49" t="s">
        <v>137</v>
      </c>
      <c r="M287" s="49" t="s">
        <v>137</v>
      </c>
      <c r="N287" s="49" t="s">
        <v>137</v>
      </c>
      <c r="O287" s="49" t="s">
        <v>137</v>
      </c>
      <c r="P287" s="49" t="s">
        <v>137</v>
      </c>
      <c r="Q287" s="49" t="s">
        <v>137</v>
      </c>
      <c r="R287" s="49" t="s">
        <v>137</v>
      </c>
      <c r="S287" s="50" t="s">
        <v>137</v>
      </c>
      <c r="T287" s="49" t="s">
        <v>137</v>
      </c>
      <c r="U287" s="49" t="s">
        <v>137</v>
      </c>
      <c r="V287" s="49" t="s">
        <v>137</v>
      </c>
      <c r="W287" s="50" t="s">
        <v>137</v>
      </c>
      <c r="X287" s="49" t="s">
        <v>137</v>
      </c>
      <c r="Y287" s="50" t="s">
        <v>137</v>
      </c>
      <c r="Z287" s="49" t="s">
        <v>137</v>
      </c>
      <c r="AA287" s="49" t="s">
        <v>137</v>
      </c>
      <c r="AB287" s="67" t="s">
        <v>137</v>
      </c>
      <c r="AC287" s="63" t="s">
        <v>830</v>
      </c>
      <c r="AD287" s="63" t="s">
        <v>137</v>
      </c>
      <c r="AE287" s="43" t="s">
        <v>137</v>
      </c>
      <c r="AF287" s="2"/>
      <c r="BE287" s="8" t="str">
        <f t="shared" si="355"/>
        <v>X</v>
      </c>
      <c r="BG287" s="8" t="str">
        <f t="shared" si="292"/>
        <v/>
      </c>
      <c r="BH287" s="8" t="str">
        <f t="shared" si="293"/>
        <v/>
      </c>
      <c r="BI287" s="8" t="str">
        <f t="shared" si="294"/>
        <v/>
      </c>
      <c r="BJ287" s="8" t="str">
        <f t="shared" si="295"/>
        <v/>
      </c>
      <c r="BK287" s="8" t="str">
        <f t="shared" si="296"/>
        <v/>
      </c>
      <c r="BL287" s="8" t="str">
        <f t="shared" si="297"/>
        <v/>
      </c>
      <c r="BM287" s="8" t="str">
        <f t="shared" si="298"/>
        <v/>
      </c>
      <c r="BN287" s="8" t="str">
        <f t="shared" si="299"/>
        <v>Yellow</v>
      </c>
      <c r="BO287" s="8" t="str">
        <f t="shared" si="300"/>
        <v>Yellow</v>
      </c>
      <c r="BP287" s="8" t="str">
        <f t="shared" si="301"/>
        <v>Yellow</v>
      </c>
      <c r="BQ287" s="8" t="str">
        <f t="shared" si="302"/>
        <v>Yellow</v>
      </c>
      <c r="BR287" s="8" t="str">
        <f t="shared" si="303"/>
        <v>Yellow</v>
      </c>
      <c r="BS287" s="8" t="str">
        <f t="shared" si="304"/>
        <v>Yellow</v>
      </c>
      <c r="BT287" s="8" t="str">
        <f t="shared" si="305"/>
        <v>Yellow</v>
      </c>
      <c r="BU287" s="8" t="str">
        <f t="shared" si="306"/>
        <v>Yellow</v>
      </c>
      <c r="BV287" s="8" t="str">
        <f t="shared" si="307"/>
        <v>Yellow</v>
      </c>
      <c r="BW287" s="8" t="str">
        <f t="shared" si="308"/>
        <v>Yellow</v>
      </c>
      <c r="BX287" s="8" t="str">
        <f t="shared" si="309"/>
        <v>Yellow</v>
      </c>
      <c r="BY287" s="8" t="str">
        <f t="shared" si="310"/>
        <v>Yellow</v>
      </c>
      <c r="BZ287" s="8" t="str">
        <f t="shared" si="311"/>
        <v>Yellow</v>
      </c>
      <c r="CA287" s="8" t="str">
        <f t="shared" si="312"/>
        <v>Yellow</v>
      </c>
      <c r="CB287" s="8" t="str">
        <f t="shared" si="313"/>
        <v>Yellow</v>
      </c>
      <c r="CC287" s="8" t="str">
        <f t="shared" si="314"/>
        <v>Yellow</v>
      </c>
      <c r="CD287" s="8" t="str">
        <f t="shared" si="315"/>
        <v>Yellow</v>
      </c>
      <c r="CE287" s="8" t="str">
        <f t="shared" si="316"/>
        <v>Yellow</v>
      </c>
      <c r="CF287" s="8" t="str">
        <f t="shared" si="317"/>
        <v>Yellow</v>
      </c>
      <c r="CG287" s="8" t="str">
        <f t="shared" si="356"/>
        <v>Yellow</v>
      </c>
      <c r="CH287" s="8" t="str">
        <f t="shared" si="318"/>
        <v/>
      </c>
      <c r="CI287" s="8" t="str">
        <f t="shared" si="357"/>
        <v>Yellow</v>
      </c>
      <c r="CJ287" s="8" t="str">
        <f t="shared" si="319"/>
        <v>Yellow</v>
      </c>
      <c r="CL287" s="10" t="str">
        <f t="shared" si="358"/>
        <v>Mexico - Tesoco - Xmulbalam</v>
      </c>
      <c r="CN287" s="22" t="str">
        <f t="shared" si="320"/>
        <v/>
      </c>
      <c r="CO287" s="22" t="str">
        <f t="shared" si="321"/>
        <v/>
      </c>
      <c r="CP287" s="22" t="str">
        <f t="shared" si="322"/>
        <v/>
      </c>
      <c r="CQ287" s="22" t="str">
        <f t="shared" si="323"/>
        <v/>
      </c>
      <c r="CR287" s="22" t="str">
        <f t="shared" si="359"/>
        <v/>
      </c>
      <c r="CS287" s="22" t="str">
        <f t="shared" si="360"/>
        <v/>
      </c>
      <c r="CY287" s="8" t="str">
        <f t="shared" si="324"/>
        <v>X</v>
      </c>
      <c r="CZ287" s="29" t="str">
        <f t="shared" si="325"/>
        <v>X</v>
      </c>
      <c r="DB287" s="8" t="str">
        <f t="shared" si="326"/>
        <v>X</v>
      </c>
      <c r="DC287" s="8" t="str">
        <f t="shared" si="327"/>
        <v>X</v>
      </c>
      <c r="DD287" s="8" t="str">
        <f t="shared" si="328"/>
        <v>X</v>
      </c>
      <c r="DE287" s="8" t="str">
        <f t="shared" si="329"/>
        <v>X</v>
      </c>
      <c r="DF287" s="8" t="str">
        <f t="shared" si="330"/>
        <v>X</v>
      </c>
      <c r="DG287" s="8" t="str">
        <f t="shared" si="331"/>
        <v>X</v>
      </c>
      <c r="DH287" s="8" t="str">
        <f t="shared" si="332"/>
        <v>X</v>
      </c>
      <c r="DI287" s="8" t="str">
        <f t="shared" si="333"/>
        <v>X</v>
      </c>
      <c r="DJ287" s="8" t="str">
        <f t="shared" si="334"/>
        <v>X</v>
      </c>
      <c r="DK287" s="8" t="str">
        <f t="shared" si="335"/>
        <v>X</v>
      </c>
      <c r="DL287" s="8" t="str">
        <f t="shared" si="336"/>
        <v>X</v>
      </c>
      <c r="DM287" s="8" t="str">
        <f t="shared" si="337"/>
        <v>X</v>
      </c>
      <c r="DN287" s="8" t="str">
        <f t="shared" si="338"/>
        <v>X</v>
      </c>
      <c r="DO287" s="8" t="str">
        <f t="shared" si="339"/>
        <v>X</v>
      </c>
      <c r="DP287" s="8" t="str">
        <f t="shared" si="340"/>
        <v>X</v>
      </c>
      <c r="DQ287" s="8" t="str">
        <f t="shared" si="341"/>
        <v>X</v>
      </c>
      <c r="DR287" s="8" t="str">
        <f t="shared" si="342"/>
        <v>X</v>
      </c>
      <c r="DS287" s="8" t="str">
        <f t="shared" si="343"/>
        <v>X</v>
      </c>
      <c r="DT287" s="8" t="str">
        <f t="shared" si="344"/>
        <v>X</v>
      </c>
      <c r="DU287" s="8" t="str">
        <f t="shared" si="345"/>
        <v>X</v>
      </c>
      <c r="DV287" s="8" t="str">
        <f t="shared" si="346"/>
        <v>X</v>
      </c>
      <c r="DW287" s="8" t="str">
        <f t="shared" si="347"/>
        <v>X</v>
      </c>
      <c r="DX287" s="8" t="str">
        <f t="shared" si="348"/>
        <v>X</v>
      </c>
      <c r="DZ287" s="8" t="str">
        <f t="shared" si="349"/>
        <v>X</v>
      </c>
      <c r="EB287" s="8">
        <f>IF($DZ287="", "", COUNTIF($DZ$11:$DZ287, "X"))</f>
        <v>277</v>
      </c>
      <c r="ED287" s="10" t="str">
        <f t="shared" si="350"/>
        <v>277. Xmulbalam</v>
      </c>
      <c r="EF287" s="8">
        <v>277</v>
      </c>
      <c r="EH287" s="10" t="str">
        <f>IF($B287="", "", IF(COUNTIF($B$11:$B287, $B287)&gt;1, "", $B287))</f>
        <v/>
      </c>
      <c r="EI287" s="8" t="str">
        <f t="shared" si="351"/>
        <v/>
      </c>
      <c r="EJ287" s="10" t="str">
        <f t="shared" si="352"/>
        <v/>
      </c>
      <c r="EL287" s="10" t="str">
        <f>IF($C287="", "", IF(COUNTIF($C$11:$C287, $C287)&gt;1, "", $C287))</f>
        <v>Tesoco</v>
      </c>
      <c r="EM287" s="8">
        <f t="shared" si="353"/>
        <v>321</v>
      </c>
      <c r="EN287" s="10" t="str">
        <f t="shared" si="354"/>
        <v>Santiago</v>
      </c>
    </row>
    <row r="288" spans="1:144" hidden="1" x14ac:dyDescent="0.35">
      <c r="A288" s="2"/>
      <c r="B288" s="41" t="s">
        <v>498</v>
      </c>
      <c r="C288" s="42" t="s">
        <v>1342</v>
      </c>
      <c r="D288" s="42" t="s">
        <v>1343</v>
      </c>
      <c r="E288" s="49">
        <v>41</v>
      </c>
      <c r="F288" s="49">
        <v>0</v>
      </c>
      <c r="G288" s="49">
        <v>41</v>
      </c>
      <c r="H288" s="49">
        <v>0</v>
      </c>
      <c r="I288" s="42" t="s">
        <v>137</v>
      </c>
      <c r="J288" s="50" t="s">
        <v>137</v>
      </c>
      <c r="K288" s="49" t="s">
        <v>137</v>
      </c>
      <c r="L288" s="49" t="s">
        <v>137</v>
      </c>
      <c r="M288" s="49" t="s">
        <v>137</v>
      </c>
      <c r="N288" s="49" t="s">
        <v>137</v>
      </c>
      <c r="O288" s="49" t="s">
        <v>137</v>
      </c>
      <c r="P288" s="49" t="s">
        <v>137</v>
      </c>
      <c r="Q288" s="49" t="s">
        <v>137</v>
      </c>
      <c r="R288" s="49" t="s">
        <v>137</v>
      </c>
      <c r="S288" s="50" t="s">
        <v>137</v>
      </c>
      <c r="T288" s="49" t="s">
        <v>137</v>
      </c>
      <c r="U288" s="49" t="s">
        <v>137</v>
      </c>
      <c r="V288" s="49" t="s">
        <v>137</v>
      </c>
      <c r="W288" s="50" t="s">
        <v>137</v>
      </c>
      <c r="X288" s="49" t="s">
        <v>137</v>
      </c>
      <c r="Y288" s="50" t="s">
        <v>137</v>
      </c>
      <c r="Z288" s="49" t="s">
        <v>137</v>
      </c>
      <c r="AA288" s="49" t="s">
        <v>137</v>
      </c>
      <c r="AB288" s="67" t="s">
        <v>137</v>
      </c>
      <c r="AC288" s="63" t="s">
        <v>1344</v>
      </c>
      <c r="AD288" s="63" t="s">
        <v>137</v>
      </c>
      <c r="AE288" s="43" t="s">
        <v>137</v>
      </c>
      <c r="AF288" s="2"/>
      <c r="BE288" s="8" t="str">
        <f t="shared" si="355"/>
        <v>X</v>
      </c>
      <c r="BG288" s="8" t="str">
        <f t="shared" si="292"/>
        <v/>
      </c>
      <c r="BH288" s="8" t="str">
        <f t="shared" si="293"/>
        <v/>
      </c>
      <c r="BI288" s="8" t="str">
        <f t="shared" si="294"/>
        <v/>
      </c>
      <c r="BJ288" s="8" t="str">
        <f t="shared" si="295"/>
        <v/>
      </c>
      <c r="BK288" s="8" t="str">
        <f t="shared" si="296"/>
        <v/>
      </c>
      <c r="BL288" s="8" t="str">
        <f t="shared" si="297"/>
        <v/>
      </c>
      <c r="BM288" s="8" t="str">
        <f t="shared" si="298"/>
        <v/>
      </c>
      <c r="BN288" s="8" t="str">
        <f t="shared" si="299"/>
        <v>Yellow</v>
      </c>
      <c r="BO288" s="8" t="str">
        <f t="shared" si="300"/>
        <v>Yellow</v>
      </c>
      <c r="BP288" s="8" t="str">
        <f t="shared" si="301"/>
        <v>Yellow</v>
      </c>
      <c r="BQ288" s="8" t="str">
        <f t="shared" si="302"/>
        <v>Yellow</v>
      </c>
      <c r="BR288" s="8" t="str">
        <f t="shared" si="303"/>
        <v>Yellow</v>
      </c>
      <c r="BS288" s="8" t="str">
        <f t="shared" si="304"/>
        <v>Yellow</v>
      </c>
      <c r="BT288" s="8" t="str">
        <f t="shared" si="305"/>
        <v>Yellow</v>
      </c>
      <c r="BU288" s="8" t="str">
        <f t="shared" si="306"/>
        <v>Yellow</v>
      </c>
      <c r="BV288" s="8" t="str">
        <f t="shared" si="307"/>
        <v>Yellow</v>
      </c>
      <c r="BW288" s="8" t="str">
        <f t="shared" si="308"/>
        <v>Yellow</v>
      </c>
      <c r="BX288" s="8" t="str">
        <f t="shared" si="309"/>
        <v>Yellow</v>
      </c>
      <c r="BY288" s="8" t="str">
        <f t="shared" si="310"/>
        <v>Yellow</v>
      </c>
      <c r="BZ288" s="8" t="str">
        <f t="shared" si="311"/>
        <v>Yellow</v>
      </c>
      <c r="CA288" s="8" t="str">
        <f t="shared" si="312"/>
        <v>Yellow</v>
      </c>
      <c r="CB288" s="8" t="str">
        <f t="shared" si="313"/>
        <v>Yellow</v>
      </c>
      <c r="CC288" s="8" t="str">
        <f t="shared" si="314"/>
        <v>Yellow</v>
      </c>
      <c r="CD288" s="8" t="str">
        <f t="shared" si="315"/>
        <v>Yellow</v>
      </c>
      <c r="CE288" s="8" t="str">
        <f t="shared" si="316"/>
        <v>Yellow</v>
      </c>
      <c r="CF288" s="8" t="str">
        <f t="shared" si="317"/>
        <v>Yellow</v>
      </c>
      <c r="CG288" s="8" t="str">
        <f t="shared" si="356"/>
        <v>Yellow</v>
      </c>
      <c r="CH288" s="8" t="str">
        <f t="shared" si="318"/>
        <v>Red</v>
      </c>
      <c r="CI288" s="8" t="str">
        <f t="shared" si="357"/>
        <v>Yellow</v>
      </c>
      <c r="CJ288" s="8" t="str">
        <f t="shared" si="319"/>
        <v>Yellow</v>
      </c>
      <c r="CL288" s="10" t="str">
        <f t="shared" si="358"/>
        <v>Mexico - Todos Santos – Cabo San Lucas - Paradero Todos Santos</v>
      </c>
      <c r="CN288" s="22" t="str">
        <f t="shared" si="320"/>
        <v/>
      </c>
      <c r="CO288" s="22" t="str">
        <f t="shared" si="321"/>
        <v/>
      </c>
      <c r="CP288" s="22" t="str">
        <f t="shared" si="322"/>
        <v/>
      </c>
      <c r="CQ288" s="22" t="str">
        <f t="shared" si="323"/>
        <v/>
      </c>
      <c r="CR288" s="22" t="str">
        <f t="shared" si="359"/>
        <v/>
      </c>
      <c r="CS288" s="22" t="str">
        <f t="shared" si="360"/>
        <v/>
      </c>
      <c r="CY288" s="8" t="str">
        <f t="shared" si="324"/>
        <v>X</v>
      </c>
      <c r="CZ288" s="29" t="str">
        <f t="shared" si="325"/>
        <v>X</v>
      </c>
      <c r="DB288" s="8" t="str">
        <f t="shared" si="326"/>
        <v>X</v>
      </c>
      <c r="DC288" s="8" t="str">
        <f t="shared" si="327"/>
        <v>X</v>
      </c>
      <c r="DD288" s="8" t="str">
        <f t="shared" si="328"/>
        <v>X</v>
      </c>
      <c r="DE288" s="8" t="str">
        <f t="shared" si="329"/>
        <v>X</v>
      </c>
      <c r="DF288" s="8" t="str">
        <f t="shared" si="330"/>
        <v>X</v>
      </c>
      <c r="DG288" s="8" t="str">
        <f t="shared" si="331"/>
        <v>X</v>
      </c>
      <c r="DH288" s="8" t="str">
        <f t="shared" si="332"/>
        <v>X</v>
      </c>
      <c r="DI288" s="8" t="str">
        <f t="shared" si="333"/>
        <v>X</v>
      </c>
      <c r="DJ288" s="8" t="str">
        <f t="shared" si="334"/>
        <v>X</v>
      </c>
      <c r="DK288" s="8" t="str">
        <f t="shared" si="335"/>
        <v>X</v>
      </c>
      <c r="DL288" s="8" t="str">
        <f t="shared" si="336"/>
        <v>X</v>
      </c>
      <c r="DM288" s="8" t="str">
        <f t="shared" si="337"/>
        <v>X</v>
      </c>
      <c r="DN288" s="8" t="str">
        <f t="shared" si="338"/>
        <v>X</v>
      </c>
      <c r="DO288" s="8" t="str">
        <f t="shared" si="339"/>
        <v>X</v>
      </c>
      <c r="DP288" s="8" t="str">
        <f t="shared" si="340"/>
        <v>X</v>
      </c>
      <c r="DQ288" s="8" t="str">
        <f t="shared" si="341"/>
        <v>X</v>
      </c>
      <c r="DR288" s="8" t="str">
        <f t="shared" si="342"/>
        <v>X</v>
      </c>
      <c r="DS288" s="8" t="str">
        <f t="shared" si="343"/>
        <v>X</v>
      </c>
      <c r="DT288" s="8" t="str">
        <f t="shared" si="344"/>
        <v>X</v>
      </c>
      <c r="DU288" s="8" t="str">
        <f t="shared" si="345"/>
        <v>X</v>
      </c>
      <c r="DV288" s="8" t="str">
        <f t="shared" si="346"/>
        <v>X</v>
      </c>
      <c r="DW288" s="8" t="str">
        <f t="shared" si="347"/>
        <v>X</v>
      </c>
      <c r="DX288" s="8" t="str">
        <f t="shared" si="348"/>
        <v>X</v>
      </c>
      <c r="DZ288" s="8" t="str">
        <f t="shared" si="349"/>
        <v>X</v>
      </c>
      <c r="EB288" s="8">
        <f>IF($DZ288="", "", COUNTIF($DZ$11:$DZ288, "X"))</f>
        <v>278</v>
      </c>
      <c r="ED288" s="10" t="str">
        <f t="shared" si="350"/>
        <v>278. Paradero Todos Santos</v>
      </c>
      <c r="EF288" s="8">
        <v>278</v>
      </c>
      <c r="EH288" s="10" t="str">
        <f>IF($B288="", "", IF(COUNTIF($B$11:$B288, $B288)&gt;1, "", $B288))</f>
        <v/>
      </c>
      <c r="EI288" s="8" t="str">
        <f t="shared" si="351"/>
        <v/>
      </c>
      <c r="EJ288" s="10" t="str">
        <f t="shared" si="352"/>
        <v/>
      </c>
      <c r="EL288" s="10" t="str">
        <f>IF($C288="", "", IF(COUNTIF($C$11:$C288, $C288)&gt;1, "", $C288))</f>
        <v>Todos Santos – Cabo San Lucas</v>
      </c>
      <c r="EM288" s="8">
        <f t="shared" si="353"/>
        <v>325</v>
      </c>
      <c r="EN288" s="10" t="str">
        <f t="shared" si="354"/>
        <v>Santo Stefano Belbo</v>
      </c>
    </row>
    <row r="289" spans="1:144" hidden="1" x14ac:dyDescent="0.35">
      <c r="A289" s="2"/>
      <c r="B289" s="41" t="s">
        <v>509</v>
      </c>
      <c r="C289" s="42" t="s">
        <v>510</v>
      </c>
      <c r="D289" s="42" t="s">
        <v>511</v>
      </c>
      <c r="E289" s="49">
        <v>208</v>
      </c>
      <c r="F289" s="49">
        <v>112</v>
      </c>
      <c r="G289" s="49">
        <v>96</v>
      </c>
      <c r="H289" s="49">
        <v>1</v>
      </c>
      <c r="I289" s="42" t="s">
        <v>137</v>
      </c>
      <c r="J289" s="50" t="s">
        <v>137</v>
      </c>
      <c r="K289" s="49" t="s">
        <v>137</v>
      </c>
      <c r="L289" s="49">
        <v>500</v>
      </c>
      <c r="M289" s="49" t="s">
        <v>137</v>
      </c>
      <c r="N289" s="49" t="s">
        <v>137</v>
      </c>
      <c r="O289" s="49">
        <v>120</v>
      </c>
      <c r="P289" s="49" t="s">
        <v>137</v>
      </c>
      <c r="Q289" s="49">
        <v>250</v>
      </c>
      <c r="R289" s="49">
        <v>250</v>
      </c>
      <c r="S289" s="50" t="s">
        <v>7</v>
      </c>
      <c r="T289" s="49" t="s">
        <v>137</v>
      </c>
      <c r="U289" s="49" t="s">
        <v>137</v>
      </c>
      <c r="V289" s="49" t="s">
        <v>137</v>
      </c>
      <c r="W289" s="50" t="s">
        <v>7</v>
      </c>
      <c r="X289" s="49" t="s">
        <v>137</v>
      </c>
      <c r="Y289" s="50" t="s">
        <v>137</v>
      </c>
      <c r="Z289" s="49" t="s">
        <v>137</v>
      </c>
      <c r="AA289" s="49">
        <v>20</v>
      </c>
      <c r="AB289" s="67" t="s">
        <v>137</v>
      </c>
      <c r="AC289" s="63" t="s">
        <v>790</v>
      </c>
      <c r="AD289" s="63" t="s">
        <v>1027</v>
      </c>
      <c r="AE289" s="43" t="s">
        <v>137</v>
      </c>
      <c r="AF289" s="2"/>
      <c r="BE289" s="8" t="str">
        <f t="shared" si="355"/>
        <v>X</v>
      </c>
      <c r="BG289" s="8" t="str">
        <f t="shared" si="292"/>
        <v/>
      </c>
      <c r="BH289" s="8" t="str">
        <f t="shared" si="293"/>
        <v/>
      </c>
      <c r="BI289" s="8" t="str">
        <f t="shared" si="294"/>
        <v/>
      </c>
      <c r="BJ289" s="8" t="str">
        <f t="shared" si="295"/>
        <v/>
      </c>
      <c r="BK289" s="8" t="str">
        <f t="shared" si="296"/>
        <v/>
      </c>
      <c r="BL289" s="8" t="str">
        <f t="shared" si="297"/>
        <v/>
      </c>
      <c r="BM289" s="8" t="str">
        <f t="shared" si="298"/>
        <v/>
      </c>
      <c r="BN289" s="8" t="str">
        <f t="shared" si="299"/>
        <v>Yellow</v>
      </c>
      <c r="BO289" s="8" t="str">
        <f t="shared" si="300"/>
        <v>Yellow</v>
      </c>
      <c r="BP289" s="8" t="str">
        <f t="shared" si="301"/>
        <v>Yellow</v>
      </c>
      <c r="BQ289" s="8" t="str">
        <f t="shared" si="302"/>
        <v/>
      </c>
      <c r="BR289" s="8" t="str">
        <f t="shared" si="303"/>
        <v>Yellow</v>
      </c>
      <c r="BS289" s="8" t="str">
        <f t="shared" si="304"/>
        <v>Yellow</v>
      </c>
      <c r="BT289" s="8" t="str">
        <f t="shared" si="305"/>
        <v/>
      </c>
      <c r="BU289" s="8" t="str">
        <f t="shared" si="306"/>
        <v>Yellow</v>
      </c>
      <c r="BV289" s="8" t="str">
        <f t="shared" si="307"/>
        <v/>
      </c>
      <c r="BW289" s="8" t="str">
        <f t="shared" si="308"/>
        <v/>
      </c>
      <c r="BX289" s="8" t="str">
        <f t="shared" si="309"/>
        <v/>
      </c>
      <c r="BY289" s="8" t="str">
        <f t="shared" si="310"/>
        <v>Yellow</v>
      </c>
      <c r="BZ289" s="8" t="str">
        <f t="shared" si="311"/>
        <v>Yellow</v>
      </c>
      <c r="CA289" s="8" t="str">
        <f t="shared" si="312"/>
        <v>Yellow</v>
      </c>
      <c r="CB289" s="8" t="str">
        <f t="shared" si="313"/>
        <v/>
      </c>
      <c r="CC289" s="8" t="str">
        <f t="shared" si="314"/>
        <v>Yellow</v>
      </c>
      <c r="CD289" s="8" t="str">
        <f t="shared" si="315"/>
        <v>Yellow</v>
      </c>
      <c r="CE289" s="8" t="str">
        <f t="shared" si="316"/>
        <v>Yellow</v>
      </c>
      <c r="CF289" s="8" t="str">
        <f t="shared" si="317"/>
        <v/>
      </c>
      <c r="CG289" s="8" t="str">
        <f t="shared" si="356"/>
        <v>Yellow</v>
      </c>
      <c r="CH289" s="8" t="str">
        <f t="shared" si="318"/>
        <v/>
      </c>
      <c r="CI289" s="8" t="str">
        <f t="shared" si="357"/>
        <v/>
      </c>
      <c r="CJ289" s="8" t="str">
        <f t="shared" si="319"/>
        <v>Yellow</v>
      </c>
      <c r="CL289" s="10" t="str">
        <f t="shared" si="358"/>
        <v>Monaco - Monte Carlo - Hotel de Paris Monte-Carlo</v>
      </c>
      <c r="CN289" s="22">
        <f t="shared" si="320"/>
        <v>500</v>
      </c>
      <c r="CO289" s="22" t="str">
        <f t="shared" si="321"/>
        <v/>
      </c>
      <c r="CP289" s="22" t="str">
        <f t="shared" si="322"/>
        <v/>
      </c>
      <c r="CQ289" s="22" t="str">
        <f t="shared" si="323"/>
        <v/>
      </c>
      <c r="CR289" s="22" t="str">
        <f t="shared" si="359"/>
        <v/>
      </c>
      <c r="CS289" s="22">
        <f t="shared" si="360"/>
        <v>20</v>
      </c>
      <c r="CY289" s="8" t="str">
        <f t="shared" si="324"/>
        <v>X</v>
      </c>
      <c r="CZ289" s="29" t="str">
        <f t="shared" si="325"/>
        <v>X</v>
      </c>
      <c r="DB289" s="8" t="str">
        <f t="shared" si="326"/>
        <v>X</v>
      </c>
      <c r="DC289" s="8" t="str">
        <f t="shared" si="327"/>
        <v>X</v>
      </c>
      <c r="DD289" s="8" t="str">
        <f t="shared" si="328"/>
        <v>X</v>
      </c>
      <c r="DE289" s="8" t="str">
        <f t="shared" si="329"/>
        <v>X</v>
      </c>
      <c r="DF289" s="8" t="str">
        <f t="shared" si="330"/>
        <v>X</v>
      </c>
      <c r="DG289" s="8" t="str">
        <f t="shared" si="331"/>
        <v>X</v>
      </c>
      <c r="DH289" s="8" t="str">
        <f t="shared" si="332"/>
        <v>X</v>
      </c>
      <c r="DI289" s="8" t="str">
        <f t="shared" si="333"/>
        <v>X</v>
      </c>
      <c r="DJ289" s="8" t="str">
        <f t="shared" si="334"/>
        <v>X</v>
      </c>
      <c r="DK289" s="8" t="str">
        <f t="shared" si="335"/>
        <v>X</v>
      </c>
      <c r="DL289" s="8" t="str">
        <f t="shared" si="336"/>
        <v>X</v>
      </c>
      <c r="DM289" s="8" t="str">
        <f t="shared" si="337"/>
        <v>X</v>
      </c>
      <c r="DN289" s="8" t="str">
        <f t="shared" si="338"/>
        <v>X</v>
      </c>
      <c r="DO289" s="8" t="str">
        <f t="shared" si="339"/>
        <v>X</v>
      </c>
      <c r="DP289" s="8" t="str">
        <f t="shared" si="340"/>
        <v>X</v>
      </c>
      <c r="DQ289" s="8" t="str">
        <f t="shared" si="341"/>
        <v>X</v>
      </c>
      <c r="DR289" s="8" t="str">
        <f t="shared" si="342"/>
        <v>X</v>
      </c>
      <c r="DS289" s="8" t="str">
        <f t="shared" si="343"/>
        <v>X</v>
      </c>
      <c r="DT289" s="8" t="str">
        <f t="shared" si="344"/>
        <v>X</v>
      </c>
      <c r="DU289" s="8" t="str">
        <f t="shared" si="345"/>
        <v>X</v>
      </c>
      <c r="DV289" s="8" t="str">
        <f t="shared" si="346"/>
        <v>X</v>
      </c>
      <c r="DW289" s="8" t="str">
        <f t="shared" si="347"/>
        <v>X</v>
      </c>
      <c r="DX289" s="8" t="str">
        <f t="shared" si="348"/>
        <v>X</v>
      </c>
      <c r="DZ289" s="8" t="str">
        <f t="shared" si="349"/>
        <v>X</v>
      </c>
      <c r="EB289" s="8">
        <f>IF($DZ289="", "", COUNTIF($DZ$11:$DZ289, "X"))</f>
        <v>279</v>
      </c>
      <c r="ED289" s="10" t="str">
        <f t="shared" si="350"/>
        <v>279. Hotel de Paris Monte-Carlo</v>
      </c>
      <c r="EF289" s="8">
        <v>279</v>
      </c>
      <c r="EH289" s="10" t="str">
        <f>IF($B289="", "", IF(COUNTIF($B$11:$B289, $B289)&gt;1, "", $B289))</f>
        <v>Monaco</v>
      </c>
      <c r="EI289" s="8">
        <f t="shared" si="351"/>
        <v>42</v>
      </c>
      <c r="EJ289" s="10" t="str">
        <f t="shared" si="352"/>
        <v/>
      </c>
      <c r="EL289" s="10" t="str">
        <f>IF($C289="", "", IF(COUNTIF($C$11:$C289, $C289)&gt;1, "", $C289))</f>
        <v>Monte Carlo</v>
      </c>
      <c r="EM289" s="8">
        <f t="shared" si="353"/>
        <v>187</v>
      </c>
      <c r="EN289" s="10" t="str">
        <f t="shared" si="354"/>
        <v>Santorini</v>
      </c>
    </row>
    <row r="290" spans="1:144" hidden="1" x14ac:dyDescent="0.35">
      <c r="A290" s="2"/>
      <c r="B290" s="41" t="s">
        <v>509</v>
      </c>
      <c r="C290" s="42" t="s">
        <v>510</v>
      </c>
      <c r="D290" s="42" t="s">
        <v>513</v>
      </c>
      <c r="E290" s="49">
        <v>278</v>
      </c>
      <c r="F290" s="49">
        <v>190</v>
      </c>
      <c r="G290" s="49">
        <v>88</v>
      </c>
      <c r="H290" s="49">
        <v>13</v>
      </c>
      <c r="I290" s="42" t="s">
        <v>137</v>
      </c>
      <c r="J290" s="50" t="s">
        <v>137</v>
      </c>
      <c r="K290" s="49">
        <v>300</v>
      </c>
      <c r="L290" s="49">
        <v>1094</v>
      </c>
      <c r="M290" s="49">
        <v>340</v>
      </c>
      <c r="N290" s="49">
        <v>140</v>
      </c>
      <c r="O290" s="49">
        <v>102</v>
      </c>
      <c r="P290" s="49" t="s">
        <v>137</v>
      </c>
      <c r="Q290" s="49">
        <v>300</v>
      </c>
      <c r="R290" s="49">
        <v>450</v>
      </c>
      <c r="S290" s="50" t="s">
        <v>7</v>
      </c>
      <c r="T290" s="49" t="s">
        <v>137</v>
      </c>
      <c r="U290" s="49" t="s">
        <v>137</v>
      </c>
      <c r="V290" s="49" t="s">
        <v>137</v>
      </c>
      <c r="W290" s="50" t="s">
        <v>7</v>
      </c>
      <c r="X290" s="49" t="s">
        <v>137</v>
      </c>
      <c r="Y290" s="50" t="s">
        <v>137</v>
      </c>
      <c r="Z290" s="49" t="s">
        <v>137</v>
      </c>
      <c r="AA290" s="49">
        <v>20</v>
      </c>
      <c r="AB290" s="67" t="s">
        <v>137</v>
      </c>
      <c r="AC290" s="63" t="s">
        <v>790</v>
      </c>
      <c r="AD290" s="63" t="s">
        <v>1029</v>
      </c>
      <c r="AE290" s="43" t="s">
        <v>137</v>
      </c>
      <c r="AF290" s="2"/>
      <c r="BE290" s="8" t="str">
        <f t="shared" si="355"/>
        <v>X</v>
      </c>
      <c r="BG290" s="8" t="str">
        <f t="shared" si="292"/>
        <v/>
      </c>
      <c r="BH290" s="8" t="str">
        <f t="shared" si="293"/>
        <v/>
      </c>
      <c r="BI290" s="8" t="str">
        <f t="shared" si="294"/>
        <v/>
      </c>
      <c r="BJ290" s="8" t="str">
        <f t="shared" si="295"/>
        <v/>
      </c>
      <c r="BK290" s="8" t="str">
        <f t="shared" si="296"/>
        <v/>
      </c>
      <c r="BL290" s="8" t="str">
        <f t="shared" si="297"/>
        <v/>
      </c>
      <c r="BM290" s="8" t="str">
        <f t="shared" si="298"/>
        <v/>
      </c>
      <c r="BN290" s="8" t="str">
        <f t="shared" si="299"/>
        <v>Yellow</v>
      </c>
      <c r="BO290" s="8" t="str">
        <f t="shared" si="300"/>
        <v>Yellow</v>
      </c>
      <c r="BP290" s="8" t="str">
        <f t="shared" si="301"/>
        <v/>
      </c>
      <c r="BQ290" s="8" t="str">
        <f t="shared" si="302"/>
        <v/>
      </c>
      <c r="BR290" s="8" t="str">
        <f t="shared" si="303"/>
        <v/>
      </c>
      <c r="BS290" s="8" t="str">
        <f t="shared" si="304"/>
        <v/>
      </c>
      <c r="BT290" s="8" t="str">
        <f t="shared" si="305"/>
        <v/>
      </c>
      <c r="BU290" s="8" t="str">
        <f t="shared" si="306"/>
        <v>Yellow</v>
      </c>
      <c r="BV290" s="8" t="str">
        <f t="shared" si="307"/>
        <v/>
      </c>
      <c r="BW290" s="8" t="str">
        <f t="shared" si="308"/>
        <v/>
      </c>
      <c r="BX290" s="8" t="str">
        <f t="shared" si="309"/>
        <v/>
      </c>
      <c r="BY290" s="8" t="str">
        <f t="shared" si="310"/>
        <v>Yellow</v>
      </c>
      <c r="BZ290" s="8" t="str">
        <f t="shared" si="311"/>
        <v>Yellow</v>
      </c>
      <c r="CA290" s="8" t="str">
        <f t="shared" si="312"/>
        <v>Yellow</v>
      </c>
      <c r="CB290" s="8" t="str">
        <f t="shared" si="313"/>
        <v/>
      </c>
      <c r="CC290" s="8" t="str">
        <f t="shared" si="314"/>
        <v>Yellow</v>
      </c>
      <c r="CD290" s="8" t="str">
        <f t="shared" si="315"/>
        <v>Yellow</v>
      </c>
      <c r="CE290" s="8" t="str">
        <f t="shared" si="316"/>
        <v>Yellow</v>
      </c>
      <c r="CF290" s="8" t="str">
        <f t="shared" si="317"/>
        <v/>
      </c>
      <c r="CG290" s="8" t="str">
        <f t="shared" si="356"/>
        <v>Yellow</v>
      </c>
      <c r="CH290" s="8" t="str">
        <f t="shared" si="318"/>
        <v/>
      </c>
      <c r="CI290" s="8" t="str">
        <f t="shared" si="357"/>
        <v/>
      </c>
      <c r="CJ290" s="8" t="str">
        <f t="shared" si="319"/>
        <v>Yellow</v>
      </c>
      <c r="CL290" s="10" t="str">
        <f t="shared" si="358"/>
        <v>Monaco - Monte Carlo - Hotel Hermitage Monte-Carlo</v>
      </c>
      <c r="CN290" s="22">
        <f t="shared" si="320"/>
        <v>1094</v>
      </c>
      <c r="CO290" s="22" t="str">
        <f t="shared" si="321"/>
        <v/>
      </c>
      <c r="CP290" s="22" t="str">
        <f t="shared" si="322"/>
        <v/>
      </c>
      <c r="CQ290" s="22" t="str">
        <f t="shared" si="323"/>
        <v/>
      </c>
      <c r="CR290" s="22" t="str">
        <f t="shared" si="359"/>
        <v/>
      </c>
      <c r="CS290" s="22">
        <f t="shared" si="360"/>
        <v>20</v>
      </c>
      <c r="CY290" s="8" t="str">
        <f t="shared" si="324"/>
        <v>X</v>
      </c>
      <c r="CZ290" s="29" t="str">
        <f t="shared" si="325"/>
        <v>X</v>
      </c>
      <c r="DB290" s="8" t="str">
        <f t="shared" si="326"/>
        <v>X</v>
      </c>
      <c r="DC290" s="8" t="str">
        <f t="shared" si="327"/>
        <v>X</v>
      </c>
      <c r="DD290" s="8" t="str">
        <f t="shared" si="328"/>
        <v>X</v>
      </c>
      <c r="DE290" s="8" t="str">
        <f t="shared" si="329"/>
        <v>X</v>
      </c>
      <c r="DF290" s="8" t="str">
        <f t="shared" si="330"/>
        <v>X</v>
      </c>
      <c r="DG290" s="8" t="str">
        <f t="shared" si="331"/>
        <v>X</v>
      </c>
      <c r="DH290" s="8" t="str">
        <f t="shared" si="332"/>
        <v>X</v>
      </c>
      <c r="DI290" s="8" t="str">
        <f t="shared" si="333"/>
        <v>X</v>
      </c>
      <c r="DJ290" s="8" t="str">
        <f t="shared" si="334"/>
        <v>X</v>
      </c>
      <c r="DK290" s="8" t="str">
        <f t="shared" si="335"/>
        <v>X</v>
      </c>
      <c r="DL290" s="8" t="str">
        <f t="shared" si="336"/>
        <v>X</v>
      </c>
      <c r="DM290" s="8" t="str">
        <f t="shared" si="337"/>
        <v>X</v>
      </c>
      <c r="DN290" s="8" t="str">
        <f t="shared" si="338"/>
        <v>X</v>
      </c>
      <c r="DO290" s="8" t="str">
        <f t="shared" si="339"/>
        <v>X</v>
      </c>
      <c r="DP290" s="8" t="str">
        <f t="shared" si="340"/>
        <v>X</v>
      </c>
      <c r="DQ290" s="8" t="str">
        <f t="shared" si="341"/>
        <v>X</v>
      </c>
      <c r="DR290" s="8" t="str">
        <f t="shared" si="342"/>
        <v>X</v>
      </c>
      <c r="DS290" s="8" t="str">
        <f t="shared" si="343"/>
        <v>X</v>
      </c>
      <c r="DT290" s="8" t="str">
        <f t="shared" si="344"/>
        <v>X</v>
      </c>
      <c r="DU290" s="8" t="str">
        <f t="shared" si="345"/>
        <v>X</v>
      </c>
      <c r="DV290" s="8" t="str">
        <f t="shared" si="346"/>
        <v>X</v>
      </c>
      <c r="DW290" s="8" t="str">
        <f t="shared" si="347"/>
        <v>X</v>
      </c>
      <c r="DX290" s="8" t="str">
        <f t="shared" si="348"/>
        <v>X</v>
      </c>
      <c r="DZ290" s="8" t="str">
        <f t="shared" si="349"/>
        <v>X</v>
      </c>
      <c r="EB290" s="8">
        <f>IF($DZ290="", "", COUNTIF($DZ$11:$DZ290, "X"))</f>
        <v>280</v>
      </c>
      <c r="ED290" s="10" t="str">
        <f t="shared" si="350"/>
        <v>280. Hotel Hermitage Monte-Carlo</v>
      </c>
      <c r="EF290" s="8">
        <v>280</v>
      </c>
      <c r="EH290" s="10" t="str">
        <f>IF($B290="", "", IF(COUNTIF($B$11:$B290, $B290)&gt;1, "", $B290))</f>
        <v/>
      </c>
      <c r="EI290" s="8" t="str">
        <f t="shared" si="351"/>
        <v/>
      </c>
      <c r="EJ290" s="10" t="str">
        <f t="shared" si="352"/>
        <v/>
      </c>
      <c r="EL290" s="10" t="str">
        <f>IF($C290="", "", IF(COUNTIF($C$11:$C290, $C290)&gt;1, "", $C290))</f>
        <v/>
      </c>
      <c r="EM290" s="8" t="str">
        <f t="shared" si="353"/>
        <v/>
      </c>
      <c r="EN290" s="10" t="str">
        <f t="shared" si="354"/>
        <v>Santorini, Cyclades Islands</v>
      </c>
    </row>
    <row r="291" spans="1:144" hidden="1" x14ac:dyDescent="0.35">
      <c r="A291" s="2"/>
      <c r="B291" s="41" t="s">
        <v>509</v>
      </c>
      <c r="C291" s="42" t="s">
        <v>510</v>
      </c>
      <c r="D291" s="42" t="s">
        <v>512</v>
      </c>
      <c r="E291" s="49">
        <v>112</v>
      </c>
      <c r="F291" s="49">
        <v>68</v>
      </c>
      <c r="G291" s="49">
        <v>44</v>
      </c>
      <c r="H291" s="49">
        <v>3</v>
      </c>
      <c r="I291" s="42" t="s">
        <v>137</v>
      </c>
      <c r="J291" s="50" t="s">
        <v>137</v>
      </c>
      <c r="K291" s="49">
        <v>110</v>
      </c>
      <c r="L291" s="49">
        <v>334</v>
      </c>
      <c r="M291" s="49">
        <v>110</v>
      </c>
      <c r="N291" s="49">
        <v>70</v>
      </c>
      <c r="O291" s="49">
        <v>60</v>
      </c>
      <c r="P291" s="49">
        <v>40</v>
      </c>
      <c r="Q291" s="49">
        <v>120</v>
      </c>
      <c r="R291" s="49">
        <v>140</v>
      </c>
      <c r="S291" s="50" t="s">
        <v>7</v>
      </c>
      <c r="T291" s="49" t="s">
        <v>137</v>
      </c>
      <c r="U291" s="49" t="s">
        <v>137</v>
      </c>
      <c r="V291" s="49" t="s">
        <v>137</v>
      </c>
      <c r="W291" s="50" t="s">
        <v>7</v>
      </c>
      <c r="X291" s="49" t="s">
        <v>137</v>
      </c>
      <c r="Y291" s="50" t="s">
        <v>137</v>
      </c>
      <c r="Z291" s="49" t="s">
        <v>137</v>
      </c>
      <c r="AA291" s="49">
        <v>16</v>
      </c>
      <c r="AB291" s="67" t="s">
        <v>137</v>
      </c>
      <c r="AC291" s="63" t="s">
        <v>790</v>
      </c>
      <c r="AD291" s="63" t="s">
        <v>1028</v>
      </c>
      <c r="AE291" s="43" t="s">
        <v>137</v>
      </c>
      <c r="AF291" s="2"/>
      <c r="BE291" s="8" t="str">
        <f t="shared" si="355"/>
        <v>X</v>
      </c>
      <c r="BG291" s="8" t="str">
        <f t="shared" si="292"/>
        <v/>
      </c>
      <c r="BH291" s="8" t="str">
        <f t="shared" si="293"/>
        <v/>
      </c>
      <c r="BI291" s="8" t="str">
        <f t="shared" si="294"/>
        <v/>
      </c>
      <c r="BJ291" s="8" t="str">
        <f t="shared" si="295"/>
        <v/>
      </c>
      <c r="BK291" s="8" t="str">
        <f t="shared" si="296"/>
        <v/>
      </c>
      <c r="BL291" s="8" t="str">
        <f t="shared" si="297"/>
        <v/>
      </c>
      <c r="BM291" s="8" t="str">
        <f t="shared" si="298"/>
        <v/>
      </c>
      <c r="BN291" s="8" t="str">
        <f t="shared" si="299"/>
        <v>Yellow</v>
      </c>
      <c r="BO291" s="8" t="str">
        <f t="shared" si="300"/>
        <v>Yellow</v>
      </c>
      <c r="BP291" s="8" t="str">
        <f t="shared" si="301"/>
        <v/>
      </c>
      <c r="BQ291" s="8" t="str">
        <f t="shared" si="302"/>
        <v/>
      </c>
      <c r="BR291" s="8" t="str">
        <f t="shared" si="303"/>
        <v/>
      </c>
      <c r="BS291" s="8" t="str">
        <f t="shared" si="304"/>
        <v/>
      </c>
      <c r="BT291" s="8" t="str">
        <f t="shared" si="305"/>
        <v/>
      </c>
      <c r="BU291" s="8" t="str">
        <f t="shared" si="306"/>
        <v/>
      </c>
      <c r="BV291" s="8" t="str">
        <f t="shared" si="307"/>
        <v/>
      </c>
      <c r="BW291" s="8" t="str">
        <f t="shared" si="308"/>
        <v/>
      </c>
      <c r="BX291" s="8" t="str">
        <f t="shared" si="309"/>
        <v/>
      </c>
      <c r="BY291" s="8" t="str">
        <f t="shared" si="310"/>
        <v>Yellow</v>
      </c>
      <c r="BZ291" s="8" t="str">
        <f t="shared" si="311"/>
        <v>Yellow</v>
      </c>
      <c r="CA291" s="8" t="str">
        <f t="shared" si="312"/>
        <v>Yellow</v>
      </c>
      <c r="CB291" s="8" t="str">
        <f t="shared" si="313"/>
        <v/>
      </c>
      <c r="CC291" s="8" t="str">
        <f t="shared" si="314"/>
        <v>Yellow</v>
      </c>
      <c r="CD291" s="8" t="str">
        <f t="shared" si="315"/>
        <v>Yellow</v>
      </c>
      <c r="CE291" s="8" t="str">
        <f t="shared" si="316"/>
        <v>Yellow</v>
      </c>
      <c r="CF291" s="8" t="str">
        <f t="shared" si="317"/>
        <v/>
      </c>
      <c r="CG291" s="8" t="str">
        <f t="shared" si="356"/>
        <v>Yellow</v>
      </c>
      <c r="CH291" s="8" t="str">
        <f t="shared" si="318"/>
        <v/>
      </c>
      <c r="CI291" s="8" t="str">
        <f t="shared" si="357"/>
        <v/>
      </c>
      <c r="CJ291" s="8" t="str">
        <f t="shared" si="319"/>
        <v>Yellow</v>
      </c>
      <c r="CL291" s="10" t="str">
        <f t="shared" si="358"/>
        <v>Monaco - Monte Carlo - Hotel Metropole Monte-Carlo</v>
      </c>
      <c r="CN291" s="22">
        <f t="shared" si="320"/>
        <v>334</v>
      </c>
      <c r="CO291" s="22" t="str">
        <f t="shared" si="321"/>
        <v/>
      </c>
      <c r="CP291" s="22" t="str">
        <f t="shared" si="322"/>
        <v/>
      </c>
      <c r="CQ291" s="22" t="str">
        <f t="shared" si="323"/>
        <v/>
      </c>
      <c r="CR291" s="22" t="str">
        <f t="shared" si="359"/>
        <v/>
      </c>
      <c r="CS291" s="22">
        <f t="shared" si="360"/>
        <v>16</v>
      </c>
      <c r="CY291" s="8" t="str">
        <f t="shared" si="324"/>
        <v>X</v>
      </c>
      <c r="CZ291" s="29" t="str">
        <f t="shared" si="325"/>
        <v>X</v>
      </c>
      <c r="DB291" s="8" t="str">
        <f t="shared" si="326"/>
        <v>X</v>
      </c>
      <c r="DC291" s="8" t="str">
        <f t="shared" si="327"/>
        <v>X</v>
      </c>
      <c r="DD291" s="8" t="str">
        <f t="shared" si="328"/>
        <v>X</v>
      </c>
      <c r="DE291" s="8" t="str">
        <f t="shared" si="329"/>
        <v>X</v>
      </c>
      <c r="DF291" s="8" t="str">
        <f t="shared" si="330"/>
        <v>X</v>
      </c>
      <c r="DG291" s="8" t="str">
        <f t="shared" si="331"/>
        <v>X</v>
      </c>
      <c r="DH291" s="8" t="str">
        <f t="shared" si="332"/>
        <v>X</v>
      </c>
      <c r="DI291" s="8" t="str">
        <f t="shared" si="333"/>
        <v>X</v>
      </c>
      <c r="DJ291" s="8" t="str">
        <f t="shared" si="334"/>
        <v>X</v>
      </c>
      <c r="DK291" s="8" t="str">
        <f t="shared" si="335"/>
        <v>X</v>
      </c>
      <c r="DL291" s="8" t="str">
        <f t="shared" si="336"/>
        <v>X</v>
      </c>
      <c r="DM291" s="8" t="str">
        <f t="shared" si="337"/>
        <v>X</v>
      </c>
      <c r="DN291" s="8" t="str">
        <f t="shared" si="338"/>
        <v>X</v>
      </c>
      <c r="DO291" s="8" t="str">
        <f t="shared" si="339"/>
        <v>X</v>
      </c>
      <c r="DP291" s="8" t="str">
        <f t="shared" si="340"/>
        <v>X</v>
      </c>
      <c r="DQ291" s="8" t="str">
        <f t="shared" si="341"/>
        <v>X</v>
      </c>
      <c r="DR291" s="8" t="str">
        <f t="shared" si="342"/>
        <v>X</v>
      </c>
      <c r="DS291" s="8" t="str">
        <f t="shared" si="343"/>
        <v>X</v>
      </c>
      <c r="DT291" s="8" t="str">
        <f t="shared" si="344"/>
        <v>X</v>
      </c>
      <c r="DU291" s="8" t="str">
        <f t="shared" si="345"/>
        <v>X</v>
      </c>
      <c r="DV291" s="8" t="str">
        <f t="shared" si="346"/>
        <v>X</v>
      </c>
      <c r="DW291" s="8" t="str">
        <f t="shared" si="347"/>
        <v>X</v>
      </c>
      <c r="DX291" s="8" t="str">
        <f t="shared" si="348"/>
        <v>X</v>
      </c>
      <c r="DZ291" s="8" t="str">
        <f t="shared" si="349"/>
        <v>X</v>
      </c>
      <c r="EB291" s="8">
        <f>IF($DZ291="", "", COUNTIF($DZ$11:$DZ291, "X"))</f>
        <v>281</v>
      </c>
      <c r="ED291" s="10" t="str">
        <f t="shared" si="350"/>
        <v>281. Hotel Metropole Monte-Carlo</v>
      </c>
      <c r="EF291" s="8">
        <v>281</v>
      </c>
      <c r="EH291" s="10" t="str">
        <f>IF($B291="", "", IF(COUNTIF($B$11:$B291, $B291)&gt;1, "", $B291))</f>
        <v/>
      </c>
      <c r="EI291" s="8" t="str">
        <f t="shared" si="351"/>
        <v/>
      </c>
      <c r="EJ291" s="10" t="str">
        <f t="shared" si="352"/>
        <v/>
      </c>
      <c r="EL291" s="10" t="str">
        <f>IF($C291="", "", IF(COUNTIF($C$11:$C291, $C291)&gt;1, "", $C291))</f>
        <v/>
      </c>
      <c r="EM291" s="8" t="str">
        <f t="shared" si="353"/>
        <v/>
      </c>
      <c r="EN291" s="10" t="str">
        <f t="shared" si="354"/>
        <v>Sao Paulo</v>
      </c>
    </row>
    <row r="292" spans="1:144" hidden="1" x14ac:dyDescent="0.35">
      <c r="A292" s="2"/>
      <c r="B292" s="41" t="s">
        <v>1345</v>
      </c>
      <c r="C292" s="42" t="s">
        <v>1346</v>
      </c>
      <c r="D292" s="42" t="s">
        <v>1347</v>
      </c>
      <c r="E292" s="49">
        <v>31</v>
      </c>
      <c r="F292" s="49">
        <v>21</v>
      </c>
      <c r="G292" s="49">
        <v>10</v>
      </c>
      <c r="H292" s="49">
        <v>0</v>
      </c>
      <c r="I292" s="42" t="s">
        <v>137</v>
      </c>
      <c r="J292" s="50" t="s">
        <v>137</v>
      </c>
      <c r="K292" s="49" t="s">
        <v>137</v>
      </c>
      <c r="L292" s="49" t="s">
        <v>137</v>
      </c>
      <c r="M292" s="49" t="s">
        <v>137</v>
      </c>
      <c r="N292" s="49" t="s">
        <v>137</v>
      </c>
      <c r="O292" s="49" t="s">
        <v>137</v>
      </c>
      <c r="P292" s="49" t="s">
        <v>137</v>
      </c>
      <c r="Q292" s="49" t="s">
        <v>137</v>
      </c>
      <c r="R292" s="49" t="s">
        <v>137</v>
      </c>
      <c r="S292" s="50" t="s">
        <v>137</v>
      </c>
      <c r="T292" s="49" t="s">
        <v>137</v>
      </c>
      <c r="U292" s="49" t="s">
        <v>137</v>
      </c>
      <c r="V292" s="49" t="s">
        <v>137</v>
      </c>
      <c r="W292" s="50" t="s">
        <v>137</v>
      </c>
      <c r="X292" s="49" t="s">
        <v>137</v>
      </c>
      <c r="Y292" s="50" t="s">
        <v>137</v>
      </c>
      <c r="Z292" s="49" t="s">
        <v>137</v>
      </c>
      <c r="AA292" s="49" t="s">
        <v>137</v>
      </c>
      <c r="AB292" s="67" t="s">
        <v>137</v>
      </c>
      <c r="AC292" s="63" t="s">
        <v>1134</v>
      </c>
      <c r="AD292" s="63" t="s">
        <v>1476</v>
      </c>
      <c r="AE292" s="43" t="s">
        <v>137</v>
      </c>
      <c r="AF292" s="2"/>
      <c r="BE292" s="8" t="str">
        <f t="shared" si="355"/>
        <v>X</v>
      </c>
      <c r="BG292" s="8" t="str">
        <f t="shared" si="292"/>
        <v/>
      </c>
      <c r="BH292" s="8" t="str">
        <f t="shared" si="293"/>
        <v/>
      </c>
      <c r="BI292" s="8" t="str">
        <f t="shared" si="294"/>
        <v/>
      </c>
      <c r="BJ292" s="8" t="str">
        <f t="shared" si="295"/>
        <v/>
      </c>
      <c r="BK292" s="8" t="str">
        <f t="shared" si="296"/>
        <v/>
      </c>
      <c r="BL292" s="8" t="str">
        <f t="shared" si="297"/>
        <v/>
      </c>
      <c r="BM292" s="8" t="str">
        <f t="shared" si="298"/>
        <v/>
      </c>
      <c r="BN292" s="8" t="str">
        <f t="shared" si="299"/>
        <v>Yellow</v>
      </c>
      <c r="BO292" s="8" t="str">
        <f t="shared" si="300"/>
        <v>Yellow</v>
      </c>
      <c r="BP292" s="8" t="str">
        <f t="shared" si="301"/>
        <v>Yellow</v>
      </c>
      <c r="BQ292" s="8" t="str">
        <f t="shared" si="302"/>
        <v>Yellow</v>
      </c>
      <c r="BR292" s="8" t="str">
        <f t="shared" si="303"/>
        <v>Yellow</v>
      </c>
      <c r="BS292" s="8" t="str">
        <f t="shared" si="304"/>
        <v>Yellow</v>
      </c>
      <c r="BT292" s="8" t="str">
        <f t="shared" si="305"/>
        <v>Yellow</v>
      </c>
      <c r="BU292" s="8" t="str">
        <f t="shared" si="306"/>
        <v>Yellow</v>
      </c>
      <c r="BV292" s="8" t="str">
        <f t="shared" si="307"/>
        <v>Yellow</v>
      </c>
      <c r="BW292" s="8" t="str">
        <f t="shared" si="308"/>
        <v>Yellow</v>
      </c>
      <c r="BX292" s="8" t="str">
        <f t="shared" si="309"/>
        <v>Yellow</v>
      </c>
      <c r="BY292" s="8" t="str">
        <f t="shared" si="310"/>
        <v>Yellow</v>
      </c>
      <c r="BZ292" s="8" t="str">
        <f t="shared" si="311"/>
        <v>Yellow</v>
      </c>
      <c r="CA292" s="8" t="str">
        <f t="shared" si="312"/>
        <v>Yellow</v>
      </c>
      <c r="CB292" s="8" t="str">
        <f t="shared" si="313"/>
        <v>Yellow</v>
      </c>
      <c r="CC292" s="8" t="str">
        <f t="shared" si="314"/>
        <v>Yellow</v>
      </c>
      <c r="CD292" s="8" t="str">
        <f t="shared" si="315"/>
        <v>Yellow</v>
      </c>
      <c r="CE292" s="8" t="str">
        <f t="shared" si="316"/>
        <v>Yellow</v>
      </c>
      <c r="CF292" s="8" t="str">
        <f t="shared" si="317"/>
        <v>Yellow</v>
      </c>
      <c r="CG292" s="8" t="str">
        <f t="shared" si="356"/>
        <v>Yellow</v>
      </c>
      <c r="CH292" s="8" t="str">
        <f t="shared" si="318"/>
        <v/>
      </c>
      <c r="CI292" s="8" t="str">
        <f t="shared" si="357"/>
        <v/>
      </c>
      <c r="CJ292" s="8" t="str">
        <f t="shared" si="319"/>
        <v>Yellow</v>
      </c>
      <c r="CL292" s="10" t="str">
        <f t="shared" si="358"/>
        <v>Mongolia - Ulaanbaatar - Ayan Zalaat Hotel and SPA</v>
      </c>
      <c r="CN292" s="22" t="str">
        <f t="shared" si="320"/>
        <v/>
      </c>
      <c r="CO292" s="22" t="str">
        <f t="shared" si="321"/>
        <v/>
      </c>
      <c r="CP292" s="22" t="str">
        <f t="shared" si="322"/>
        <v/>
      </c>
      <c r="CQ292" s="22" t="str">
        <f t="shared" si="323"/>
        <v/>
      </c>
      <c r="CR292" s="22" t="str">
        <f t="shared" si="359"/>
        <v/>
      </c>
      <c r="CS292" s="22" t="str">
        <f t="shared" si="360"/>
        <v/>
      </c>
      <c r="CY292" s="8" t="str">
        <f t="shared" si="324"/>
        <v>X</v>
      </c>
      <c r="CZ292" s="29" t="str">
        <f t="shared" si="325"/>
        <v>X</v>
      </c>
      <c r="DB292" s="8" t="str">
        <f t="shared" si="326"/>
        <v>X</v>
      </c>
      <c r="DC292" s="8" t="str">
        <f t="shared" si="327"/>
        <v>X</v>
      </c>
      <c r="DD292" s="8" t="str">
        <f t="shared" si="328"/>
        <v>X</v>
      </c>
      <c r="DE292" s="8" t="str">
        <f t="shared" si="329"/>
        <v>X</v>
      </c>
      <c r="DF292" s="8" t="str">
        <f t="shared" si="330"/>
        <v>X</v>
      </c>
      <c r="DG292" s="8" t="str">
        <f t="shared" si="331"/>
        <v>X</v>
      </c>
      <c r="DH292" s="8" t="str">
        <f t="shared" si="332"/>
        <v>X</v>
      </c>
      <c r="DI292" s="8" t="str">
        <f t="shared" si="333"/>
        <v>X</v>
      </c>
      <c r="DJ292" s="8" t="str">
        <f t="shared" si="334"/>
        <v>X</v>
      </c>
      <c r="DK292" s="8" t="str">
        <f t="shared" si="335"/>
        <v>X</v>
      </c>
      <c r="DL292" s="8" t="str">
        <f t="shared" si="336"/>
        <v>X</v>
      </c>
      <c r="DM292" s="8" t="str">
        <f t="shared" si="337"/>
        <v>X</v>
      </c>
      <c r="DN292" s="8" t="str">
        <f t="shared" si="338"/>
        <v>X</v>
      </c>
      <c r="DO292" s="8" t="str">
        <f t="shared" si="339"/>
        <v>X</v>
      </c>
      <c r="DP292" s="8" t="str">
        <f t="shared" si="340"/>
        <v>X</v>
      </c>
      <c r="DQ292" s="8" t="str">
        <f t="shared" si="341"/>
        <v>X</v>
      </c>
      <c r="DR292" s="8" t="str">
        <f t="shared" si="342"/>
        <v>X</v>
      </c>
      <c r="DS292" s="8" t="str">
        <f t="shared" si="343"/>
        <v>X</v>
      </c>
      <c r="DT292" s="8" t="str">
        <f t="shared" si="344"/>
        <v>X</v>
      </c>
      <c r="DU292" s="8" t="str">
        <f t="shared" si="345"/>
        <v>X</v>
      </c>
      <c r="DV292" s="8" t="str">
        <f t="shared" si="346"/>
        <v>X</v>
      </c>
      <c r="DW292" s="8" t="str">
        <f t="shared" si="347"/>
        <v>X</v>
      </c>
      <c r="DX292" s="8" t="str">
        <f t="shared" si="348"/>
        <v>X</v>
      </c>
      <c r="DZ292" s="8" t="str">
        <f t="shared" si="349"/>
        <v>X</v>
      </c>
      <c r="EB292" s="8">
        <f>IF($DZ292="", "", COUNTIF($DZ$11:$DZ292, "X"))</f>
        <v>282</v>
      </c>
      <c r="ED292" s="10" t="str">
        <f t="shared" si="350"/>
        <v>282. Ayan Zalaat Hotel and SPA</v>
      </c>
      <c r="EF292" s="8">
        <v>282</v>
      </c>
      <c r="EH292" s="10" t="str">
        <f>IF($B292="", "", IF(COUNTIF($B$11:$B292, $B292)&gt;1, "", $B292))</f>
        <v>Mongolia</v>
      </c>
      <c r="EI292" s="8">
        <f t="shared" si="351"/>
        <v>43</v>
      </c>
      <c r="EJ292" s="10" t="str">
        <f t="shared" si="352"/>
        <v/>
      </c>
      <c r="EL292" s="10" t="str">
        <f>IF($C292="", "", IF(COUNTIF($C$11:$C292, $C292)&gt;1, "", $C292))</f>
        <v>Ulaanbaatar</v>
      </c>
      <c r="EM292" s="8">
        <f t="shared" si="353"/>
        <v>335</v>
      </c>
      <c r="EN292" s="10" t="str">
        <f t="shared" si="354"/>
        <v>Sardón de Duero</v>
      </c>
    </row>
    <row r="293" spans="1:144" hidden="1" x14ac:dyDescent="0.35">
      <c r="A293" s="2"/>
      <c r="B293" s="41" t="s">
        <v>514</v>
      </c>
      <c r="C293" s="42" t="s">
        <v>517</v>
      </c>
      <c r="D293" s="42" t="s">
        <v>518</v>
      </c>
      <c r="E293" s="49">
        <v>111</v>
      </c>
      <c r="F293" s="49">
        <v>100</v>
      </c>
      <c r="G293" s="49">
        <v>11</v>
      </c>
      <c r="H293" s="49">
        <v>3</v>
      </c>
      <c r="I293" s="42" t="s">
        <v>137</v>
      </c>
      <c r="J293" s="50" t="s">
        <v>137</v>
      </c>
      <c r="K293" s="49">
        <v>170</v>
      </c>
      <c r="L293" s="49">
        <v>261</v>
      </c>
      <c r="M293" s="49">
        <v>170</v>
      </c>
      <c r="N293" s="49">
        <v>100</v>
      </c>
      <c r="O293" s="49">
        <v>100</v>
      </c>
      <c r="P293" s="49">
        <v>50</v>
      </c>
      <c r="Q293" s="49">
        <v>90</v>
      </c>
      <c r="R293" s="49">
        <v>200</v>
      </c>
      <c r="S293" s="50" t="s">
        <v>8</v>
      </c>
      <c r="T293" s="49" t="s">
        <v>137</v>
      </c>
      <c r="U293" s="49" t="s">
        <v>137</v>
      </c>
      <c r="V293" s="49" t="s">
        <v>137</v>
      </c>
      <c r="W293" s="50" t="s">
        <v>7</v>
      </c>
      <c r="X293" s="49" t="s">
        <v>137</v>
      </c>
      <c r="Y293" s="50" t="s">
        <v>137</v>
      </c>
      <c r="Z293" s="49" t="s">
        <v>137</v>
      </c>
      <c r="AA293" s="49">
        <v>7</v>
      </c>
      <c r="AB293" s="67" t="s">
        <v>137</v>
      </c>
      <c r="AC293" s="63" t="s">
        <v>790</v>
      </c>
      <c r="AD293" s="63" t="s">
        <v>1031</v>
      </c>
      <c r="AE293" s="43" t="s">
        <v>137</v>
      </c>
      <c r="AF293" s="2"/>
      <c r="BE293" s="8" t="str">
        <f t="shared" si="355"/>
        <v>X</v>
      </c>
      <c r="BG293" s="8" t="str">
        <f t="shared" si="292"/>
        <v/>
      </c>
      <c r="BH293" s="8" t="str">
        <f t="shared" si="293"/>
        <v/>
      </c>
      <c r="BI293" s="8" t="str">
        <f t="shared" si="294"/>
        <v/>
      </c>
      <c r="BJ293" s="8" t="str">
        <f t="shared" si="295"/>
        <v/>
      </c>
      <c r="BK293" s="8" t="str">
        <f t="shared" si="296"/>
        <v/>
      </c>
      <c r="BL293" s="8" t="str">
        <f t="shared" si="297"/>
        <v/>
      </c>
      <c r="BM293" s="8" t="str">
        <f t="shared" si="298"/>
        <v/>
      </c>
      <c r="BN293" s="8" t="str">
        <f t="shared" si="299"/>
        <v>Yellow</v>
      </c>
      <c r="BO293" s="8" t="str">
        <f t="shared" si="300"/>
        <v>Yellow</v>
      </c>
      <c r="BP293" s="8" t="str">
        <f t="shared" si="301"/>
        <v/>
      </c>
      <c r="BQ293" s="8" t="str">
        <f t="shared" si="302"/>
        <v/>
      </c>
      <c r="BR293" s="8" t="str">
        <f t="shared" si="303"/>
        <v/>
      </c>
      <c r="BS293" s="8" t="str">
        <f t="shared" si="304"/>
        <v/>
      </c>
      <c r="BT293" s="8" t="str">
        <f t="shared" si="305"/>
        <v/>
      </c>
      <c r="BU293" s="8" t="str">
        <f t="shared" si="306"/>
        <v/>
      </c>
      <c r="BV293" s="8" t="str">
        <f t="shared" si="307"/>
        <v/>
      </c>
      <c r="BW293" s="8" t="str">
        <f t="shared" si="308"/>
        <v/>
      </c>
      <c r="BX293" s="8" t="str">
        <f t="shared" si="309"/>
        <v/>
      </c>
      <c r="BY293" s="8" t="str">
        <f t="shared" si="310"/>
        <v>Yellow</v>
      </c>
      <c r="BZ293" s="8" t="str">
        <f t="shared" si="311"/>
        <v>Yellow</v>
      </c>
      <c r="CA293" s="8" t="str">
        <f t="shared" si="312"/>
        <v>Yellow</v>
      </c>
      <c r="CB293" s="8" t="str">
        <f t="shared" si="313"/>
        <v/>
      </c>
      <c r="CC293" s="8" t="str">
        <f t="shared" si="314"/>
        <v>Yellow</v>
      </c>
      <c r="CD293" s="8" t="str">
        <f t="shared" si="315"/>
        <v>Yellow</v>
      </c>
      <c r="CE293" s="8" t="str">
        <f t="shared" si="316"/>
        <v>Yellow</v>
      </c>
      <c r="CF293" s="8" t="str">
        <f t="shared" si="317"/>
        <v/>
      </c>
      <c r="CG293" s="8" t="str">
        <f t="shared" si="356"/>
        <v>Yellow</v>
      </c>
      <c r="CH293" s="8" t="str">
        <f t="shared" si="318"/>
        <v/>
      </c>
      <c r="CI293" s="8" t="str">
        <f t="shared" si="357"/>
        <v/>
      </c>
      <c r="CJ293" s="8" t="str">
        <f t="shared" si="319"/>
        <v>Yellow</v>
      </c>
      <c r="CL293" s="10" t="str">
        <f t="shared" si="358"/>
        <v>Montenegro - Radovici - The Chedi Luštica Bay</v>
      </c>
      <c r="CN293" s="22">
        <f t="shared" si="320"/>
        <v>261</v>
      </c>
      <c r="CO293" s="22" t="str">
        <f t="shared" si="321"/>
        <v/>
      </c>
      <c r="CP293" s="22" t="str">
        <f t="shared" si="322"/>
        <v/>
      </c>
      <c r="CQ293" s="22" t="str">
        <f t="shared" si="323"/>
        <v/>
      </c>
      <c r="CR293" s="22" t="str">
        <f t="shared" si="359"/>
        <v/>
      </c>
      <c r="CS293" s="22">
        <f t="shared" si="360"/>
        <v>7</v>
      </c>
      <c r="CY293" s="8" t="str">
        <f t="shared" si="324"/>
        <v>X</v>
      </c>
      <c r="CZ293" s="29" t="str">
        <f t="shared" si="325"/>
        <v>X</v>
      </c>
      <c r="DB293" s="8" t="str">
        <f t="shared" si="326"/>
        <v>X</v>
      </c>
      <c r="DC293" s="8" t="str">
        <f t="shared" si="327"/>
        <v>X</v>
      </c>
      <c r="DD293" s="8" t="str">
        <f t="shared" si="328"/>
        <v>X</v>
      </c>
      <c r="DE293" s="8" t="str">
        <f t="shared" si="329"/>
        <v>X</v>
      </c>
      <c r="DF293" s="8" t="str">
        <f t="shared" si="330"/>
        <v>X</v>
      </c>
      <c r="DG293" s="8" t="str">
        <f t="shared" si="331"/>
        <v>X</v>
      </c>
      <c r="DH293" s="8" t="str">
        <f t="shared" si="332"/>
        <v>X</v>
      </c>
      <c r="DI293" s="8" t="str">
        <f t="shared" si="333"/>
        <v>X</v>
      </c>
      <c r="DJ293" s="8" t="str">
        <f t="shared" si="334"/>
        <v>X</v>
      </c>
      <c r="DK293" s="8" t="str">
        <f t="shared" si="335"/>
        <v>X</v>
      </c>
      <c r="DL293" s="8" t="str">
        <f t="shared" si="336"/>
        <v>X</v>
      </c>
      <c r="DM293" s="8" t="str">
        <f t="shared" si="337"/>
        <v>X</v>
      </c>
      <c r="DN293" s="8" t="str">
        <f t="shared" si="338"/>
        <v>X</v>
      </c>
      <c r="DO293" s="8" t="str">
        <f t="shared" si="339"/>
        <v>X</v>
      </c>
      <c r="DP293" s="8" t="str">
        <f t="shared" si="340"/>
        <v>X</v>
      </c>
      <c r="DQ293" s="8" t="str">
        <f t="shared" si="341"/>
        <v>X</v>
      </c>
      <c r="DR293" s="8" t="str">
        <f t="shared" si="342"/>
        <v>X</v>
      </c>
      <c r="DS293" s="8" t="str">
        <f t="shared" si="343"/>
        <v>X</v>
      </c>
      <c r="DT293" s="8" t="str">
        <f t="shared" si="344"/>
        <v>X</v>
      </c>
      <c r="DU293" s="8" t="str">
        <f t="shared" si="345"/>
        <v>X</v>
      </c>
      <c r="DV293" s="8" t="str">
        <f t="shared" si="346"/>
        <v>X</v>
      </c>
      <c r="DW293" s="8" t="str">
        <f t="shared" si="347"/>
        <v>X</v>
      </c>
      <c r="DX293" s="8" t="str">
        <f t="shared" si="348"/>
        <v>X</v>
      </c>
      <c r="DZ293" s="8" t="str">
        <f t="shared" si="349"/>
        <v>X</v>
      </c>
      <c r="EB293" s="8">
        <f>IF($DZ293="", "", COUNTIF($DZ$11:$DZ293, "X"))</f>
        <v>283</v>
      </c>
      <c r="ED293" s="10" t="str">
        <f t="shared" si="350"/>
        <v>283. The Chedi Luštica Bay</v>
      </c>
      <c r="EF293" s="8">
        <v>283</v>
      </c>
      <c r="EH293" s="10" t="str">
        <f>IF($B293="", "", IF(COUNTIF($B$11:$B293, $B293)&gt;1, "", $B293))</f>
        <v>Montenegro</v>
      </c>
      <c r="EI293" s="8">
        <f t="shared" si="351"/>
        <v>44</v>
      </c>
      <c r="EJ293" s="10" t="str">
        <f t="shared" si="352"/>
        <v/>
      </c>
      <c r="EL293" s="10" t="str">
        <f>IF($C293="", "", IF(COUNTIF($C$11:$C293, $C293)&gt;1, "", $C293))</f>
        <v>Radovici</v>
      </c>
      <c r="EM293" s="8">
        <f t="shared" si="353"/>
        <v>244</v>
      </c>
      <c r="EN293" s="10" t="str">
        <f t="shared" si="354"/>
        <v>Saturnia, GRO</v>
      </c>
    </row>
    <row r="294" spans="1:144" hidden="1" x14ac:dyDescent="0.35">
      <c r="A294" s="2"/>
      <c r="B294" s="41" t="s">
        <v>514</v>
      </c>
      <c r="C294" s="42" t="s">
        <v>515</v>
      </c>
      <c r="D294" s="42" t="s">
        <v>516</v>
      </c>
      <c r="E294" s="49">
        <v>22</v>
      </c>
      <c r="F294" s="49">
        <v>0</v>
      </c>
      <c r="G294" s="49">
        <v>22</v>
      </c>
      <c r="H294" s="49">
        <v>0</v>
      </c>
      <c r="I294" s="42" t="s">
        <v>137</v>
      </c>
      <c r="J294" s="50" t="s">
        <v>137</v>
      </c>
      <c r="K294" s="49" t="s">
        <v>137</v>
      </c>
      <c r="L294" s="49" t="s">
        <v>137</v>
      </c>
      <c r="M294" s="49" t="s">
        <v>137</v>
      </c>
      <c r="N294" s="49" t="s">
        <v>137</v>
      </c>
      <c r="O294" s="49" t="s">
        <v>137</v>
      </c>
      <c r="P294" s="49" t="s">
        <v>137</v>
      </c>
      <c r="Q294" s="49" t="s">
        <v>137</v>
      </c>
      <c r="R294" s="49" t="s">
        <v>137</v>
      </c>
      <c r="S294" s="50" t="s">
        <v>137</v>
      </c>
      <c r="T294" s="49" t="s">
        <v>137</v>
      </c>
      <c r="U294" s="49" t="s">
        <v>137</v>
      </c>
      <c r="V294" s="49" t="s">
        <v>137</v>
      </c>
      <c r="W294" s="50" t="s">
        <v>7</v>
      </c>
      <c r="X294" s="49" t="s">
        <v>137</v>
      </c>
      <c r="Y294" s="50" t="s">
        <v>137</v>
      </c>
      <c r="Z294" s="49" t="s">
        <v>137</v>
      </c>
      <c r="AA294" s="49">
        <v>19</v>
      </c>
      <c r="AB294" s="67" t="s">
        <v>137</v>
      </c>
      <c r="AC294" s="63" t="s">
        <v>790</v>
      </c>
      <c r="AD294" s="63" t="s">
        <v>1030</v>
      </c>
      <c r="AE294" s="43" t="s">
        <v>137</v>
      </c>
      <c r="AF294" s="2"/>
      <c r="BE294" s="8" t="str">
        <f t="shared" si="355"/>
        <v>X</v>
      </c>
      <c r="BG294" s="8" t="str">
        <f t="shared" si="292"/>
        <v/>
      </c>
      <c r="BH294" s="8" t="str">
        <f t="shared" si="293"/>
        <v/>
      </c>
      <c r="BI294" s="8" t="str">
        <f t="shared" si="294"/>
        <v/>
      </c>
      <c r="BJ294" s="8" t="str">
        <f t="shared" si="295"/>
        <v/>
      </c>
      <c r="BK294" s="8" t="str">
        <f t="shared" si="296"/>
        <v/>
      </c>
      <c r="BL294" s="8" t="str">
        <f t="shared" si="297"/>
        <v/>
      </c>
      <c r="BM294" s="8" t="str">
        <f t="shared" si="298"/>
        <v/>
      </c>
      <c r="BN294" s="8" t="str">
        <f t="shared" si="299"/>
        <v>Yellow</v>
      </c>
      <c r="BO294" s="8" t="str">
        <f t="shared" si="300"/>
        <v>Yellow</v>
      </c>
      <c r="BP294" s="8" t="str">
        <f t="shared" si="301"/>
        <v>Yellow</v>
      </c>
      <c r="BQ294" s="8" t="str">
        <f t="shared" si="302"/>
        <v>Yellow</v>
      </c>
      <c r="BR294" s="8" t="str">
        <f t="shared" si="303"/>
        <v>Yellow</v>
      </c>
      <c r="BS294" s="8" t="str">
        <f t="shared" si="304"/>
        <v>Yellow</v>
      </c>
      <c r="BT294" s="8" t="str">
        <f t="shared" si="305"/>
        <v>Yellow</v>
      </c>
      <c r="BU294" s="8" t="str">
        <f t="shared" si="306"/>
        <v>Yellow</v>
      </c>
      <c r="BV294" s="8" t="str">
        <f t="shared" si="307"/>
        <v>Yellow</v>
      </c>
      <c r="BW294" s="8" t="str">
        <f t="shared" si="308"/>
        <v>Yellow</v>
      </c>
      <c r="BX294" s="8" t="str">
        <f t="shared" si="309"/>
        <v>Yellow</v>
      </c>
      <c r="BY294" s="8" t="str">
        <f t="shared" si="310"/>
        <v>Yellow</v>
      </c>
      <c r="BZ294" s="8" t="str">
        <f t="shared" si="311"/>
        <v>Yellow</v>
      </c>
      <c r="CA294" s="8" t="str">
        <f t="shared" si="312"/>
        <v>Yellow</v>
      </c>
      <c r="CB294" s="8" t="str">
        <f t="shared" si="313"/>
        <v/>
      </c>
      <c r="CC294" s="8" t="str">
        <f t="shared" si="314"/>
        <v>Yellow</v>
      </c>
      <c r="CD294" s="8" t="str">
        <f t="shared" si="315"/>
        <v>Yellow</v>
      </c>
      <c r="CE294" s="8" t="str">
        <f t="shared" si="316"/>
        <v>Yellow</v>
      </c>
      <c r="CF294" s="8" t="str">
        <f t="shared" si="317"/>
        <v/>
      </c>
      <c r="CG294" s="8" t="str">
        <f t="shared" si="356"/>
        <v>Yellow</v>
      </c>
      <c r="CH294" s="8" t="str">
        <f t="shared" si="318"/>
        <v/>
      </c>
      <c r="CI294" s="8" t="str">
        <f t="shared" si="357"/>
        <v/>
      </c>
      <c r="CJ294" s="8" t="str">
        <f t="shared" si="319"/>
        <v>Yellow</v>
      </c>
      <c r="CL294" s="10" t="str">
        <f t="shared" si="358"/>
        <v>Montenegro - Rezevici - Ananti Resort, Residences &amp; Beach Club</v>
      </c>
      <c r="CN294" s="22" t="str">
        <f t="shared" si="320"/>
        <v/>
      </c>
      <c r="CO294" s="22" t="str">
        <f t="shared" si="321"/>
        <v/>
      </c>
      <c r="CP294" s="22" t="str">
        <f t="shared" si="322"/>
        <v/>
      </c>
      <c r="CQ294" s="22" t="str">
        <f t="shared" si="323"/>
        <v/>
      </c>
      <c r="CR294" s="22" t="str">
        <f t="shared" si="359"/>
        <v/>
      </c>
      <c r="CS294" s="22">
        <f t="shared" si="360"/>
        <v>19</v>
      </c>
      <c r="CY294" s="8" t="str">
        <f t="shared" si="324"/>
        <v>X</v>
      </c>
      <c r="CZ294" s="29" t="str">
        <f t="shared" si="325"/>
        <v>X</v>
      </c>
      <c r="DB294" s="8" t="str">
        <f t="shared" si="326"/>
        <v>X</v>
      </c>
      <c r="DC294" s="8" t="str">
        <f t="shared" si="327"/>
        <v>X</v>
      </c>
      <c r="DD294" s="8" t="str">
        <f t="shared" si="328"/>
        <v>X</v>
      </c>
      <c r="DE294" s="8" t="str">
        <f t="shared" si="329"/>
        <v>X</v>
      </c>
      <c r="DF294" s="8" t="str">
        <f t="shared" si="330"/>
        <v>X</v>
      </c>
      <c r="DG294" s="8" t="str">
        <f t="shared" si="331"/>
        <v>X</v>
      </c>
      <c r="DH294" s="8" t="str">
        <f t="shared" si="332"/>
        <v>X</v>
      </c>
      <c r="DI294" s="8" t="str">
        <f t="shared" si="333"/>
        <v>X</v>
      </c>
      <c r="DJ294" s="8" t="str">
        <f t="shared" si="334"/>
        <v>X</v>
      </c>
      <c r="DK294" s="8" t="str">
        <f t="shared" si="335"/>
        <v>X</v>
      </c>
      <c r="DL294" s="8" t="str">
        <f t="shared" si="336"/>
        <v>X</v>
      </c>
      <c r="DM294" s="8" t="str">
        <f t="shared" si="337"/>
        <v>X</v>
      </c>
      <c r="DN294" s="8" t="str">
        <f t="shared" si="338"/>
        <v>X</v>
      </c>
      <c r="DO294" s="8" t="str">
        <f t="shared" si="339"/>
        <v>X</v>
      </c>
      <c r="DP294" s="8" t="str">
        <f t="shared" si="340"/>
        <v>X</v>
      </c>
      <c r="DQ294" s="8" t="str">
        <f t="shared" si="341"/>
        <v>X</v>
      </c>
      <c r="DR294" s="8" t="str">
        <f t="shared" si="342"/>
        <v>X</v>
      </c>
      <c r="DS294" s="8" t="str">
        <f t="shared" si="343"/>
        <v>X</v>
      </c>
      <c r="DT294" s="8" t="str">
        <f t="shared" si="344"/>
        <v>X</v>
      </c>
      <c r="DU294" s="8" t="str">
        <f t="shared" si="345"/>
        <v>X</v>
      </c>
      <c r="DV294" s="8" t="str">
        <f t="shared" si="346"/>
        <v>X</v>
      </c>
      <c r="DW294" s="8" t="str">
        <f t="shared" si="347"/>
        <v>X</v>
      </c>
      <c r="DX294" s="8" t="str">
        <f t="shared" si="348"/>
        <v>X</v>
      </c>
      <c r="DZ294" s="8" t="str">
        <f t="shared" si="349"/>
        <v>X</v>
      </c>
      <c r="EB294" s="8">
        <f>IF($DZ294="", "", COUNTIF($DZ$11:$DZ294, "X"))</f>
        <v>284</v>
      </c>
      <c r="ED294" s="10" t="str">
        <f t="shared" si="350"/>
        <v>284. Ananti Resort, Residences &amp; Beach Club</v>
      </c>
      <c r="EF294" s="8">
        <v>284</v>
      </c>
      <c r="EH294" s="10" t="str">
        <f>IF($B294="", "", IF(COUNTIF($B$11:$B294, $B294)&gt;1, "", $B294))</f>
        <v/>
      </c>
      <c r="EI294" s="8" t="str">
        <f t="shared" si="351"/>
        <v/>
      </c>
      <c r="EJ294" s="10" t="str">
        <f t="shared" si="352"/>
        <v/>
      </c>
      <c r="EL294" s="10" t="str">
        <f>IF($C294="", "", IF(COUNTIF($C$11:$C294, $C294)&gt;1, "", $C294))</f>
        <v>Rezevici</v>
      </c>
      <c r="EM294" s="8">
        <f t="shared" si="353"/>
        <v>248</v>
      </c>
      <c r="EN294" s="10" t="str">
        <f t="shared" si="354"/>
        <v>Savannah</v>
      </c>
    </row>
    <row r="295" spans="1:144" hidden="1" x14ac:dyDescent="0.35">
      <c r="A295" s="2"/>
      <c r="B295" s="41" t="s">
        <v>519</v>
      </c>
      <c r="C295" s="42" t="s">
        <v>520</v>
      </c>
      <c r="D295" s="42" t="s">
        <v>521</v>
      </c>
      <c r="E295" s="49">
        <v>209</v>
      </c>
      <c r="F295" s="49">
        <v>135</v>
      </c>
      <c r="G295" s="49">
        <v>74</v>
      </c>
      <c r="H295" s="49">
        <v>2</v>
      </c>
      <c r="I295" s="42" t="s">
        <v>137</v>
      </c>
      <c r="J295" s="50" t="s">
        <v>137</v>
      </c>
      <c r="K295" s="49" t="s">
        <v>137</v>
      </c>
      <c r="L295" s="49">
        <v>450</v>
      </c>
      <c r="M295" s="49">
        <v>300</v>
      </c>
      <c r="N295" s="49">
        <v>140</v>
      </c>
      <c r="O295" s="49">
        <v>110</v>
      </c>
      <c r="P295" s="49">
        <v>70</v>
      </c>
      <c r="Q295" s="49">
        <v>220</v>
      </c>
      <c r="R295" s="49">
        <v>400</v>
      </c>
      <c r="S295" s="50" t="s">
        <v>7</v>
      </c>
      <c r="T295" s="49" t="s">
        <v>137</v>
      </c>
      <c r="U295" s="49" t="s">
        <v>137</v>
      </c>
      <c r="V295" s="49" t="s">
        <v>137</v>
      </c>
      <c r="W295" s="50" t="s">
        <v>7</v>
      </c>
      <c r="X295" s="49" t="s">
        <v>137</v>
      </c>
      <c r="Y295" s="50" t="s">
        <v>137</v>
      </c>
      <c r="Z295" s="49" t="s">
        <v>137</v>
      </c>
      <c r="AA295" s="49" t="s">
        <v>137</v>
      </c>
      <c r="AB295" s="67" t="s">
        <v>137</v>
      </c>
      <c r="AC295" s="63" t="s">
        <v>861</v>
      </c>
      <c r="AD295" s="63" t="s">
        <v>1032</v>
      </c>
      <c r="AE295" s="43" t="s">
        <v>137</v>
      </c>
      <c r="AF295" s="2"/>
      <c r="BE295" s="8" t="str">
        <f t="shared" si="355"/>
        <v>X</v>
      </c>
      <c r="BG295" s="8" t="str">
        <f t="shared" si="292"/>
        <v/>
      </c>
      <c r="BH295" s="8" t="str">
        <f t="shared" si="293"/>
        <v/>
      </c>
      <c r="BI295" s="8" t="str">
        <f t="shared" si="294"/>
        <v/>
      </c>
      <c r="BJ295" s="8" t="str">
        <f t="shared" si="295"/>
        <v/>
      </c>
      <c r="BK295" s="8" t="str">
        <f t="shared" si="296"/>
        <v/>
      </c>
      <c r="BL295" s="8" t="str">
        <f t="shared" si="297"/>
        <v/>
      </c>
      <c r="BM295" s="8" t="str">
        <f t="shared" si="298"/>
        <v/>
      </c>
      <c r="BN295" s="8" t="str">
        <f t="shared" si="299"/>
        <v>Yellow</v>
      </c>
      <c r="BO295" s="8" t="str">
        <f t="shared" si="300"/>
        <v>Yellow</v>
      </c>
      <c r="BP295" s="8" t="str">
        <f t="shared" si="301"/>
        <v>Yellow</v>
      </c>
      <c r="BQ295" s="8" t="str">
        <f t="shared" si="302"/>
        <v/>
      </c>
      <c r="BR295" s="8" t="str">
        <f t="shared" si="303"/>
        <v/>
      </c>
      <c r="BS295" s="8" t="str">
        <f t="shared" si="304"/>
        <v/>
      </c>
      <c r="BT295" s="8" t="str">
        <f t="shared" si="305"/>
        <v/>
      </c>
      <c r="BU295" s="8" t="str">
        <f t="shared" si="306"/>
        <v/>
      </c>
      <c r="BV295" s="8" t="str">
        <f t="shared" si="307"/>
        <v/>
      </c>
      <c r="BW295" s="8" t="str">
        <f t="shared" si="308"/>
        <v/>
      </c>
      <c r="BX295" s="8" t="str">
        <f t="shared" si="309"/>
        <v/>
      </c>
      <c r="BY295" s="8" t="str">
        <f t="shared" si="310"/>
        <v>Yellow</v>
      </c>
      <c r="BZ295" s="8" t="str">
        <f t="shared" si="311"/>
        <v>Yellow</v>
      </c>
      <c r="CA295" s="8" t="str">
        <f t="shared" si="312"/>
        <v>Yellow</v>
      </c>
      <c r="CB295" s="8" t="str">
        <f t="shared" si="313"/>
        <v/>
      </c>
      <c r="CC295" s="8" t="str">
        <f t="shared" si="314"/>
        <v>Yellow</v>
      </c>
      <c r="CD295" s="8" t="str">
        <f t="shared" si="315"/>
        <v>Yellow</v>
      </c>
      <c r="CE295" s="8" t="str">
        <f t="shared" si="316"/>
        <v>Yellow</v>
      </c>
      <c r="CF295" s="8" t="str">
        <f t="shared" si="317"/>
        <v>Yellow</v>
      </c>
      <c r="CG295" s="8" t="str">
        <f t="shared" si="356"/>
        <v>Yellow</v>
      </c>
      <c r="CH295" s="8" t="str">
        <f t="shared" si="318"/>
        <v/>
      </c>
      <c r="CI295" s="8" t="str">
        <f t="shared" si="357"/>
        <v/>
      </c>
      <c r="CJ295" s="8" t="str">
        <f t="shared" si="319"/>
        <v>Yellow</v>
      </c>
      <c r="CL295" s="10" t="str">
        <f t="shared" si="358"/>
        <v>Morocco - Marrakech - La Mamounia</v>
      </c>
      <c r="CN295" s="22">
        <f t="shared" si="320"/>
        <v>450</v>
      </c>
      <c r="CO295" s="22" t="str">
        <f t="shared" si="321"/>
        <v/>
      </c>
      <c r="CP295" s="22" t="str">
        <f t="shared" si="322"/>
        <v/>
      </c>
      <c r="CQ295" s="22" t="str">
        <f t="shared" si="323"/>
        <v/>
      </c>
      <c r="CR295" s="22" t="str">
        <f t="shared" si="359"/>
        <v/>
      </c>
      <c r="CS295" s="22" t="str">
        <f t="shared" si="360"/>
        <v/>
      </c>
      <c r="CY295" s="8" t="str">
        <f t="shared" si="324"/>
        <v>X</v>
      </c>
      <c r="CZ295" s="29" t="str">
        <f t="shared" si="325"/>
        <v>X</v>
      </c>
      <c r="DB295" s="8" t="str">
        <f t="shared" si="326"/>
        <v>X</v>
      </c>
      <c r="DC295" s="8" t="str">
        <f t="shared" si="327"/>
        <v>X</v>
      </c>
      <c r="DD295" s="8" t="str">
        <f t="shared" si="328"/>
        <v>X</v>
      </c>
      <c r="DE295" s="8" t="str">
        <f t="shared" si="329"/>
        <v>X</v>
      </c>
      <c r="DF295" s="8" t="str">
        <f t="shared" si="330"/>
        <v>X</v>
      </c>
      <c r="DG295" s="8" t="str">
        <f t="shared" si="331"/>
        <v>X</v>
      </c>
      <c r="DH295" s="8" t="str">
        <f t="shared" si="332"/>
        <v>X</v>
      </c>
      <c r="DI295" s="8" t="str">
        <f t="shared" si="333"/>
        <v>X</v>
      </c>
      <c r="DJ295" s="8" t="str">
        <f t="shared" si="334"/>
        <v>X</v>
      </c>
      <c r="DK295" s="8" t="str">
        <f t="shared" si="335"/>
        <v>X</v>
      </c>
      <c r="DL295" s="8" t="str">
        <f t="shared" si="336"/>
        <v>X</v>
      </c>
      <c r="DM295" s="8" t="str">
        <f t="shared" si="337"/>
        <v>X</v>
      </c>
      <c r="DN295" s="8" t="str">
        <f t="shared" si="338"/>
        <v>X</v>
      </c>
      <c r="DO295" s="8" t="str">
        <f t="shared" si="339"/>
        <v>X</v>
      </c>
      <c r="DP295" s="8" t="str">
        <f t="shared" si="340"/>
        <v>X</v>
      </c>
      <c r="DQ295" s="8" t="str">
        <f t="shared" si="341"/>
        <v>X</v>
      </c>
      <c r="DR295" s="8" t="str">
        <f t="shared" si="342"/>
        <v>X</v>
      </c>
      <c r="DS295" s="8" t="str">
        <f t="shared" si="343"/>
        <v>X</v>
      </c>
      <c r="DT295" s="8" t="str">
        <f t="shared" si="344"/>
        <v>X</v>
      </c>
      <c r="DU295" s="8" t="str">
        <f t="shared" si="345"/>
        <v>X</v>
      </c>
      <c r="DV295" s="8" t="str">
        <f t="shared" si="346"/>
        <v>X</v>
      </c>
      <c r="DW295" s="8" t="str">
        <f t="shared" si="347"/>
        <v>X</v>
      </c>
      <c r="DX295" s="8" t="str">
        <f t="shared" si="348"/>
        <v>X</v>
      </c>
      <c r="DZ295" s="8" t="str">
        <f t="shared" si="349"/>
        <v>X</v>
      </c>
      <c r="EB295" s="8">
        <f>IF($DZ295="", "", COUNTIF($DZ$11:$DZ295, "X"))</f>
        <v>285</v>
      </c>
      <c r="ED295" s="10" t="str">
        <f t="shared" si="350"/>
        <v>285. La Mamounia</v>
      </c>
      <c r="EF295" s="8">
        <v>285</v>
      </c>
      <c r="EH295" s="10" t="str">
        <f>IF($B295="", "", IF(COUNTIF($B$11:$B295, $B295)&gt;1, "", $B295))</f>
        <v>Morocco</v>
      </c>
      <c r="EI295" s="8">
        <f t="shared" si="351"/>
        <v>45</v>
      </c>
      <c r="EJ295" s="10" t="str">
        <f t="shared" si="352"/>
        <v/>
      </c>
      <c r="EL295" s="10" t="str">
        <f>IF($C295="", "", IF(COUNTIF($C$11:$C295, $C295)&gt;1, "", $C295))</f>
        <v>Marrakech</v>
      </c>
      <c r="EM295" s="8">
        <f t="shared" si="353"/>
        <v>174</v>
      </c>
      <c r="EN295" s="10" t="str">
        <f t="shared" si="354"/>
        <v>Savelletri di Fasano</v>
      </c>
    </row>
    <row r="296" spans="1:144" hidden="1" x14ac:dyDescent="0.35">
      <c r="A296" s="2"/>
      <c r="B296" s="41" t="s">
        <v>519</v>
      </c>
      <c r="C296" s="42" t="s">
        <v>807</v>
      </c>
      <c r="D296" s="42" t="s">
        <v>808</v>
      </c>
      <c r="E296" s="49">
        <v>149</v>
      </c>
      <c r="F296" s="49">
        <v>102</v>
      </c>
      <c r="G296" s="49">
        <v>47</v>
      </c>
      <c r="H296" s="49" t="s">
        <v>137</v>
      </c>
      <c r="I296" s="42" t="s">
        <v>137</v>
      </c>
      <c r="J296" s="50" t="s">
        <v>137</v>
      </c>
      <c r="K296" s="49" t="s">
        <v>137</v>
      </c>
      <c r="L296" s="49" t="s">
        <v>137</v>
      </c>
      <c r="M296" s="49" t="s">
        <v>137</v>
      </c>
      <c r="N296" s="49" t="s">
        <v>137</v>
      </c>
      <c r="O296" s="49" t="s">
        <v>137</v>
      </c>
      <c r="P296" s="49" t="s">
        <v>137</v>
      </c>
      <c r="Q296" s="49" t="s">
        <v>137</v>
      </c>
      <c r="R296" s="49" t="s">
        <v>137</v>
      </c>
      <c r="S296" s="50" t="s">
        <v>137</v>
      </c>
      <c r="T296" s="49" t="s">
        <v>137</v>
      </c>
      <c r="U296" s="49" t="s">
        <v>137</v>
      </c>
      <c r="V296" s="49" t="s">
        <v>137</v>
      </c>
      <c r="W296" s="50" t="s">
        <v>7</v>
      </c>
      <c r="X296" s="49" t="s">
        <v>137</v>
      </c>
      <c r="Y296" s="50" t="s">
        <v>137</v>
      </c>
      <c r="Z296" s="49" t="s">
        <v>137</v>
      </c>
      <c r="AA296" s="49" t="s">
        <v>137</v>
      </c>
      <c r="AB296" s="67" t="s">
        <v>137</v>
      </c>
      <c r="AC296" s="63" t="s">
        <v>861</v>
      </c>
      <c r="AD296" s="63" t="s">
        <v>1219</v>
      </c>
      <c r="AE296" s="43" t="s">
        <v>137</v>
      </c>
      <c r="AF296" s="2"/>
      <c r="BE296" s="8" t="str">
        <f t="shared" si="355"/>
        <v>X</v>
      </c>
      <c r="BG296" s="8" t="str">
        <f t="shared" si="292"/>
        <v/>
      </c>
      <c r="BH296" s="8" t="str">
        <f t="shared" si="293"/>
        <v/>
      </c>
      <c r="BI296" s="8" t="str">
        <f t="shared" si="294"/>
        <v/>
      </c>
      <c r="BJ296" s="8" t="str">
        <f t="shared" si="295"/>
        <v/>
      </c>
      <c r="BK296" s="8" t="str">
        <f t="shared" si="296"/>
        <v/>
      </c>
      <c r="BL296" s="8" t="str">
        <f t="shared" si="297"/>
        <v/>
      </c>
      <c r="BM296" s="8" t="str">
        <f t="shared" si="298"/>
        <v>Yellow</v>
      </c>
      <c r="BN296" s="8" t="str">
        <f t="shared" si="299"/>
        <v>Yellow</v>
      </c>
      <c r="BO296" s="8" t="str">
        <f t="shared" si="300"/>
        <v>Yellow</v>
      </c>
      <c r="BP296" s="8" t="str">
        <f t="shared" si="301"/>
        <v>Yellow</v>
      </c>
      <c r="BQ296" s="8" t="str">
        <f t="shared" si="302"/>
        <v>Yellow</v>
      </c>
      <c r="BR296" s="8" t="str">
        <f t="shared" si="303"/>
        <v>Yellow</v>
      </c>
      <c r="BS296" s="8" t="str">
        <f t="shared" si="304"/>
        <v>Yellow</v>
      </c>
      <c r="BT296" s="8" t="str">
        <f t="shared" si="305"/>
        <v>Yellow</v>
      </c>
      <c r="BU296" s="8" t="str">
        <f t="shared" si="306"/>
        <v>Yellow</v>
      </c>
      <c r="BV296" s="8" t="str">
        <f t="shared" si="307"/>
        <v>Yellow</v>
      </c>
      <c r="BW296" s="8" t="str">
        <f t="shared" si="308"/>
        <v>Yellow</v>
      </c>
      <c r="BX296" s="8" t="str">
        <f t="shared" si="309"/>
        <v>Yellow</v>
      </c>
      <c r="BY296" s="8" t="str">
        <f t="shared" si="310"/>
        <v>Yellow</v>
      </c>
      <c r="BZ296" s="8" t="str">
        <f t="shared" si="311"/>
        <v>Yellow</v>
      </c>
      <c r="CA296" s="8" t="str">
        <f t="shared" si="312"/>
        <v>Yellow</v>
      </c>
      <c r="CB296" s="8" t="str">
        <f t="shared" si="313"/>
        <v/>
      </c>
      <c r="CC296" s="8" t="str">
        <f t="shared" si="314"/>
        <v>Yellow</v>
      </c>
      <c r="CD296" s="8" t="str">
        <f t="shared" si="315"/>
        <v>Yellow</v>
      </c>
      <c r="CE296" s="8" t="str">
        <f t="shared" si="316"/>
        <v>Yellow</v>
      </c>
      <c r="CF296" s="8" t="str">
        <f t="shared" si="317"/>
        <v>Yellow</v>
      </c>
      <c r="CG296" s="8" t="str">
        <f t="shared" si="356"/>
        <v>Yellow</v>
      </c>
      <c r="CH296" s="8" t="str">
        <f t="shared" si="318"/>
        <v/>
      </c>
      <c r="CI296" s="8" t="str">
        <f t="shared" si="357"/>
        <v/>
      </c>
      <c r="CJ296" s="8" t="str">
        <f t="shared" si="319"/>
        <v>Yellow</v>
      </c>
      <c r="CL296" s="10" t="str">
        <f t="shared" si="358"/>
        <v>Morocco - Casablanca - Royal Mansour Casablanca</v>
      </c>
      <c r="CN296" s="22" t="str">
        <f t="shared" si="320"/>
        <v/>
      </c>
      <c r="CO296" s="22" t="str">
        <f t="shared" si="321"/>
        <v/>
      </c>
      <c r="CP296" s="22" t="str">
        <f t="shared" si="322"/>
        <v/>
      </c>
      <c r="CQ296" s="22" t="str">
        <f t="shared" si="323"/>
        <v/>
      </c>
      <c r="CR296" s="22" t="str">
        <f t="shared" si="359"/>
        <v/>
      </c>
      <c r="CS296" s="22" t="str">
        <f t="shared" si="360"/>
        <v/>
      </c>
      <c r="CY296" s="8" t="str">
        <f t="shared" si="324"/>
        <v>X</v>
      </c>
      <c r="CZ296" s="29" t="str">
        <f t="shared" si="325"/>
        <v>X</v>
      </c>
      <c r="DB296" s="8" t="str">
        <f t="shared" si="326"/>
        <v>X</v>
      </c>
      <c r="DC296" s="8" t="str">
        <f t="shared" si="327"/>
        <v>X</v>
      </c>
      <c r="DD296" s="8" t="str">
        <f t="shared" si="328"/>
        <v>X</v>
      </c>
      <c r="DE296" s="8" t="str">
        <f t="shared" si="329"/>
        <v>X</v>
      </c>
      <c r="DF296" s="8" t="str">
        <f t="shared" si="330"/>
        <v>X</v>
      </c>
      <c r="DG296" s="8" t="str">
        <f t="shared" si="331"/>
        <v>X</v>
      </c>
      <c r="DH296" s="8" t="str">
        <f t="shared" si="332"/>
        <v>X</v>
      </c>
      <c r="DI296" s="8" t="str">
        <f t="shared" si="333"/>
        <v>X</v>
      </c>
      <c r="DJ296" s="8" t="str">
        <f t="shared" si="334"/>
        <v>X</v>
      </c>
      <c r="DK296" s="8" t="str">
        <f t="shared" si="335"/>
        <v>X</v>
      </c>
      <c r="DL296" s="8" t="str">
        <f t="shared" si="336"/>
        <v>X</v>
      </c>
      <c r="DM296" s="8" t="str">
        <f t="shared" si="337"/>
        <v>X</v>
      </c>
      <c r="DN296" s="8" t="str">
        <f t="shared" si="338"/>
        <v>X</v>
      </c>
      <c r="DO296" s="8" t="str">
        <f t="shared" si="339"/>
        <v>X</v>
      </c>
      <c r="DP296" s="8" t="str">
        <f t="shared" si="340"/>
        <v>X</v>
      </c>
      <c r="DQ296" s="8" t="str">
        <f t="shared" si="341"/>
        <v>X</v>
      </c>
      <c r="DR296" s="8" t="str">
        <f t="shared" si="342"/>
        <v>X</v>
      </c>
      <c r="DS296" s="8" t="str">
        <f t="shared" si="343"/>
        <v>X</v>
      </c>
      <c r="DT296" s="8" t="str">
        <f t="shared" si="344"/>
        <v>X</v>
      </c>
      <c r="DU296" s="8" t="str">
        <f t="shared" si="345"/>
        <v>X</v>
      </c>
      <c r="DV296" s="8" t="str">
        <f t="shared" si="346"/>
        <v>X</v>
      </c>
      <c r="DW296" s="8" t="str">
        <f t="shared" si="347"/>
        <v>X</v>
      </c>
      <c r="DX296" s="8" t="str">
        <f t="shared" si="348"/>
        <v>X</v>
      </c>
      <c r="DZ296" s="8" t="str">
        <f t="shared" si="349"/>
        <v>X</v>
      </c>
      <c r="EB296" s="8">
        <f>IF($DZ296="", "", COUNTIF($DZ$11:$DZ296, "X"))</f>
        <v>286</v>
      </c>
      <c r="ED296" s="10" t="str">
        <f t="shared" si="350"/>
        <v>286. Royal Mansour Casablanca</v>
      </c>
      <c r="EF296" s="8">
        <v>286</v>
      </c>
      <c r="EH296" s="10" t="str">
        <f>IF($B296="", "", IF(COUNTIF($B$11:$B296, $B296)&gt;1, "", $B296))</f>
        <v/>
      </c>
      <c r="EI296" s="8" t="str">
        <f t="shared" si="351"/>
        <v/>
      </c>
      <c r="EJ296" s="10" t="str">
        <f t="shared" si="352"/>
        <v/>
      </c>
      <c r="EL296" s="10" t="str">
        <f>IF($C296="", "", IF(COUNTIF($C$11:$C296, $C296)&gt;1, "", $C296))</f>
        <v>Casablanca</v>
      </c>
      <c r="EM296" s="8">
        <f t="shared" si="353"/>
        <v>50</v>
      </c>
      <c r="EN296" s="10" t="str">
        <f t="shared" si="354"/>
        <v>Savelletri di Fasano (BR)</v>
      </c>
    </row>
    <row r="297" spans="1:144" hidden="1" x14ac:dyDescent="0.35">
      <c r="A297" s="2"/>
      <c r="B297" s="41" t="s">
        <v>519</v>
      </c>
      <c r="C297" s="42" t="s">
        <v>520</v>
      </c>
      <c r="D297" s="42" t="s">
        <v>522</v>
      </c>
      <c r="E297" s="49">
        <v>53</v>
      </c>
      <c r="F297" s="49">
        <v>0</v>
      </c>
      <c r="G297" s="49">
        <v>53</v>
      </c>
      <c r="H297" s="49">
        <v>0</v>
      </c>
      <c r="I297" s="42" t="s">
        <v>137</v>
      </c>
      <c r="J297" s="50" t="s">
        <v>137</v>
      </c>
      <c r="K297" s="49" t="s">
        <v>137</v>
      </c>
      <c r="L297" s="49" t="s">
        <v>137</v>
      </c>
      <c r="M297" s="49" t="s">
        <v>137</v>
      </c>
      <c r="N297" s="49" t="s">
        <v>137</v>
      </c>
      <c r="O297" s="49" t="s">
        <v>137</v>
      </c>
      <c r="P297" s="49" t="s">
        <v>137</v>
      </c>
      <c r="Q297" s="49" t="s">
        <v>137</v>
      </c>
      <c r="R297" s="49" t="s">
        <v>137</v>
      </c>
      <c r="S297" s="50" t="s">
        <v>137</v>
      </c>
      <c r="T297" s="49" t="s">
        <v>137</v>
      </c>
      <c r="U297" s="49" t="s">
        <v>137</v>
      </c>
      <c r="V297" s="49" t="s">
        <v>137</v>
      </c>
      <c r="W297" s="50" t="s">
        <v>7</v>
      </c>
      <c r="X297" s="49" t="s">
        <v>137</v>
      </c>
      <c r="Y297" s="50" t="s">
        <v>137</v>
      </c>
      <c r="Z297" s="49" t="s">
        <v>137</v>
      </c>
      <c r="AA297" s="49">
        <v>3</v>
      </c>
      <c r="AB297" s="67" t="s">
        <v>137</v>
      </c>
      <c r="AC297" s="63" t="s">
        <v>861</v>
      </c>
      <c r="AD297" s="63" t="s">
        <v>1033</v>
      </c>
      <c r="AE297" s="43" t="s">
        <v>137</v>
      </c>
      <c r="AF297" s="2"/>
      <c r="BE297" s="8" t="str">
        <f t="shared" si="355"/>
        <v>X</v>
      </c>
      <c r="BG297" s="8" t="str">
        <f t="shared" si="292"/>
        <v/>
      </c>
      <c r="BH297" s="8" t="str">
        <f t="shared" si="293"/>
        <v/>
      </c>
      <c r="BI297" s="8" t="str">
        <f t="shared" si="294"/>
        <v/>
      </c>
      <c r="BJ297" s="8" t="str">
        <f t="shared" si="295"/>
        <v/>
      </c>
      <c r="BK297" s="8" t="str">
        <f t="shared" si="296"/>
        <v/>
      </c>
      <c r="BL297" s="8" t="str">
        <f t="shared" si="297"/>
        <v/>
      </c>
      <c r="BM297" s="8" t="str">
        <f t="shared" si="298"/>
        <v/>
      </c>
      <c r="BN297" s="8" t="str">
        <f t="shared" si="299"/>
        <v>Yellow</v>
      </c>
      <c r="BO297" s="8" t="str">
        <f t="shared" si="300"/>
        <v>Yellow</v>
      </c>
      <c r="BP297" s="8" t="str">
        <f t="shared" si="301"/>
        <v>Yellow</v>
      </c>
      <c r="BQ297" s="8" t="str">
        <f t="shared" si="302"/>
        <v>Yellow</v>
      </c>
      <c r="BR297" s="8" t="str">
        <f t="shared" si="303"/>
        <v>Yellow</v>
      </c>
      <c r="BS297" s="8" t="str">
        <f t="shared" si="304"/>
        <v>Yellow</v>
      </c>
      <c r="BT297" s="8" t="str">
        <f t="shared" si="305"/>
        <v>Yellow</v>
      </c>
      <c r="BU297" s="8" t="str">
        <f t="shared" si="306"/>
        <v>Yellow</v>
      </c>
      <c r="BV297" s="8" t="str">
        <f t="shared" si="307"/>
        <v>Yellow</v>
      </c>
      <c r="BW297" s="8" t="str">
        <f t="shared" si="308"/>
        <v>Yellow</v>
      </c>
      <c r="BX297" s="8" t="str">
        <f t="shared" si="309"/>
        <v>Yellow</v>
      </c>
      <c r="BY297" s="8" t="str">
        <f t="shared" si="310"/>
        <v>Yellow</v>
      </c>
      <c r="BZ297" s="8" t="str">
        <f t="shared" si="311"/>
        <v>Yellow</v>
      </c>
      <c r="CA297" s="8" t="str">
        <f t="shared" si="312"/>
        <v>Yellow</v>
      </c>
      <c r="CB297" s="8" t="str">
        <f t="shared" si="313"/>
        <v/>
      </c>
      <c r="CC297" s="8" t="str">
        <f t="shared" si="314"/>
        <v>Yellow</v>
      </c>
      <c r="CD297" s="8" t="str">
        <f t="shared" si="315"/>
        <v>Yellow</v>
      </c>
      <c r="CE297" s="8" t="str">
        <f t="shared" si="316"/>
        <v>Yellow</v>
      </c>
      <c r="CF297" s="8" t="str">
        <f t="shared" si="317"/>
        <v/>
      </c>
      <c r="CG297" s="8" t="str">
        <f t="shared" si="356"/>
        <v>Yellow</v>
      </c>
      <c r="CH297" s="8" t="str">
        <f t="shared" si="318"/>
        <v/>
      </c>
      <c r="CI297" s="8" t="str">
        <f t="shared" si="357"/>
        <v/>
      </c>
      <c r="CJ297" s="8" t="str">
        <f t="shared" si="319"/>
        <v>Yellow</v>
      </c>
      <c r="CL297" s="10" t="str">
        <f t="shared" si="358"/>
        <v>Morocco - Marrakech - Royal Mansour Marrakech</v>
      </c>
      <c r="CN297" s="22" t="str">
        <f t="shared" si="320"/>
        <v/>
      </c>
      <c r="CO297" s="22" t="str">
        <f t="shared" si="321"/>
        <v/>
      </c>
      <c r="CP297" s="22" t="str">
        <f t="shared" si="322"/>
        <v/>
      </c>
      <c r="CQ297" s="22" t="str">
        <f t="shared" si="323"/>
        <v/>
      </c>
      <c r="CR297" s="22" t="str">
        <f t="shared" si="359"/>
        <v/>
      </c>
      <c r="CS297" s="22">
        <f t="shared" si="360"/>
        <v>3</v>
      </c>
      <c r="CY297" s="8" t="str">
        <f t="shared" si="324"/>
        <v>X</v>
      </c>
      <c r="CZ297" s="29" t="str">
        <f t="shared" si="325"/>
        <v>X</v>
      </c>
      <c r="DB297" s="8" t="str">
        <f t="shared" si="326"/>
        <v>X</v>
      </c>
      <c r="DC297" s="8" t="str">
        <f t="shared" si="327"/>
        <v>X</v>
      </c>
      <c r="DD297" s="8" t="str">
        <f t="shared" si="328"/>
        <v>X</v>
      </c>
      <c r="DE297" s="8" t="str">
        <f t="shared" si="329"/>
        <v>X</v>
      </c>
      <c r="DF297" s="8" t="str">
        <f t="shared" si="330"/>
        <v>X</v>
      </c>
      <c r="DG297" s="8" t="str">
        <f t="shared" si="331"/>
        <v>X</v>
      </c>
      <c r="DH297" s="8" t="str">
        <f t="shared" si="332"/>
        <v>X</v>
      </c>
      <c r="DI297" s="8" t="str">
        <f t="shared" si="333"/>
        <v>X</v>
      </c>
      <c r="DJ297" s="8" t="str">
        <f t="shared" si="334"/>
        <v>X</v>
      </c>
      <c r="DK297" s="8" t="str">
        <f t="shared" si="335"/>
        <v>X</v>
      </c>
      <c r="DL297" s="8" t="str">
        <f t="shared" si="336"/>
        <v>X</v>
      </c>
      <c r="DM297" s="8" t="str">
        <f t="shared" si="337"/>
        <v>X</v>
      </c>
      <c r="DN297" s="8" t="str">
        <f t="shared" si="338"/>
        <v>X</v>
      </c>
      <c r="DO297" s="8" t="str">
        <f t="shared" si="339"/>
        <v>X</v>
      </c>
      <c r="DP297" s="8" t="str">
        <f t="shared" si="340"/>
        <v>X</v>
      </c>
      <c r="DQ297" s="8" t="str">
        <f t="shared" si="341"/>
        <v>X</v>
      </c>
      <c r="DR297" s="8" t="str">
        <f t="shared" si="342"/>
        <v>X</v>
      </c>
      <c r="DS297" s="8" t="str">
        <f t="shared" si="343"/>
        <v>X</v>
      </c>
      <c r="DT297" s="8" t="str">
        <f t="shared" si="344"/>
        <v>X</v>
      </c>
      <c r="DU297" s="8" t="str">
        <f t="shared" si="345"/>
        <v>X</v>
      </c>
      <c r="DV297" s="8" t="str">
        <f t="shared" si="346"/>
        <v>X</v>
      </c>
      <c r="DW297" s="8" t="str">
        <f t="shared" si="347"/>
        <v>X</v>
      </c>
      <c r="DX297" s="8" t="str">
        <f t="shared" si="348"/>
        <v>X</v>
      </c>
      <c r="DZ297" s="8" t="str">
        <f t="shared" si="349"/>
        <v>X</v>
      </c>
      <c r="EB297" s="8">
        <f>IF($DZ297="", "", COUNTIF($DZ$11:$DZ297, "X"))</f>
        <v>287</v>
      </c>
      <c r="ED297" s="10" t="str">
        <f t="shared" si="350"/>
        <v>287. Royal Mansour Marrakech</v>
      </c>
      <c r="EF297" s="8">
        <v>287</v>
      </c>
      <c r="EH297" s="10" t="str">
        <f>IF($B297="", "", IF(COUNTIF($B$11:$B297, $B297)&gt;1, "", $B297))</f>
        <v/>
      </c>
      <c r="EI297" s="8" t="str">
        <f t="shared" si="351"/>
        <v/>
      </c>
      <c r="EJ297" s="10" t="str">
        <f t="shared" si="352"/>
        <v/>
      </c>
      <c r="EL297" s="10" t="str">
        <f>IF($C297="", "", IF(COUNTIF($C$11:$C297, $C297)&gt;1, "", $C297))</f>
        <v/>
      </c>
      <c r="EM297" s="8" t="str">
        <f t="shared" si="353"/>
        <v/>
      </c>
      <c r="EN297" s="10" t="str">
        <f t="shared" si="354"/>
        <v>Sciacca (Agrigento)</v>
      </c>
    </row>
    <row r="298" spans="1:144" hidden="1" x14ac:dyDescent="0.35">
      <c r="A298" s="2"/>
      <c r="B298" s="41" t="s">
        <v>519</v>
      </c>
      <c r="C298" s="42" t="s">
        <v>1348</v>
      </c>
      <c r="D298" s="42" t="s">
        <v>1349</v>
      </c>
      <c r="E298" s="49">
        <v>55</v>
      </c>
      <c r="F298" s="49">
        <v>0</v>
      </c>
      <c r="G298" s="49">
        <v>55</v>
      </c>
      <c r="H298" s="49">
        <v>0</v>
      </c>
      <c r="I298" s="42" t="s">
        <v>137</v>
      </c>
      <c r="J298" s="50" t="s">
        <v>137</v>
      </c>
      <c r="K298" s="49" t="s">
        <v>137</v>
      </c>
      <c r="L298" s="49" t="s">
        <v>137</v>
      </c>
      <c r="M298" s="49" t="s">
        <v>137</v>
      </c>
      <c r="N298" s="49" t="s">
        <v>137</v>
      </c>
      <c r="O298" s="49" t="s">
        <v>137</v>
      </c>
      <c r="P298" s="49" t="s">
        <v>137</v>
      </c>
      <c r="Q298" s="49" t="s">
        <v>137</v>
      </c>
      <c r="R298" s="49" t="s">
        <v>137</v>
      </c>
      <c r="S298" s="50" t="s">
        <v>137</v>
      </c>
      <c r="T298" s="49" t="s">
        <v>137</v>
      </c>
      <c r="U298" s="49" t="s">
        <v>137</v>
      </c>
      <c r="V298" s="49" t="s">
        <v>137</v>
      </c>
      <c r="W298" s="50" t="s">
        <v>137</v>
      </c>
      <c r="X298" s="49" t="s">
        <v>137</v>
      </c>
      <c r="Y298" s="50" t="s">
        <v>137</v>
      </c>
      <c r="Z298" s="49" t="s">
        <v>137</v>
      </c>
      <c r="AA298" s="49" t="s">
        <v>137</v>
      </c>
      <c r="AB298" s="67" t="s">
        <v>137</v>
      </c>
      <c r="AC298" s="63" t="s">
        <v>861</v>
      </c>
      <c r="AD298" s="63" t="s">
        <v>1350</v>
      </c>
      <c r="AE298" s="43" t="s">
        <v>137</v>
      </c>
      <c r="AF298" s="2"/>
      <c r="BE298" s="8" t="str">
        <f t="shared" si="355"/>
        <v>X</v>
      </c>
      <c r="BG298" s="8" t="str">
        <f t="shared" si="292"/>
        <v/>
      </c>
      <c r="BH298" s="8" t="str">
        <f t="shared" si="293"/>
        <v/>
      </c>
      <c r="BI298" s="8" t="str">
        <f t="shared" si="294"/>
        <v/>
      </c>
      <c r="BJ298" s="8" t="str">
        <f t="shared" si="295"/>
        <v/>
      </c>
      <c r="BK298" s="8" t="str">
        <f t="shared" si="296"/>
        <v/>
      </c>
      <c r="BL298" s="8" t="str">
        <f t="shared" si="297"/>
        <v/>
      </c>
      <c r="BM298" s="8" t="str">
        <f t="shared" si="298"/>
        <v/>
      </c>
      <c r="BN298" s="8" t="str">
        <f t="shared" si="299"/>
        <v>Yellow</v>
      </c>
      <c r="BO298" s="8" t="str">
        <f t="shared" si="300"/>
        <v>Yellow</v>
      </c>
      <c r="BP298" s="8" t="str">
        <f t="shared" si="301"/>
        <v>Yellow</v>
      </c>
      <c r="BQ298" s="8" t="str">
        <f t="shared" si="302"/>
        <v>Yellow</v>
      </c>
      <c r="BR298" s="8" t="str">
        <f t="shared" si="303"/>
        <v>Yellow</v>
      </c>
      <c r="BS298" s="8" t="str">
        <f t="shared" si="304"/>
        <v>Yellow</v>
      </c>
      <c r="BT298" s="8" t="str">
        <f t="shared" si="305"/>
        <v>Yellow</v>
      </c>
      <c r="BU298" s="8" t="str">
        <f t="shared" si="306"/>
        <v>Yellow</v>
      </c>
      <c r="BV298" s="8" t="str">
        <f t="shared" si="307"/>
        <v>Yellow</v>
      </c>
      <c r="BW298" s="8" t="str">
        <f t="shared" si="308"/>
        <v>Yellow</v>
      </c>
      <c r="BX298" s="8" t="str">
        <f t="shared" si="309"/>
        <v>Yellow</v>
      </c>
      <c r="BY298" s="8" t="str">
        <f t="shared" si="310"/>
        <v>Yellow</v>
      </c>
      <c r="BZ298" s="8" t="str">
        <f t="shared" si="311"/>
        <v>Yellow</v>
      </c>
      <c r="CA298" s="8" t="str">
        <f t="shared" si="312"/>
        <v>Yellow</v>
      </c>
      <c r="CB298" s="8" t="str">
        <f t="shared" si="313"/>
        <v>Yellow</v>
      </c>
      <c r="CC298" s="8" t="str">
        <f t="shared" si="314"/>
        <v>Yellow</v>
      </c>
      <c r="CD298" s="8" t="str">
        <f t="shared" si="315"/>
        <v>Yellow</v>
      </c>
      <c r="CE298" s="8" t="str">
        <f t="shared" si="316"/>
        <v>Yellow</v>
      </c>
      <c r="CF298" s="8" t="str">
        <f t="shared" si="317"/>
        <v>Yellow</v>
      </c>
      <c r="CG298" s="8" t="str">
        <f t="shared" si="356"/>
        <v>Yellow</v>
      </c>
      <c r="CH298" s="8" t="str">
        <f t="shared" si="318"/>
        <v/>
      </c>
      <c r="CI298" s="8" t="str">
        <f t="shared" si="357"/>
        <v/>
      </c>
      <c r="CJ298" s="8" t="str">
        <f t="shared" si="319"/>
        <v>Yellow</v>
      </c>
      <c r="CL298" s="10" t="str">
        <f t="shared" si="358"/>
        <v>Morocco - M'DIQ - Royal Mansour Tamuda Bay</v>
      </c>
      <c r="CN298" s="22" t="str">
        <f t="shared" si="320"/>
        <v/>
      </c>
      <c r="CO298" s="22" t="str">
        <f t="shared" si="321"/>
        <v/>
      </c>
      <c r="CP298" s="22" t="str">
        <f t="shared" si="322"/>
        <v/>
      </c>
      <c r="CQ298" s="22" t="str">
        <f t="shared" si="323"/>
        <v/>
      </c>
      <c r="CR298" s="22" t="str">
        <f t="shared" si="359"/>
        <v/>
      </c>
      <c r="CS298" s="22" t="str">
        <f t="shared" si="360"/>
        <v/>
      </c>
      <c r="CY298" s="8" t="str">
        <f t="shared" si="324"/>
        <v>X</v>
      </c>
      <c r="CZ298" s="29" t="str">
        <f t="shared" si="325"/>
        <v>X</v>
      </c>
      <c r="DB298" s="8" t="str">
        <f t="shared" si="326"/>
        <v>X</v>
      </c>
      <c r="DC298" s="8" t="str">
        <f t="shared" si="327"/>
        <v>X</v>
      </c>
      <c r="DD298" s="8" t="str">
        <f t="shared" si="328"/>
        <v>X</v>
      </c>
      <c r="DE298" s="8" t="str">
        <f t="shared" si="329"/>
        <v>X</v>
      </c>
      <c r="DF298" s="8" t="str">
        <f t="shared" si="330"/>
        <v>X</v>
      </c>
      <c r="DG298" s="8" t="str">
        <f t="shared" si="331"/>
        <v>X</v>
      </c>
      <c r="DH298" s="8" t="str">
        <f t="shared" si="332"/>
        <v>X</v>
      </c>
      <c r="DI298" s="8" t="str">
        <f t="shared" si="333"/>
        <v>X</v>
      </c>
      <c r="DJ298" s="8" t="str">
        <f t="shared" si="334"/>
        <v>X</v>
      </c>
      <c r="DK298" s="8" t="str">
        <f t="shared" si="335"/>
        <v>X</v>
      </c>
      <c r="DL298" s="8" t="str">
        <f t="shared" si="336"/>
        <v>X</v>
      </c>
      <c r="DM298" s="8" t="str">
        <f t="shared" si="337"/>
        <v>X</v>
      </c>
      <c r="DN298" s="8" t="str">
        <f t="shared" si="338"/>
        <v>X</v>
      </c>
      <c r="DO298" s="8" t="str">
        <f t="shared" si="339"/>
        <v>X</v>
      </c>
      <c r="DP298" s="8" t="str">
        <f t="shared" si="340"/>
        <v>X</v>
      </c>
      <c r="DQ298" s="8" t="str">
        <f t="shared" si="341"/>
        <v>X</v>
      </c>
      <c r="DR298" s="8" t="str">
        <f t="shared" si="342"/>
        <v>X</v>
      </c>
      <c r="DS298" s="8" t="str">
        <f t="shared" si="343"/>
        <v>X</v>
      </c>
      <c r="DT298" s="8" t="str">
        <f t="shared" si="344"/>
        <v>X</v>
      </c>
      <c r="DU298" s="8" t="str">
        <f t="shared" si="345"/>
        <v>X</v>
      </c>
      <c r="DV298" s="8" t="str">
        <f t="shared" si="346"/>
        <v>X</v>
      </c>
      <c r="DW298" s="8" t="str">
        <f t="shared" si="347"/>
        <v>X</v>
      </c>
      <c r="DX298" s="8" t="str">
        <f t="shared" si="348"/>
        <v>X</v>
      </c>
      <c r="DZ298" s="8" t="str">
        <f t="shared" si="349"/>
        <v>X</v>
      </c>
      <c r="EB298" s="8">
        <f>IF($DZ298="", "", COUNTIF($DZ$11:$DZ298, "X"))</f>
        <v>288</v>
      </c>
      <c r="ED298" s="10" t="str">
        <f t="shared" si="350"/>
        <v>288. Royal Mansour Tamuda Bay</v>
      </c>
      <c r="EF298" s="8">
        <v>288</v>
      </c>
      <c r="EH298" s="10" t="str">
        <f>IF($B298="", "", IF(COUNTIF($B$11:$B298, $B298)&gt;1, "", $B298))</f>
        <v/>
      </c>
      <c r="EI298" s="8" t="str">
        <f t="shared" si="351"/>
        <v/>
      </c>
      <c r="EJ298" s="10" t="str">
        <f t="shared" si="352"/>
        <v/>
      </c>
      <c r="EL298" s="10" t="str">
        <f>IF($C298="", "", IF(COUNTIF($C$11:$C298, $C298)&gt;1, "", $C298))</f>
        <v>M'DIQ</v>
      </c>
      <c r="EM298" s="8">
        <f t="shared" si="353"/>
        <v>175</v>
      </c>
      <c r="EN298" s="10" t="str">
        <f t="shared" si="354"/>
        <v>Sedona</v>
      </c>
    </row>
    <row r="299" spans="1:144" hidden="1" x14ac:dyDescent="0.35">
      <c r="A299" s="2"/>
      <c r="B299" s="41" t="s">
        <v>523</v>
      </c>
      <c r="C299" s="42" t="s">
        <v>524</v>
      </c>
      <c r="D299" s="42" t="s">
        <v>526</v>
      </c>
      <c r="E299" s="49">
        <v>107</v>
      </c>
      <c r="F299" s="49">
        <v>49</v>
      </c>
      <c r="G299" s="49">
        <v>58</v>
      </c>
      <c r="H299" s="49">
        <v>4</v>
      </c>
      <c r="I299" s="42" t="s">
        <v>137</v>
      </c>
      <c r="J299" s="50" t="s">
        <v>137</v>
      </c>
      <c r="K299" s="49">
        <v>107</v>
      </c>
      <c r="L299" s="49">
        <v>609</v>
      </c>
      <c r="M299" s="49">
        <v>75</v>
      </c>
      <c r="N299" s="49">
        <v>30</v>
      </c>
      <c r="O299" s="49">
        <v>30</v>
      </c>
      <c r="P299" s="49">
        <v>28</v>
      </c>
      <c r="Q299" s="49">
        <v>55</v>
      </c>
      <c r="R299" s="49">
        <v>90</v>
      </c>
      <c r="S299" s="50" t="s">
        <v>7</v>
      </c>
      <c r="T299" s="49" t="s">
        <v>137</v>
      </c>
      <c r="U299" s="49" t="s">
        <v>137</v>
      </c>
      <c r="V299" s="49" t="s">
        <v>137</v>
      </c>
      <c r="W299" s="50" t="s">
        <v>7</v>
      </c>
      <c r="X299" s="49" t="s">
        <v>137</v>
      </c>
      <c r="Y299" s="50" t="s">
        <v>137</v>
      </c>
      <c r="Z299" s="49" t="s">
        <v>137</v>
      </c>
      <c r="AA299" s="49">
        <v>12</v>
      </c>
      <c r="AB299" s="67" t="s">
        <v>137</v>
      </c>
      <c r="AC299" s="63" t="s">
        <v>790</v>
      </c>
      <c r="AD299" s="63" t="s">
        <v>1035</v>
      </c>
      <c r="AE299" s="43" t="s">
        <v>137</v>
      </c>
      <c r="AF299" s="2"/>
      <c r="BE299" s="8" t="str">
        <f t="shared" si="355"/>
        <v>X</v>
      </c>
      <c r="BG299" s="8" t="str">
        <f t="shared" si="292"/>
        <v/>
      </c>
      <c r="BH299" s="8" t="str">
        <f t="shared" si="293"/>
        <v/>
      </c>
      <c r="BI299" s="8" t="str">
        <f t="shared" si="294"/>
        <v/>
      </c>
      <c r="BJ299" s="8" t="str">
        <f t="shared" si="295"/>
        <v/>
      </c>
      <c r="BK299" s="8" t="str">
        <f t="shared" si="296"/>
        <v/>
      </c>
      <c r="BL299" s="8" t="str">
        <f t="shared" si="297"/>
        <v/>
      </c>
      <c r="BM299" s="8" t="str">
        <f t="shared" si="298"/>
        <v/>
      </c>
      <c r="BN299" s="8" t="str">
        <f t="shared" si="299"/>
        <v>Yellow</v>
      </c>
      <c r="BO299" s="8" t="str">
        <f t="shared" si="300"/>
        <v>Yellow</v>
      </c>
      <c r="BP299" s="8" t="str">
        <f t="shared" si="301"/>
        <v/>
      </c>
      <c r="BQ299" s="8" t="str">
        <f t="shared" si="302"/>
        <v/>
      </c>
      <c r="BR299" s="8" t="str">
        <f t="shared" si="303"/>
        <v/>
      </c>
      <c r="BS299" s="8" t="str">
        <f t="shared" si="304"/>
        <v/>
      </c>
      <c r="BT299" s="8" t="str">
        <f t="shared" si="305"/>
        <v/>
      </c>
      <c r="BU299" s="8" t="str">
        <f t="shared" si="306"/>
        <v/>
      </c>
      <c r="BV299" s="8" t="str">
        <f t="shared" si="307"/>
        <v/>
      </c>
      <c r="BW299" s="8" t="str">
        <f t="shared" si="308"/>
        <v/>
      </c>
      <c r="BX299" s="8" t="str">
        <f t="shared" si="309"/>
        <v/>
      </c>
      <c r="BY299" s="8" t="str">
        <f t="shared" si="310"/>
        <v>Yellow</v>
      </c>
      <c r="BZ299" s="8" t="str">
        <f t="shared" si="311"/>
        <v>Yellow</v>
      </c>
      <c r="CA299" s="8" t="str">
        <f t="shared" si="312"/>
        <v>Yellow</v>
      </c>
      <c r="CB299" s="8" t="str">
        <f t="shared" si="313"/>
        <v/>
      </c>
      <c r="CC299" s="8" t="str">
        <f t="shared" si="314"/>
        <v>Yellow</v>
      </c>
      <c r="CD299" s="8" t="str">
        <f t="shared" si="315"/>
        <v>Yellow</v>
      </c>
      <c r="CE299" s="8" t="str">
        <f t="shared" si="316"/>
        <v>Yellow</v>
      </c>
      <c r="CF299" s="8" t="str">
        <f t="shared" si="317"/>
        <v/>
      </c>
      <c r="CG299" s="8" t="str">
        <f t="shared" si="356"/>
        <v>Yellow</v>
      </c>
      <c r="CH299" s="8" t="str">
        <f t="shared" si="318"/>
        <v/>
      </c>
      <c r="CI299" s="8" t="str">
        <f t="shared" si="357"/>
        <v/>
      </c>
      <c r="CJ299" s="8" t="str">
        <f t="shared" si="319"/>
        <v>Yellow</v>
      </c>
      <c r="CL299" s="10" t="str">
        <f t="shared" si="358"/>
        <v>Netherlands - Amsterdam - Hotel De L'Europe Amsterdam</v>
      </c>
      <c r="CN299" s="22">
        <f t="shared" si="320"/>
        <v>609</v>
      </c>
      <c r="CO299" s="22" t="str">
        <f t="shared" si="321"/>
        <v/>
      </c>
      <c r="CP299" s="22" t="str">
        <f t="shared" si="322"/>
        <v/>
      </c>
      <c r="CQ299" s="22" t="str">
        <f t="shared" si="323"/>
        <v/>
      </c>
      <c r="CR299" s="22" t="str">
        <f t="shared" si="359"/>
        <v/>
      </c>
      <c r="CS299" s="22">
        <f t="shared" si="360"/>
        <v>12</v>
      </c>
      <c r="CY299" s="8" t="str">
        <f t="shared" si="324"/>
        <v>X</v>
      </c>
      <c r="CZ299" s="29" t="str">
        <f t="shared" si="325"/>
        <v>X</v>
      </c>
      <c r="DB299" s="8" t="str">
        <f t="shared" si="326"/>
        <v>X</v>
      </c>
      <c r="DC299" s="8" t="str">
        <f t="shared" si="327"/>
        <v>X</v>
      </c>
      <c r="DD299" s="8" t="str">
        <f t="shared" si="328"/>
        <v>X</v>
      </c>
      <c r="DE299" s="8" t="str">
        <f t="shared" si="329"/>
        <v>X</v>
      </c>
      <c r="DF299" s="8" t="str">
        <f t="shared" si="330"/>
        <v>X</v>
      </c>
      <c r="DG299" s="8" t="str">
        <f t="shared" si="331"/>
        <v>X</v>
      </c>
      <c r="DH299" s="8" t="str">
        <f t="shared" si="332"/>
        <v>X</v>
      </c>
      <c r="DI299" s="8" t="str">
        <f t="shared" si="333"/>
        <v>X</v>
      </c>
      <c r="DJ299" s="8" t="str">
        <f t="shared" si="334"/>
        <v>X</v>
      </c>
      <c r="DK299" s="8" t="str">
        <f t="shared" si="335"/>
        <v>X</v>
      </c>
      <c r="DL299" s="8" t="str">
        <f t="shared" si="336"/>
        <v>X</v>
      </c>
      <c r="DM299" s="8" t="str">
        <f t="shared" si="337"/>
        <v>X</v>
      </c>
      <c r="DN299" s="8" t="str">
        <f t="shared" si="338"/>
        <v>X</v>
      </c>
      <c r="DO299" s="8" t="str">
        <f t="shared" si="339"/>
        <v>X</v>
      </c>
      <c r="DP299" s="8" t="str">
        <f t="shared" si="340"/>
        <v>X</v>
      </c>
      <c r="DQ299" s="8" t="str">
        <f t="shared" si="341"/>
        <v>X</v>
      </c>
      <c r="DR299" s="8" t="str">
        <f t="shared" si="342"/>
        <v>X</v>
      </c>
      <c r="DS299" s="8" t="str">
        <f t="shared" si="343"/>
        <v>X</v>
      </c>
      <c r="DT299" s="8" t="str">
        <f t="shared" si="344"/>
        <v>X</v>
      </c>
      <c r="DU299" s="8" t="str">
        <f t="shared" si="345"/>
        <v>X</v>
      </c>
      <c r="DV299" s="8" t="str">
        <f t="shared" si="346"/>
        <v>X</v>
      </c>
      <c r="DW299" s="8" t="str">
        <f t="shared" si="347"/>
        <v>X</v>
      </c>
      <c r="DX299" s="8" t="str">
        <f t="shared" si="348"/>
        <v>X</v>
      </c>
      <c r="DZ299" s="8" t="str">
        <f t="shared" si="349"/>
        <v>X</v>
      </c>
      <c r="EB299" s="8">
        <f>IF($DZ299="", "", COUNTIF($DZ$11:$DZ299, "X"))</f>
        <v>289</v>
      </c>
      <c r="ED299" s="10" t="str">
        <f t="shared" si="350"/>
        <v>289. Hotel De L'Europe Amsterdam</v>
      </c>
      <c r="EF299" s="8">
        <v>289</v>
      </c>
      <c r="EH299" s="10" t="str">
        <f>IF($B299="", "", IF(COUNTIF($B$11:$B299, $B299)&gt;1, "", $B299))</f>
        <v>Netherlands</v>
      </c>
      <c r="EI299" s="8">
        <f t="shared" si="351"/>
        <v>46</v>
      </c>
      <c r="EJ299" s="10" t="str">
        <f t="shared" si="352"/>
        <v/>
      </c>
      <c r="EL299" s="10" t="str">
        <f>IF($C299="", "", IF(COUNTIF($C$11:$C299, $C299)&gt;1, "", $C299))</f>
        <v>Amsterdam</v>
      </c>
      <c r="EM299" s="8">
        <f t="shared" si="353"/>
        <v>5</v>
      </c>
      <c r="EN299" s="10" t="str">
        <f t="shared" si="354"/>
        <v>Seefeld</v>
      </c>
    </row>
    <row r="300" spans="1:144" hidden="1" x14ac:dyDescent="0.35">
      <c r="A300" s="2"/>
      <c r="B300" s="41" t="s">
        <v>523</v>
      </c>
      <c r="C300" s="42" t="s">
        <v>527</v>
      </c>
      <c r="D300" s="42" t="s">
        <v>528</v>
      </c>
      <c r="E300" s="49">
        <v>92</v>
      </c>
      <c r="F300" s="49">
        <v>79</v>
      </c>
      <c r="G300" s="49">
        <v>13</v>
      </c>
      <c r="H300" s="49">
        <v>8</v>
      </c>
      <c r="I300" s="42" t="s">
        <v>137</v>
      </c>
      <c r="J300" s="50" t="s">
        <v>137</v>
      </c>
      <c r="K300" s="49">
        <v>100</v>
      </c>
      <c r="L300" s="49">
        <v>476</v>
      </c>
      <c r="M300" s="49">
        <v>100</v>
      </c>
      <c r="N300" s="49">
        <v>40</v>
      </c>
      <c r="O300" s="49">
        <v>0</v>
      </c>
      <c r="P300" s="49" t="s">
        <v>137</v>
      </c>
      <c r="Q300" s="49">
        <v>38</v>
      </c>
      <c r="R300" s="49">
        <v>100</v>
      </c>
      <c r="S300" s="50" t="s">
        <v>7</v>
      </c>
      <c r="T300" s="49" t="s">
        <v>137</v>
      </c>
      <c r="U300" s="49" t="s">
        <v>137</v>
      </c>
      <c r="V300" s="49" t="s">
        <v>137</v>
      </c>
      <c r="W300" s="50" t="s">
        <v>7</v>
      </c>
      <c r="X300" s="49" t="s">
        <v>137</v>
      </c>
      <c r="Y300" s="50" t="s">
        <v>137</v>
      </c>
      <c r="Z300" s="49" t="s">
        <v>137</v>
      </c>
      <c r="AA300" s="49">
        <v>28</v>
      </c>
      <c r="AB300" s="67" t="s">
        <v>137</v>
      </c>
      <c r="AC300" s="63" t="s">
        <v>790</v>
      </c>
      <c r="AD300" s="63" t="s">
        <v>1036</v>
      </c>
      <c r="AE300" s="43" t="s">
        <v>137</v>
      </c>
      <c r="AF300" s="2"/>
      <c r="BE300" s="8" t="str">
        <f t="shared" si="355"/>
        <v>X</v>
      </c>
      <c r="BG300" s="8" t="str">
        <f t="shared" si="292"/>
        <v/>
      </c>
      <c r="BH300" s="8" t="str">
        <f t="shared" si="293"/>
        <v/>
      </c>
      <c r="BI300" s="8" t="str">
        <f t="shared" si="294"/>
        <v/>
      </c>
      <c r="BJ300" s="8" t="str">
        <f t="shared" si="295"/>
        <v/>
      </c>
      <c r="BK300" s="8" t="str">
        <f t="shared" si="296"/>
        <v/>
      </c>
      <c r="BL300" s="8" t="str">
        <f t="shared" si="297"/>
        <v/>
      </c>
      <c r="BM300" s="8" t="str">
        <f t="shared" si="298"/>
        <v/>
      </c>
      <c r="BN300" s="8" t="str">
        <f t="shared" si="299"/>
        <v>Yellow</v>
      </c>
      <c r="BO300" s="8" t="str">
        <f t="shared" si="300"/>
        <v>Yellow</v>
      </c>
      <c r="BP300" s="8" t="str">
        <f t="shared" si="301"/>
        <v/>
      </c>
      <c r="BQ300" s="8" t="str">
        <f t="shared" si="302"/>
        <v/>
      </c>
      <c r="BR300" s="8" t="str">
        <f t="shared" si="303"/>
        <v/>
      </c>
      <c r="BS300" s="8" t="str">
        <f t="shared" si="304"/>
        <v/>
      </c>
      <c r="BT300" s="8" t="str">
        <f t="shared" si="305"/>
        <v/>
      </c>
      <c r="BU300" s="8" t="str">
        <f t="shared" si="306"/>
        <v>Yellow</v>
      </c>
      <c r="BV300" s="8" t="str">
        <f t="shared" si="307"/>
        <v/>
      </c>
      <c r="BW300" s="8" t="str">
        <f t="shared" si="308"/>
        <v/>
      </c>
      <c r="BX300" s="8" t="str">
        <f t="shared" si="309"/>
        <v/>
      </c>
      <c r="BY300" s="8" t="str">
        <f t="shared" si="310"/>
        <v>Yellow</v>
      </c>
      <c r="BZ300" s="8" t="str">
        <f t="shared" si="311"/>
        <v>Yellow</v>
      </c>
      <c r="CA300" s="8" t="str">
        <f t="shared" si="312"/>
        <v>Yellow</v>
      </c>
      <c r="CB300" s="8" t="str">
        <f t="shared" si="313"/>
        <v/>
      </c>
      <c r="CC300" s="8" t="str">
        <f t="shared" si="314"/>
        <v>Yellow</v>
      </c>
      <c r="CD300" s="8" t="str">
        <f t="shared" si="315"/>
        <v>Yellow</v>
      </c>
      <c r="CE300" s="8" t="str">
        <f t="shared" si="316"/>
        <v>Yellow</v>
      </c>
      <c r="CF300" s="8" t="str">
        <f t="shared" si="317"/>
        <v/>
      </c>
      <c r="CG300" s="8" t="str">
        <f t="shared" si="356"/>
        <v>Yellow</v>
      </c>
      <c r="CH300" s="8" t="str">
        <f t="shared" si="318"/>
        <v/>
      </c>
      <c r="CI300" s="8" t="str">
        <f t="shared" si="357"/>
        <v/>
      </c>
      <c r="CJ300" s="8" t="str">
        <f t="shared" si="319"/>
        <v>Yellow</v>
      </c>
      <c r="CL300" s="10" t="str">
        <f t="shared" si="358"/>
        <v>Netherlands - The Hague - Hotel des Indes</v>
      </c>
      <c r="CN300" s="22">
        <f t="shared" si="320"/>
        <v>476</v>
      </c>
      <c r="CO300" s="22" t="str">
        <f t="shared" si="321"/>
        <v/>
      </c>
      <c r="CP300" s="22" t="str">
        <f t="shared" si="322"/>
        <v/>
      </c>
      <c r="CQ300" s="22" t="str">
        <f t="shared" si="323"/>
        <v/>
      </c>
      <c r="CR300" s="22" t="str">
        <f t="shared" si="359"/>
        <v/>
      </c>
      <c r="CS300" s="22">
        <f t="shared" si="360"/>
        <v>28</v>
      </c>
      <c r="CY300" s="8" t="str">
        <f t="shared" si="324"/>
        <v>X</v>
      </c>
      <c r="CZ300" s="29" t="str">
        <f t="shared" si="325"/>
        <v>X</v>
      </c>
      <c r="DB300" s="8" t="str">
        <f t="shared" si="326"/>
        <v>X</v>
      </c>
      <c r="DC300" s="8" t="str">
        <f t="shared" si="327"/>
        <v>X</v>
      </c>
      <c r="DD300" s="8" t="str">
        <f t="shared" si="328"/>
        <v>X</v>
      </c>
      <c r="DE300" s="8" t="str">
        <f t="shared" si="329"/>
        <v>X</v>
      </c>
      <c r="DF300" s="8" t="str">
        <f t="shared" si="330"/>
        <v>X</v>
      </c>
      <c r="DG300" s="8" t="str">
        <f t="shared" si="331"/>
        <v>X</v>
      </c>
      <c r="DH300" s="8" t="str">
        <f t="shared" si="332"/>
        <v>X</v>
      </c>
      <c r="DI300" s="8" t="str">
        <f t="shared" si="333"/>
        <v>X</v>
      </c>
      <c r="DJ300" s="8" t="str">
        <f t="shared" si="334"/>
        <v>X</v>
      </c>
      <c r="DK300" s="8" t="str">
        <f t="shared" si="335"/>
        <v>X</v>
      </c>
      <c r="DL300" s="8" t="str">
        <f t="shared" si="336"/>
        <v>X</v>
      </c>
      <c r="DM300" s="8" t="str">
        <f t="shared" si="337"/>
        <v>X</v>
      </c>
      <c r="DN300" s="8" t="str">
        <f t="shared" si="338"/>
        <v>X</v>
      </c>
      <c r="DO300" s="8" t="str">
        <f t="shared" si="339"/>
        <v>X</v>
      </c>
      <c r="DP300" s="8" t="str">
        <f t="shared" si="340"/>
        <v>X</v>
      </c>
      <c r="DQ300" s="8" t="str">
        <f t="shared" si="341"/>
        <v>X</v>
      </c>
      <c r="DR300" s="8" t="str">
        <f t="shared" si="342"/>
        <v>X</v>
      </c>
      <c r="DS300" s="8" t="str">
        <f t="shared" si="343"/>
        <v>X</v>
      </c>
      <c r="DT300" s="8" t="str">
        <f t="shared" si="344"/>
        <v>X</v>
      </c>
      <c r="DU300" s="8" t="str">
        <f t="shared" si="345"/>
        <v>X</v>
      </c>
      <c r="DV300" s="8" t="str">
        <f t="shared" si="346"/>
        <v>X</v>
      </c>
      <c r="DW300" s="8" t="str">
        <f t="shared" si="347"/>
        <v>X</v>
      </c>
      <c r="DX300" s="8" t="str">
        <f t="shared" si="348"/>
        <v>X</v>
      </c>
      <c r="DZ300" s="8" t="str">
        <f t="shared" si="349"/>
        <v>X</v>
      </c>
      <c r="EB300" s="8">
        <f>IF($DZ300="", "", COUNTIF($DZ$11:$DZ300, "X"))</f>
        <v>290</v>
      </c>
      <c r="ED300" s="10" t="str">
        <f t="shared" si="350"/>
        <v>290. Hotel des Indes</v>
      </c>
      <c r="EF300" s="8">
        <v>290</v>
      </c>
      <c r="EH300" s="10" t="str">
        <f>IF($B300="", "", IF(COUNTIF($B$11:$B300, $B300)&gt;1, "", $B300))</f>
        <v/>
      </c>
      <c r="EI300" s="8" t="str">
        <f t="shared" si="351"/>
        <v/>
      </c>
      <c r="EJ300" s="10" t="str">
        <f t="shared" si="352"/>
        <v/>
      </c>
      <c r="EL300" s="10" t="str">
        <f>IF($C300="", "", IF(COUNTIF($C$11:$C300, $C300)&gt;1, "", $C300))</f>
        <v>The Hague</v>
      </c>
      <c r="EM300" s="8">
        <f t="shared" si="353"/>
        <v>322</v>
      </c>
      <c r="EN300" s="10" t="str">
        <f t="shared" si="354"/>
        <v>Selmes</v>
      </c>
    </row>
    <row r="301" spans="1:144" hidden="1" x14ac:dyDescent="0.35">
      <c r="A301" s="2"/>
      <c r="B301" s="41" t="s">
        <v>523</v>
      </c>
      <c r="C301" s="42" t="s">
        <v>524</v>
      </c>
      <c r="D301" s="42" t="s">
        <v>529</v>
      </c>
      <c r="E301" s="49">
        <v>300</v>
      </c>
      <c r="F301" s="49">
        <v>294</v>
      </c>
      <c r="G301" s="49">
        <v>6</v>
      </c>
      <c r="H301" s="49">
        <v>19</v>
      </c>
      <c r="I301" s="42" t="s">
        <v>137</v>
      </c>
      <c r="J301" s="50" t="s">
        <v>137</v>
      </c>
      <c r="K301" s="49">
        <v>1600</v>
      </c>
      <c r="L301" s="49">
        <v>2624</v>
      </c>
      <c r="M301" s="49">
        <v>1015</v>
      </c>
      <c r="N301" s="49">
        <v>591</v>
      </c>
      <c r="O301" s="49">
        <v>480</v>
      </c>
      <c r="P301" s="49">
        <v>195</v>
      </c>
      <c r="Q301" s="49">
        <v>650</v>
      </c>
      <c r="R301" s="49">
        <v>1600</v>
      </c>
      <c r="S301" s="50" t="s">
        <v>7</v>
      </c>
      <c r="T301" s="49" t="s">
        <v>137</v>
      </c>
      <c r="U301" s="49" t="s">
        <v>137</v>
      </c>
      <c r="V301" s="49" t="s">
        <v>137</v>
      </c>
      <c r="W301" s="50" t="s">
        <v>7</v>
      </c>
      <c r="X301" s="49" t="s">
        <v>137</v>
      </c>
      <c r="Y301" s="50" t="s">
        <v>137</v>
      </c>
      <c r="Z301" s="49" t="s">
        <v>137</v>
      </c>
      <c r="AA301" s="49">
        <v>9</v>
      </c>
      <c r="AB301" s="67" t="s">
        <v>137</v>
      </c>
      <c r="AC301" s="63" t="s">
        <v>790</v>
      </c>
      <c r="AD301" s="63" t="s">
        <v>1037</v>
      </c>
      <c r="AE301" s="43" t="s">
        <v>137</v>
      </c>
      <c r="AF301" s="2"/>
      <c r="BE301" s="8" t="str">
        <f t="shared" si="355"/>
        <v>X</v>
      </c>
      <c r="BG301" s="8" t="str">
        <f t="shared" si="292"/>
        <v/>
      </c>
      <c r="BH301" s="8" t="str">
        <f t="shared" si="293"/>
        <v/>
      </c>
      <c r="BI301" s="8" t="str">
        <f t="shared" si="294"/>
        <v/>
      </c>
      <c r="BJ301" s="8" t="str">
        <f t="shared" si="295"/>
        <v/>
      </c>
      <c r="BK301" s="8" t="str">
        <f t="shared" si="296"/>
        <v/>
      </c>
      <c r="BL301" s="8" t="str">
        <f t="shared" si="297"/>
        <v/>
      </c>
      <c r="BM301" s="8" t="str">
        <f t="shared" si="298"/>
        <v/>
      </c>
      <c r="BN301" s="8" t="str">
        <f t="shared" si="299"/>
        <v>Yellow</v>
      </c>
      <c r="BO301" s="8" t="str">
        <f t="shared" si="300"/>
        <v>Yellow</v>
      </c>
      <c r="BP301" s="8" t="str">
        <f t="shared" si="301"/>
        <v/>
      </c>
      <c r="BQ301" s="8" t="str">
        <f t="shared" si="302"/>
        <v/>
      </c>
      <c r="BR301" s="8" t="str">
        <f t="shared" si="303"/>
        <v/>
      </c>
      <c r="BS301" s="8" t="str">
        <f t="shared" si="304"/>
        <v/>
      </c>
      <c r="BT301" s="8" t="str">
        <f t="shared" si="305"/>
        <v/>
      </c>
      <c r="BU301" s="8" t="str">
        <f t="shared" si="306"/>
        <v/>
      </c>
      <c r="BV301" s="8" t="str">
        <f t="shared" si="307"/>
        <v/>
      </c>
      <c r="BW301" s="8" t="str">
        <f t="shared" si="308"/>
        <v/>
      </c>
      <c r="BX301" s="8" t="str">
        <f t="shared" si="309"/>
        <v/>
      </c>
      <c r="BY301" s="8" t="str">
        <f t="shared" si="310"/>
        <v>Yellow</v>
      </c>
      <c r="BZ301" s="8" t="str">
        <f t="shared" si="311"/>
        <v>Yellow</v>
      </c>
      <c r="CA301" s="8" t="str">
        <f t="shared" si="312"/>
        <v>Yellow</v>
      </c>
      <c r="CB301" s="8" t="str">
        <f t="shared" si="313"/>
        <v/>
      </c>
      <c r="CC301" s="8" t="str">
        <f t="shared" si="314"/>
        <v>Yellow</v>
      </c>
      <c r="CD301" s="8" t="str">
        <f t="shared" si="315"/>
        <v>Yellow</v>
      </c>
      <c r="CE301" s="8" t="str">
        <f t="shared" si="316"/>
        <v>Yellow</v>
      </c>
      <c r="CF301" s="8" t="str">
        <f t="shared" si="317"/>
        <v/>
      </c>
      <c r="CG301" s="8" t="str">
        <f t="shared" si="356"/>
        <v>Yellow</v>
      </c>
      <c r="CH301" s="8" t="str">
        <f t="shared" si="318"/>
        <v/>
      </c>
      <c r="CI301" s="8" t="str">
        <f t="shared" si="357"/>
        <v/>
      </c>
      <c r="CJ301" s="8" t="str">
        <f t="shared" si="319"/>
        <v>Yellow</v>
      </c>
      <c r="CL301" s="10" t="str">
        <f t="shared" si="358"/>
        <v>Netherlands - Amsterdam - Hotel Okura Amsterdam</v>
      </c>
      <c r="CN301" s="22">
        <f t="shared" si="320"/>
        <v>2624</v>
      </c>
      <c r="CO301" s="22" t="str">
        <f t="shared" si="321"/>
        <v/>
      </c>
      <c r="CP301" s="22" t="str">
        <f t="shared" si="322"/>
        <v/>
      </c>
      <c r="CQ301" s="22" t="str">
        <f t="shared" si="323"/>
        <v/>
      </c>
      <c r="CR301" s="22" t="str">
        <f t="shared" si="359"/>
        <v/>
      </c>
      <c r="CS301" s="22">
        <f t="shared" si="360"/>
        <v>9</v>
      </c>
      <c r="CY301" s="8" t="str">
        <f t="shared" si="324"/>
        <v>X</v>
      </c>
      <c r="CZ301" s="29" t="str">
        <f t="shared" si="325"/>
        <v>X</v>
      </c>
      <c r="DB301" s="8" t="str">
        <f t="shared" si="326"/>
        <v>X</v>
      </c>
      <c r="DC301" s="8" t="str">
        <f t="shared" si="327"/>
        <v>X</v>
      </c>
      <c r="DD301" s="8" t="str">
        <f t="shared" si="328"/>
        <v>X</v>
      </c>
      <c r="DE301" s="8" t="str">
        <f t="shared" si="329"/>
        <v>X</v>
      </c>
      <c r="DF301" s="8" t="str">
        <f t="shared" si="330"/>
        <v>X</v>
      </c>
      <c r="DG301" s="8" t="str">
        <f t="shared" si="331"/>
        <v>X</v>
      </c>
      <c r="DH301" s="8" t="str">
        <f t="shared" si="332"/>
        <v>X</v>
      </c>
      <c r="DI301" s="8" t="str">
        <f t="shared" si="333"/>
        <v>X</v>
      </c>
      <c r="DJ301" s="8" t="str">
        <f t="shared" si="334"/>
        <v>X</v>
      </c>
      <c r="DK301" s="8" t="str">
        <f t="shared" si="335"/>
        <v>X</v>
      </c>
      <c r="DL301" s="8" t="str">
        <f t="shared" si="336"/>
        <v>X</v>
      </c>
      <c r="DM301" s="8" t="str">
        <f t="shared" si="337"/>
        <v>X</v>
      </c>
      <c r="DN301" s="8" t="str">
        <f t="shared" si="338"/>
        <v>X</v>
      </c>
      <c r="DO301" s="8" t="str">
        <f t="shared" si="339"/>
        <v>X</v>
      </c>
      <c r="DP301" s="8" t="str">
        <f t="shared" si="340"/>
        <v>X</v>
      </c>
      <c r="DQ301" s="8" t="str">
        <f t="shared" si="341"/>
        <v>X</v>
      </c>
      <c r="DR301" s="8" t="str">
        <f t="shared" si="342"/>
        <v>X</v>
      </c>
      <c r="DS301" s="8" t="str">
        <f t="shared" si="343"/>
        <v>X</v>
      </c>
      <c r="DT301" s="8" t="str">
        <f t="shared" si="344"/>
        <v>X</v>
      </c>
      <c r="DU301" s="8" t="str">
        <f t="shared" si="345"/>
        <v>X</v>
      </c>
      <c r="DV301" s="8" t="str">
        <f t="shared" si="346"/>
        <v>X</v>
      </c>
      <c r="DW301" s="8" t="str">
        <f t="shared" si="347"/>
        <v>X</v>
      </c>
      <c r="DX301" s="8" t="str">
        <f t="shared" si="348"/>
        <v>X</v>
      </c>
      <c r="DZ301" s="8" t="str">
        <f t="shared" si="349"/>
        <v>X</v>
      </c>
      <c r="EB301" s="8">
        <f>IF($DZ301="", "", COUNTIF($DZ$11:$DZ301, "X"))</f>
        <v>291</v>
      </c>
      <c r="ED301" s="10" t="str">
        <f t="shared" si="350"/>
        <v>291. Hotel Okura Amsterdam</v>
      </c>
      <c r="EF301" s="8">
        <v>291</v>
      </c>
      <c r="EH301" s="10" t="str">
        <f>IF($B301="", "", IF(COUNTIF($B$11:$B301, $B301)&gt;1, "", $B301))</f>
        <v/>
      </c>
      <c r="EI301" s="8" t="str">
        <f t="shared" si="351"/>
        <v/>
      </c>
      <c r="EJ301" s="10" t="str">
        <f t="shared" si="352"/>
        <v/>
      </c>
      <c r="EL301" s="10" t="str">
        <f>IF($C301="", "", IF(COUNTIF($C$11:$C301, $C301)&gt;1, "", $C301))</f>
        <v/>
      </c>
      <c r="EM301" s="8" t="str">
        <f t="shared" si="353"/>
        <v/>
      </c>
      <c r="EN301" s="10" t="str">
        <f t="shared" si="354"/>
        <v>Selva Alta Val Gardena</v>
      </c>
    </row>
    <row r="302" spans="1:144" hidden="1" x14ac:dyDescent="0.35">
      <c r="A302" s="2"/>
      <c r="B302" s="41" t="s">
        <v>523</v>
      </c>
      <c r="C302" s="42" t="s">
        <v>524</v>
      </c>
      <c r="D302" s="42" t="s">
        <v>525</v>
      </c>
      <c r="E302" s="49">
        <v>40</v>
      </c>
      <c r="F302" s="49">
        <v>26</v>
      </c>
      <c r="G302" s="49">
        <v>14</v>
      </c>
      <c r="H302" s="49" t="s">
        <v>137</v>
      </c>
      <c r="I302" s="42" t="s">
        <v>137</v>
      </c>
      <c r="J302" s="50" t="s">
        <v>137</v>
      </c>
      <c r="K302" s="49" t="s">
        <v>137</v>
      </c>
      <c r="L302" s="49" t="s">
        <v>137</v>
      </c>
      <c r="M302" s="49" t="s">
        <v>137</v>
      </c>
      <c r="N302" s="49" t="s">
        <v>137</v>
      </c>
      <c r="O302" s="49" t="s">
        <v>137</v>
      </c>
      <c r="P302" s="49" t="s">
        <v>137</v>
      </c>
      <c r="Q302" s="49" t="s">
        <v>137</v>
      </c>
      <c r="R302" s="49" t="s">
        <v>137</v>
      </c>
      <c r="S302" s="50" t="s">
        <v>137</v>
      </c>
      <c r="T302" s="49" t="s">
        <v>137</v>
      </c>
      <c r="U302" s="49" t="s">
        <v>137</v>
      </c>
      <c r="V302" s="49" t="s">
        <v>137</v>
      </c>
      <c r="W302" s="50" t="s">
        <v>7</v>
      </c>
      <c r="X302" s="49" t="s">
        <v>137</v>
      </c>
      <c r="Y302" s="50" t="s">
        <v>137</v>
      </c>
      <c r="Z302" s="49" t="s">
        <v>137</v>
      </c>
      <c r="AA302" s="49" t="s">
        <v>137</v>
      </c>
      <c r="AB302" s="67" t="s">
        <v>137</v>
      </c>
      <c r="AC302" s="63" t="s">
        <v>790</v>
      </c>
      <c r="AD302" s="63" t="s">
        <v>1034</v>
      </c>
      <c r="AE302" s="43" t="s">
        <v>137</v>
      </c>
      <c r="AF302" s="2"/>
      <c r="BE302" s="8" t="str">
        <f t="shared" si="355"/>
        <v>X</v>
      </c>
      <c r="BG302" s="8" t="str">
        <f t="shared" si="292"/>
        <v/>
      </c>
      <c r="BH302" s="8" t="str">
        <f t="shared" si="293"/>
        <v/>
      </c>
      <c r="BI302" s="8" t="str">
        <f t="shared" si="294"/>
        <v/>
      </c>
      <c r="BJ302" s="8" t="str">
        <f t="shared" si="295"/>
        <v/>
      </c>
      <c r="BK302" s="8" t="str">
        <f t="shared" si="296"/>
        <v/>
      </c>
      <c r="BL302" s="8" t="str">
        <f t="shared" si="297"/>
        <v/>
      </c>
      <c r="BM302" s="8" t="str">
        <f t="shared" si="298"/>
        <v>Yellow</v>
      </c>
      <c r="BN302" s="8" t="str">
        <f t="shared" si="299"/>
        <v>Yellow</v>
      </c>
      <c r="BO302" s="8" t="str">
        <f t="shared" si="300"/>
        <v>Yellow</v>
      </c>
      <c r="BP302" s="8" t="str">
        <f t="shared" si="301"/>
        <v>Yellow</v>
      </c>
      <c r="BQ302" s="8" t="str">
        <f t="shared" si="302"/>
        <v>Yellow</v>
      </c>
      <c r="BR302" s="8" t="str">
        <f t="shared" si="303"/>
        <v>Yellow</v>
      </c>
      <c r="BS302" s="8" t="str">
        <f t="shared" si="304"/>
        <v>Yellow</v>
      </c>
      <c r="BT302" s="8" t="str">
        <f t="shared" si="305"/>
        <v>Yellow</v>
      </c>
      <c r="BU302" s="8" t="str">
        <f t="shared" si="306"/>
        <v>Yellow</v>
      </c>
      <c r="BV302" s="8" t="str">
        <f t="shared" si="307"/>
        <v>Yellow</v>
      </c>
      <c r="BW302" s="8" t="str">
        <f t="shared" si="308"/>
        <v>Yellow</v>
      </c>
      <c r="BX302" s="8" t="str">
        <f t="shared" si="309"/>
        <v>Yellow</v>
      </c>
      <c r="BY302" s="8" t="str">
        <f t="shared" si="310"/>
        <v>Yellow</v>
      </c>
      <c r="BZ302" s="8" t="str">
        <f t="shared" si="311"/>
        <v>Yellow</v>
      </c>
      <c r="CA302" s="8" t="str">
        <f t="shared" si="312"/>
        <v>Yellow</v>
      </c>
      <c r="CB302" s="8" t="str">
        <f t="shared" si="313"/>
        <v/>
      </c>
      <c r="CC302" s="8" t="str">
        <f t="shared" si="314"/>
        <v>Yellow</v>
      </c>
      <c r="CD302" s="8" t="str">
        <f t="shared" si="315"/>
        <v>Yellow</v>
      </c>
      <c r="CE302" s="8" t="str">
        <f t="shared" si="316"/>
        <v>Yellow</v>
      </c>
      <c r="CF302" s="8" t="str">
        <f t="shared" si="317"/>
        <v>Yellow</v>
      </c>
      <c r="CG302" s="8" t="str">
        <f t="shared" si="356"/>
        <v>Yellow</v>
      </c>
      <c r="CH302" s="8" t="str">
        <f t="shared" si="318"/>
        <v/>
      </c>
      <c r="CI302" s="8" t="str">
        <f t="shared" si="357"/>
        <v/>
      </c>
      <c r="CJ302" s="8" t="str">
        <f t="shared" si="319"/>
        <v>Yellow</v>
      </c>
      <c r="CL302" s="10" t="str">
        <f t="shared" si="358"/>
        <v>Netherlands - Amsterdam - The Dylan Amsterdam</v>
      </c>
      <c r="CN302" s="22" t="str">
        <f t="shared" si="320"/>
        <v/>
      </c>
      <c r="CO302" s="22" t="str">
        <f t="shared" si="321"/>
        <v/>
      </c>
      <c r="CP302" s="22" t="str">
        <f t="shared" si="322"/>
        <v/>
      </c>
      <c r="CQ302" s="22" t="str">
        <f t="shared" si="323"/>
        <v/>
      </c>
      <c r="CR302" s="22" t="str">
        <f t="shared" si="359"/>
        <v/>
      </c>
      <c r="CS302" s="22" t="str">
        <f t="shared" si="360"/>
        <v/>
      </c>
      <c r="CY302" s="8" t="str">
        <f t="shared" si="324"/>
        <v>X</v>
      </c>
      <c r="CZ302" s="29" t="str">
        <f t="shared" si="325"/>
        <v>X</v>
      </c>
      <c r="DB302" s="8" t="str">
        <f t="shared" si="326"/>
        <v>X</v>
      </c>
      <c r="DC302" s="8" t="str">
        <f t="shared" si="327"/>
        <v>X</v>
      </c>
      <c r="DD302" s="8" t="str">
        <f t="shared" si="328"/>
        <v>X</v>
      </c>
      <c r="DE302" s="8" t="str">
        <f t="shared" si="329"/>
        <v>X</v>
      </c>
      <c r="DF302" s="8" t="str">
        <f t="shared" si="330"/>
        <v>X</v>
      </c>
      <c r="DG302" s="8" t="str">
        <f t="shared" si="331"/>
        <v>X</v>
      </c>
      <c r="DH302" s="8" t="str">
        <f t="shared" si="332"/>
        <v>X</v>
      </c>
      <c r="DI302" s="8" t="str">
        <f t="shared" si="333"/>
        <v>X</v>
      </c>
      <c r="DJ302" s="8" t="str">
        <f t="shared" si="334"/>
        <v>X</v>
      </c>
      <c r="DK302" s="8" t="str">
        <f t="shared" si="335"/>
        <v>X</v>
      </c>
      <c r="DL302" s="8" t="str">
        <f t="shared" si="336"/>
        <v>X</v>
      </c>
      <c r="DM302" s="8" t="str">
        <f t="shared" si="337"/>
        <v>X</v>
      </c>
      <c r="DN302" s="8" t="str">
        <f t="shared" si="338"/>
        <v>X</v>
      </c>
      <c r="DO302" s="8" t="str">
        <f t="shared" si="339"/>
        <v>X</v>
      </c>
      <c r="DP302" s="8" t="str">
        <f t="shared" si="340"/>
        <v>X</v>
      </c>
      <c r="DQ302" s="8" t="str">
        <f t="shared" si="341"/>
        <v>X</v>
      </c>
      <c r="DR302" s="8" t="str">
        <f t="shared" si="342"/>
        <v>X</v>
      </c>
      <c r="DS302" s="8" t="str">
        <f t="shared" si="343"/>
        <v>X</v>
      </c>
      <c r="DT302" s="8" t="str">
        <f t="shared" si="344"/>
        <v>X</v>
      </c>
      <c r="DU302" s="8" t="str">
        <f t="shared" si="345"/>
        <v>X</v>
      </c>
      <c r="DV302" s="8" t="str">
        <f t="shared" si="346"/>
        <v>X</v>
      </c>
      <c r="DW302" s="8" t="str">
        <f t="shared" si="347"/>
        <v>X</v>
      </c>
      <c r="DX302" s="8" t="str">
        <f t="shared" si="348"/>
        <v>X</v>
      </c>
      <c r="DZ302" s="8" t="str">
        <f t="shared" si="349"/>
        <v>X</v>
      </c>
      <c r="EB302" s="8">
        <f>IF($DZ302="", "", COUNTIF($DZ$11:$DZ302, "X"))</f>
        <v>292</v>
      </c>
      <c r="ED302" s="10" t="str">
        <f t="shared" si="350"/>
        <v>292. The Dylan Amsterdam</v>
      </c>
      <c r="EF302" s="8">
        <v>292</v>
      </c>
      <c r="EH302" s="10" t="str">
        <f>IF($B302="", "", IF(COUNTIF($B$11:$B302, $B302)&gt;1, "", $B302))</f>
        <v/>
      </c>
      <c r="EI302" s="8" t="str">
        <f t="shared" si="351"/>
        <v/>
      </c>
      <c r="EJ302" s="10" t="str">
        <f t="shared" si="352"/>
        <v/>
      </c>
      <c r="EL302" s="10" t="str">
        <f>IF($C302="", "", IF(COUNTIF($C$11:$C302, $C302)&gt;1, "", $C302))</f>
        <v/>
      </c>
      <c r="EM302" s="8" t="str">
        <f t="shared" si="353"/>
        <v/>
      </c>
      <c r="EN302" s="10" t="str">
        <f t="shared" si="354"/>
        <v>Seoul</v>
      </c>
    </row>
    <row r="303" spans="1:144" hidden="1" x14ac:dyDescent="0.35">
      <c r="A303" s="2"/>
      <c r="B303" s="41" t="s">
        <v>523</v>
      </c>
      <c r="C303" s="42" t="s">
        <v>1292</v>
      </c>
      <c r="D303" s="42" t="s">
        <v>1293</v>
      </c>
      <c r="E303" s="49">
        <v>81</v>
      </c>
      <c r="F303" s="49">
        <v>81</v>
      </c>
      <c r="G303" s="49" t="s">
        <v>137</v>
      </c>
      <c r="H303" s="49">
        <v>6</v>
      </c>
      <c r="I303" s="42" t="s">
        <v>137</v>
      </c>
      <c r="J303" s="50" t="s">
        <v>137</v>
      </c>
      <c r="K303" s="49">
        <v>81</v>
      </c>
      <c r="L303" s="49">
        <v>900</v>
      </c>
      <c r="M303" s="49">
        <v>250</v>
      </c>
      <c r="N303" s="49">
        <v>100</v>
      </c>
      <c r="O303" s="49">
        <v>120</v>
      </c>
      <c r="P303" s="49">
        <v>50</v>
      </c>
      <c r="Q303" s="49">
        <v>250</v>
      </c>
      <c r="R303" s="49">
        <v>300</v>
      </c>
      <c r="S303" s="50" t="s">
        <v>7</v>
      </c>
      <c r="T303" s="49" t="s">
        <v>137</v>
      </c>
      <c r="U303" s="49" t="s">
        <v>137</v>
      </c>
      <c r="V303" s="49" t="s">
        <v>137</v>
      </c>
      <c r="W303" s="50" t="s">
        <v>137</v>
      </c>
      <c r="X303" s="49" t="s">
        <v>137</v>
      </c>
      <c r="Y303" s="50" t="s">
        <v>137</v>
      </c>
      <c r="Z303" s="49" t="s">
        <v>137</v>
      </c>
      <c r="AA303" s="49">
        <v>9.32</v>
      </c>
      <c r="AB303" s="67" t="s">
        <v>137</v>
      </c>
      <c r="AC303" s="63" t="s">
        <v>790</v>
      </c>
      <c r="AD303" s="63" t="s">
        <v>1294</v>
      </c>
      <c r="AE303" s="43" t="s">
        <v>137</v>
      </c>
      <c r="AF303" s="2"/>
      <c r="BE303" s="8" t="str">
        <f t="shared" si="355"/>
        <v>X</v>
      </c>
      <c r="BG303" s="8" t="str">
        <f t="shared" si="292"/>
        <v/>
      </c>
      <c r="BH303" s="8" t="str">
        <f t="shared" si="293"/>
        <v/>
      </c>
      <c r="BI303" s="8" t="str">
        <f t="shared" si="294"/>
        <v/>
      </c>
      <c r="BJ303" s="8" t="str">
        <f t="shared" si="295"/>
        <v/>
      </c>
      <c r="BK303" s="8" t="str">
        <f t="shared" si="296"/>
        <v/>
      </c>
      <c r="BL303" s="8" t="str">
        <f t="shared" si="297"/>
        <v>Yellow</v>
      </c>
      <c r="BM303" s="8" t="str">
        <f t="shared" si="298"/>
        <v/>
      </c>
      <c r="BN303" s="8" t="str">
        <f t="shared" si="299"/>
        <v>Yellow</v>
      </c>
      <c r="BO303" s="8" t="str">
        <f t="shared" si="300"/>
        <v>Yellow</v>
      </c>
      <c r="BP303" s="8" t="str">
        <f t="shared" si="301"/>
        <v/>
      </c>
      <c r="BQ303" s="8" t="str">
        <f t="shared" si="302"/>
        <v/>
      </c>
      <c r="BR303" s="8" t="str">
        <f t="shared" si="303"/>
        <v/>
      </c>
      <c r="BS303" s="8" t="str">
        <f t="shared" si="304"/>
        <v/>
      </c>
      <c r="BT303" s="8" t="str">
        <f t="shared" si="305"/>
        <v/>
      </c>
      <c r="BU303" s="8" t="str">
        <f t="shared" si="306"/>
        <v/>
      </c>
      <c r="BV303" s="8" t="str">
        <f t="shared" si="307"/>
        <v/>
      </c>
      <c r="BW303" s="8" t="str">
        <f t="shared" si="308"/>
        <v/>
      </c>
      <c r="BX303" s="8" t="str">
        <f t="shared" si="309"/>
        <v/>
      </c>
      <c r="BY303" s="8" t="str">
        <f t="shared" si="310"/>
        <v>Yellow</v>
      </c>
      <c r="BZ303" s="8" t="str">
        <f t="shared" si="311"/>
        <v>Yellow</v>
      </c>
      <c r="CA303" s="8" t="str">
        <f t="shared" si="312"/>
        <v>Yellow</v>
      </c>
      <c r="CB303" s="8" t="str">
        <f t="shared" si="313"/>
        <v>Yellow</v>
      </c>
      <c r="CC303" s="8" t="str">
        <f t="shared" si="314"/>
        <v>Yellow</v>
      </c>
      <c r="CD303" s="8" t="str">
        <f t="shared" si="315"/>
        <v>Yellow</v>
      </c>
      <c r="CE303" s="8" t="str">
        <f t="shared" si="316"/>
        <v>Yellow</v>
      </c>
      <c r="CF303" s="8" t="str">
        <f t="shared" si="317"/>
        <v/>
      </c>
      <c r="CG303" s="8" t="str">
        <f t="shared" si="356"/>
        <v>Yellow</v>
      </c>
      <c r="CH303" s="8" t="str">
        <f t="shared" si="318"/>
        <v/>
      </c>
      <c r="CI303" s="8" t="str">
        <f t="shared" si="357"/>
        <v/>
      </c>
      <c r="CJ303" s="8" t="str">
        <f t="shared" si="319"/>
        <v>Yellow</v>
      </c>
      <c r="CL303" s="10" t="str">
        <f t="shared" si="358"/>
        <v>Netherlands - Eijsden - Van Oys Maastricht Retreat</v>
      </c>
      <c r="CN303" s="22">
        <f t="shared" si="320"/>
        <v>900</v>
      </c>
      <c r="CO303" s="22" t="str">
        <f t="shared" si="321"/>
        <v/>
      </c>
      <c r="CP303" s="22" t="str">
        <f t="shared" si="322"/>
        <v/>
      </c>
      <c r="CQ303" s="22" t="str">
        <f t="shared" si="323"/>
        <v/>
      </c>
      <c r="CR303" s="22" t="str">
        <f t="shared" si="359"/>
        <v/>
      </c>
      <c r="CS303" s="22">
        <f t="shared" si="360"/>
        <v>9.32</v>
      </c>
      <c r="CY303" s="8" t="str">
        <f t="shared" si="324"/>
        <v>X</v>
      </c>
      <c r="CZ303" s="29" t="str">
        <f t="shared" si="325"/>
        <v>X</v>
      </c>
      <c r="DB303" s="8" t="str">
        <f t="shared" si="326"/>
        <v>X</v>
      </c>
      <c r="DC303" s="8" t="str">
        <f t="shared" si="327"/>
        <v>X</v>
      </c>
      <c r="DD303" s="8" t="str">
        <f t="shared" si="328"/>
        <v>X</v>
      </c>
      <c r="DE303" s="8" t="str">
        <f t="shared" si="329"/>
        <v>X</v>
      </c>
      <c r="DF303" s="8" t="str">
        <f t="shared" si="330"/>
        <v>X</v>
      </c>
      <c r="DG303" s="8" t="str">
        <f t="shared" si="331"/>
        <v>X</v>
      </c>
      <c r="DH303" s="8" t="str">
        <f t="shared" si="332"/>
        <v>X</v>
      </c>
      <c r="DI303" s="8" t="str">
        <f t="shared" si="333"/>
        <v>X</v>
      </c>
      <c r="DJ303" s="8" t="str">
        <f t="shared" si="334"/>
        <v>X</v>
      </c>
      <c r="DK303" s="8" t="str">
        <f t="shared" si="335"/>
        <v>X</v>
      </c>
      <c r="DL303" s="8" t="str">
        <f t="shared" si="336"/>
        <v>X</v>
      </c>
      <c r="DM303" s="8" t="str">
        <f t="shared" si="337"/>
        <v>X</v>
      </c>
      <c r="DN303" s="8" t="str">
        <f t="shared" si="338"/>
        <v>X</v>
      </c>
      <c r="DO303" s="8" t="str">
        <f t="shared" si="339"/>
        <v>X</v>
      </c>
      <c r="DP303" s="8" t="str">
        <f t="shared" si="340"/>
        <v>X</v>
      </c>
      <c r="DQ303" s="8" t="str">
        <f t="shared" si="341"/>
        <v>X</v>
      </c>
      <c r="DR303" s="8" t="str">
        <f t="shared" si="342"/>
        <v>X</v>
      </c>
      <c r="DS303" s="8" t="str">
        <f t="shared" si="343"/>
        <v>X</v>
      </c>
      <c r="DT303" s="8" t="str">
        <f t="shared" si="344"/>
        <v>X</v>
      </c>
      <c r="DU303" s="8" t="str">
        <f t="shared" si="345"/>
        <v>X</v>
      </c>
      <c r="DV303" s="8" t="str">
        <f t="shared" si="346"/>
        <v>X</v>
      </c>
      <c r="DW303" s="8" t="str">
        <f t="shared" si="347"/>
        <v>X</v>
      </c>
      <c r="DX303" s="8" t="str">
        <f t="shared" si="348"/>
        <v>X</v>
      </c>
      <c r="DZ303" s="8" t="str">
        <f t="shared" si="349"/>
        <v>X</v>
      </c>
      <c r="EB303" s="8">
        <f>IF($DZ303="", "", COUNTIF($DZ$11:$DZ303, "X"))</f>
        <v>293</v>
      </c>
      <c r="ED303" s="10" t="str">
        <f t="shared" si="350"/>
        <v>293. Van Oys Maastricht Retreat</v>
      </c>
      <c r="EF303" s="8">
        <v>293</v>
      </c>
      <c r="EH303" s="10" t="str">
        <f>IF($B303="", "", IF(COUNTIF($B$11:$B303, $B303)&gt;1, "", $B303))</f>
        <v/>
      </c>
      <c r="EI303" s="8" t="str">
        <f t="shared" si="351"/>
        <v/>
      </c>
      <c r="EJ303" s="10" t="str">
        <f t="shared" si="352"/>
        <v/>
      </c>
      <c r="EL303" s="10" t="str">
        <f>IF($C303="", "", IF(COUNTIF($C$11:$C303, $C303)&gt;1, "", $C303))</f>
        <v>Eijsden</v>
      </c>
      <c r="EM303" s="8">
        <f t="shared" si="353"/>
        <v>88</v>
      </c>
      <c r="EN303" s="10" t="str">
        <f t="shared" si="354"/>
        <v>Serik, Belek</v>
      </c>
    </row>
    <row r="304" spans="1:144" hidden="1" x14ac:dyDescent="0.35">
      <c r="A304" s="2"/>
      <c r="B304" s="41" t="s">
        <v>530</v>
      </c>
      <c r="C304" s="42" t="s">
        <v>533</v>
      </c>
      <c r="D304" s="42" t="s">
        <v>534</v>
      </c>
      <c r="E304" s="49">
        <v>151</v>
      </c>
      <c r="F304" s="49">
        <v>116</v>
      </c>
      <c r="G304" s="49">
        <v>35</v>
      </c>
      <c r="H304" s="49">
        <v>15</v>
      </c>
      <c r="I304" s="42" t="s">
        <v>137</v>
      </c>
      <c r="J304" s="50" t="s">
        <v>137</v>
      </c>
      <c r="K304" s="49">
        <v>151</v>
      </c>
      <c r="L304" s="49">
        <v>1072</v>
      </c>
      <c r="M304" s="49">
        <v>250</v>
      </c>
      <c r="N304" s="49">
        <v>120</v>
      </c>
      <c r="O304" s="49" t="s">
        <v>137</v>
      </c>
      <c r="P304" s="49" t="s">
        <v>137</v>
      </c>
      <c r="Q304" s="49">
        <v>180</v>
      </c>
      <c r="R304" s="49">
        <v>300</v>
      </c>
      <c r="S304" s="50" t="s">
        <v>7</v>
      </c>
      <c r="T304" s="49" t="s">
        <v>137</v>
      </c>
      <c r="U304" s="49" t="s">
        <v>137</v>
      </c>
      <c r="V304" s="49" t="s">
        <v>137</v>
      </c>
      <c r="W304" s="50" t="s">
        <v>7</v>
      </c>
      <c r="X304" s="49" t="s">
        <v>137</v>
      </c>
      <c r="Y304" s="50" t="s">
        <v>137</v>
      </c>
      <c r="Z304" s="49" t="s">
        <v>137</v>
      </c>
      <c r="AA304" s="49">
        <v>32</v>
      </c>
      <c r="AB304" s="67" t="s">
        <v>137</v>
      </c>
      <c r="AC304" s="63" t="s">
        <v>790</v>
      </c>
      <c r="AD304" s="63" t="s">
        <v>1039</v>
      </c>
      <c r="AE304" s="43" t="s">
        <v>137</v>
      </c>
      <c r="AF304" s="2"/>
      <c r="BE304" s="8" t="str">
        <f t="shared" si="355"/>
        <v>X</v>
      </c>
      <c r="BG304" s="8" t="str">
        <f t="shared" si="292"/>
        <v/>
      </c>
      <c r="BH304" s="8" t="str">
        <f t="shared" si="293"/>
        <v/>
      </c>
      <c r="BI304" s="8" t="str">
        <f t="shared" si="294"/>
        <v/>
      </c>
      <c r="BJ304" s="8" t="str">
        <f t="shared" si="295"/>
        <v/>
      </c>
      <c r="BK304" s="8" t="str">
        <f t="shared" si="296"/>
        <v/>
      </c>
      <c r="BL304" s="8" t="str">
        <f t="shared" si="297"/>
        <v/>
      </c>
      <c r="BM304" s="8" t="str">
        <f t="shared" si="298"/>
        <v/>
      </c>
      <c r="BN304" s="8" t="str">
        <f t="shared" si="299"/>
        <v>Yellow</v>
      </c>
      <c r="BO304" s="8" t="str">
        <f t="shared" si="300"/>
        <v>Yellow</v>
      </c>
      <c r="BP304" s="8" t="str">
        <f t="shared" si="301"/>
        <v/>
      </c>
      <c r="BQ304" s="8" t="str">
        <f t="shared" si="302"/>
        <v/>
      </c>
      <c r="BR304" s="8" t="str">
        <f t="shared" si="303"/>
        <v/>
      </c>
      <c r="BS304" s="8" t="str">
        <f t="shared" si="304"/>
        <v/>
      </c>
      <c r="BT304" s="8" t="str">
        <f t="shared" si="305"/>
        <v>Yellow</v>
      </c>
      <c r="BU304" s="8" t="str">
        <f t="shared" si="306"/>
        <v>Yellow</v>
      </c>
      <c r="BV304" s="8" t="str">
        <f t="shared" si="307"/>
        <v/>
      </c>
      <c r="BW304" s="8" t="str">
        <f t="shared" si="308"/>
        <v/>
      </c>
      <c r="BX304" s="8" t="str">
        <f t="shared" si="309"/>
        <v/>
      </c>
      <c r="BY304" s="8" t="str">
        <f t="shared" si="310"/>
        <v>Yellow</v>
      </c>
      <c r="BZ304" s="8" t="str">
        <f t="shared" si="311"/>
        <v>Yellow</v>
      </c>
      <c r="CA304" s="8" t="str">
        <f t="shared" si="312"/>
        <v>Yellow</v>
      </c>
      <c r="CB304" s="8" t="str">
        <f t="shared" si="313"/>
        <v/>
      </c>
      <c r="CC304" s="8" t="str">
        <f t="shared" si="314"/>
        <v>Yellow</v>
      </c>
      <c r="CD304" s="8" t="str">
        <f t="shared" si="315"/>
        <v>Yellow</v>
      </c>
      <c r="CE304" s="8" t="str">
        <f t="shared" si="316"/>
        <v>Yellow</v>
      </c>
      <c r="CF304" s="8" t="str">
        <f t="shared" si="317"/>
        <v/>
      </c>
      <c r="CG304" s="8" t="str">
        <f t="shared" si="356"/>
        <v>Yellow</v>
      </c>
      <c r="CH304" s="8" t="str">
        <f t="shared" si="318"/>
        <v/>
      </c>
      <c r="CI304" s="8" t="str">
        <f t="shared" si="357"/>
        <v/>
      </c>
      <c r="CJ304" s="8" t="str">
        <f t="shared" si="319"/>
        <v>Yellow</v>
      </c>
      <c r="CL304" s="10" t="str">
        <f t="shared" si="358"/>
        <v>Norway - Oslo - Hotel Continental</v>
      </c>
      <c r="CN304" s="22">
        <f t="shared" si="320"/>
        <v>1072</v>
      </c>
      <c r="CO304" s="22" t="str">
        <f t="shared" si="321"/>
        <v/>
      </c>
      <c r="CP304" s="22" t="str">
        <f t="shared" si="322"/>
        <v/>
      </c>
      <c r="CQ304" s="22" t="str">
        <f t="shared" si="323"/>
        <v/>
      </c>
      <c r="CR304" s="22" t="str">
        <f t="shared" si="359"/>
        <v/>
      </c>
      <c r="CS304" s="22">
        <f t="shared" si="360"/>
        <v>32</v>
      </c>
      <c r="CY304" s="8" t="str">
        <f t="shared" si="324"/>
        <v>X</v>
      </c>
      <c r="CZ304" s="29" t="str">
        <f t="shared" si="325"/>
        <v>X</v>
      </c>
      <c r="DB304" s="8" t="str">
        <f t="shared" si="326"/>
        <v>X</v>
      </c>
      <c r="DC304" s="8" t="str">
        <f t="shared" si="327"/>
        <v>X</v>
      </c>
      <c r="DD304" s="8" t="str">
        <f t="shared" si="328"/>
        <v>X</v>
      </c>
      <c r="DE304" s="8" t="str">
        <f t="shared" si="329"/>
        <v>X</v>
      </c>
      <c r="DF304" s="8" t="str">
        <f t="shared" si="330"/>
        <v>X</v>
      </c>
      <c r="DG304" s="8" t="str">
        <f t="shared" si="331"/>
        <v>X</v>
      </c>
      <c r="DH304" s="8" t="str">
        <f t="shared" si="332"/>
        <v>X</v>
      </c>
      <c r="DI304" s="8" t="str">
        <f t="shared" si="333"/>
        <v>X</v>
      </c>
      <c r="DJ304" s="8" t="str">
        <f t="shared" si="334"/>
        <v>X</v>
      </c>
      <c r="DK304" s="8" t="str">
        <f t="shared" si="335"/>
        <v>X</v>
      </c>
      <c r="DL304" s="8" t="str">
        <f t="shared" si="336"/>
        <v>X</v>
      </c>
      <c r="DM304" s="8" t="str">
        <f t="shared" si="337"/>
        <v>X</v>
      </c>
      <c r="DN304" s="8" t="str">
        <f t="shared" si="338"/>
        <v>X</v>
      </c>
      <c r="DO304" s="8" t="str">
        <f t="shared" si="339"/>
        <v>X</v>
      </c>
      <c r="DP304" s="8" t="str">
        <f t="shared" si="340"/>
        <v>X</v>
      </c>
      <c r="DQ304" s="8" t="str">
        <f t="shared" si="341"/>
        <v>X</v>
      </c>
      <c r="DR304" s="8" t="str">
        <f t="shared" si="342"/>
        <v>X</v>
      </c>
      <c r="DS304" s="8" t="str">
        <f t="shared" si="343"/>
        <v>X</v>
      </c>
      <c r="DT304" s="8" t="str">
        <f t="shared" si="344"/>
        <v>X</v>
      </c>
      <c r="DU304" s="8" t="str">
        <f t="shared" si="345"/>
        <v>X</v>
      </c>
      <c r="DV304" s="8" t="str">
        <f t="shared" si="346"/>
        <v>X</v>
      </c>
      <c r="DW304" s="8" t="str">
        <f t="shared" si="347"/>
        <v>X</v>
      </c>
      <c r="DX304" s="8" t="str">
        <f t="shared" si="348"/>
        <v>X</v>
      </c>
      <c r="DZ304" s="8" t="str">
        <f t="shared" si="349"/>
        <v>X</v>
      </c>
      <c r="EB304" s="8">
        <f>IF($DZ304="", "", COUNTIF($DZ$11:$DZ304, "X"))</f>
        <v>294</v>
      </c>
      <c r="ED304" s="10" t="str">
        <f t="shared" si="350"/>
        <v>294. Hotel Continental</v>
      </c>
      <c r="EF304" s="8">
        <v>294</v>
      </c>
      <c r="EH304" s="10" t="str">
        <f>IF($B304="", "", IF(COUNTIF($B$11:$B304, $B304)&gt;1, "", $B304))</f>
        <v>Norway</v>
      </c>
      <c r="EI304" s="8">
        <f t="shared" si="351"/>
        <v>47</v>
      </c>
      <c r="EJ304" s="10" t="str">
        <f t="shared" si="352"/>
        <v/>
      </c>
      <c r="EL304" s="10" t="str">
        <f>IF($C304="", "", IF(COUNTIF($C$11:$C304, $C304)&gt;1, "", $C304))</f>
        <v>Oslo</v>
      </c>
      <c r="EM304" s="8">
        <f t="shared" si="353"/>
        <v>212</v>
      </c>
      <c r="EN304" s="10" t="str">
        <f t="shared" si="354"/>
        <v>Seville</v>
      </c>
    </row>
    <row r="305" spans="1:144" hidden="1" x14ac:dyDescent="0.35">
      <c r="A305" s="2"/>
      <c r="B305" s="41" t="s">
        <v>530</v>
      </c>
      <c r="C305" s="42" t="s">
        <v>531</v>
      </c>
      <c r="D305" s="42" t="s">
        <v>532</v>
      </c>
      <c r="E305" s="49">
        <v>224</v>
      </c>
      <c r="F305" s="49">
        <v>203</v>
      </c>
      <c r="G305" s="49">
        <v>21</v>
      </c>
      <c r="H305" s="49">
        <v>12</v>
      </c>
      <c r="I305" s="42" t="s">
        <v>137</v>
      </c>
      <c r="J305" s="50" t="s">
        <v>137</v>
      </c>
      <c r="K305" s="49">
        <v>78</v>
      </c>
      <c r="L305" s="49">
        <v>540</v>
      </c>
      <c r="M305" s="49">
        <v>78</v>
      </c>
      <c r="N305" s="49">
        <v>64</v>
      </c>
      <c r="O305" s="49" t="s">
        <v>137</v>
      </c>
      <c r="P305" s="49" t="s">
        <v>137</v>
      </c>
      <c r="Q305" s="49">
        <v>50</v>
      </c>
      <c r="R305" s="49">
        <v>60</v>
      </c>
      <c r="S305" s="50" t="s">
        <v>137</v>
      </c>
      <c r="T305" s="49" t="s">
        <v>137</v>
      </c>
      <c r="U305" s="49" t="s">
        <v>137</v>
      </c>
      <c r="V305" s="49" t="s">
        <v>137</v>
      </c>
      <c r="W305" s="50" t="s">
        <v>7</v>
      </c>
      <c r="X305" s="49" t="s">
        <v>137</v>
      </c>
      <c r="Y305" s="50" t="s">
        <v>137</v>
      </c>
      <c r="Z305" s="49" t="s">
        <v>137</v>
      </c>
      <c r="AA305" s="49">
        <v>20</v>
      </c>
      <c r="AB305" s="67" t="s">
        <v>137</v>
      </c>
      <c r="AC305" s="63" t="s">
        <v>790</v>
      </c>
      <c r="AD305" s="63" t="s">
        <v>1038</v>
      </c>
      <c r="AE305" s="43" t="s">
        <v>137</v>
      </c>
      <c r="AF305" s="2"/>
      <c r="BE305" s="8" t="str">
        <f t="shared" si="355"/>
        <v>X</v>
      </c>
      <c r="BG305" s="8" t="str">
        <f t="shared" si="292"/>
        <v/>
      </c>
      <c r="BH305" s="8" t="str">
        <f t="shared" si="293"/>
        <v/>
      </c>
      <c r="BI305" s="8" t="str">
        <f t="shared" si="294"/>
        <v/>
      </c>
      <c r="BJ305" s="8" t="str">
        <f t="shared" si="295"/>
        <v/>
      </c>
      <c r="BK305" s="8" t="str">
        <f t="shared" si="296"/>
        <v/>
      </c>
      <c r="BL305" s="8" t="str">
        <f t="shared" si="297"/>
        <v/>
      </c>
      <c r="BM305" s="8" t="str">
        <f t="shared" si="298"/>
        <v/>
      </c>
      <c r="BN305" s="8" t="str">
        <f t="shared" si="299"/>
        <v>Yellow</v>
      </c>
      <c r="BO305" s="8" t="str">
        <f t="shared" si="300"/>
        <v>Yellow</v>
      </c>
      <c r="BP305" s="8" t="str">
        <f t="shared" si="301"/>
        <v/>
      </c>
      <c r="BQ305" s="8" t="str">
        <f t="shared" si="302"/>
        <v/>
      </c>
      <c r="BR305" s="8" t="str">
        <f t="shared" si="303"/>
        <v/>
      </c>
      <c r="BS305" s="8" t="str">
        <f t="shared" si="304"/>
        <v/>
      </c>
      <c r="BT305" s="8" t="str">
        <f t="shared" si="305"/>
        <v>Yellow</v>
      </c>
      <c r="BU305" s="8" t="str">
        <f t="shared" si="306"/>
        <v>Yellow</v>
      </c>
      <c r="BV305" s="8" t="str">
        <f t="shared" si="307"/>
        <v/>
      </c>
      <c r="BW305" s="8" t="str">
        <f t="shared" si="308"/>
        <v/>
      </c>
      <c r="BX305" s="8" t="str">
        <f t="shared" si="309"/>
        <v>Yellow</v>
      </c>
      <c r="BY305" s="8" t="str">
        <f t="shared" si="310"/>
        <v>Yellow</v>
      </c>
      <c r="BZ305" s="8" t="str">
        <f t="shared" si="311"/>
        <v>Yellow</v>
      </c>
      <c r="CA305" s="8" t="str">
        <f t="shared" si="312"/>
        <v>Yellow</v>
      </c>
      <c r="CB305" s="8" t="str">
        <f t="shared" si="313"/>
        <v/>
      </c>
      <c r="CC305" s="8" t="str">
        <f t="shared" si="314"/>
        <v>Yellow</v>
      </c>
      <c r="CD305" s="8" t="str">
        <f t="shared" si="315"/>
        <v>Yellow</v>
      </c>
      <c r="CE305" s="8" t="str">
        <f t="shared" si="316"/>
        <v>Yellow</v>
      </c>
      <c r="CF305" s="8" t="str">
        <f t="shared" si="317"/>
        <v/>
      </c>
      <c r="CG305" s="8" t="str">
        <f t="shared" si="356"/>
        <v>Yellow</v>
      </c>
      <c r="CH305" s="8" t="str">
        <f t="shared" si="318"/>
        <v/>
      </c>
      <c r="CI305" s="8" t="str">
        <f t="shared" si="357"/>
        <v/>
      </c>
      <c r="CJ305" s="8" t="str">
        <f t="shared" si="319"/>
        <v>Yellow</v>
      </c>
      <c r="CL305" s="10" t="str">
        <f t="shared" si="358"/>
        <v>Norway - Trondheim - Britannia Hotel</v>
      </c>
      <c r="CN305" s="22">
        <f t="shared" si="320"/>
        <v>540</v>
      </c>
      <c r="CO305" s="22" t="str">
        <f t="shared" si="321"/>
        <v/>
      </c>
      <c r="CP305" s="22" t="str">
        <f t="shared" si="322"/>
        <v/>
      </c>
      <c r="CQ305" s="22" t="str">
        <f t="shared" si="323"/>
        <v/>
      </c>
      <c r="CR305" s="22" t="str">
        <f t="shared" si="359"/>
        <v/>
      </c>
      <c r="CS305" s="22">
        <f t="shared" si="360"/>
        <v>20</v>
      </c>
      <c r="CY305" s="8" t="str">
        <f t="shared" si="324"/>
        <v>X</v>
      </c>
      <c r="CZ305" s="29" t="str">
        <f t="shared" si="325"/>
        <v>X</v>
      </c>
      <c r="DB305" s="8" t="str">
        <f t="shared" si="326"/>
        <v>X</v>
      </c>
      <c r="DC305" s="8" t="str">
        <f t="shared" si="327"/>
        <v>X</v>
      </c>
      <c r="DD305" s="8" t="str">
        <f t="shared" si="328"/>
        <v>X</v>
      </c>
      <c r="DE305" s="8" t="str">
        <f t="shared" si="329"/>
        <v>X</v>
      </c>
      <c r="DF305" s="8" t="str">
        <f t="shared" si="330"/>
        <v>X</v>
      </c>
      <c r="DG305" s="8" t="str">
        <f t="shared" si="331"/>
        <v>X</v>
      </c>
      <c r="DH305" s="8" t="str">
        <f t="shared" si="332"/>
        <v>X</v>
      </c>
      <c r="DI305" s="8" t="str">
        <f t="shared" si="333"/>
        <v>X</v>
      </c>
      <c r="DJ305" s="8" t="str">
        <f t="shared" si="334"/>
        <v>X</v>
      </c>
      <c r="DK305" s="8" t="str">
        <f t="shared" si="335"/>
        <v>X</v>
      </c>
      <c r="DL305" s="8" t="str">
        <f t="shared" si="336"/>
        <v>X</v>
      </c>
      <c r="DM305" s="8" t="str">
        <f t="shared" si="337"/>
        <v>X</v>
      </c>
      <c r="DN305" s="8" t="str">
        <f t="shared" si="338"/>
        <v>X</v>
      </c>
      <c r="DO305" s="8" t="str">
        <f t="shared" si="339"/>
        <v>X</v>
      </c>
      <c r="DP305" s="8" t="str">
        <f t="shared" si="340"/>
        <v>X</v>
      </c>
      <c r="DQ305" s="8" t="str">
        <f t="shared" si="341"/>
        <v>X</v>
      </c>
      <c r="DR305" s="8" t="str">
        <f t="shared" si="342"/>
        <v>X</v>
      </c>
      <c r="DS305" s="8" t="str">
        <f t="shared" si="343"/>
        <v>X</v>
      </c>
      <c r="DT305" s="8" t="str">
        <f t="shared" si="344"/>
        <v>X</v>
      </c>
      <c r="DU305" s="8" t="str">
        <f t="shared" si="345"/>
        <v>X</v>
      </c>
      <c r="DV305" s="8" t="str">
        <f t="shared" si="346"/>
        <v>X</v>
      </c>
      <c r="DW305" s="8" t="str">
        <f t="shared" si="347"/>
        <v>X</v>
      </c>
      <c r="DX305" s="8" t="str">
        <f t="shared" si="348"/>
        <v>X</v>
      </c>
      <c r="DZ305" s="8" t="str">
        <f t="shared" si="349"/>
        <v>X</v>
      </c>
      <c r="EB305" s="8">
        <f>IF($DZ305="", "", COUNTIF($DZ$11:$DZ305, "X"))</f>
        <v>295</v>
      </c>
      <c r="ED305" s="10" t="str">
        <f t="shared" si="350"/>
        <v>295. Britannia Hotel</v>
      </c>
      <c r="EF305" s="8">
        <v>295</v>
      </c>
      <c r="EH305" s="10" t="str">
        <f>IF($B305="", "", IF(COUNTIF($B$11:$B305, $B305)&gt;1, "", $B305))</f>
        <v/>
      </c>
      <c r="EI305" s="8" t="str">
        <f t="shared" si="351"/>
        <v/>
      </c>
      <c r="EJ305" s="10" t="str">
        <f t="shared" si="352"/>
        <v/>
      </c>
      <c r="EL305" s="10" t="str">
        <f>IF($C305="", "", IF(COUNTIF($C$11:$C305, $C305)&gt;1, "", $C305))</f>
        <v>Trondheim</v>
      </c>
      <c r="EM305" s="8">
        <f t="shared" si="353"/>
        <v>331</v>
      </c>
      <c r="EN305" s="10" t="str">
        <f t="shared" si="354"/>
        <v>Shanghai</v>
      </c>
    </row>
    <row r="306" spans="1:144" hidden="1" x14ac:dyDescent="0.35">
      <c r="A306" s="2"/>
      <c r="B306" s="41" t="s">
        <v>535</v>
      </c>
      <c r="C306" s="42" t="s">
        <v>536</v>
      </c>
      <c r="D306" s="42" t="s">
        <v>537</v>
      </c>
      <c r="E306" s="49">
        <v>162</v>
      </c>
      <c r="F306" s="49">
        <v>124</v>
      </c>
      <c r="G306" s="49">
        <v>38</v>
      </c>
      <c r="H306" s="49">
        <v>2</v>
      </c>
      <c r="I306" s="42" t="s">
        <v>137</v>
      </c>
      <c r="J306" s="50" t="s">
        <v>137</v>
      </c>
      <c r="K306" s="49">
        <v>50</v>
      </c>
      <c r="L306" s="49">
        <v>153</v>
      </c>
      <c r="M306" s="49">
        <v>50</v>
      </c>
      <c r="N306" s="49">
        <v>30</v>
      </c>
      <c r="O306" s="49">
        <v>30</v>
      </c>
      <c r="P306" s="49">
        <v>25</v>
      </c>
      <c r="Q306" s="49">
        <v>100</v>
      </c>
      <c r="R306" s="49">
        <v>100</v>
      </c>
      <c r="S306" s="50" t="s">
        <v>7</v>
      </c>
      <c r="T306" s="49" t="s">
        <v>137</v>
      </c>
      <c r="U306" s="49" t="s">
        <v>137</v>
      </c>
      <c r="V306" s="49" t="s">
        <v>137</v>
      </c>
      <c r="W306" s="50" t="s">
        <v>7</v>
      </c>
      <c r="X306" s="49" t="s">
        <v>137</v>
      </c>
      <c r="Y306" s="50" t="s">
        <v>137</v>
      </c>
      <c r="Z306" s="49" t="s">
        <v>137</v>
      </c>
      <c r="AA306" s="49" t="s">
        <v>137</v>
      </c>
      <c r="AB306" s="67" t="s">
        <v>137</v>
      </c>
      <c r="AC306" s="63" t="s">
        <v>930</v>
      </c>
      <c r="AD306" s="63" t="s">
        <v>1040</v>
      </c>
      <c r="AE306" s="43" t="s">
        <v>137</v>
      </c>
      <c r="AF306" s="2"/>
      <c r="BE306" s="8" t="str">
        <f t="shared" si="355"/>
        <v>X</v>
      </c>
      <c r="BG306" s="8" t="str">
        <f t="shared" si="292"/>
        <v/>
      </c>
      <c r="BH306" s="8" t="str">
        <f t="shared" si="293"/>
        <v/>
      </c>
      <c r="BI306" s="8" t="str">
        <f t="shared" si="294"/>
        <v/>
      </c>
      <c r="BJ306" s="8" t="str">
        <f t="shared" si="295"/>
        <v/>
      </c>
      <c r="BK306" s="8" t="str">
        <f t="shared" si="296"/>
        <v/>
      </c>
      <c r="BL306" s="8" t="str">
        <f t="shared" si="297"/>
        <v/>
      </c>
      <c r="BM306" s="8" t="str">
        <f t="shared" si="298"/>
        <v/>
      </c>
      <c r="BN306" s="8" t="str">
        <f t="shared" si="299"/>
        <v>Yellow</v>
      </c>
      <c r="BO306" s="8" t="str">
        <f t="shared" si="300"/>
        <v>Yellow</v>
      </c>
      <c r="BP306" s="8" t="str">
        <f t="shared" si="301"/>
        <v/>
      </c>
      <c r="BQ306" s="8" t="str">
        <f t="shared" si="302"/>
        <v/>
      </c>
      <c r="BR306" s="8" t="str">
        <f t="shared" si="303"/>
        <v/>
      </c>
      <c r="BS306" s="8" t="str">
        <f t="shared" si="304"/>
        <v/>
      </c>
      <c r="BT306" s="8" t="str">
        <f t="shared" si="305"/>
        <v/>
      </c>
      <c r="BU306" s="8" t="str">
        <f t="shared" si="306"/>
        <v/>
      </c>
      <c r="BV306" s="8" t="str">
        <f t="shared" si="307"/>
        <v/>
      </c>
      <c r="BW306" s="8" t="str">
        <f t="shared" si="308"/>
        <v/>
      </c>
      <c r="BX306" s="8" t="str">
        <f t="shared" si="309"/>
        <v/>
      </c>
      <c r="BY306" s="8" t="str">
        <f t="shared" si="310"/>
        <v>Yellow</v>
      </c>
      <c r="BZ306" s="8" t="str">
        <f t="shared" si="311"/>
        <v>Yellow</v>
      </c>
      <c r="CA306" s="8" t="str">
        <f t="shared" si="312"/>
        <v>Yellow</v>
      </c>
      <c r="CB306" s="8" t="str">
        <f t="shared" si="313"/>
        <v/>
      </c>
      <c r="CC306" s="8" t="str">
        <f t="shared" si="314"/>
        <v>Yellow</v>
      </c>
      <c r="CD306" s="8" t="str">
        <f t="shared" si="315"/>
        <v>Yellow</v>
      </c>
      <c r="CE306" s="8" t="str">
        <f t="shared" si="316"/>
        <v>Yellow</v>
      </c>
      <c r="CF306" s="8" t="str">
        <f t="shared" si="317"/>
        <v>Yellow</v>
      </c>
      <c r="CG306" s="8" t="str">
        <f t="shared" si="356"/>
        <v>Yellow</v>
      </c>
      <c r="CH306" s="8" t="str">
        <f t="shared" si="318"/>
        <v/>
      </c>
      <c r="CI306" s="8" t="str">
        <f t="shared" si="357"/>
        <v/>
      </c>
      <c r="CJ306" s="8" t="str">
        <f t="shared" si="319"/>
        <v>Yellow</v>
      </c>
      <c r="CL306" s="10" t="str">
        <f t="shared" si="358"/>
        <v>Oman - Muscat - The Chedi Muscat</v>
      </c>
      <c r="CN306" s="22">
        <f t="shared" si="320"/>
        <v>153</v>
      </c>
      <c r="CO306" s="22" t="str">
        <f t="shared" si="321"/>
        <v/>
      </c>
      <c r="CP306" s="22" t="str">
        <f t="shared" si="322"/>
        <v/>
      </c>
      <c r="CQ306" s="22" t="str">
        <f t="shared" si="323"/>
        <v/>
      </c>
      <c r="CR306" s="22" t="str">
        <f t="shared" si="359"/>
        <v/>
      </c>
      <c r="CS306" s="22" t="str">
        <f t="shared" si="360"/>
        <v/>
      </c>
      <c r="CY306" s="8" t="str">
        <f t="shared" si="324"/>
        <v>X</v>
      </c>
      <c r="CZ306" s="29" t="str">
        <f t="shared" si="325"/>
        <v>X</v>
      </c>
      <c r="DB306" s="8" t="str">
        <f t="shared" si="326"/>
        <v>X</v>
      </c>
      <c r="DC306" s="8" t="str">
        <f t="shared" si="327"/>
        <v>X</v>
      </c>
      <c r="DD306" s="8" t="str">
        <f t="shared" si="328"/>
        <v>X</v>
      </c>
      <c r="DE306" s="8" t="str">
        <f t="shared" si="329"/>
        <v>X</v>
      </c>
      <c r="DF306" s="8" t="str">
        <f t="shared" si="330"/>
        <v>X</v>
      </c>
      <c r="DG306" s="8" t="str">
        <f t="shared" si="331"/>
        <v>X</v>
      </c>
      <c r="DH306" s="8" t="str">
        <f t="shared" si="332"/>
        <v>X</v>
      </c>
      <c r="DI306" s="8" t="str">
        <f t="shared" si="333"/>
        <v>X</v>
      </c>
      <c r="DJ306" s="8" t="str">
        <f t="shared" si="334"/>
        <v>X</v>
      </c>
      <c r="DK306" s="8" t="str">
        <f t="shared" si="335"/>
        <v>X</v>
      </c>
      <c r="DL306" s="8" t="str">
        <f t="shared" si="336"/>
        <v>X</v>
      </c>
      <c r="DM306" s="8" t="str">
        <f t="shared" si="337"/>
        <v>X</v>
      </c>
      <c r="DN306" s="8" t="str">
        <f t="shared" si="338"/>
        <v>X</v>
      </c>
      <c r="DO306" s="8" t="str">
        <f t="shared" si="339"/>
        <v>X</v>
      </c>
      <c r="DP306" s="8" t="str">
        <f t="shared" si="340"/>
        <v>X</v>
      </c>
      <c r="DQ306" s="8" t="str">
        <f t="shared" si="341"/>
        <v>X</v>
      </c>
      <c r="DR306" s="8" t="str">
        <f t="shared" si="342"/>
        <v>X</v>
      </c>
      <c r="DS306" s="8" t="str">
        <f t="shared" si="343"/>
        <v>X</v>
      </c>
      <c r="DT306" s="8" t="str">
        <f t="shared" si="344"/>
        <v>X</v>
      </c>
      <c r="DU306" s="8" t="str">
        <f t="shared" si="345"/>
        <v>X</v>
      </c>
      <c r="DV306" s="8" t="str">
        <f t="shared" si="346"/>
        <v>X</v>
      </c>
      <c r="DW306" s="8" t="str">
        <f t="shared" si="347"/>
        <v>X</v>
      </c>
      <c r="DX306" s="8" t="str">
        <f t="shared" si="348"/>
        <v>X</v>
      </c>
      <c r="DZ306" s="8" t="str">
        <f t="shared" si="349"/>
        <v>X</v>
      </c>
      <c r="EB306" s="8">
        <f>IF($DZ306="", "", COUNTIF($DZ$11:$DZ306, "X"))</f>
        <v>296</v>
      </c>
      <c r="ED306" s="10" t="str">
        <f t="shared" si="350"/>
        <v>296. The Chedi Muscat</v>
      </c>
      <c r="EF306" s="8">
        <v>296</v>
      </c>
      <c r="EH306" s="10" t="str">
        <f>IF($B306="", "", IF(COUNTIF($B$11:$B306, $B306)&gt;1, "", $B306))</f>
        <v>Oman</v>
      </c>
      <c r="EI306" s="8">
        <f t="shared" si="351"/>
        <v>48</v>
      </c>
      <c r="EJ306" s="10" t="str">
        <f t="shared" si="352"/>
        <v/>
      </c>
      <c r="EL306" s="10" t="str">
        <f>IF($C306="", "", IF(COUNTIF($C$11:$C306, $C306)&gt;1, "", $C306))</f>
        <v>Muscat</v>
      </c>
      <c r="EM306" s="8">
        <f t="shared" si="353"/>
        <v>193</v>
      </c>
      <c r="EN306" s="10" t="str">
        <f t="shared" si="354"/>
        <v>Shaviyani Atoll</v>
      </c>
    </row>
    <row r="307" spans="1:144" hidden="1" x14ac:dyDescent="0.35">
      <c r="A307" s="2"/>
      <c r="B307" s="41" t="s">
        <v>538</v>
      </c>
      <c r="C307" s="42" t="s">
        <v>539</v>
      </c>
      <c r="D307" s="42" t="s">
        <v>540</v>
      </c>
      <c r="E307" s="49">
        <v>374</v>
      </c>
      <c r="F307" s="49">
        <v>331</v>
      </c>
      <c r="G307" s="49">
        <v>43</v>
      </c>
      <c r="H307" s="49">
        <v>8</v>
      </c>
      <c r="I307" s="42" t="s">
        <v>137</v>
      </c>
      <c r="J307" s="50" t="s">
        <v>137</v>
      </c>
      <c r="K307" s="49">
        <v>900</v>
      </c>
      <c r="L307" s="49">
        <v>10532</v>
      </c>
      <c r="M307" s="49">
        <v>1500</v>
      </c>
      <c r="N307" s="49">
        <v>300</v>
      </c>
      <c r="O307" s="49" t="s">
        <v>137</v>
      </c>
      <c r="P307" s="49" t="s">
        <v>137</v>
      </c>
      <c r="Q307" s="49">
        <v>1500</v>
      </c>
      <c r="R307" s="49">
        <v>1500</v>
      </c>
      <c r="S307" s="50" t="s">
        <v>8</v>
      </c>
      <c r="T307" s="49" t="s">
        <v>137</v>
      </c>
      <c r="U307" s="49" t="s">
        <v>137</v>
      </c>
      <c r="V307" s="49" t="s">
        <v>137</v>
      </c>
      <c r="W307" s="50" t="s">
        <v>7</v>
      </c>
      <c r="X307" s="49" t="s">
        <v>137</v>
      </c>
      <c r="Y307" s="50" t="s">
        <v>137</v>
      </c>
      <c r="Z307" s="49" t="s">
        <v>137</v>
      </c>
      <c r="AA307" s="49">
        <v>12</v>
      </c>
      <c r="AB307" s="67" t="s">
        <v>137</v>
      </c>
      <c r="AC307" s="63" t="s">
        <v>791</v>
      </c>
      <c r="AD307" s="63" t="s">
        <v>1041</v>
      </c>
      <c r="AE307" s="43" t="s">
        <v>137</v>
      </c>
      <c r="AF307" s="2"/>
      <c r="BE307" s="8" t="str">
        <f t="shared" si="355"/>
        <v>X</v>
      </c>
      <c r="BG307" s="8" t="str">
        <f t="shared" si="292"/>
        <v/>
      </c>
      <c r="BH307" s="8" t="str">
        <f t="shared" si="293"/>
        <v/>
      </c>
      <c r="BI307" s="8" t="str">
        <f t="shared" si="294"/>
        <v/>
      </c>
      <c r="BJ307" s="8" t="str">
        <f t="shared" si="295"/>
        <v/>
      </c>
      <c r="BK307" s="8" t="str">
        <f t="shared" si="296"/>
        <v/>
      </c>
      <c r="BL307" s="8" t="str">
        <f t="shared" si="297"/>
        <v/>
      </c>
      <c r="BM307" s="8" t="str">
        <f t="shared" si="298"/>
        <v/>
      </c>
      <c r="BN307" s="8" t="str">
        <f t="shared" si="299"/>
        <v>Yellow</v>
      </c>
      <c r="BO307" s="8" t="str">
        <f t="shared" si="300"/>
        <v>Yellow</v>
      </c>
      <c r="BP307" s="8" t="str">
        <f t="shared" si="301"/>
        <v/>
      </c>
      <c r="BQ307" s="8" t="str">
        <f t="shared" si="302"/>
        <v/>
      </c>
      <c r="BR307" s="8" t="str">
        <f t="shared" si="303"/>
        <v/>
      </c>
      <c r="BS307" s="8" t="str">
        <f t="shared" si="304"/>
        <v/>
      </c>
      <c r="BT307" s="8" t="str">
        <f t="shared" si="305"/>
        <v>Yellow</v>
      </c>
      <c r="BU307" s="8" t="str">
        <f t="shared" si="306"/>
        <v>Yellow</v>
      </c>
      <c r="BV307" s="8" t="str">
        <f t="shared" si="307"/>
        <v/>
      </c>
      <c r="BW307" s="8" t="str">
        <f t="shared" si="308"/>
        <v/>
      </c>
      <c r="BX307" s="8" t="str">
        <f t="shared" si="309"/>
        <v/>
      </c>
      <c r="BY307" s="8" t="str">
        <f t="shared" si="310"/>
        <v>Yellow</v>
      </c>
      <c r="BZ307" s="8" t="str">
        <f t="shared" si="311"/>
        <v>Yellow</v>
      </c>
      <c r="CA307" s="8" t="str">
        <f t="shared" si="312"/>
        <v>Yellow</v>
      </c>
      <c r="CB307" s="8" t="str">
        <f t="shared" si="313"/>
        <v/>
      </c>
      <c r="CC307" s="8" t="str">
        <f t="shared" si="314"/>
        <v>Yellow</v>
      </c>
      <c r="CD307" s="8" t="str">
        <f t="shared" si="315"/>
        <v>Yellow</v>
      </c>
      <c r="CE307" s="8" t="str">
        <f t="shared" si="316"/>
        <v>Yellow</v>
      </c>
      <c r="CF307" s="8" t="str">
        <f t="shared" si="317"/>
        <v/>
      </c>
      <c r="CG307" s="8" t="str">
        <f t="shared" si="356"/>
        <v>Yellow</v>
      </c>
      <c r="CH307" s="8" t="str">
        <f t="shared" si="318"/>
        <v/>
      </c>
      <c r="CI307" s="8" t="str">
        <f t="shared" si="357"/>
        <v/>
      </c>
      <c r="CJ307" s="8" t="str">
        <f t="shared" si="319"/>
        <v>Yellow</v>
      </c>
      <c r="CL307" s="10" t="str">
        <f t="shared" si="358"/>
        <v>Pakistan - Islamabad - Islamabad Serena Hotel</v>
      </c>
      <c r="CN307" s="22">
        <f t="shared" si="320"/>
        <v>10532</v>
      </c>
      <c r="CO307" s="22" t="str">
        <f t="shared" si="321"/>
        <v/>
      </c>
      <c r="CP307" s="22" t="str">
        <f t="shared" si="322"/>
        <v/>
      </c>
      <c r="CQ307" s="22" t="str">
        <f t="shared" si="323"/>
        <v/>
      </c>
      <c r="CR307" s="22" t="str">
        <f t="shared" si="359"/>
        <v/>
      </c>
      <c r="CS307" s="22">
        <f t="shared" si="360"/>
        <v>12</v>
      </c>
      <c r="CY307" s="8" t="str">
        <f t="shared" si="324"/>
        <v>X</v>
      </c>
      <c r="CZ307" s="29" t="str">
        <f t="shared" si="325"/>
        <v>X</v>
      </c>
      <c r="DB307" s="8" t="str">
        <f t="shared" si="326"/>
        <v>X</v>
      </c>
      <c r="DC307" s="8" t="str">
        <f t="shared" si="327"/>
        <v>X</v>
      </c>
      <c r="DD307" s="8" t="str">
        <f t="shared" si="328"/>
        <v>X</v>
      </c>
      <c r="DE307" s="8" t="str">
        <f t="shared" si="329"/>
        <v>X</v>
      </c>
      <c r="DF307" s="8" t="str">
        <f t="shared" si="330"/>
        <v>X</v>
      </c>
      <c r="DG307" s="8" t="str">
        <f t="shared" si="331"/>
        <v>X</v>
      </c>
      <c r="DH307" s="8" t="str">
        <f t="shared" si="332"/>
        <v>X</v>
      </c>
      <c r="DI307" s="8" t="str">
        <f t="shared" si="333"/>
        <v>X</v>
      </c>
      <c r="DJ307" s="8" t="str">
        <f t="shared" si="334"/>
        <v>X</v>
      </c>
      <c r="DK307" s="8" t="str">
        <f t="shared" si="335"/>
        <v>X</v>
      </c>
      <c r="DL307" s="8" t="str">
        <f t="shared" si="336"/>
        <v>X</v>
      </c>
      <c r="DM307" s="8" t="str">
        <f t="shared" si="337"/>
        <v>X</v>
      </c>
      <c r="DN307" s="8" t="str">
        <f t="shared" si="338"/>
        <v>X</v>
      </c>
      <c r="DO307" s="8" t="str">
        <f t="shared" si="339"/>
        <v>X</v>
      </c>
      <c r="DP307" s="8" t="str">
        <f t="shared" si="340"/>
        <v>X</v>
      </c>
      <c r="DQ307" s="8" t="str">
        <f t="shared" si="341"/>
        <v>X</v>
      </c>
      <c r="DR307" s="8" t="str">
        <f t="shared" si="342"/>
        <v>X</v>
      </c>
      <c r="DS307" s="8" t="str">
        <f t="shared" si="343"/>
        <v>X</v>
      </c>
      <c r="DT307" s="8" t="str">
        <f t="shared" si="344"/>
        <v>X</v>
      </c>
      <c r="DU307" s="8" t="str">
        <f t="shared" si="345"/>
        <v>X</v>
      </c>
      <c r="DV307" s="8" t="str">
        <f t="shared" si="346"/>
        <v>X</v>
      </c>
      <c r="DW307" s="8" t="str">
        <f t="shared" si="347"/>
        <v>X</v>
      </c>
      <c r="DX307" s="8" t="str">
        <f t="shared" si="348"/>
        <v>X</v>
      </c>
      <c r="DZ307" s="8" t="str">
        <f t="shared" si="349"/>
        <v>X</v>
      </c>
      <c r="EB307" s="8">
        <f>IF($DZ307="", "", COUNTIF($DZ$11:$DZ307, "X"))</f>
        <v>297</v>
      </c>
      <c r="ED307" s="10" t="str">
        <f t="shared" si="350"/>
        <v>297. Islamabad Serena Hotel</v>
      </c>
      <c r="EF307" s="8">
        <v>297</v>
      </c>
      <c r="EH307" s="10" t="str">
        <f>IF($B307="", "", IF(COUNTIF($B$11:$B307, $B307)&gt;1, "", $B307))</f>
        <v>Pakistan</v>
      </c>
      <c r="EI307" s="8">
        <f t="shared" si="351"/>
        <v>49</v>
      </c>
      <c r="EJ307" s="10" t="str">
        <f t="shared" si="352"/>
        <v/>
      </c>
      <c r="EL307" s="10" t="str">
        <f>IF($C307="", "", IF(COUNTIF($C$11:$C307, $C307)&gt;1, "", $C307))</f>
        <v>Islamabad</v>
      </c>
      <c r="EM307" s="8">
        <f t="shared" si="353"/>
        <v>136</v>
      </c>
      <c r="EN307" s="10" t="str">
        <f t="shared" si="354"/>
        <v>Siena</v>
      </c>
    </row>
    <row r="308" spans="1:144" hidden="1" x14ac:dyDescent="0.35">
      <c r="A308" s="2"/>
      <c r="B308" s="41" t="s">
        <v>541</v>
      </c>
      <c r="C308" s="42" t="s">
        <v>542</v>
      </c>
      <c r="D308" s="42" t="s">
        <v>543</v>
      </c>
      <c r="E308" s="49">
        <v>16</v>
      </c>
      <c r="F308" s="49">
        <v>0</v>
      </c>
      <c r="G308" s="49">
        <v>16</v>
      </c>
      <c r="H308" s="49" t="s">
        <v>137</v>
      </c>
      <c r="I308" s="42" t="s">
        <v>137</v>
      </c>
      <c r="J308" s="50" t="s">
        <v>137</v>
      </c>
      <c r="K308" s="49" t="s">
        <v>137</v>
      </c>
      <c r="L308" s="49" t="s">
        <v>137</v>
      </c>
      <c r="M308" s="49" t="s">
        <v>137</v>
      </c>
      <c r="N308" s="49" t="s">
        <v>137</v>
      </c>
      <c r="O308" s="49" t="s">
        <v>137</v>
      </c>
      <c r="P308" s="49" t="s">
        <v>137</v>
      </c>
      <c r="Q308" s="49" t="s">
        <v>137</v>
      </c>
      <c r="R308" s="49" t="s">
        <v>137</v>
      </c>
      <c r="S308" s="50" t="s">
        <v>137</v>
      </c>
      <c r="T308" s="49" t="s">
        <v>137</v>
      </c>
      <c r="U308" s="49" t="s">
        <v>137</v>
      </c>
      <c r="V308" s="49" t="s">
        <v>137</v>
      </c>
      <c r="W308" s="50" t="s">
        <v>7</v>
      </c>
      <c r="X308" s="49" t="s">
        <v>137</v>
      </c>
      <c r="Y308" s="50" t="s">
        <v>137</v>
      </c>
      <c r="Z308" s="49" t="s">
        <v>137</v>
      </c>
      <c r="AA308" s="49" t="s">
        <v>137</v>
      </c>
      <c r="AB308" s="67" t="s">
        <v>137</v>
      </c>
      <c r="AC308" s="63" t="s">
        <v>814</v>
      </c>
      <c r="AD308" s="63" t="s">
        <v>1042</v>
      </c>
      <c r="AE308" s="43" t="s">
        <v>137</v>
      </c>
      <c r="AF308" s="2"/>
      <c r="BE308" s="8" t="str">
        <f t="shared" si="355"/>
        <v>X</v>
      </c>
      <c r="BG308" s="8" t="str">
        <f t="shared" si="292"/>
        <v/>
      </c>
      <c r="BH308" s="8" t="str">
        <f t="shared" si="293"/>
        <v/>
      </c>
      <c r="BI308" s="8" t="str">
        <f t="shared" si="294"/>
        <v/>
      </c>
      <c r="BJ308" s="8" t="str">
        <f t="shared" si="295"/>
        <v/>
      </c>
      <c r="BK308" s="8" t="str">
        <f t="shared" si="296"/>
        <v/>
      </c>
      <c r="BL308" s="8" t="str">
        <f t="shared" si="297"/>
        <v/>
      </c>
      <c r="BM308" s="8" t="str">
        <f t="shared" si="298"/>
        <v>Yellow</v>
      </c>
      <c r="BN308" s="8" t="str">
        <f t="shared" si="299"/>
        <v>Yellow</v>
      </c>
      <c r="BO308" s="8" t="str">
        <f t="shared" si="300"/>
        <v>Yellow</v>
      </c>
      <c r="BP308" s="8" t="str">
        <f t="shared" si="301"/>
        <v>Yellow</v>
      </c>
      <c r="BQ308" s="8" t="str">
        <f t="shared" si="302"/>
        <v>Yellow</v>
      </c>
      <c r="BR308" s="8" t="str">
        <f t="shared" si="303"/>
        <v>Yellow</v>
      </c>
      <c r="BS308" s="8" t="str">
        <f t="shared" si="304"/>
        <v>Yellow</v>
      </c>
      <c r="BT308" s="8" t="str">
        <f t="shared" si="305"/>
        <v>Yellow</v>
      </c>
      <c r="BU308" s="8" t="str">
        <f t="shared" si="306"/>
        <v>Yellow</v>
      </c>
      <c r="BV308" s="8" t="str">
        <f t="shared" si="307"/>
        <v>Yellow</v>
      </c>
      <c r="BW308" s="8" t="str">
        <f t="shared" si="308"/>
        <v>Yellow</v>
      </c>
      <c r="BX308" s="8" t="str">
        <f t="shared" si="309"/>
        <v>Yellow</v>
      </c>
      <c r="BY308" s="8" t="str">
        <f t="shared" si="310"/>
        <v>Yellow</v>
      </c>
      <c r="BZ308" s="8" t="str">
        <f t="shared" si="311"/>
        <v>Yellow</v>
      </c>
      <c r="CA308" s="8" t="str">
        <f t="shared" si="312"/>
        <v>Yellow</v>
      </c>
      <c r="CB308" s="8" t="str">
        <f t="shared" si="313"/>
        <v/>
      </c>
      <c r="CC308" s="8" t="str">
        <f t="shared" si="314"/>
        <v>Yellow</v>
      </c>
      <c r="CD308" s="8" t="str">
        <f t="shared" si="315"/>
        <v>Yellow</v>
      </c>
      <c r="CE308" s="8" t="str">
        <f t="shared" si="316"/>
        <v>Yellow</v>
      </c>
      <c r="CF308" s="8" t="str">
        <f t="shared" si="317"/>
        <v>Yellow</v>
      </c>
      <c r="CG308" s="8" t="str">
        <f t="shared" si="356"/>
        <v>Yellow</v>
      </c>
      <c r="CH308" s="8" t="str">
        <f t="shared" si="318"/>
        <v/>
      </c>
      <c r="CI308" s="8" t="str">
        <f t="shared" si="357"/>
        <v/>
      </c>
      <c r="CJ308" s="8" t="str">
        <f t="shared" si="319"/>
        <v>Yellow</v>
      </c>
      <c r="CL308" s="10" t="str">
        <f t="shared" si="358"/>
        <v>Panama - Bocas Del Toro - Nayara Bocas del Toro</v>
      </c>
      <c r="CN308" s="22" t="str">
        <f t="shared" si="320"/>
        <v/>
      </c>
      <c r="CO308" s="22" t="str">
        <f t="shared" si="321"/>
        <v/>
      </c>
      <c r="CP308" s="22" t="str">
        <f t="shared" si="322"/>
        <v/>
      </c>
      <c r="CQ308" s="22" t="str">
        <f t="shared" si="323"/>
        <v/>
      </c>
      <c r="CR308" s="22" t="str">
        <f t="shared" si="359"/>
        <v/>
      </c>
      <c r="CS308" s="22" t="str">
        <f t="shared" si="360"/>
        <v/>
      </c>
      <c r="CY308" s="8" t="str">
        <f t="shared" si="324"/>
        <v>X</v>
      </c>
      <c r="CZ308" s="29" t="str">
        <f t="shared" si="325"/>
        <v>X</v>
      </c>
      <c r="DB308" s="8" t="str">
        <f t="shared" si="326"/>
        <v>X</v>
      </c>
      <c r="DC308" s="8" t="str">
        <f t="shared" si="327"/>
        <v>X</v>
      </c>
      <c r="DD308" s="8" t="str">
        <f t="shared" si="328"/>
        <v>X</v>
      </c>
      <c r="DE308" s="8" t="str">
        <f t="shared" si="329"/>
        <v>X</v>
      </c>
      <c r="DF308" s="8" t="str">
        <f t="shared" si="330"/>
        <v>X</v>
      </c>
      <c r="DG308" s="8" t="str">
        <f t="shared" si="331"/>
        <v>X</v>
      </c>
      <c r="DH308" s="8" t="str">
        <f t="shared" si="332"/>
        <v>X</v>
      </c>
      <c r="DI308" s="8" t="str">
        <f t="shared" si="333"/>
        <v>X</v>
      </c>
      <c r="DJ308" s="8" t="str">
        <f t="shared" si="334"/>
        <v>X</v>
      </c>
      <c r="DK308" s="8" t="str">
        <f t="shared" si="335"/>
        <v>X</v>
      </c>
      <c r="DL308" s="8" t="str">
        <f t="shared" si="336"/>
        <v>X</v>
      </c>
      <c r="DM308" s="8" t="str">
        <f t="shared" si="337"/>
        <v>X</v>
      </c>
      <c r="DN308" s="8" t="str">
        <f t="shared" si="338"/>
        <v>X</v>
      </c>
      <c r="DO308" s="8" t="str">
        <f t="shared" si="339"/>
        <v>X</v>
      </c>
      <c r="DP308" s="8" t="str">
        <f t="shared" si="340"/>
        <v>X</v>
      </c>
      <c r="DQ308" s="8" t="str">
        <f t="shared" si="341"/>
        <v>X</v>
      </c>
      <c r="DR308" s="8" t="str">
        <f t="shared" si="342"/>
        <v>X</v>
      </c>
      <c r="DS308" s="8" t="str">
        <f t="shared" si="343"/>
        <v>X</v>
      </c>
      <c r="DT308" s="8" t="str">
        <f t="shared" si="344"/>
        <v>X</v>
      </c>
      <c r="DU308" s="8" t="str">
        <f t="shared" si="345"/>
        <v>X</v>
      </c>
      <c r="DV308" s="8" t="str">
        <f t="shared" si="346"/>
        <v>X</v>
      </c>
      <c r="DW308" s="8" t="str">
        <f t="shared" si="347"/>
        <v>X</v>
      </c>
      <c r="DX308" s="8" t="str">
        <f t="shared" si="348"/>
        <v>X</v>
      </c>
      <c r="DZ308" s="8" t="str">
        <f t="shared" si="349"/>
        <v>X</v>
      </c>
      <c r="EB308" s="8">
        <f>IF($DZ308="", "", COUNTIF($DZ$11:$DZ308, "X"))</f>
        <v>298</v>
      </c>
      <c r="ED308" s="10" t="str">
        <f t="shared" si="350"/>
        <v>298. Nayara Bocas del Toro</v>
      </c>
      <c r="EF308" s="8">
        <v>298</v>
      </c>
      <c r="EH308" s="10" t="str">
        <f>IF($B308="", "", IF(COUNTIF($B$11:$B308, $B308)&gt;1, "", $B308))</f>
        <v>Panama</v>
      </c>
      <c r="EI308" s="8">
        <f t="shared" si="351"/>
        <v>50</v>
      </c>
      <c r="EJ308" s="10" t="str">
        <f t="shared" si="352"/>
        <v/>
      </c>
      <c r="EL308" s="10" t="str">
        <f>IF($C308="", "", IF(COUNTIF($C$11:$C308, $C308)&gt;1, "", $C308))</f>
        <v>Bocas Del Toro</v>
      </c>
      <c r="EM308" s="8">
        <f t="shared" si="353"/>
        <v>30</v>
      </c>
      <c r="EN308" s="10" t="str">
        <f t="shared" si="354"/>
        <v>Singapore City</v>
      </c>
    </row>
    <row r="309" spans="1:144" hidden="1" x14ac:dyDescent="0.35">
      <c r="A309" s="2"/>
      <c r="B309" s="41" t="s">
        <v>544</v>
      </c>
      <c r="C309" s="42" t="s">
        <v>1477</v>
      </c>
      <c r="D309" s="42" t="s">
        <v>545</v>
      </c>
      <c r="E309" s="49">
        <v>83</v>
      </c>
      <c r="F309" s="49">
        <v>70</v>
      </c>
      <c r="G309" s="49">
        <v>13</v>
      </c>
      <c r="H309" s="49">
        <v>5</v>
      </c>
      <c r="I309" s="42" t="s">
        <v>137</v>
      </c>
      <c r="J309" s="50" t="s">
        <v>137</v>
      </c>
      <c r="K309" s="49">
        <v>70</v>
      </c>
      <c r="L309" s="49">
        <v>2000</v>
      </c>
      <c r="M309" s="49">
        <v>400</v>
      </c>
      <c r="N309" s="49">
        <v>300</v>
      </c>
      <c r="O309" s="49">
        <v>350</v>
      </c>
      <c r="P309" s="49">
        <v>100</v>
      </c>
      <c r="Q309" s="49">
        <v>500</v>
      </c>
      <c r="R309" s="49">
        <v>1200</v>
      </c>
      <c r="S309" s="50" t="s">
        <v>7</v>
      </c>
      <c r="T309" s="49" t="s">
        <v>137</v>
      </c>
      <c r="U309" s="49" t="s">
        <v>137</v>
      </c>
      <c r="V309" s="49" t="s">
        <v>137</v>
      </c>
      <c r="W309" s="50" t="s">
        <v>137</v>
      </c>
      <c r="X309" s="49" t="s">
        <v>137</v>
      </c>
      <c r="Y309" s="50" t="s">
        <v>137</v>
      </c>
      <c r="Z309" s="49" t="s">
        <v>137</v>
      </c>
      <c r="AA309" s="49">
        <v>4</v>
      </c>
      <c r="AB309" s="67" t="s">
        <v>137</v>
      </c>
      <c r="AC309" s="63" t="s">
        <v>814</v>
      </c>
      <c r="AD309" s="63" t="s">
        <v>1043</v>
      </c>
      <c r="AE309" s="43" t="s">
        <v>137</v>
      </c>
      <c r="AF309" s="2"/>
      <c r="BE309" s="8" t="str">
        <f t="shared" si="355"/>
        <v>X</v>
      </c>
      <c r="BG309" s="8" t="str">
        <f t="shared" si="292"/>
        <v/>
      </c>
      <c r="BH309" s="8" t="str">
        <f t="shared" si="293"/>
        <v/>
      </c>
      <c r="BI309" s="8" t="str">
        <f t="shared" si="294"/>
        <v/>
      </c>
      <c r="BJ309" s="8" t="str">
        <f t="shared" si="295"/>
        <v/>
      </c>
      <c r="BK309" s="8" t="str">
        <f t="shared" si="296"/>
        <v/>
      </c>
      <c r="BL309" s="8" t="str">
        <f t="shared" si="297"/>
        <v/>
      </c>
      <c r="BM309" s="8" t="str">
        <f t="shared" si="298"/>
        <v/>
      </c>
      <c r="BN309" s="8" t="str">
        <f t="shared" si="299"/>
        <v>Yellow</v>
      </c>
      <c r="BO309" s="8" t="str">
        <f t="shared" si="300"/>
        <v>Yellow</v>
      </c>
      <c r="BP309" s="8" t="str">
        <f t="shared" si="301"/>
        <v/>
      </c>
      <c r="BQ309" s="8" t="str">
        <f t="shared" si="302"/>
        <v/>
      </c>
      <c r="BR309" s="8" t="str">
        <f t="shared" si="303"/>
        <v/>
      </c>
      <c r="BS309" s="8" t="str">
        <f t="shared" si="304"/>
        <v/>
      </c>
      <c r="BT309" s="8" t="str">
        <f t="shared" si="305"/>
        <v/>
      </c>
      <c r="BU309" s="8" t="str">
        <f t="shared" si="306"/>
        <v/>
      </c>
      <c r="BV309" s="8" t="str">
        <f t="shared" si="307"/>
        <v/>
      </c>
      <c r="BW309" s="8" t="str">
        <f t="shared" si="308"/>
        <v/>
      </c>
      <c r="BX309" s="8" t="str">
        <f t="shared" si="309"/>
        <v/>
      </c>
      <c r="BY309" s="8" t="str">
        <f t="shared" si="310"/>
        <v>Yellow</v>
      </c>
      <c r="BZ309" s="8" t="str">
        <f t="shared" si="311"/>
        <v>Yellow</v>
      </c>
      <c r="CA309" s="8" t="str">
        <f t="shared" si="312"/>
        <v>Yellow</v>
      </c>
      <c r="CB309" s="8" t="str">
        <f t="shared" si="313"/>
        <v>Yellow</v>
      </c>
      <c r="CC309" s="8" t="str">
        <f t="shared" si="314"/>
        <v>Yellow</v>
      </c>
      <c r="CD309" s="8" t="str">
        <f t="shared" si="315"/>
        <v>Yellow</v>
      </c>
      <c r="CE309" s="8" t="str">
        <f t="shared" si="316"/>
        <v>Yellow</v>
      </c>
      <c r="CF309" s="8" t="str">
        <f t="shared" si="317"/>
        <v/>
      </c>
      <c r="CG309" s="8" t="str">
        <f t="shared" si="356"/>
        <v>Yellow</v>
      </c>
      <c r="CH309" s="8" t="str">
        <f t="shared" si="318"/>
        <v/>
      </c>
      <c r="CI309" s="8" t="str">
        <f t="shared" si="357"/>
        <v/>
      </c>
      <c r="CJ309" s="8" t="str">
        <f t="shared" si="319"/>
        <v>Yellow</v>
      </c>
      <c r="CL309" s="10" t="str">
        <f t="shared" si="358"/>
        <v>Peru - San Isidro - Country Club Lima Hotel</v>
      </c>
      <c r="CN309" s="22">
        <f t="shared" si="320"/>
        <v>2000</v>
      </c>
      <c r="CO309" s="22" t="str">
        <f t="shared" si="321"/>
        <v/>
      </c>
      <c r="CP309" s="22" t="str">
        <f t="shared" si="322"/>
        <v/>
      </c>
      <c r="CQ309" s="22" t="str">
        <f t="shared" si="323"/>
        <v/>
      </c>
      <c r="CR309" s="22" t="str">
        <f t="shared" si="359"/>
        <v/>
      </c>
      <c r="CS309" s="22">
        <f t="shared" si="360"/>
        <v>4</v>
      </c>
      <c r="CY309" s="8" t="str">
        <f t="shared" si="324"/>
        <v>X</v>
      </c>
      <c r="CZ309" s="29" t="str">
        <f t="shared" si="325"/>
        <v>X</v>
      </c>
      <c r="DB309" s="8" t="str">
        <f t="shared" si="326"/>
        <v>X</v>
      </c>
      <c r="DC309" s="8" t="str">
        <f t="shared" si="327"/>
        <v>X</v>
      </c>
      <c r="DD309" s="8" t="str">
        <f t="shared" si="328"/>
        <v>X</v>
      </c>
      <c r="DE309" s="8" t="str">
        <f t="shared" si="329"/>
        <v>X</v>
      </c>
      <c r="DF309" s="8" t="str">
        <f t="shared" si="330"/>
        <v>X</v>
      </c>
      <c r="DG309" s="8" t="str">
        <f t="shared" si="331"/>
        <v>X</v>
      </c>
      <c r="DH309" s="8" t="str">
        <f t="shared" si="332"/>
        <v>X</v>
      </c>
      <c r="DI309" s="8" t="str">
        <f t="shared" si="333"/>
        <v>X</v>
      </c>
      <c r="DJ309" s="8" t="str">
        <f t="shared" si="334"/>
        <v>X</v>
      </c>
      <c r="DK309" s="8" t="str">
        <f t="shared" si="335"/>
        <v>X</v>
      </c>
      <c r="DL309" s="8" t="str">
        <f t="shared" si="336"/>
        <v>X</v>
      </c>
      <c r="DM309" s="8" t="str">
        <f t="shared" si="337"/>
        <v>X</v>
      </c>
      <c r="DN309" s="8" t="str">
        <f t="shared" si="338"/>
        <v>X</v>
      </c>
      <c r="DO309" s="8" t="str">
        <f t="shared" si="339"/>
        <v>X</v>
      </c>
      <c r="DP309" s="8" t="str">
        <f t="shared" si="340"/>
        <v>X</v>
      </c>
      <c r="DQ309" s="8" t="str">
        <f t="shared" si="341"/>
        <v>X</v>
      </c>
      <c r="DR309" s="8" t="str">
        <f t="shared" si="342"/>
        <v>X</v>
      </c>
      <c r="DS309" s="8" t="str">
        <f t="shared" si="343"/>
        <v>X</v>
      </c>
      <c r="DT309" s="8" t="str">
        <f t="shared" si="344"/>
        <v>X</v>
      </c>
      <c r="DU309" s="8" t="str">
        <f t="shared" si="345"/>
        <v>X</v>
      </c>
      <c r="DV309" s="8" t="str">
        <f t="shared" si="346"/>
        <v>X</v>
      </c>
      <c r="DW309" s="8" t="str">
        <f t="shared" si="347"/>
        <v>X</v>
      </c>
      <c r="DX309" s="8" t="str">
        <f t="shared" si="348"/>
        <v>X</v>
      </c>
      <c r="DZ309" s="8" t="str">
        <f t="shared" si="349"/>
        <v>X</v>
      </c>
      <c r="EB309" s="8">
        <f>IF($DZ309="", "", COUNTIF($DZ$11:$DZ309, "X"))</f>
        <v>299</v>
      </c>
      <c r="ED309" s="10" t="str">
        <f t="shared" si="350"/>
        <v>299. Country Club Lima Hotel</v>
      </c>
      <c r="EF309" s="8">
        <v>299</v>
      </c>
      <c r="EH309" s="10" t="str">
        <f>IF($B309="", "", IF(COUNTIF($B$11:$B309, $B309)&gt;1, "", $B309))</f>
        <v>Peru</v>
      </c>
      <c r="EI309" s="8">
        <f t="shared" si="351"/>
        <v>51</v>
      </c>
      <c r="EJ309" s="10" t="str">
        <f t="shared" si="352"/>
        <v/>
      </c>
      <c r="EL309" s="10" t="str">
        <f>IF($C309="", "", IF(COUNTIF($C$11:$C309, $C309)&gt;1, "", $C309))</f>
        <v>San Isidro</v>
      </c>
      <c r="EM309" s="8">
        <f t="shared" si="353"/>
        <v>265</v>
      </c>
      <c r="EN309" s="10" t="str">
        <f t="shared" si="354"/>
        <v>Sintra</v>
      </c>
    </row>
    <row r="310" spans="1:144" hidden="1" x14ac:dyDescent="0.35">
      <c r="A310" s="2"/>
      <c r="B310" s="41" t="s">
        <v>546</v>
      </c>
      <c r="C310" s="42" t="s">
        <v>547</v>
      </c>
      <c r="D310" s="42" t="s">
        <v>1220</v>
      </c>
      <c r="E310" s="49">
        <v>76</v>
      </c>
      <c r="F310" s="49">
        <v>63</v>
      </c>
      <c r="G310" s="49">
        <v>13</v>
      </c>
      <c r="H310" s="49">
        <v>3</v>
      </c>
      <c r="I310" s="42" t="s">
        <v>137</v>
      </c>
      <c r="J310" s="50" t="s">
        <v>137</v>
      </c>
      <c r="K310" s="49">
        <v>50</v>
      </c>
      <c r="L310" s="49">
        <v>120</v>
      </c>
      <c r="M310" s="49">
        <v>40</v>
      </c>
      <c r="N310" s="49">
        <v>24</v>
      </c>
      <c r="O310" s="49">
        <v>0</v>
      </c>
      <c r="P310" s="49" t="s">
        <v>137</v>
      </c>
      <c r="Q310" s="49">
        <v>30</v>
      </c>
      <c r="R310" s="49">
        <v>50</v>
      </c>
      <c r="S310" s="50" t="s">
        <v>8</v>
      </c>
      <c r="T310" s="49" t="s">
        <v>137</v>
      </c>
      <c r="U310" s="49" t="s">
        <v>137</v>
      </c>
      <c r="V310" s="49" t="s">
        <v>137</v>
      </c>
      <c r="W310" s="50" t="s">
        <v>137</v>
      </c>
      <c r="X310" s="49" t="s">
        <v>137</v>
      </c>
      <c r="Y310" s="50" t="s">
        <v>137</v>
      </c>
      <c r="Z310" s="49" t="s">
        <v>137</v>
      </c>
      <c r="AA310" s="49">
        <v>9</v>
      </c>
      <c r="AB310" s="67" t="s">
        <v>137</v>
      </c>
      <c r="AC310" s="63" t="s">
        <v>790</v>
      </c>
      <c r="AD310" s="63" t="s">
        <v>1044</v>
      </c>
      <c r="AE310" s="43" t="s">
        <v>137</v>
      </c>
      <c r="AF310" s="2"/>
      <c r="BE310" s="8" t="str">
        <f t="shared" si="355"/>
        <v>X</v>
      </c>
      <c r="BG310" s="8" t="str">
        <f t="shared" si="292"/>
        <v/>
      </c>
      <c r="BH310" s="8" t="str">
        <f t="shared" si="293"/>
        <v/>
      </c>
      <c r="BI310" s="8" t="str">
        <f t="shared" si="294"/>
        <v/>
      </c>
      <c r="BJ310" s="8" t="str">
        <f t="shared" si="295"/>
        <v/>
      </c>
      <c r="BK310" s="8" t="str">
        <f t="shared" si="296"/>
        <v/>
      </c>
      <c r="BL310" s="8" t="str">
        <f t="shared" si="297"/>
        <v/>
      </c>
      <c r="BM310" s="8" t="str">
        <f t="shared" si="298"/>
        <v/>
      </c>
      <c r="BN310" s="8" t="str">
        <f t="shared" si="299"/>
        <v>Yellow</v>
      </c>
      <c r="BO310" s="8" t="str">
        <f t="shared" si="300"/>
        <v>Yellow</v>
      </c>
      <c r="BP310" s="8" t="str">
        <f t="shared" si="301"/>
        <v/>
      </c>
      <c r="BQ310" s="8" t="str">
        <f t="shared" si="302"/>
        <v/>
      </c>
      <c r="BR310" s="8" t="str">
        <f t="shared" si="303"/>
        <v/>
      </c>
      <c r="BS310" s="8" t="str">
        <f t="shared" si="304"/>
        <v/>
      </c>
      <c r="BT310" s="8" t="str">
        <f t="shared" si="305"/>
        <v/>
      </c>
      <c r="BU310" s="8" t="str">
        <f t="shared" si="306"/>
        <v>Yellow</v>
      </c>
      <c r="BV310" s="8" t="str">
        <f t="shared" si="307"/>
        <v/>
      </c>
      <c r="BW310" s="8" t="str">
        <f t="shared" si="308"/>
        <v/>
      </c>
      <c r="BX310" s="8" t="str">
        <f t="shared" si="309"/>
        <v/>
      </c>
      <c r="BY310" s="8" t="str">
        <f t="shared" si="310"/>
        <v>Yellow</v>
      </c>
      <c r="BZ310" s="8" t="str">
        <f t="shared" si="311"/>
        <v>Yellow</v>
      </c>
      <c r="CA310" s="8" t="str">
        <f t="shared" si="312"/>
        <v>Yellow</v>
      </c>
      <c r="CB310" s="8" t="str">
        <f t="shared" si="313"/>
        <v>Yellow</v>
      </c>
      <c r="CC310" s="8" t="str">
        <f t="shared" si="314"/>
        <v>Yellow</v>
      </c>
      <c r="CD310" s="8" t="str">
        <f t="shared" si="315"/>
        <v>Yellow</v>
      </c>
      <c r="CE310" s="8" t="str">
        <f t="shared" si="316"/>
        <v>Yellow</v>
      </c>
      <c r="CF310" s="8" t="str">
        <f t="shared" si="317"/>
        <v/>
      </c>
      <c r="CG310" s="8" t="str">
        <f t="shared" si="356"/>
        <v>Yellow</v>
      </c>
      <c r="CH310" s="8" t="str">
        <f t="shared" si="318"/>
        <v/>
      </c>
      <c r="CI310" s="8" t="str">
        <f t="shared" si="357"/>
        <v/>
      </c>
      <c r="CJ310" s="8" t="str">
        <f t="shared" si="319"/>
        <v>Yellow</v>
      </c>
      <c r="CL310" s="10" t="str">
        <f t="shared" si="358"/>
        <v>Portugal - Porto - Maison Albar - Le Monumental Palace</v>
      </c>
      <c r="CN310" s="22">
        <f t="shared" si="320"/>
        <v>120</v>
      </c>
      <c r="CO310" s="22" t="str">
        <f t="shared" si="321"/>
        <v/>
      </c>
      <c r="CP310" s="22" t="str">
        <f t="shared" si="322"/>
        <v/>
      </c>
      <c r="CQ310" s="22" t="str">
        <f t="shared" si="323"/>
        <v/>
      </c>
      <c r="CR310" s="22" t="str">
        <f t="shared" si="359"/>
        <v/>
      </c>
      <c r="CS310" s="22">
        <f t="shared" si="360"/>
        <v>9</v>
      </c>
      <c r="CY310" s="8" t="str">
        <f t="shared" si="324"/>
        <v>X</v>
      </c>
      <c r="CZ310" s="29" t="str">
        <f t="shared" si="325"/>
        <v>X</v>
      </c>
      <c r="DB310" s="8" t="str">
        <f t="shared" si="326"/>
        <v>X</v>
      </c>
      <c r="DC310" s="8" t="str">
        <f t="shared" si="327"/>
        <v>X</v>
      </c>
      <c r="DD310" s="8" t="str">
        <f t="shared" si="328"/>
        <v>X</v>
      </c>
      <c r="DE310" s="8" t="str">
        <f t="shared" si="329"/>
        <v>X</v>
      </c>
      <c r="DF310" s="8" t="str">
        <f t="shared" si="330"/>
        <v>X</v>
      </c>
      <c r="DG310" s="8" t="str">
        <f t="shared" si="331"/>
        <v>X</v>
      </c>
      <c r="DH310" s="8" t="str">
        <f t="shared" si="332"/>
        <v>X</v>
      </c>
      <c r="DI310" s="8" t="str">
        <f t="shared" si="333"/>
        <v>X</v>
      </c>
      <c r="DJ310" s="8" t="str">
        <f t="shared" si="334"/>
        <v>X</v>
      </c>
      <c r="DK310" s="8" t="str">
        <f t="shared" si="335"/>
        <v>X</v>
      </c>
      <c r="DL310" s="8" t="str">
        <f t="shared" si="336"/>
        <v>X</v>
      </c>
      <c r="DM310" s="8" t="str">
        <f t="shared" si="337"/>
        <v>X</v>
      </c>
      <c r="DN310" s="8" t="str">
        <f t="shared" si="338"/>
        <v>X</v>
      </c>
      <c r="DO310" s="8" t="str">
        <f t="shared" si="339"/>
        <v>X</v>
      </c>
      <c r="DP310" s="8" t="str">
        <f t="shared" si="340"/>
        <v>X</v>
      </c>
      <c r="DQ310" s="8" t="str">
        <f t="shared" si="341"/>
        <v>X</v>
      </c>
      <c r="DR310" s="8" t="str">
        <f t="shared" si="342"/>
        <v>X</v>
      </c>
      <c r="DS310" s="8" t="str">
        <f t="shared" si="343"/>
        <v>X</v>
      </c>
      <c r="DT310" s="8" t="str">
        <f t="shared" si="344"/>
        <v>X</v>
      </c>
      <c r="DU310" s="8" t="str">
        <f t="shared" si="345"/>
        <v>X</v>
      </c>
      <c r="DV310" s="8" t="str">
        <f t="shared" si="346"/>
        <v>X</v>
      </c>
      <c r="DW310" s="8" t="str">
        <f t="shared" si="347"/>
        <v>X</v>
      </c>
      <c r="DX310" s="8" t="str">
        <f t="shared" si="348"/>
        <v>X</v>
      </c>
      <c r="DZ310" s="8" t="str">
        <f t="shared" si="349"/>
        <v>X</v>
      </c>
      <c r="EB310" s="8">
        <f>IF($DZ310="", "", COUNTIF($DZ$11:$DZ310, "X"))</f>
        <v>300</v>
      </c>
      <c r="ED310" s="10" t="str">
        <f t="shared" si="350"/>
        <v>300. Maison Albar - Le Monumental Palace</v>
      </c>
      <c r="EF310" s="8">
        <v>300</v>
      </c>
      <c r="EH310" s="10" t="str">
        <f>IF($B310="", "", IF(COUNTIF($B$11:$B310, $B310)&gt;1, "", $B310))</f>
        <v>Portugal</v>
      </c>
      <c r="EI310" s="8">
        <f t="shared" si="351"/>
        <v>52</v>
      </c>
      <c r="EJ310" s="10" t="str">
        <f t="shared" si="352"/>
        <v/>
      </c>
      <c r="EL310" s="10" t="str">
        <f>IF($C310="", "", IF(COUNTIF($C$11:$C310, $C310)&gt;1, "", $C310))</f>
        <v>Porto</v>
      </c>
      <c r="EM310" s="8">
        <f t="shared" si="353"/>
        <v>228</v>
      </c>
      <c r="EN310" s="10" t="str">
        <f t="shared" si="354"/>
        <v>Siracusa</v>
      </c>
    </row>
    <row r="311" spans="1:144" hidden="1" x14ac:dyDescent="0.35">
      <c r="A311" s="2"/>
      <c r="B311" s="41" t="s">
        <v>546</v>
      </c>
      <c r="C311" s="42" t="s">
        <v>554</v>
      </c>
      <c r="D311" s="42" t="s">
        <v>555</v>
      </c>
      <c r="E311" s="49">
        <v>40</v>
      </c>
      <c r="F311" s="49">
        <v>22</v>
      </c>
      <c r="G311" s="49">
        <v>18</v>
      </c>
      <c r="H311" s="49">
        <v>0</v>
      </c>
      <c r="I311" s="42" t="s">
        <v>137</v>
      </c>
      <c r="J311" s="50" t="s">
        <v>137</v>
      </c>
      <c r="K311" s="49" t="s">
        <v>137</v>
      </c>
      <c r="L311" s="49" t="s">
        <v>137</v>
      </c>
      <c r="M311" s="49" t="s">
        <v>137</v>
      </c>
      <c r="N311" s="49" t="s">
        <v>137</v>
      </c>
      <c r="O311" s="49" t="s">
        <v>137</v>
      </c>
      <c r="P311" s="49" t="s">
        <v>137</v>
      </c>
      <c r="Q311" s="49" t="s">
        <v>137</v>
      </c>
      <c r="R311" s="49" t="s">
        <v>137</v>
      </c>
      <c r="S311" s="50" t="s">
        <v>137</v>
      </c>
      <c r="T311" s="49" t="s">
        <v>137</v>
      </c>
      <c r="U311" s="49" t="s">
        <v>137</v>
      </c>
      <c r="V311" s="49" t="s">
        <v>137</v>
      </c>
      <c r="W311" s="50" t="s">
        <v>7</v>
      </c>
      <c r="X311" s="49" t="s">
        <v>137</v>
      </c>
      <c r="Y311" s="50" t="s">
        <v>137</v>
      </c>
      <c r="Z311" s="49" t="s">
        <v>137</v>
      </c>
      <c r="AA311" s="49">
        <v>112</v>
      </c>
      <c r="AB311" s="67" t="s">
        <v>137</v>
      </c>
      <c r="AC311" s="63" t="s">
        <v>790</v>
      </c>
      <c r="AD311" s="63" t="s">
        <v>1049</v>
      </c>
      <c r="AE311" s="43" t="s">
        <v>137</v>
      </c>
      <c r="AF311" s="2"/>
      <c r="BE311" s="8" t="str">
        <f t="shared" si="355"/>
        <v>X</v>
      </c>
      <c r="BG311" s="8" t="str">
        <f t="shared" si="292"/>
        <v/>
      </c>
      <c r="BH311" s="8" t="str">
        <f t="shared" si="293"/>
        <v/>
      </c>
      <c r="BI311" s="8" t="str">
        <f t="shared" si="294"/>
        <v/>
      </c>
      <c r="BJ311" s="8" t="str">
        <f t="shared" si="295"/>
        <v/>
      </c>
      <c r="BK311" s="8" t="str">
        <f t="shared" si="296"/>
        <v/>
      </c>
      <c r="BL311" s="8" t="str">
        <f t="shared" si="297"/>
        <v/>
      </c>
      <c r="BM311" s="8" t="str">
        <f t="shared" si="298"/>
        <v/>
      </c>
      <c r="BN311" s="8" t="str">
        <f t="shared" si="299"/>
        <v>Yellow</v>
      </c>
      <c r="BO311" s="8" t="str">
        <f t="shared" si="300"/>
        <v>Yellow</v>
      </c>
      <c r="BP311" s="8" t="str">
        <f t="shared" si="301"/>
        <v>Yellow</v>
      </c>
      <c r="BQ311" s="8" t="str">
        <f t="shared" si="302"/>
        <v>Yellow</v>
      </c>
      <c r="BR311" s="8" t="str">
        <f t="shared" si="303"/>
        <v>Yellow</v>
      </c>
      <c r="BS311" s="8" t="str">
        <f t="shared" si="304"/>
        <v>Yellow</v>
      </c>
      <c r="BT311" s="8" t="str">
        <f t="shared" si="305"/>
        <v>Yellow</v>
      </c>
      <c r="BU311" s="8" t="str">
        <f t="shared" si="306"/>
        <v>Yellow</v>
      </c>
      <c r="BV311" s="8" t="str">
        <f t="shared" si="307"/>
        <v>Yellow</v>
      </c>
      <c r="BW311" s="8" t="str">
        <f t="shared" si="308"/>
        <v>Yellow</v>
      </c>
      <c r="BX311" s="8" t="str">
        <f t="shared" si="309"/>
        <v>Yellow</v>
      </c>
      <c r="BY311" s="8" t="str">
        <f t="shared" si="310"/>
        <v>Yellow</v>
      </c>
      <c r="BZ311" s="8" t="str">
        <f t="shared" si="311"/>
        <v>Yellow</v>
      </c>
      <c r="CA311" s="8" t="str">
        <f t="shared" si="312"/>
        <v>Yellow</v>
      </c>
      <c r="CB311" s="8" t="str">
        <f t="shared" si="313"/>
        <v/>
      </c>
      <c r="CC311" s="8" t="str">
        <f t="shared" si="314"/>
        <v>Yellow</v>
      </c>
      <c r="CD311" s="8" t="str">
        <f t="shared" si="315"/>
        <v>Yellow</v>
      </c>
      <c r="CE311" s="8" t="str">
        <f t="shared" si="316"/>
        <v>Yellow</v>
      </c>
      <c r="CF311" s="8" t="str">
        <f t="shared" si="317"/>
        <v/>
      </c>
      <c r="CG311" s="8" t="str">
        <f t="shared" si="356"/>
        <v>Yellow</v>
      </c>
      <c r="CH311" s="8" t="str">
        <f t="shared" si="318"/>
        <v/>
      </c>
      <c r="CI311" s="8" t="str">
        <f t="shared" si="357"/>
        <v/>
      </c>
      <c r="CJ311" s="8" t="str">
        <f t="shared" si="319"/>
        <v>Yellow</v>
      </c>
      <c r="CL311" s="10" t="str">
        <f t="shared" si="358"/>
        <v>Portugal - Monsaraz - São Lourenço do Barrocal</v>
      </c>
      <c r="CN311" s="22" t="str">
        <f t="shared" si="320"/>
        <v/>
      </c>
      <c r="CO311" s="22" t="str">
        <f t="shared" si="321"/>
        <v/>
      </c>
      <c r="CP311" s="22" t="str">
        <f t="shared" si="322"/>
        <v/>
      </c>
      <c r="CQ311" s="22" t="str">
        <f t="shared" si="323"/>
        <v/>
      </c>
      <c r="CR311" s="22" t="str">
        <f t="shared" si="359"/>
        <v/>
      </c>
      <c r="CS311" s="22">
        <f t="shared" si="360"/>
        <v>112</v>
      </c>
      <c r="CY311" s="8" t="str">
        <f t="shared" si="324"/>
        <v>X</v>
      </c>
      <c r="CZ311" s="29" t="str">
        <f t="shared" si="325"/>
        <v>X</v>
      </c>
      <c r="DB311" s="8" t="str">
        <f t="shared" si="326"/>
        <v>X</v>
      </c>
      <c r="DC311" s="8" t="str">
        <f t="shared" si="327"/>
        <v>X</v>
      </c>
      <c r="DD311" s="8" t="str">
        <f t="shared" si="328"/>
        <v>X</v>
      </c>
      <c r="DE311" s="8" t="str">
        <f t="shared" si="329"/>
        <v>X</v>
      </c>
      <c r="DF311" s="8" t="str">
        <f t="shared" si="330"/>
        <v>X</v>
      </c>
      <c r="DG311" s="8" t="str">
        <f t="shared" si="331"/>
        <v>X</v>
      </c>
      <c r="DH311" s="8" t="str">
        <f t="shared" si="332"/>
        <v>X</v>
      </c>
      <c r="DI311" s="8" t="str">
        <f t="shared" si="333"/>
        <v>X</v>
      </c>
      <c r="DJ311" s="8" t="str">
        <f t="shared" si="334"/>
        <v>X</v>
      </c>
      <c r="DK311" s="8" t="str">
        <f t="shared" si="335"/>
        <v>X</v>
      </c>
      <c r="DL311" s="8" t="str">
        <f t="shared" si="336"/>
        <v>X</v>
      </c>
      <c r="DM311" s="8" t="str">
        <f t="shared" si="337"/>
        <v>X</v>
      </c>
      <c r="DN311" s="8" t="str">
        <f t="shared" si="338"/>
        <v>X</v>
      </c>
      <c r="DO311" s="8" t="str">
        <f t="shared" si="339"/>
        <v>X</v>
      </c>
      <c r="DP311" s="8" t="str">
        <f t="shared" si="340"/>
        <v>X</v>
      </c>
      <c r="DQ311" s="8" t="str">
        <f t="shared" si="341"/>
        <v>X</v>
      </c>
      <c r="DR311" s="8" t="str">
        <f t="shared" si="342"/>
        <v>X</v>
      </c>
      <c r="DS311" s="8" t="str">
        <f t="shared" si="343"/>
        <v>X</v>
      </c>
      <c r="DT311" s="8" t="str">
        <f t="shared" si="344"/>
        <v>X</v>
      </c>
      <c r="DU311" s="8" t="str">
        <f t="shared" si="345"/>
        <v>X</v>
      </c>
      <c r="DV311" s="8" t="str">
        <f t="shared" si="346"/>
        <v>X</v>
      </c>
      <c r="DW311" s="8" t="str">
        <f t="shared" si="347"/>
        <v>X</v>
      </c>
      <c r="DX311" s="8" t="str">
        <f t="shared" si="348"/>
        <v>X</v>
      </c>
      <c r="DZ311" s="8" t="str">
        <f t="shared" si="349"/>
        <v>X</v>
      </c>
      <c r="EB311" s="8">
        <f>IF($DZ311="", "", COUNTIF($DZ$11:$DZ311, "X"))</f>
        <v>301</v>
      </c>
      <c r="ED311" s="10" t="str">
        <f t="shared" si="350"/>
        <v>301. São Lourenço do Barrocal</v>
      </c>
      <c r="EF311" s="8">
        <v>301</v>
      </c>
      <c r="EH311" s="10" t="str">
        <f>IF($B311="", "", IF(COUNTIF($B$11:$B311, $B311)&gt;1, "", $B311))</f>
        <v/>
      </c>
      <c r="EI311" s="8" t="str">
        <f t="shared" si="351"/>
        <v/>
      </c>
      <c r="EJ311" s="10" t="str">
        <f t="shared" si="352"/>
        <v/>
      </c>
      <c r="EL311" s="10" t="str">
        <f>IF($C311="", "", IF(COUNTIF($C$11:$C311, $C311)&gt;1, "", $C311))</f>
        <v>Monsaraz</v>
      </c>
      <c r="EM311" s="8">
        <f t="shared" si="353"/>
        <v>185</v>
      </c>
      <c r="EN311" s="10" t="str">
        <f t="shared" si="354"/>
        <v>Soldeu</v>
      </c>
    </row>
    <row r="312" spans="1:144" hidden="1" x14ac:dyDescent="0.35">
      <c r="A312" s="2"/>
      <c r="B312" s="41" t="s">
        <v>546</v>
      </c>
      <c r="C312" s="42" t="s">
        <v>550</v>
      </c>
      <c r="D312" s="42" t="s">
        <v>562</v>
      </c>
      <c r="E312" s="49">
        <v>87</v>
      </c>
      <c r="F312" s="49">
        <v>65</v>
      </c>
      <c r="G312" s="49">
        <v>22</v>
      </c>
      <c r="H312" s="49">
        <v>4</v>
      </c>
      <c r="I312" s="42" t="s">
        <v>137</v>
      </c>
      <c r="J312" s="50" t="s">
        <v>137</v>
      </c>
      <c r="K312" s="49">
        <v>30</v>
      </c>
      <c r="L312" s="49">
        <v>322</v>
      </c>
      <c r="M312" s="49">
        <v>70</v>
      </c>
      <c r="N312" s="49">
        <v>65</v>
      </c>
      <c r="O312" s="49" t="s">
        <v>137</v>
      </c>
      <c r="P312" s="49">
        <v>0</v>
      </c>
      <c r="Q312" s="49">
        <v>60</v>
      </c>
      <c r="R312" s="49" t="s">
        <v>137</v>
      </c>
      <c r="S312" s="50" t="s">
        <v>7</v>
      </c>
      <c r="T312" s="49" t="s">
        <v>137</v>
      </c>
      <c r="U312" s="49" t="s">
        <v>137</v>
      </c>
      <c r="V312" s="49" t="s">
        <v>137</v>
      </c>
      <c r="W312" s="50" t="s">
        <v>7</v>
      </c>
      <c r="X312" s="49" t="s">
        <v>137</v>
      </c>
      <c r="Y312" s="50" t="s">
        <v>137</v>
      </c>
      <c r="Z312" s="49" t="s">
        <v>137</v>
      </c>
      <c r="AA312" s="49">
        <v>4</v>
      </c>
      <c r="AB312" s="67" t="s">
        <v>137</v>
      </c>
      <c r="AC312" s="63" t="s">
        <v>790</v>
      </c>
      <c r="AD312" s="63" t="s">
        <v>1054</v>
      </c>
      <c r="AE312" s="43" t="s">
        <v>137</v>
      </c>
      <c r="AF312" s="2"/>
      <c r="BE312" s="8" t="str">
        <f t="shared" si="355"/>
        <v>X</v>
      </c>
      <c r="BG312" s="8" t="str">
        <f t="shared" si="292"/>
        <v/>
      </c>
      <c r="BH312" s="8" t="str">
        <f t="shared" si="293"/>
        <v/>
      </c>
      <c r="BI312" s="8" t="str">
        <f t="shared" si="294"/>
        <v/>
      </c>
      <c r="BJ312" s="8" t="str">
        <f t="shared" si="295"/>
        <v/>
      </c>
      <c r="BK312" s="8" t="str">
        <f t="shared" si="296"/>
        <v/>
      </c>
      <c r="BL312" s="8" t="str">
        <f t="shared" si="297"/>
        <v/>
      </c>
      <c r="BM312" s="8" t="str">
        <f t="shared" si="298"/>
        <v/>
      </c>
      <c r="BN312" s="8" t="str">
        <f t="shared" si="299"/>
        <v>Yellow</v>
      </c>
      <c r="BO312" s="8" t="str">
        <f t="shared" si="300"/>
        <v>Yellow</v>
      </c>
      <c r="BP312" s="8" t="str">
        <f t="shared" si="301"/>
        <v/>
      </c>
      <c r="BQ312" s="8" t="str">
        <f t="shared" si="302"/>
        <v/>
      </c>
      <c r="BR312" s="8" t="str">
        <f t="shared" si="303"/>
        <v/>
      </c>
      <c r="BS312" s="8" t="str">
        <f t="shared" si="304"/>
        <v/>
      </c>
      <c r="BT312" s="8" t="str">
        <f t="shared" si="305"/>
        <v>Yellow</v>
      </c>
      <c r="BU312" s="8" t="str">
        <f t="shared" si="306"/>
        <v/>
      </c>
      <c r="BV312" s="8" t="str">
        <f t="shared" si="307"/>
        <v/>
      </c>
      <c r="BW312" s="8" t="str">
        <f t="shared" si="308"/>
        <v>Yellow</v>
      </c>
      <c r="BX312" s="8" t="str">
        <f t="shared" si="309"/>
        <v/>
      </c>
      <c r="BY312" s="8" t="str">
        <f t="shared" si="310"/>
        <v>Yellow</v>
      </c>
      <c r="BZ312" s="8" t="str">
        <f t="shared" si="311"/>
        <v>Yellow</v>
      </c>
      <c r="CA312" s="8" t="str">
        <f t="shared" si="312"/>
        <v>Yellow</v>
      </c>
      <c r="CB312" s="8" t="str">
        <f t="shared" si="313"/>
        <v/>
      </c>
      <c r="CC312" s="8" t="str">
        <f t="shared" si="314"/>
        <v>Yellow</v>
      </c>
      <c r="CD312" s="8" t="str">
        <f t="shared" si="315"/>
        <v>Yellow</v>
      </c>
      <c r="CE312" s="8" t="str">
        <f t="shared" si="316"/>
        <v>Yellow</v>
      </c>
      <c r="CF312" s="8" t="str">
        <f t="shared" si="317"/>
        <v/>
      </c>
      <c r="CG312" s="8" t="str">
        <f t="shared" si="356"/>
        <v>Yellow</v>
      </c>
      <c r="CH312" s="8" t="str">
        <f t="shared" si="318"/>
        <v/>
      </c>
      <c r="CI312" s="8" t="str">
        <f t="shared" si="357"/>
        <v/>
      </c>
      <c r="CJ312" s="8" t="str">
        <f t="shared" si="319"/>
        <v>Yellow</v>
      </c>
      <c r="CL312" s="10" t="str">
        <f t="shared" si="358"/>
        <v>Portugal - Lisbon - Bairro Alto Hotel</v>
      </c>
      <c r="CN312" s="22">
        <f t="shared" si="320"/>
        <v>322</v>
      </c>
      <c r="CO312" s="22" t="str">
        <f t="shared" si="321"/>
        <v/>
      </c>
      <c r="CP312" s="22" t="str">
        <f t="shared" si="322"/>
        <v/>
      </c>
      <c r="CQ312" s="22" t="str">
        <f t="shared" si="323"/>
        <v/>
      </c>
      <c r="CR312" s="22" t="str">
        <f t="shared" si="359"/>
        <v/>
      </c>
      <c r="CS312" s="22">
        <f t="shared" si="360"/>
        <v>4</v>
      </c>
      <c r="CY312" s="8" t="str">
        <f t="shared" si="324"/>
        <v>X</v>
      </c>
      <c r="CZ312" s="29" t="str">
        <f t="shared" si="325"/>
        <v>X</v>
      </c>
      <c r="DB312" s="8" t="str">
        <f t="shared" si="326"/>
        <v>X</v>
      </c>
      <c r="DC312" s="8" t="str">
        <f t="shared" si="327"/>
        <v>X</v>
      </c>
      <c r="DD312" s="8" t="str">
        <f t="shared" si="328"/>
        <v>X</v>
      </c>
      <c r="DE312" s="8" t="str">
        <f t="shared" si="329"/>
        <v>X</v>
      </c>
      <c r="DF312" s="8" t="str">
        <f t="shared" si="330"/>
        <v>X</v>
      </c>
      <c r="DG312" s="8" t="str">
        <f t="shared" si="331"/>
        <v>X</v>
      </c>
      <c r="DH312" s="8" t="str">
        <f t="shared" si="332"/>
        <v>X</v>
      </c>
      <c r="DI312" s="8" t="str">
        <f t="shared" si="333"/>
        <v>X</v>
      </c>
      <c r="DJ312" s="8" t="str">
        <f t="shared" si="334"/>
        <v>X</v>
      </c>
      <c r="DK312" s="8" t="str">
        <f t="shared" si="335"/>
        <v>X</v>
      </c>
      <c r="DL312" s="8" t="str">
        <f t="shared" si="336"/>
        <v>X</v>
      </c>
      <c r="DM312" s="8" t="str">
        <f t="shared" si="337"/>
        <v>X</v>
      </c>
      <c r="DN312" s="8" t="str">
        <f t="shared" si="338"/>
        <v>X</v>
      </c>
      <c r="DO312" s="8" t="str">
        <f t="shared" si="339"/>
        <v>X</v>
      </c>
      <c r="DP312" s="8" t="str">
        <f t="shared" si="340"/>
        <v>X</v>
      </c>
      <c r="DQ312" s="8" t="str">
        <f t="shared" si="341"/>
        <v>X</v>
      </c>
      <c r="DR312" s="8" t="str">
        <f t="shared" si="342"/>
        <v>X</v>
      </c>
      <c r="DS312" s="8" t="str">
        <f t="shared" si="343"/>
        <v>X</v>
      </c>
      <c r="DT312" s="8" t="str">
        <f t="shared" si="344"/>
        <v>X</v>
      </c>
      <c r="DU312" s="8" t="str">
        <f t="shared" si="345"/>
        <v>X</v>
      </c>
      <c r="DV312" s="8" t="str">
        <f t="shared" si="346"/>
        <v>X</v>
      </c>
      <c r="DW312" s="8" t="str">
        <f t="shared" si="347"/>
        <v>X</v>
      </c>
      <c r="DX312" s="8" t="str">
        <f t="shared" si="348"/>
        <v>X</v>
      </c>
      <c r="DZ312" s="8" t="str">
        <f t="shared" si="349"/>
        <v>X</v>
      </c>
      <c r="EB312" s="8">
        <f>IF($DZ312="", "", COUNTIF($DZ$11:$DZ312, "X"))</f>
        <v>302</v>
      </c>
      <c r="ED312" s="10" t="str">
        <f t="shared" si="350"/>
        <v>302. Bairro Alto Hotel</v>
      </c>
      <c r="EF312" s="8">
        <v>302</v>
      </c>
      <c r="EH312" s="10" t="str">
        <f>IF($B312="", "", IF(COUNTIF($B$11:$B312, $B312)&gt;1, "", $B312))</f>
        <v/>
      </c>
      <c r="EI312" s="8" t="str">
        <f t="shared" si="351"/>
        <v/>
      </c>
      <c r="EJ312" s="10" t="str">
        <f t="shared" si="352"/>
        <v/>
      </c>
      <c r="EL312" s="10" t="str">
        <f>IF($C312="", "", IF(COUNTIF($C$11:$C312, $C312)&gt;1, "", $C312))</f>
        <v>Lisbon</v>
      </c>
      <c r="EM312" s="8">
        <f t="shared" si="353"/>
        <v>162</v>
      </c>
      <c r="EN312" s="10" t="str">
        <f t="shared" si="354"/>
        <v>Solidaridad</v>
      </c>
    </row>
    <row r="313" spans="1:144" hidden="1" x14ac:dyDescent="0.35">
      <c r="A313" s="2"/>
      <c r="B313" s="41" t="s">
        <v>546</v>
      </c>
      <c r="C313" s="42" t="s">
        <v>560</v>
      </c>
      <c r="D313" s="42" t="s">
        <v>561</v>
      </c>
      <c r="E313" s="49">
        <v>124</v>
      </c>
      <c r="F313" s="49">
        <v>102</v>
      </c>
      <c r="G313" s="49">
        <v>22</v>
      </c>
      <c r="H313" s="49">
        <v>16</v>
      </c>
      <c r="I313" s="42" t="s">
        <v>137</v>
      </c>
      <c r="J313" s="50" t="s">
        <v>137</v>
      </c>
      <c r="K313" s="49">
        <v>124</v>
      </c>
      <c r="L313" s="49">
        <v>1409</v>
      </c>
      <c r="M313" s="49">
        <v>400</v>
      </c>
      <c r="N313" s="49">
        <v>235</v>
      </c>
      <c r="O313" s="49">
        <v>144</v>
      </c>
      <c r="P313" s="49">
        <v>48</v>
      </c>
      <c r="Q313" s="49">
        <v>320</v>
      </c>
      <c r="R313" s="49">
        <v>400</v>
      </c>
      <c r="S313" s="50" t="s">
        <v>7</v>
      </c>
      <c r="T313" s="49" t="s">
        <v>137</v>
      </c>
      <c r="U313" s="49" t="s">
        <v>137</v>
      </c>
      <c r="V313" s="49" t="s">
        <v>137</v>
      </c>
      <c r="W313" s="50" t="s">
        <v>7</v>
      </c>
      <c r="X313" s="49" t="s">
        <v>137</v>
      </c>
      <c r="Y313" s="50" t="s">
        <v>137</v>
      </c>
      <c r="Z313" s="49" t="s">
        <v>137</v>
      </c>
      <c r="AA313" s="49" t="s">
        <v>137</v>
      </c>
      <c r="AB313" s="67" t="s">
        <v>137</v>
      </c>
      <c r="AC313" s="63" t="s">
        <v>790</v>
      </c>
      <c r="AD313" s="63" t="s">
        <v>1053</v>
      </c>
      <c r="AE313" s="43" t="s">
        <v>137</v>
      </c>
      <c r="AF313" s="2"/>
      <c r="BE313" s="8" t="str">
        <f t="shared" si="355"/>
        <v>X</v>
      </c>
      <c r="BG313" s="8" t="str">
        <f t="shared" si="292"/>
        <v/>
      </c>
      <c r="BH313" s="8" t="str">
        <f t="shared" si="293"/>
        <v/>
      </c>
      <c r="BI313" s="8" t="str">
        <f t="shared" si="294"/>
        <v/>
      </c>
      <c r="BJ313" s="8" t="str">
        <f t="shared" si="295"/>
        <v/>
      </c>
      <c r="BK313" s="8" t="str">
        <f t="shared" si="296"/>
        <v/>
      </c>
      <c r="BL313" s="8" t="str">
        <f t="shared" si="297"/>
        <v/>
      </c>
      <c r="BM313" s="8" t="str">
        <f t="shared" si="298"/>
        <v/>
      </c>
      <c r="BN313" s="8" t="str">
        <f t="shared" si="299"/>
        <v>Yellow</v>
      </c>
      <c r="BO313" s="8" t="str">
        <f t="shared" si="300"/>
        <v>Yellow</v>
      </c>
      <c r="BP313" s="8" t="str">
        <f t="shared" si="301"/>
        <v/>
      </c>
      <c r="BQ313" s="8" t="str">
        <f t="shared" si="302"/>
        <v/>
      </c>
      <c r="BR313" s="8" t="str">
        <f t="shared" si="303"/>
        <v/>
      </c>
      <c r="BS313" s="8" t="str">
        <f t="shared" si="304"/>
        <v/>
      </c>
      <c r="BT313" s="8" t="str">
        <f t="shared" si="305"/>
        <v/>
      </c>
      <c r="BU313" s="8" t="str">
        <f t="shared" si="306"/>
        <v/>
      </c>
      <c r="BV313" s="8" t="str">
        <f t="shared" si="307"/>
        <v/>
      </c>
      <c r="BW313" s="8" t="str">
        <f t="shared" si="308"/>
        <v/>
      </c>
      <c r="BX313" s="8" t="str">
        <f t="shared" si="309"/>
        <v/>
      </c>
      <c r="BY313" s="8" t="str">
        <f t="shared" si="310"/>
        <v>Yellow</v>
      </c>
      <c r="BZ313" s="8" t="str">
        <f t="shared" si="311"/>
        <v>Yellow</v>
      </c>
      <c r="CA313" s="8" t="str">
        <f t="shared" si="312"/>
        <v>Yellow</v>
      </c>
      <c r="CB313" s="8" t="str">
        <f t="shared" si="313"/>
        <v/>
      </c>
      <c r="CC313" s="8" t="str">
        <f t="shared" si="314"/>
        <v>Yellow</v>
      </c>
      <c r="CD313" s="8" t="str">
        <f t="shared" si="315"/>
        <v>Yellow</v>
      </c>
      <c r="CE313" s="8" t="str">
        <f t="shared" si="316"/>
        <v>Yellow</v>
      </c>
      <c r="CF313" s="8" t="str">
        <f t="shared" si="317"/>
        <v>Yellow</v>
      </c>
      <c r="CG313" s="8" t="str">
        <f t="shared" si="356"/>
        <v>Yellow</v>
      </c>
      <c r="CH313" s="8" t="str">
        <f t="shared" si="318"/>
        <v/>
      </c>
      <c r="CI313" s="8" t="str">
        <f t="shared" si="357"/>
        <v/>
      </c>
      <c r="CJ313" s="8" t="str">
        <f t="shared" si="319"/>
        <v>Yellow</v>
      </c>
      <c r="CL313" s="10" t="str">
        <f t="shared" si="358"/>
        <v>Portugal - Cascais - Grande Real Villa Italia</v>
      </c>
      <c r="CN313" s="22">
        <f t="shared" si="320"/>
        <v>1409</v>
      </c>
      <c r="CO313" s="22" t="str">
        <f t="shared" si="321"/>
        <v/>
      </c>
      <c r="CP313" s="22" t="str">
        <f t="shared" si="322"/>
        <v/>
      </c>
      <c r="CQ313" s="22" t="str">
        <f t="shared" si="323"/>
        <v/>
      </c>
      <c r="CR313" s="22" t="str">
        <f t="shared" si="359"/>
        <v/>
      </c>
      <c r="CS313" s="22" t="str">
        <f t="shared" si="360"/>
        <v/>
      </c>
      <c r="CY313" s="8" t="str">
        <f t="shared" si="324"/>
        <v>X</v>
      </c>
      <c r="CZ313" s="29" t="str">
        <f t="shared" si="325"/>
        <v>X</v>
      </c>
      <c r="DB313" s="8" t="str">
        <f t="shared" si="326"/>
        <v>X</v>
      </c>
      <c r="DC313" s="8" t="str">
        <f t="shared" si="327"/>
        <v>X</v>
      </c>
      <c r="DD313" s="8" t="str">
        <f t="shared" si="328"/>
        <v>X</v>
      </c>
      <c r="DE313" s="8" t="str">
        <f t="shared" si="329"/>
        <v>X</v>
      </c>
      <c r="DF313" s="8" t="str">
        <f t="shared" si="330"/>
        <v>X</v>
      </c>
      <c r="DG313" s="8" t="str">
        <f t="shared" si="331"/>
        <v>X</v>
      </c>
      <c r="DH313" s="8" t="str">
        <f t="shared" si="332"/>
        <v>X</v>
      </c>
      <c r="DI313" s="8" t="str">
        <f t="shared" si="333"/>
        <v>X</v>
      </c>
      <c r="DJ313" s="8" t="str">
        <f t="shared" si="334"/>
        <v>X</v>
      </c>
      <c r="DK313" s="8" t="str">
        <f t="shared" si="335"/>
        <v>X</v>
      </c>
      <c r="DL313" s="8" t="str">
        <f t="shared" si="336"/>
        <v>X</v>
      </c>
      <c r="DM313" s="8" t="str">
        <f t="shared" si="337"/>
        <v>X</v>
      </c>
      <c r="DN313" s="8" t="str">
        <f t="shared" si="338"/>
        <v>X</v>
      </c>
      <c r="DO313" s="8" t="str">
        <f t="shared" si="339"/>
        <v>X</v>
      </c>
      <c r="DP313" s="8" t="str">
        <f t="shared" si="340"/>
        <v>X</v>
      </c>
      <c r="DQ313" s="8" t="str">
        <f t="shared" si="341"/>
        <v>X</v>
      </c>
      <c r="DR313" s="8" t="str">
        <f t="shared" si="342"/>
        <v>X</v>
      </c>
      <c r="DS313" s="8" t="str">
        <f t="shared" si="343"/>
        <v>X</v>
      </c>
      <c r="DT313" s="8" t="str">
        <f t="shared" si="344"/>
        <v>X</v>
      </c>
      <c r="DU313" s="8" t="str">
        <f t="shared" si="345"/>
        <v>X</v>
      </c>
      <c r="DV313" s="8" t="str">
        <f t="shared" si="346"/>
        <v>X</v>
      </c>
      <c r="DW313" s="8" t="str">
        <f t="shared" si="347"/>
        <v>X</v>
      </c>
      <c r="DX313" s="8" t="str">
        <f t="shared" si="348"/>
        <v>X</v>
      </c>
      <c r="DZ313" s="8" t="str">
        <f t="shared" si="349"/>
        <v>X</v>
      </c>
      <c r="EB313" s="8">
        <f>IF($DZ313="", "", COUNTIF($DZ$11:$DZ313, "X"))</f>
        <v>303</v>
      </c>
      <c r="ED313" s="10" t="str">
        <f t="shared" si="350"/>
        <v>303. Grande Real Villa Italia</v>
      </c>
      <c r="EF313" s="8">
        <v>303</v>
      </c>
      <c r="EH313" s="10" t="str">
        <f>IF($B313="", "", IF(COUNTIF($B$11:$B313, $B313)&gt;1, "", $B313))</f>
        <v/>
      </c>
      <c r="EI313" s="8" t="str">
        <f t="shared" si="351"/>
        <v/>
      </c>
      <c r="EJ313" s="10" t="str">
        <f t="shared" si="352"/>
        <v/>
      </c>
      <c r="EL313" s="10" t="str">
        <f>IF($C313="", "", IF(COUNTIF($C$11:$C313, $C313)&gt;1, "", $C313))</f>
        <v>Cascais</v>
      </c>
      <c r="EM313" s="8">
        <f t="shared" si="353"/>
        <v>51</v>
      </c>
      <c r="EN313" s="10" t="str">
        <f t="shared" si="354"/>
        <v>Sorrento</v>
      </c>
    </row>
    <row r="314" spans="1:144" hidden="1" x14ac:dyDescent="0.35">
      <c r="A314" s="2"/>
      <c r="B314" s="41" t="s">
        <v>546</v>
      </c>
      <c r="C314" s="42" t="s">
        <v>563</v>
      </c>
      <c r="D314" s="42" t="s">
        <v>564</v>
      </c>
      <c r="E314" s="49">
        <v>141</v>
      </c>
      <c r="F314" s="49">
        <v>132</v>
      </c>
      <c r="G314" s="49">
        <v>9</v>
      </c>
      <c r="H314" s="49">
        <v>3</v>
      </c>
      <c r="I314" s="42" t="s">
        <v>137</v>
      </c>
      <c r="J314" s="50" t="s">
        <v>137</v>
      </c>
      <c r="K314" s="49">
        <v>141</v>
      </c>
      <c r="L314" s="49">
        <v>394</v>
      </c>
      <c r="M314" s="49">
        <v>200</v>
      </c>
      <c r="N314" s="49">
        <v>138</v>
      </c>
      <c r="O314" s="49">
        <v>88</v>
      </c>
      <c r="P314" s="49">
        <v>39</v>
      </c>
      <c r="Q314" s="49">
        <v>120</v>
      </c>
      <c r="R314" s="49">
        <v>200</v>
      </c>
      <c r="S314" s="50" t="s">
        <v>7</v>
      </c>
      <c r="T314" s="49" t="s">
        <v>137</v>
      </c>
      <c r="U314" s="49" t="s">
        <v>137</v>
      </c>
      <c r="V314" s="49" t="s">
        <v>137</v>
      </c>
      <c r="W314" s="50" t="s">
        <v>7</v>
      </c>
      <c r="X314" s="49" t="s">
        <v>137</v>
      </c>
      <c r="Y314" s="50" t="s">
        <v>137</v>
      </c>
      <c r="Z314" s="49" t="s">
        <v>137</v>
      </c>
      <c r="AA314" s="49">
        <v>12</v>
      </c>
      <c r="AB314" s="67" t="s">
        <v>137</v>
      </c>
      <c r="AC314" s="63" t="s">
        <v>790</v>
      </c>
      <c r="AD314" s="63" t="s">
        <v>1056</v>
      </c>
      <c r="AE314" s="43" t="s">
        <v>137</v>
      </c>
      <c r="AF314" s="2"/>
      <c r="BE314" s="8" t="str">
        <f t="shared" si="355"/>
        <v>X</v>
      </c>
      <c r="BG314" s="8" t="str">
        <f t="shared" si="292"/>
        <v/>
      </c>
      <c r="BH314" s="8" t="str">
        <f t="shared" si="293"/>
        <v/>
      </c>
      <c r="BI314" s="8" t="str">
        <f t="shared" si="294"/>
        <v/>
      </c>
      <c r="BJ314" s="8" t="str">
        <f t="shared" si="295"/>
        <v/>
      </c>
      <c r="BK314" s="8" t="str">
        <f t="shared" si="296"/>
        <v/>
      </c>
      <c r="BL314" s="8" t="str">
        <f t="shared" si="297"/>
        <v/>
      </c>
      <c r="BM314" s="8" t="str">
        <f t="shared" si="298"/>
        <v/>
      </c>
      <c r="BN314" s="8" t="str">
        <f t="shared" si="299"/>
        <v>Yellow</v>
      </c>
      <c r="BO314" s="8" t="str">
        <f t="shared" si="300"/>
        <v>Yellow</v>
      </c>
      <c r="BP314" s="8" t="str">
        <f t="shared" si="301"/>
        <v/>
      </c>
      <c r="BQ314" s="8" t="str">
        <f t="shared" si="302"/>
        <v/>
      </c>
      <c r="BR314" s="8" t="str">
        <f t="shared" si="303"/>
        <v/>
      </c>
      <c r="BS314" s="8" t="str">
        <f t="shared" si="304"/>
        <v/>
      </c>
      <c r="BT314" s="8" t="str">
        <f t="shared" si="305"/>
        <v/>
      </c>
      <c r="BU314" s="8" t="str">
        <f t="shared" si="306"/>
        <v/>
      </c>
      <c r="BV314" s="8" t="str">
        <f t="shared" si="307"/>
        <v/>
      </c>
      <c r="BW314" s="8" t="str">
        <f t="shared" si="308"/>
        <v/>
      </c>
      <c r="BX314" s="8" t="str">
        <f t="shared" si="309"/>
        <v/>
      </c>
      <c r="BY314" s="8" t="str">
        <f t="shared" si="310"/>
        <v>Yellow</v>
      </c>
      <c r="BZ314" s="8" t="str">
        <f t="shared" si="311"/>
        <v>Yellow</v>
      </c>
      <c r="CA314" s="8" t="str">
        <f t="shared" si="312"/>
        <v>Yellow</v>
      </c>
      <c r="CB314" s="8" t="str">
        <f t="shared" si="313"/>
        <v/>
      </c>
      <c r="CC314" s="8" t="str">
        <f t="shared" si="314"/>
        <v>Yellow</v>
      </c>
      <c r="CD314" s="8" t="str">
        <f t="shared" si="315"/>
        <v>Yellow</v>
      </c>
      <c r="CE314" s="8" t="str">
        <f t="shared" si="316"/>
        <v>Yellow</v>
      </c>
      <c r="CF314" s="8" t="str">
        <f t="shared" si="317"/>
        <v/>
      </c>
      <c r="CG314" s="8" t="str">
        <f t="shared" si="356"/>
        <v>Yellow</v>
      </c>
      <c r="CH314" s="8" t="str">
        <f t="shared" si="318"/>
        <v/>
      </c>
      <c r="CI314" s="8" t="str">
        <f t="shared" si="357"/>
        <v/>
      </c>
      <c r="CJ314" s="8" t="str">
        <f t="shared" si="319"/>
        <v>Yellow</v>
      </c>
      <c r="CL314" s="10" t="str">
        <f t="shared" si="358"/>
        <v>Portugal - Almancil (Algarve) - Hotel Quinta do Lago</v>
      </c>
      <c r="CN314" s="22">
        <f t="shared" si="320"/>
        <v>394</v>
      </c>
      <c r="CO314" s="22" t="str">
        <f t="shared" si="321"/>
        <v/>
      </c>
      <c r="CP314" s="22" t="str">
        <f t="shared" si="322"/>
        <v/>
      </c>
      <c r="CQ314" s="22" t="str">
        <f t="shared" si="323"/>
        <v/>
      </c>
      <c r="CR314" s="22" t="str">
        <f t="shared" si="359"/>
        <v/>
      </c>
      <c r="CS314" s="22">
        <f t="shared" si="360"/>
        <v>12</v>
      </c>
      <c r="CY314" s="8" t="str">
        <f t="shared" si="324"/>
        <v>X</v>
      </c>
      <c r="CZ314" s="29" t="str">
        <f t="shared" si="325"/>
        <v>X</v>
      </c>
      <c r="DB314" s="8" t="str">
        <f t="shared" si="326"/>
        <v>X</v>
      </c>
      <c r="DC314" s="8" t="str">
        <f t="shared" si="327"/>
        <v>X</v>
      </c>
      <c r="DD314" s="8" t="str">
        <f t="shared" si="328"/>
        <v>X</v>
      </c>
      <c r="DE314" s="8" t="str">
        <f t="shared" si="329"/>
        <v>X</v>
      </c>
      <c r="DF314" s="8" t="str">
        <f t="shared" si="330"/>
        <v>X</v>
      </c>
      <c r="DG314" s="8" t="str">
        <f t="shared" si="331"/>
        <v>X</v>
      </c>
      <c r="DH314" s="8" t="str">
        <f t="shared" si="332"/>
        <v>X</v>
      </c>
      <c r="DI314" s="8" t="str">
        <f t="shared" si="333"/>
        <v>X</v>
      </c>
      <c r="DJ314" s="8" t="str">
        <f t="shared" si="334"/>
        <v>X</v>
      </c>
      <c r="DK314" s="8" t="str">
        <f t="shared" si="335"/>
        <v>X</v>
      </c>
      <c r="DL314" s="8" t="str">
        <f t="shared" si="336"/>
        <v>X</v>
      </c>
      <c r="DM314" s="8" t="str">
        <f t="shared" si="337"/>
        <v>X</v>
      </c>
      <c r="DN314" s="8" t="str">
        <f t="shared" si="338"/>
        <v>X</v>
      </c>
      <c r="DO314" s="8" t="str">
        <f t="shared" si="339"/>
        <v>X</v>
      </c>
      <c r="DP314" s="8" t="str">
        <f t="shared" si="340"/>
        <v>X</v>
      </c>
      <c r="DQ314" s="8" t="str">
        <f t="shared" si="341"/>
        <v>X</v>
      </c>
      <c r="DR314" s="8" t="str">
        <f t="shared" si="342"/>
        <v>X</v>
      </c>
      <c r="DS314" s="8" t="str">
        <f t="shared" si="343"/>
        <v>X</v>
      </c>
      <c r="DT314" s="8" t="str">
        <f t="shared" si="344"/>
        <v>X</v>
      </c>
      <c r="DU314" s="8" t="str">
        <f t="shared" si="345"/>
        <v>X</v>
      </c>
      <c r="DV314" s="8" t="str">
        <f t="shared" si="346"/>
        <v>X</v>
      </c>
      <c r="DW314" s="8" t="str">
        <f t="shared" si="347"/>
        <v>X</v>
      </c>
      <c r="DX314" s="8" t="str">
        <f t="shared" si="348"/>
        <v>X</v>
      </c>
      <c r="DZ314" s="8" t="str">
        <f t="shared" si="349"/>
        <v>X</v>
      </c>
      <c r="EB314" s="8">
        <f>IF($DZ314="", "", COUNTIF($DZ$11:$DZ314, "X"))</f>
        <v>304</v>
      </c>
      <c r="ED314" s="10" t="str">
        <f t="shared" si="350"/>
        <v>304. Hotel Quinta do Lago</v>
      </c>
      <c r="EF314" s="8">
        <v>304</v>
      </c>
      <c r="EH314" s="10" t="str">
        <f>IF($B314="", "", IF(COUNTIF($B$11:$B314, $B314)&gt;1, "", $B314))</f>
        <v/>
      </c>
      <c r="EI314" s="8" t="str">
        <f t="shared" si="351"/>
        <v/>
      </c>
      <c r="EJ314" s="10" t="str">
        <f t="shared" si="352"/>
        <v/>
      </c>
      <c r="EL314" s="10" t="str">
        <f>IF($C314="", "", IF(COUNTIF($C$11:$C314, $C314)&gt;1, "", $C314))</f>
        <v>Almancil (Algarve)</v>
      </c>
      <c r="EM314" s="8">
        <f t="shared" si="353"/>
        <v>2</v>
      </c>
      <c r="EN314" s="10" t="str">
        <f t="shared" si="354"/>
        <v>St. Barthelemy</v>
      </c>
    </row>
    <row r="315" spans="1:144" hidden="1" x14ac:dyDescent="0.35">
      <c r="A315" s="2"/>
      <c r="B315" s="41" t="s">
        <v>546</v>
      </c>
      <c r="C315" s="42" t="s">
        <v>550</v>
      </c>
      <c r="D315" s="42" t="s">
        <v>1317</v>
      </c>
      <c r="E315" s="49">
        <v>95</v>
      </c>
      <c r="F315" s="49">
        <v>85</v>
      </c>
      <c r="G315" s="49">
        <v>10</v>
      </c>
      <c r="H315" s="49">
        <v>9</v>
      </c>
      <c r="I315" s="42" t="s">
        <v>137</v>
      </c>
      <c r="J315" s="50" t="s">
        <v>137</v>
      </c>
      <c r="K315" s="49">
        <v>109</v>
      </c>
      <c r="L315" s="49">
        <v>746</v>
      </c>
      <c r="M315" s="49">
        <v>250</v>
      </c>
      <c r="N315" s="49">
        <v>130</v>
      </c>
      <c r="O315" s="49">
        <v>115</v>
      </c>
      <c r="P315" s="49">
        <v>60</v>
      </c>
      <c r="Q315" s="49">
        <v>200</v>
      </c>
      <c r="R315" s="49">
        <v>280</v>
      </c>
      <c r="S315" s="50" t="s">
        <v>7</v>
      </c>
      <c r="T315" s="49" t="s">
        <v>137</v>
      </c>
      <c r="U315" s="49" t="s">
        <v>137</v>
      </c>
      <c r="V315" s="49" t="s">
        <v>137</v>
      </c>
      <c r="W315" s="50" t="s">
        <v>137</v>
      </c>
      <c r="X315" s="49" t="s">
        <v>137</v>
      </c>
      <c r="Y315" s="50" t="s">
        <v>137</v>
      </c>
      <c r="Z315" s="49" t="s">
        <v>137</v>
      </c>
      <c r="AA315" s="49">
        <v>8</v>
      </c>
      <c r="AB315" s="67" t="s">
        <v>137</v>
      </c>
      <c r="AC315" s="63" t="s">
        <v>790</v>
      </c>
      <c r="AD315" s="63" t="s">
        <v>1055</v>
      </c>
      <c r="AE315" s="43" t="s">
        <v>137</v>
      </c>
      <c r="AF315" s="2"/>
      <c r="BE315" s="8" t="str">
        <f t="shared" si="355"/>
        <v>X</v>
      </c>
      <c r="BG315" s="8" t="str">
        <f t="shared" si="292"/>
        <v/>
      </c>
      <c r="BH315" s="8" t="str">
        <f t="shared" si="293"/>
        <v/>
      </c>
      <c r="BI315" s="8" t="str">
        <f t="shared" si="294"/>
        <v/>
      </c>
      <c r="BJ315" s="8" t="str">
        <f t="shared" si="295"/>
        <v/>
      </c>
      <c r="BK315" s="8" t="str">
        <f t="shared" si="296"/>
        <v/>
      </c>
      <c r="BL315" s="8" t="str">
        <f t="shared" si="297"/>
        <v/>
      </c>
      <c r="BM315" s="8" t="str">
        <f t="shared" si="298"/>
        <v/>
      </c>
      <c r="BN315" s="8" t="str">
        <f t="shared" si="299"/>
        <v>Yellow</v>
      </c>
      <c r="BO315" s="8" t="str">
        <f t="shared" si="300"/>
        <v>Yellow</v>
      </c>
      <c r="BP315" s="8" t="str">
        <f t="shared" si="301"/>
        <v/>
      </c>
      <c r="BQ315" s="8" t="str">
        <f t="shared" si="302"/>
        <v/>
      </c>
      <c r="BR315" s="8" t="str">
        <f t="shared" si="303"/>
        <v/>
      </c>
      <c r="BS315" s="8" t="str">
        <f t="shared" si="304"/>
        <v/>
      </c>
      <c r="BT315" s="8" t="str">
        <f t="shared" si="305"/>
        <v/>
      </c>
      <c r="BU315" s="8" t="str">
        <f t="shared" si="306"/>
        <v/>
      </c>
      <c r="BV315" s="8" t="str">
        <f t="shared" si="307"/>
        <v/>
      </c>
      <c r="BW315" s="8" t="str">
        <f t="shared" si="308"/>
        <v/>
      </c>
      <c r="BX315" s="8" t="str">
        <f t="shared" si="309"/>
        <v/>
      </c>
      <c r="BY315" s="8" t="str">
        <f t="shared" si="310"/>
        <v>Yellow</v>
      </c>
      <c r="BZ315" s="8" t="str">
        <f t="shared" si="311"/>
        <v>Yellow</v>
      </c>
      <c r="CA315" s="8" t="str">
        <f t="shared" si="312"/>
        <v>Yellow</v>
      </c>
      <c r="CB315" s="8" t="str">
        <f t="shared" si="313"/>
        <v>Yellow</v>
      </c>
      <c r="CC315" s="8" t="str">
        <f t="shared" si="314"/>
        <v>Yellow</v>
      </c>
      <c r="CD315" s="8" t="str">
        <f t="shared" si="315"/>
        <v>Yellow</v>
      </c>
      <c r="CE315" s="8" t="str">
        <f t="shared" si="316"/>
        <v>Yellow</v>
      </c>
      <c r="CF315" s="8" t="str">
        <f t="shared" si="317"/>
        <v/>
      </c>
      <c r="CG315" s="8" t="str">
        <f t="shared" si="356"/>
        <v>Yellow</v>
      </c>
      <c r="CH315" s="8" t="str">
        <f t="shared" si="318"/>
        <v/>
      </c>
      <c r="CI315" s="8" t="str">
        <f t="shared" si="357"/>
        <v/>
      </c>
      <c r="CJ315" s="8" t="str">
        <f t="shared" si="319"/>
        <v>Yellow</v>
      </c>
      <c r="CL315" s="10" t="str">
        <f t="shared" si="358"/>
        <v>Portugal - Lisbon - Hotel Olissippo Lapa Palace</v>
      </c>
      <c r="CN315" s="22">
        <f t="shared" si="320"/>
        <v>746</v>
      </c>
      <c r="CO315" s="22" t="str">
        <f t="shared" si="321"/>
        <v/>
      </c>
      <c r="CP315" s="22" t="str">
        <f t="shared" si="322"/>
        <v/>
      </c>
      <c r="CQ315" s="22" t="str">
        <f t="shared" si="323"/>
        <v/>
      </c>
      <c r="CR315" s="22" t="str">
        <f t="shared" si="359"/>
        <v/>
      </c>
      <c r="CS315" s="22">
        <f t="shared" si="360"/>
        <v>8</v>
      </c>
      <c r="CY315" s="8" t="str">
        <f t="shared" si="324"/>
        <v>X</v>
      </c>
      <c r="CZ315" s="29" t="str">
        <f t="shared" si="325"/>
        <v>X</v>
      </c>
      <c r="DB315" s="8" t="str">
        <f t="shared" si="326"/>
        <v>X</v>
      </c>
      <c r="DC315" s="8" t="str">
        <f t="shared" si="327"/>
        <v>X</v>
      </c>
      <c r="DD315" s="8" t="str">
        <f t="shared" si="328"/>
        <v>X</v>
      </c>
      <c r="DE315" s="8" t="str">
        <f t="shared" si="329"/>
        <v>X</v>
      </c>
      <c r="DF315" s="8" t="str">
        <f t="shared" si="330"/>
        <v>X</v>
      </c>
      <c r="DG315" s="8" t="str">
        <f t="shared" si="331"/>
        <v>X</v>
      </c>
      <c r="DH315" s="8" t="str">
        <f t="shared" si="332"/>
        <v>X</v>
      </c>
      <c r="DI315" s="8" t="str">
        <f t="shared" si="333"/>
        <v>X</v>
      </c>
      <c r="DJ315" s="8" t="str">
        <f t="shared" si="334"/>
        <v>X</v>
      </c>
      <c r="DK315" s="8" t="str">
        <f t="shared" si="335"/>
        <v>X</v>
      </c>
      <c r="DL315" s="8" t="str">
        <f t="shared" si="336"/>
        <v>X</v>
      </c>
      <c r="DM315" s="8" t="str">
        <f t="shared" si="337"/>
        <v>X</v>
      </c>
      <c r="DN315" s="8" t="str">
        <f t="shared" si="338"/>
        <v>X</v>
      </c>
      <c r="DO315" s="8" t="str">
        <f t="shared" si="339"/>
        <v>X</v>
      </c>
      <c r="DP315" s="8" t="str">
        <f t="shared" si="340"/>
        <v>X</v>
      </c>
      <c r="DQ315" s="8" t="str">
        <f t="shared" si="341"/>
        <v>X</v>
      </c>
      <c r="DR315" s="8" t="str">
        <f t="shared" si="342"/>
        <v>X</v>
      </c>
      <c r="DS315" s="8" t="str">
        <f t="shared" si="343"/>
        <v>X</v>
      </c>
      <c r="DT315" s="8" t="str">
        <f t="shared" si="344"/>
        <v>X</v>
      </c>
      <c r="DU315" s="8" t="str">
        <f t="shared" si="345"/>
        <v>X</v>
      </c>
      <c r="DV315" s="8" t="str">
        <f t="shared" si="346"/>
        <v>X</v>
      </c>
      <c r="DW315" s="8" t="str">
        <f t="shared" si="347"/>
        <v>X</v>
      </c>
      <c r="DX315" s="8" t="str">
        <f t="shared" si="348"/>
        <v>X</v>
      </c>
      <c r="DZ315" s="8" t="str">
        <f t="shared" si="349"/>
        <v>X</v>
      </c>
      <c r="EB315" s="8">
        <f>IF($DZ315="", "", COUNTIF($DZ$11:$DZ315, "X"))</f>
        <v>305</v>
      </c>
      <c r="ED315" s="10" t="str">
        <f t="shared" si="350"/>
        <v>305. Hotel Olissippo Lapa Palace</v>
      </c>
      <c r="EF315" s="8">
        <v>305</v>
      </c>
      <c r="EH315" s="10" t="str">
        <f>IF($B315="", "", IF(COUNTIF($B$11:$B315, $B315)&gt;1, "", $B315))</f>
        <v/>
      </c>
      <c r="EI315" s="8" t="str">
        <f t="shared" si="351"/>
        <v/>
      </c>
      <c r="EJ315" s="10" t="str">
        <f t="shared" si="352"/>
        <v/>
      </c>
      <c r="EL315" s="10" t="str">
        <f>IF($C315="", "", IF(COUNTIF($C$11:$C315, $C315)&gt;1, "", $C315))</f>
        <v/>
      </c>
      <c r="EM315" s="8" t="str">
        <f t="shared" si="353"/>
        <v/>
      </c>
      <c r="EN315" s="10" t="str">
        <f t="shared" si="354"/>
        <v>St. James</v>
      </c>
    </row>
    <row r="316" spans="1:144" hidden="1" x14ac:dyDescent="0.35">
      <c r="A316" s="2"/>
      <c r="B316" s="41" t="s">
        <v>546</v>
      </c>
      <c r="C316" s="42" t="s">
        <v>550</v>
      </c>
      <c r="D316" s="42" t="s">
        <v>551</v>
      </c>
      <c r="E316" s="49">
        <v>194</v>
      </c>
      <c r="F316" s="49">
        <v>176</v>
      </c>
      <c r="G316" s="49">
        <v>18</v>
      </c>
      <c r="H316" s="49">
        <v>23</v>
      </c>
      <c r="I316" s="42" t="s">
        <v>137</v>
      </c>
      <c r="J316" s="50" t="s">
        <v>137</v>
      </c>
      <c r="K316" s="49">
        <v>193</v>
      </c>
      <c r="L316" s="49">
        <v>1949</v>
      </c>
      <c r="M316" s="49">
        <v>480</v>
      </c>
      <c r="N316" s="49">
        <v>280</v>
      </c>
      <c r="O316" s="49">
        <v>192</v>
      </c>
      <c r="P316" s="49">
        <v>120</v>
      </c>
      <c r="Q316" s="49">
        <v>320</v>
      </c>
      <c r="R316" s="49">
        <v>630</v>
      </c>
      <c r="S316" s="50" t="s">
        <v>7</v>
      </c>
      <c r="T316" s="49" t="s">
        <v>137</v>
      </c>
      <c r="U316" s="49" t="s">
        <v>137</v>
      </c>
      <c r="V316" s="49" t="s">
        <v>137</v>
      </c>
      <c r="W316" s="50" t="s">
        <v>7</v>
      </c>
      <c r="X316" s="49" t="s">
        <v>137</v>
      </c>
      <c r="Y316" s="50" t="s">
        <v>137</v>
      </c>
      <c r="Z316" s="49" t="s">
        <v>137</v>
      </c>
      <c r="AA316" s="49">
        <v>6</v>
      </c>
      <c r="AB316" s="67" t="s">
        <v>137</v>
      </c>
      <c r="AC316" s="63" t="s">
        <v>790</v>
      </c>
      <c r="AD316" s="63" t="s">
        <v>1047</v>
      </c>
      <c r="AE316" s="43" t="s">
        <v>137</v>
      </c>
      <c r="AF316" s="2"/>
      <c r="BE316" s="8" t="str">
        <f t="shared" si="355"/>
        <v>X</v>
      </c>
      <c r="BG316" s="8" t="str">
        <f t="shared" si="292"/>
        <v/>
      </c>
      <c r="BH316" s="8" t="str">
        <f t="shared" si="293"/>
        <v/>
      </c>
      <c r="BI316" s="8" t="str">
        <f t="shared" si="294"/>
        <v/>
      </c>
      <c r="BJ316" s="8" t="str">
        <f t="shared" si="295"/>
        <v/>
      </c>
      <c r="BK316" s="8" t="str">
        <f t="shared" si="296"/>
        <v/>
      </c>
      <c r="BL316" s="8" t="str">
        <f t="shared" si="297"/>
        <v/>
      </c>
      <c r="BM316" s="8" t="str">
        <f t="shared" si="298"/>
        <v/>
      </c>
      <c r="BN316" s="8" t="str">
        <f t="shared" si="299"/>
        <v>Yellow</v>
      </c>
      <c r="BO316" s="8" t="str">
        <f t="shared" si="300"/>
        <v>Yellow</v>
      </c>
      <c r="BP316" s="8" t="str">
        <f t="shared" si="301"/>
        <v/>
      </c>
      <c r="BQ316" s="8" t="str">
        <f t="shared" si="302"/>
        <v/>
      </c>
      <c r="BR316" s="8" t="str">
        <f t="shared" si="303"/>
        <v/>
      </c>
      <c r="BS316" s="8" t="str">
        <f t="shared" si="304"/>
        <v/>
      </c>
      <c r="BT316" s="8" t="str">
        <f t="shared" si="305"/>
        <v/>
      </c>
      <c r="BU316" s="8" t="str">
        <f t="shared" si="306"/>
        <v/>
      </c>
      <c r="BV316" s="8" t="str">
        <f t="shared" si="307"/>
        <v/>
      </c>
      <c r="BW316" s="8" t="str">
        <f t="shared" si="308"/>
        <v/>
      </c>
      <c r="BX316" s="8" t="str">
        <f t="shared" si="309"/>
        <v/>
      </c>
      <c r="BY316" s="8" t="str">
        <f t="shared" si="310"/>
        <v>Yellow</v>
      </c>
      <c r="BZ316" s="8" t="str">
        <f t="shared" si="311"/>
        <v>Yellow</v>
      </c>
      <c r="CA316" s="8" t="str">
        <f t="shared" si="312"/>
        <v>Yellow</v>
      </c>
      <c r="CB316" s="8" t="str">
        <f t="shared" si="313"/>
        <v/>
      </c>
      <c r="CC316" s="8" t="str">
        <f t="shared" si="314"/>
        <v>Yellow</v>
      </c>
      <c r="CD316" s="8" t="str">
        <f t="shared" si="315"/>
        <v>Yellow</v>
      </c>
      <c r="CE316" s="8" t="str">
        <f t="shared" si="316"/>
        <v>Yellow</v>
      </c>
      <c r="CF316" s="8" t="str">
        <f t="shared" si="317"/>
        <v/>
      </c>
      <c r="CG316" s="8" t="str">
        <f t="shared" si="356"/>
        <v>Yellow</v>
      </c>
      <c r="CH316" s="8" t="str">
        <f t="shared" si="318"/>
        <v/>
      </c>
      <c r="CI316" s="8" t="str">
        <f t="shared" si="357"/>
        <v/>
      </c>
      <c r="CJ316" s="8" t="str">
        <f t="shared" si="319"/>
        <v>Yellow</v>
      </c>
      <c r="CL316" s="10" t="str">
        <f t="shared" si="358"/>
        <v>Portugal - Lisbon - Pestana Palace Lisboa- Hotel &amp; National Monument</v>
      </c>
      <c r="CN316" s="22">
        <f t="shared" si="320"/>
        <v>1949</v>
      </c>
      <c r="CO316" s="22" t="str">
        <f t="shared" si="321"/>
        <v/>
      </c>
      <c r="CP316" s="22" t="str">
        <f t="shared" si="322"/>
        <v/>
      </c>
      <c r="CQ316" s="22" t="str">
        <f t="shared" si="323"/>
        <v/>
      </c>
      <c r="CR316" s="22" t="str">
        <f t="shared" si="359"/>
        <v/>
      </c>
      <c r="CS316" s="22">
        <f t="shared" si="360"/>
        <v>6</v>
      </c>
      <c r="CY316" s="8" t="str">
        <f t="shared" si="324"/>
        <v>X</v>
      </c>
      <c r="CZ316" s="29" t="str">
        <f t="shared" si="325"/>
        <v>X</v>
      </c>
      <c r="DB316" s="8" t="str">
        <f t="shared" si="326"/>
        <v>X</v>
      </c>
      <c r="DC316" s="8" t="str">
        <f t="shared" si="327"/>
        <v>X</v>
      </c>
      <c r="DD316" s="8" t="str">
        <f t="shared" si="328"/>
        <v>X</v>
      </c>
      <c r="DE316" s="8" t="str">
        <f t="shared" si="329"/>
        <v>X</v>
      </c>
      <c r="DF316" s="8" t="str">
        <f t="shared" si="330"/>
        <v>X</v>
      </c>
      <c r="DG316" s="8" t="str">
        <f t="shared" si="331"/>
        <v>X</v>
      </c>
      <c r="DH316" s="8" t="str">
        <f t="shared" si="332"/>
        <v>X</v>
      </c>
      <c r="DI316" s="8" t="str">
        <f t="shared" si="333"/>
        <v>X</v>
      </c>
      <c r="DJ316" s="8" t="str">
        <f t="shared" si="334"/>
        <v>X</v>
      </c>
      <c r="DK316" s="8" t="str">
        <f t="shared" si="335"/>
        <v>X</v>
      </c>
      <c r="DL316" s="8" t="str">
        <f t="shared" si="336"/>
        <v>X</v>
      </c>
      <c r="DM316" s="8" t="str">
        <f t="shared" si="337"/>
        <v>X</v>
      </c>
      <c r="DN316" s="8" t="str">
        <f t="shared" si="338"/>
        <v>X</v>
      </c>
      <c r="DO316" s="8" t="str">
        <f t="shared" si="339"/>
        <v>X</v>
      </c>
      <c r="DP316" s="8" t="str">
        <f t="shared" si="340"/>
        <v>X</v>
      </c>
      <c r="DQ316" s="8" t="str">
        <f t="shared" si="341"/>
        <v>X</v>
      </c>
      <c r="DR316" s="8" t="str">
        <f t="shared" si="342"/>
        <v>X</v>
      </c>
      <c r="DS316" s="8" t="str">
        <f t="shared" si="343"/>
        <v>X</v>
      </c>
      <c r="DT316" s="8" t="str">
        <f t="shared" si="344"/>
        <v>X</v>
      </c>
      <c r="DU316" s="8" t="str">
        <f t="shared" si="345"/>
        <v>X</v>
      </c>
      <c r="DV316" s="8" t="str">
        <f t="shared" si="346"/>
        <v>X</v>
      </c>
      <c r="DW316" s="8" t="str">
        <f t="shared" si="347"/>
        <v>X</v>
      </c>
      <c r="DX316" s="8" t="str">
        <f t="shared" si="348"/>
        <v>X</v>
      </c>
      <c r="DZ316" s="8" t="str">
        <f t="shared" si="349"/>
        <v>X</v>
      </c>
      <c r="EB316" s="8">
        <f>IF($DZ316="", "", COUNTIF($DZ$11:$DZ316, "X"))</f>
        <v>306</v>
      </c>
      <c r="ED316" s="10" t="str">
        <f t="shared" si="350"/>
        <v>306. Pestana Palace Lisboa- Hotel &amp; National Monument</v>
      </c>
      <c r="EF316" s="8">
        <v>306</v>
      </c>
      <c r="EH316" s="10" t="str">
        <f>IF($B316="", "", IF(COUNTIF($B$11:$B316, $B316)&gt;1, "", $B316))</f>
        <v/>
      </c>
      <c r="EI316" s="8" t="str">
        <f t="shared" si="351"/>
        <v/>
      </c>
      <c r="EJ316" s="10" t="str">
        <f t="shared" si="352"/>
        <v/>
      </c>
      <c r="EL316" s="10" t="str">
        <f>IF($C316="", "", IF(COUNTIF($C$11:$C316, $C316)&gt;1, "", $C316))</f>
        <v/>
      </c>
      <c r="EM316" s="8" t="str">
        <f t="shared" si="353"/>
        <v/>
      </c>
      <c r="EN316" s="10" t="str">
        <f t="shared" si="354"/>
        <v>St. Moritz</v>
      </c>
    </row>
    <row r="317" spans="1:144" hidden="1" x14ac:dyDescent="0.35">
      <c r="A317" s="2"/>
      <c r="B317" s="41" t="s">
        <v>546</v>
      </c>
      <c r="C317" s="42" t="s">
        <v>1351</v>
      </c>
      <c r="D317" s="42" t="s">
        <v>559</v>
      </c>
      <c r="E317" s="49">
        <v>171</v>
      </c>
      <c r="F317" s="49">
        <v>85</v>
      </c>
      <c r="G317" s="49">
        <v>86</v>
      </c>
      <c r="H317" s="49">
        <v>8</v>
      </c>
      <c r="I317" s="42" t="s">
        <v>137</v>
      </c>
      <c r="J317" s="50" t="s">
        <v>137</v>
      </c>
      <c r="K317" s="49">
        <v>167</v>
      </c>
      <c r="L317" s="49">
        <v>600</v>
      </c>
      <c r="M317" s="49">
        <v>350</v>
      </c>
      <c r="N317" s="49">
        <v>400</v>
      </c>
      <c r="O317" s="49" t="s">
        <v>137</v>
      </c>
      <c r="P317" s="49" t="s">
        <v>137</v>
      </c>
      <c r="Q317" s="49">
        <v>280</v>
      </c>
      <c r="R317" s="49">
        <v>410</v>
      </c>
      <c r="S317" s="50" t="s">
        <v>7</v>
      </c>
      <c r="T317" s="49" t="s">
        <v>137</v>
      </c>
      <c r="U317" s="49" t="s">
        <v>137</v>
      </c>
      <c r="V317" s="49" t="s">
        <v>137</v>
      </c>
      <c r="W317" s="50" t="s">
        <v>137</v>
      </c>
      <c r="X317" s="49" t="s">
        <v>137</v>
      </c>
      <c r="Y317" s="50" t="s">
        <v>137</v>
      </c>
      <c r="Z317" s="49" t="s">
        <v>137</v>
      </c>
      <c r="AA317" s="49">
        <v>28</v>
      </c>
      <c r="AB317" s="67" t="s">
        <v>137</v>
      </c>
      <c r="AC317" s="63" t="s">
        <v>790</v>
      </c>
      <c r="AD317" s="63" t="s">
        <v>1052</v>
      </c>
      <c r="AE317" s="43" t="s">
        <v>137</v>
      </c>
      <c r="AF317" s="2"/>
      <c r="BE317" s="8" t="str">
        <f t="shared" si="355"/>
        <v>X</v>
      </c>
      <c r="BG317" s="8" t="str">
        <f t="shared" si="292"/>
        <v/>
      </c>
      <c r="BH317" s="8" t="str">
        <f t="shared" si="293"/>
        <v/>
      </c>
      <c r="BI317" s="8" t="str">
        <f t="shared" si="294"/>
        <v/>
      </c>
      <c r="BJ317" s="8" t="str">
        <f t="shared" si="295"/>
        <v/>
      </c>
      <c r="BK317" s="8" t="str">
        <f t="shared" si="296"/>
        <v/>
      </c>
      <c r="BL317" s="8" t="str">
        <f t="shared" si="297"/>
        <v/>
      </c>
      <c r="BM317" s="8" t="str">
        <f t="shared" si="298"/>
        <v/>
      </c>
      <c r="BN317" s="8" t="str">
        <f t="shared" si="299"/>
        <v>Yellow</v>
      </c>
      <c r="BO317" s="8" t="str">
        <f t="shared" si="300"/>
        <v>Yellow</v>
      </c>
      <c r="BP317" s="8" t="str">
        <f t="shared" si="301"/>
        <v/>
      </c>
      <c r="BQ317" s="8" t="str">
        <f t="shared" si="302"/>
        <v/>
      </c>
      <c r="BR317" s="8" t="str">
        <f t="shared" si="303"/>
        <v/>
      </c>
      <c r="BS317" s="8" t="str">
        <f t="shared" si="304"/>
        <v/>
      </c>
      <c r="BT317" s="8" t="str">
        <f t="shared" si="305"/>
        <v>Yellow</v>
      </c>
      <c r="BU317" s="8" t="str">
        <f t="shared" si="306"/>
        <v>Yellow</v>
      </c>
      <c r="BV317" s="8" t="str">
        <f t="shared" si="307"/>
        <v/>
      </c>
      <c r="BW317" s="8" t="str">
        <f t="shared" si="308"/>
        <v/>
      </c>
      <c r="BX317" s="8" t="str">
        <f t="shared" si="309"/>
        <v/>
      </c>
      <c r="BY317" s="8" t="str">
        <f t="shared" si="310"/>
        <v>Yellow</v>
      </c>
      <c r="BZ317" s="8" t="str">
        <f t="shared" si="311"/>
        <v>Yellow</v>
      </c>
      <c r="CA317" s="8" t="str">
        <f t="shared" si="312"/>
        <v>Yellow</v>
      </c>
      <c r="CB317" s="8" t="str">
        <f t="shared" si="313"/>
        <v>Yellow</v>
      </c>
      <c r="CC317" s="8" t="str">
        <f t="shared" si="314"/>
        <v>Yellow</v>
      </c>
      <c r="CD317" s="8" t="str">
        <f t="shared" si="315"/>
        <v>Yellow</v>
      </c>
      <c r="CE317" s="8" t="str">
        <f t="shared" si="316"/>
        <v>Yellow</v>
      </c>
      <c r="CF317" s="8" t="str">
        <f t="shared" si="317"/>
        <v/>
      </c>
      <c r="CG317" s="8" t="str">
        <f t="shared" si="356"/>
        <v>Yellow</v>
      </c>
      <c r="CH317" s="8" t="str">
        <f t="shared" si="318"/>
        <v/>
      </c>
      <c r="CI317" s="8" t="str">
        <f t="shared" si="357"/>
        <v/>
      </c>
      <c r="CJ317" s="8" t="str">
        <f t="shared" si="319"/>
        <v>Yellow</v>
      </c>
      <c r="CL317" s="10" t="str">
        <f t="shared" si="358"/>
        <v>Portugal - Alporchinhos, Porches - Vila Vita Parc</v>
      </c>
      <c r="CN317" s="22">
        <f t="shared" si="320"/>
        <v>600</v>
      </c>
      <c r="CO317" s="22" t="str">
        <f t="shared" si="321"/>
        <v/>
      </c>
      <c r="CP317" s="22" t="str">
        <f t="shared" si="322"/>
        <v/>
      </c>
      <c r="CQ317" s="22" t="str">
        <f t="shared" si="323"/>
        <v/>
      </c>
      <c r="CR317" s="22" t="str">
        <f t="shared" si="359"/>
        <v/>
      </c>
      <c r="CS317" s="22">
        <f t="shared" si="360"/>
        <v>28</v>
      </c>
      <c r="CY317" s="8" t="str">
        <f t="shared" si="324"/>
        <v>X</v>
      </c>
      <c r="CZ317" s="29" t="str">
        <f t="shared" si="325"/>
        <v>X</v>
      </c>
      <c r="DB317" s="8" t="str">
        <f t="shared" si="326"/>
        <v>X</v>
      </c>
      <c r="DC317" s="8" t="str">
        <f t="shared" si="327"/>
        <v>X</v>
      </c>
      <c r="DD317" s="8" t="str">
        <f t="shared" si="328"/>
        <v>X</v>
      </c>
      <c r="DE317" s="8" t="str">
        <f t="shared" si="329"/>
        <v>X</v>
      </c>
      <c r="DF317" s="8" t="str">
        <f t="shared" si="330"/>
        <v>X</v>
      </c>
      <c r="DG317" s="8" t="str">
        <f t="shared" si="331"/>
        <v>X</v>
      </c>
      <c r="DH317" s="8" t="str">
        <f t="shared" si="332"/>
        <v>X</v>
      </c>
      <c r="DI317" s="8" t="str">
        <f t="shared" si="333"/>
        <v>X</v>
      </c>
      <c r="DJ317" s="8" t="str">
        <f t="shared" si="334"/>
        <v>X</v>
      </c>
      <c r="DK317" s="8" t="str">
        <f t="shared" si="335"/>
        <v>X</v>
      </c>
      <c r="DL317" s="8" t="str">
        <f t="shared" si="336"/>
        <v>X</v>
      </c>
      <c r="DM317" s="8" t="str">
        <f t="shared" si="337"/>
        <v>X</v>
      </c>
      <c r="DN317" s="8" t="str">
        <f t="shared" si="338"/>
        <v>X</v>
      </c>
      <c r="DO317" s="8" t="str">
        <f t="shared" si="339"/>
        <v>X</v>
      </c>
      <c r="DP317" s="8" t="str">
        <f t="shared" si="340"/>
        <v>X</v>
      </c>
      <c r="DQ317" s="8" t="str">
        <f t="shared" si="341"/>
        <v>X</v>
      </c>
      <c r="DR317" s="8" t="str">
        <f t="shared" si="342"/>
        <v>X</v>
      </c>
      <c r="DS317" s="8" t="str">
        <f t="shared" si="343"/>
        <v>X</v>
      </c>
      <c r="DT317" s="8" t="str">
        <f t="shared" si="344"/>
        <v>X</v>
      </c>
      <c r="DU317" s="8" t="str">
        <f t="shared" si="345"/>
        <v>X</v>
      </c>
      <c r="DV317" s="8" t="str">
        <f t="shared" si="346"/>
        <v>X</v>
      </c>
      <c r="DW317" s="8" t="str">
        <f t="shared" si="347"/>
        <v>X</v>
      </c>
      <c r="DX317" s="8" t="str">
        <f t="shared" si="348"/>
        <v>X</v>
      </c>
      <c r="DZ317" s="8" t="str">
        <f t="shared" si="349"/>
        <v>X</v>
      </c>
      <c r="EB317" s="8">
        <f>IF($DZ317="", "", COUNTIF($DZ$11:$DZ317, "X"))</f>
        <v>307</v>
      </c>
      <c r="ED317" s="10" t="str">
        <f t="shared" si="350"/>
        <v>307. Vila Vita Parc</v>
      </c>
      <c r="EF317" s="8">
        <v>307</v>
      </c>
      <c r="EH317" s="10" t="str">
        <f>IF($B317="", "", IF(COUNTIF($B$11:$B317, $B317)&gt;1, "", $B317))</f>
        <v/>
      </c>
      <c r="EI317" s="8" t="str">
        <f t="shared" si="351"/>
        <v/>
      </c>
      <c r="EJ317" s="10" t="str">
        <f t="shared" si="352"/>
        <v/>
      </c>
      <c r="EL317" s="10" t="str">
        <f>IF($C317="", "", IF(COUNTIF($C$11:$C317, $C317)&gt;1, "", $C317))</f>
        <v>Alporchinhos, Porches</v>
      </c>
      <c r="EM317" s="8">
        <f t="shared" si="353"/>
        <v>3</v>
      </c>
      <c r="EN317" s="10" t="str">
        <f t="shared" si="354"/>
        <v>St.-Jean-Cap-Ferrat</v>
      </c>
    </row>
    <row r="318" spans="1:144" hidden="1" x14ac:dyDescent="0.35">
      <c r="A318" s="2"/>
      <c r="B318" s="41" t="s">
        <v>546</v>
      </c>
      <c r="C318" s="42" t="s">
        <v>552</v>
      </c>
      <c r="D318" s="42" t="s">
        <v>553</v>
      </c>
      <c r="E318" s="49">
        <v>70</v>
      </c>
      <c r="F318" s="49">
        <v>60</v>
      </c>
      <c r="G318" s="49">
        <v>10</v>
      </c>
      <c r="H318" s="49">
        <v>8</v>
      </c>
      <c r="I318" s="42" t="s">
        <v>137</v>
      </c>
      <c r="J318" s="50" t="s">
        <v>137</v>
      </c>
      <c r="K318" s="49">
        <v>300</v>
      </c>
      <c r="L318" s="49">
        <v>831</v>
      </c>
      <c r="M318" s="49">
        <v>110</v>
      </c>
      <c r="N318" s="49">
        <v>48</v>
      </c>
      <c r="O318" s="49">
        <v>36</v>
      </c>
      <c r="P318" s="49">
        <v>44</v>
      </c>
      <c r="Q318" s="49" t="s">
        <v>137</v>
      </c>
      <c r="R318" s="49">
        <v>200</v>
      </c>
      <c r="S318" s="50" t="s">
        <v>7</v>
      </c>
      <c r="T318" s="49" t="s">
        <v>137</v>
      </c>
      <c r="U318" s="49" t="s">
        <v>137</v>
      </c>
      <c r="V318" s="49" t="s">
        <v>137</v>
      </c>
      <c r="W318" s="50" t="s">
        <v>7</v>
      </c>
      <c r="X318" s="49" t="s">
        <v>137</v>
      </c>
      <c r="Y318" s="50" t="s">
        <v>137</v>
      </c>
      <c r="Z318" s="49" t="s">
        <v>137</v>
      </c>
      <c r="AA318" s="49">
        <v>84</v>
      </c>
      <c r="AB318" s="67" t="s">
        <v>137</v>
      </c>
      <c r="AC318" s="63" t="s">
        <v>790</v>
      </c>
      <c r="AD318" s="63" t="s">
        <v>1048</v>
      </c>
      <c r="AE318" s="43" t="s">
        <v>137</v>
      </c>
      <c r="AF318" s="2"/>
      <c r="BE318" s="8" t="str">
        <f t="shared" si="355"/>
        <v>X</v>
      </c>
      <c r="BG318" s="8" t="str">
        <f t="shared" si="292"/>
        <v/>
      </c>
      <c r="BH318" s="8" t="str">
        <f t="shared" si="293"/>
        <v/>
      </c>
      <c r="BI318" s="8" t="str">
        <f t="shared" si="294"/>
        <v/>
      </c>
      <c r="BJ318" s="8" t="str">
        <f t="shared" si="295"/>
        <v/>
      </c>
      <c r="BK318" s="8" t="str">
        <f t="shared" si="296"/>
        <v/>
      </c>
      <c r="BL318" s="8" t="str">
        <f t="shared" si="297"/>
        <v/>
      </c>
      <c r="BM318" s="8" t="str">
        <f t="shared" si="298"/>
        <v/>
      </c>
      <c r="BN318" s="8" t="str">
        <f t="shared" si="299"/>
        <v>Yellow</v>
      </c>
      <c r="BO318" s="8" t="str">
        <f t="shared" si="300"/>
        <v>Yellow</v>
      </c>
      <c r="BP318" s="8" t="str">
        <f t="shared" si="301"/>
        <v/>
      </c>
      <c r="BQ318" s="8" t="str">
        <f t="shared" si="302"/>
        <v/>
      </c>
      <c r="BR318" s="8" t="str">
        <f t="shared" si="303"/>
        <v/>
      </c>
      <c r="BS318" s="8" t="str">
        <f t="shared" si="304"/>
        <v/>
      </c>
      <c r="BT318" s="8" t="str">
        <f t="shared" si="305"/>
        <v/>
      </c>
      <c r="BU318" s="8" t="str">
        <f t="shared" si="306"/>
        <v/>
      </c>
      <c r="BV318" s="8" t="str">
        <f t="shared" si="307"/>
        <v>Yellow</v>
      </c>
      <c r="BW318" s="8" t="str">
        <f t="shared" si="308"/>
        <v/>
      </c>
      <c r="BX318" s="8" t="str">
        <f t="shared" si="309"/>
        <v/>
      </c>
      <c r="BY318" s="8" t="str">
        <f t="shared" si="310"/>
        <v>Yellow</v>
      </c>
      <c r="BZ318" s="8" t="str">
        <f t="shared" si="311"/>
        <v>Yellow</v>
      </c>
      <c r="CA318" s="8" t="str">
        <f t="shared" si="312"/>
        <v>Yellow</v>
      </c>
      <c r="CB318" s="8" t="str">
        <f t="shared" si="313"/>
        <v/>
      </c>
      <c r="CC318" s="8" t="str">
        <f t="shared" si="314"/>
        <v>Yellow</v>
      </c>
      <c r="CD318" s="8" t="str">
        <f t="shared" si="315"/>
        <v>Yellow</v>
      </c>
      <c r="CE318" s="8" t="str">
        <f t="shared" si="316"/>
        <v>Yellow</v>
      </c>
      <c r="CF318" s="8" t="str">
        <f t="shared" si="317"/>
        <v/>
      </c>
      <c r="CG318" s="8" t="str">
        <f t="shared" si="356"/>
        <v>Yellow</v>
      </c>
      <c r="CH318" s="8" t="str">
        <f t="shared" si="318"/>
        <v/>
      </c>
      <c r="CI318" s="8" t="str">
        <f t="shared" si="357"/>
        <v/>
      </c>
      <c r="CJ318" s="8" t="str">
        <f t="shared" si="319"/>
        <v>Yellow</v>
      </c>
      <c r="CL318" s="10" t="str">
        <f t="shared" si="358"/>
        <v>Portugal - Vidago - Vidago Palace</v>
      </c>
      <c r="CN318" s="22">
        <f t="shared" si="320"/>
        <v>831</v>
      </c>
      <c r="CO318" s="22" t="str">
        <f t="shared" si="321"/>
        <v/>
      </c>
      <c r="CP318" s="22" t="str">
        <f t="shared" si="322"/>
        <v/>
      </c>
      <c r="CQ318" s="22" t="str">
        <f t="shared" si="323"/>
        <v/>
      </c>
      <c r="CR318" s="22" t="str">
        <f t="shared" si="359"/>
        <v/>
      </c>
      <c r="CS318" s="22">
        <f t="shared" si="360"/>
        <v>84</v>
      </c>
      <c r="CY318" s="8" t="str">
        <f t="shared" si="324"/>
        <v>X</v>
      </c>
      <c r="CZ318" s="29" t="str">
        <f t="shared" si="325"/>
        <v>X</v>
      </c>
      <c r="DB318" s="8" t="str">
        <f t="shared" si="326"/>
        <v>X</v>
      </c>
      <c r="DC318" s="8" t="str">
        <f t="shared" si="327"/>
        <v>X</v>
      </c>
      <c r="DD318" s="8" t="str">
        <f t="shared" si="328"/>
        <v>X</v>
      </c>
      <c r="DE318" s="8" t="str">
        <f t="shared" si="329"/>
        <v>X</v>
      </c>
      <c r="DF318" s="8" t="str">
        <f t="shared" si="330"/>
        <v>X</v>
      </c>
      <c r="DG318" s="8" t="str">
        <f t="shared" si="331"/>
        <v>X</v>
      </c>
      <c r="DH318" s="8" t="str">
        <f t="shared" si="332"/>
        <v>X</v>
      </c>
      <c r="DI318" s="8" t="str">
        <f t="shared" si="333"/>
        <v>X</v>
      </c>
      <c r="DJ318" s="8" t="str">
        <f t="shared" si="334"/>
        <v>X</v>
      </c>
      <c r="DK318" s="8" t="str">
        <f t="shared" si="335"/>
        <v>X</v>
      </c>
      <c r="DL318" s="8" t="str">
        <f t="shared" si="336"/>
        <v>X</v>
      </c>
      <c r="DM318" s="8" t="str">
        <f t="shared" si="337"/>
        <v>X</v>
      </c>
      <c r="DN318" s="8" t="str">
        <f t="shared" si="338"/>
        <v>X</v>
      </c>
      <c r="DO318" s="8" t="str">
        <f t="shared" si="339"/>
        <v>X</v>
      </c>
      <c r="DP318" s="8" t="str">
        <f t="shared" si="340"/>
        <v>X</v>
      </c>
      <c r="DQ318" s="8" t="str">
        <f t="shared" si="341"/>
        <v>X</v>
      </c>
      <c r="DR318" s="8" t="str">
        <f t="shared" si="342"/>
        <v>X</v>
      </c>
      <c r="DS318" s="8" t="str">
        <f t="shared" si="343"/>
        <v>X</v>
      </c>
      <c r="DT318" s="8" t="str">
        <f t="shared" si="344"/>
        <v>X</v>
      </c>
      <c r="DU318" s="8" t="str">
        <f t="shared" si="345"/>
        <v>X</v>
      </c>
      <c r="DV318" s="8" t="str">
        <f t="shared" si="346"/>
        <v>X</v>
      </c>
      <c r="DW318" s="8" t="str">
        <f t="shared" si="347"/>
        <v>X</v>
      </c>
      <c r="DX318" s="8" t="str">
        <f t="shared" si="348"/>
        <v>X</v>
      </c>
      <c r="DZ318" s="8" t="str">
        <f t="shared" si="349"/>
        <v>X</v>
      </c>
      <c r="EB318" s="8">
        <f>IF($DZ318="", "", COUNTIF($DZ$11:$DZ318, "X"))</f>
        <v>308</v>
      </c>
      <c r="ED318" s="10" t="str">
        <f t="shared" si="350"/>
        <v>308. Vidago Palace</v>
      </c>
      <c r="EF318" s="8">
        <v>308</v>
      </c>
      <c r="EH318" s="10" t="str">
        <f>IF($B318="", "", IF(COUNTIF($B$11:$B318, $B318)&gt;1, "", $B318))</f>
        <v/>
      </c>
      <c r="EI318" s="8" t="str">
        <f t="shared" si="351"/>
        <v/>
      </c>
      <c r="EJ318" s="10" t="str">
        <f t="shared" si="352"/>
        <v/>
      </c>
      <c r="EL318" s="10" t="str">
        <f>IF($C318="", "", IF(COUNTIF($C$11:$C318, $C318)&gt;1, "", $C318))</f>
        <v>Vidago</v>
      </c>
      <c r="EM318" s="8">
        <f t="shared" si="353"/>
        <v>346</v>
      </c>
      <c r="EN318" s="10" t="str">
        <f t="shared" si="354"/>
        <v>Stockholm</v>
      </c>
    </row>
    <row r="319" spans="1:144" hidden="1" x14ac:dyDescent="0.35">
      <c r="A319" s="2"/>
      <c r="B319" s="41" t="s">
        <v>546</v>
      </c>
      <c r="C319" s="42" t="s">
        <v>809</v>
      </c>
      <c r="D319" s="42" t="s">
        <v>810</v>
      </c>
      <c r="E319" s="49">
        <v>22</v>
      </c>
      <c r="F319" s="49">
        <v>16</v>
      </c>
      <c r="G319" s="49">
        <v>6</v>
      </c>
      <c r="H319" s="49">
        <v>0</v>
      </c>
      <c r="I319" s="42" t="s">
        <v>137</v>
      </c>
      <c r="J319" s="50" t="s">
        <v>137</v>
      </c>
      <c r="K319" s="49" t="s">
        <v>137</v>
      </c>
      <c r="L319" s="49" t="s">
        <v>137</v>
      </c>
      <c r="M319" s="49" t="s">
        <v>137</v>
      </c>
      <c r="N319" s="49" t="s">
        <v>137</v>
      </c>
      <c r="O319" s="49" t="s">
        <v>137</v>
      </c>
      <c r="P319" s="49" t="s">
        <v>137</v>
      </c>
      <c r="Q319" s="49" t="s">
        <v>137</v>
      </c>
      <c r="R319" s="49" t="s">
        <v>137</v>
      </c>
      <c r="S319" s="50" t="s">
        <v>137</v>
      </c>
      <c r="T319" s="49" t="s">
        <v>137</v>
      </c>
      <c r="U319" s="49" t="s">
        <v>137</v>
      </c>
      <c r="V319" s="49" t="s">
        <v>137</v>
      </c>
      <c r="W319" s="50" t="s">
        <v>7</v>
      </c>
      <c r="X319" s="49" t="s">
        <v>137</v>
      </c>
      <c r="Y319" s="50" t="s">
        <v>137</v>
      </c>
      <c r="Z319" s="49" t="s">
        <v>137</v>
      </c>
      <c r="AA319" s="49" t="s">
        <v>137</v>
      </c>
      <c r="AB319" s="67" t="s">
        <v>137</v>
      </c>
      <c r="AC319" s="63" t="s">
        <v>790</v>
      </c>
      <c r="AD319" s="63" t="s">
        <v>1221</v>
      </c>
      <c r="AE319" s="43" t="s">
        <v>137</v>
      </c>
      <c r="AF319" s="2"/>
      <c r="BE319" s="8" t="str">
        <f t="shared" si="355"/>
        <v>X</v>
      </c>
      <c r="BG319" s="8" t="str">
        <f t="shared" si="292"/>
        <v/>
      </c>
      <c r="BH319" s="8" t="str">
        <f t="shared" si="293"/>
        <v/>
      </c>
      <c r="BI319" s="8" t="str">
        <f t="shared" si="294"/>
        <v/>
      </c>
      <c r="BJ319" s="8" t="str">
        <f t="shared" si="295"/>
        <v/>
      </c>
      <c r="BK319" s="8" t="str">
        <f t="shared" si="296"/>
        <v/>
      </c>
      <c r="BL319" s="8" t="str">
        <f t="shared" si="297"/>
        <v/>
      </c>
      <c r="BM319" s="8" t="str">
        <f t="shared" si="298"/>
        <v/>
      </c>
      <c r="BN319" s="8" t="str">
        <f t="shared" si="299"/>
        <v>Yellow</v>
      </c>
      <c r="BO319" s="8" t="str">
        <f t="shared" si="300"/>
        <v>Yellow</v>
      </c>
      <c r="BP319" s="8" t="str">
        <f t="shared" si="301"/>
        <v>Yellow</v>
      </c>
      <c r="BQ319" s="8" t="str">
        <f t="shared" si="302"/>
        <v>Yellow</v>
      </c>
      <c r="BR319" s="8" t="str">
        <f t="shared" si="303"/>
        <v>Yellow</v>
      </c>
      <c r="BS319" s="8" t="str">
        <f t="shared" si="304"/>
        <v>Yellow</v>
      </c>
      <c r="BT319" s="8" t="str">
        <f t="shared" si="305"/>
        <v>Yellow</v>
      </c>
      <c r="BU319" s="8" t="str">
        <f t="shared" si="306"/>
        <v>Yellow</v>
      </c>
      <c r="BV319" s="8" t="str">
        <f t="shared" si="307"/>
        <v>Yellow</v>
      </c>
      <c r="BW319" s="8" t="str">
        <f t="shared" si="308"/>
        <v>Yellow</v>
      </c>
      <c r="BX319" s="8" t="str">
        <f t="shared" si="309"/>
        <v>Yellow</v>
      </c>
      <c r="BY319" s="8" t="str">
        <f t="shared" si="310"/>
        <v>Yellow</v>
      </c>
      <c r="BZ319" s="8" t="str">
        <f t="shared" si="311"/>
        <v>Yellow</v>
      </c>
      <c r="CA319" s="8" t="str">
        <f t="shared" si="312"/>
        <v>Yellow</v>
      </c>
      <c r="CB319" s="8" t="str">
        <f t="shared" si="313"/>
        <v/>
      </c>
      <c r="CC319" s="8" t="str">
        <f t="shared" si="314"/>
        <v>Yellow</v>
      </c>
      <c r="CD319" s="8" t="str">
        <f t="shared" si="315"/>
        <v>Yellow</v>
      </c>
      <c r="CE319" s="8" t="str">
        <f t="shared" si="316"/>
        <v>Yellow</v>
      </c>
      <c r="CF319" s="8" t="str">
        <f t="shared" si="317"/>
        <v>Yellow</v>
      </c>
      <c r="CG319" s="8" t="str">
        <f t="shared" si="356"/>
        <v>Yellow</v>
      </c>
      <c r="CH319" s="8" t="str">
        <f t="shared" si="318"/>
        <v/>
      </c>
      <c r="CI319" s="8" t="str">
        <f t="shared" si="357"/>
        <v/>
      </c>
      <c r="CJ319" s="8" t="str">
        <f t="shared" si="319"/>
        <v>Yellow</v>
      </c>
      <c r="CL319" s="10" t="str">
        <f t="shared" si="358"/>
        <v>Portugal - Selmes - Hotel Quinta do Paral</v>
      </c>
      <c r="CN319" s="22" t="str">
        <f t="shared" si="320"/>
        <v/>
      </c>
      <c r="CO319" s="22" t="str">
        <f t="shared" si="321"/>
        <v/>
      </c>
      <c r="CP319" s="22" t="str">
        <f t="shared" si="322"/>
        <v/>
      </c>
      <c r="CQ319" s="22" t="str">
        <f t="shared" si="323"/>
        <v/>
      </c>
      <c r="CR319" s="22" t="str">
        <f t="shared" si="359"/>
        <v/>
      </c>
      <c r="CS319" s="22" t="str">
        <f t="shared" si="360"/>
        <v/>
      </c>
      <c r="CY319" s="8" t="str">
        <f t="shared" si="324"/>
        <v>X</v>
      </c>
      <c r="CZ319" s="29" t="str">
        <f t="shared" si="325"/>
        <v>X</v>
      </c>
      <c r="DB319" s="8" t="str">
        <f t="shared" si="326"/>
        <v>X</v>
      </c>
      <c r="DC319" s="8" t="str">
        <f t="shared" si="327"/>
        <v>X</v>
      </c>
      <c r="DD319" s="8" t="str">
        <f t="shared" si="328"/>
        <v>X</v>
      </c>
      <c r="DE319" s="8" t="str">
        <f t="shared" si="329"/>
        <v>X</v>
      </c>
      <c r="DF319" s="8" t="str">
        <f t="shared" si="330"/>
        <v>X</v>
      </c>
      <c r="DG319" s="8" t="str">
        <f t="shared" si="331"/>
        <v>X</v>
      </c>
      <c r="DH319" s="8" t="str">
        <f t="shared" si="332"/>
        <v>X</v>
      </c>
      <c r="DI319" s="8" t="str">
        <f t="shared" si="333"/>
        <v>X</v>
      </c>
      <c r="DJ319" s="8" t="str">
        <f t="shared" si="334"/>
        <v>X</v>
      </c>
      <c r="DK319" s="8" t="str">
        <f t="shared" si="335"/>
        <v>X</v>
      </c>
      <c r="DL319" s="8" t="str">
        <f t="shared" si="336"/>
        <v>X</v>
      </c>
      <c r="DM319" s="8" t="str">
        <f t="shared" si="337"/>
        <v>X</v>
      </c>
      <c r="DN319" s="8" t="str">
        <f t="shared" si="338"/>
        <v>X</v>
      </c>
      <c r="DO319" s="8" t="str">
        <f t="shared" si="339"/>
        <v>X</v>
      </c>
      <c r="DP319" s="8" t="str">
        <f t="shared" si="340"/>
        <v>X</v>
      </c>
      <c r="DQ319" s="8" t="str">
        <f t="shared" si="341"/>
        <v>X</v>
      </c>
      <c r="DR319" s="8" t="str">
        <f t="shared" si="342"/>
        <v>X</v>
      </c>
      <c r="DS319" s="8" t="str">
        <f t="shared" si="343"/>
        <v>X</v>
      </c>
      <c r="DT319" s="8" t="str">
        <f t="shared" si="344"/>
        <v>X</v>
      </c>
      <c r="DU319" s="8" t="str">
        <f t="shared" si="345"/>
        <v>X</v>
      </c>
      <c r="DV319" s="8" t="str">
        <f t="shared" si="346"/>
        <v>X</v>
      </c>
      <c r="DW319" s="8" t="str">
        <f t="shared" si="347"/>
        <v>X</v>
      </c>
      <c r="DX319" s="8" t="str">
        <f t="shared" si="348"/>
        <v>X</v>
      </c>
      <c r="DZ319" s="8" t="str">
        <f t="shared" si="349"/>
        <v>X</v>
      </c>
      <c r="EB319" s="8">
        <f>IF($DZ319="", "", COUNTIF($DZ$11:$DZ319, "X"))</f>
        <v>309</v>
      </c>
      <c r="ED319" s="10" t="str">
        <f t="shared" si="350"/>
        <v>309. Hotel Quinta do Paral</v>
      </c>
      <c r="EF319" s="8">
        <v>309</v>
      </c>
      <c r="EH319" s="10" t="str">
        <f>IF($B319="", "", IF(COUNTIF($B$11:$B319, $B319)&gt;1, "", $B319))</f>
        <v/>
      </c>
      <c r="EI319" s="8" t="str">
        <f t="shared" si="351"/>
        <v/>
      </c>
      <c r="EJ319" s="10" t="str">
        <f t="shared" si="352"/>
        <v/>
      </c>
      <c r="EL319" s="10" t="str">
        <f>IF($C319="", "", IF(COUNTIF($C$11:$C319, $C319)&gt;1, "", $C319))</f>
        <v>Selmes</v>
      </c>
      <c r="EM319" s="8">
        <f t="shared" si="353"/>
        <v>290</v>
      </c>
      <c r="EN319" s="10" t="str">
        <f t="shared" si="354"/>
        <v>Stone Ridge</v>
      </c>
    </row>
    <row r="320" spans="1:144" hidden="1" x14ac:dyDescent="0.35">
      <c r="A320" s="2"/>
      <c r="B320" s="41" t="s">
        <v>546</v>
      </c>
      <c r="C320" s="42" t="s">
        <v>548</v>
      </c>
      <c r="D320" s="42" t="s">
        <v>549</v>
      </c>
      <c r="E320" s="49">
        <v>38</v>
      </c>
      <c r="F320" s="49">
        <v>32</v>
      </c>
      <c r="G320" s="49">
        <v>6</v>
      </c>
      <c r="H320" s="49">
        <v>3</v>
      </c>
      <c r="I320" s="42" t="s">
        <v>137</v>
      </c>
      <c r="J320" s="50" t="s">
        <v>137</v>
      </c>
      <c r="K320" s="49">
        <v>1000</v>
      </c>
      <c r="L320" s="49">
        <v>400</v>
      </c>
      <c r="M320" s="49">
        <v>200</v>
      </c>
      <c r="N320" s="49">
        <v>160</v>
      </c>
      <c r="O320" s="49">
        <v>100</v>
      </c>
      <c r="P320" s="49">
        <v>50</v>
      </c>
      <c r="Q320" s="49">
        <v>160</v>
      </c>
      <c r="R320" s="49">
        <v>1000</v>
      </c>
      <c r="S320" s="50" t="s">
        <v>7</v>
      </c>
      <c r="T320" s="49" t="s">
        <v>137</v>
      </c>
      <c r="U320" s="49" t="s">
        <v>137</v>
      </c>
      <c r="V320" s="49" t="s">
        <v>137</v>
      </c>
      <c r="W320" s="50" t="s">
        <v>7</v>
      </c>
      <c r="X320" s="49" t="s">
        <v>137</v>
      </c>
      <c r="Y320" s="50" t="s">
        <v>137</v>
      </c>
      <c r="Z320" s="49" t="s">
        <v>137</v>
      </c>
      <c r="AA320" s="49">
        <v>14</v>
      </c>
      <c r="AB320" s="67" t="s">
        <v>137</v>
      </c>
      <c r="AC320" s="63" t="s">
        <v>790</v>
      </c>
      <c r="AD320" s="63" t="s">
        <v>1046</v>
      </c>
      <c r="AE320" s="43" t="s">
        <v>137</v>
      </c>
      <c r="AF320" s="2"/>
      <c r="BE320" s="8" t="str">
        <f t="shared" si="355"/>
        <v>X</v>
      </c>
      <c r="BG320" s="8" t="str">
        <f t="shared" si="292"/>
        <v/>
      </c>
      <c r="BH320" s="8" t="str">
        <f t="shared" si="293"/>
        <v/>
      </c>
      <c r="BI320" s="8" t="str">
        <f t="shared" si="294"/>
        <v/>
      </c>
      <c r="BJ320" s="8" t="str">
        <f t="shared" si="295"/>
        <v/>
      </c>
      <c r="BK320" s="8" t="str">
        <f t="shared" si="296"/>
        <v/>
      </c>
      <c r="BL320" s="8" t="str">
        <f t="shared" si="297"/>
        <v/>
      </c>
      <c r="BM320" s="8" t="str">
        <f t="shared" si="298"/>
        <v/>
      </c>
      <c r="BN320" s="8" t="str">
        <f t="shared" si="299"/>
        <v>Yellow</v>
      </c>
      <c r="BO320" s="8" t="str">
        <f t="shared" si="300"/>
        <v>Yellow</v>
      </c>
      <c r="BP320" s="8" t="str">
        <f t="shared" si="301"/>
        <v/>
      </c>
      <c r="BQ320" s="8" t="str">
        <f t="shared" si="302"/>
        <v/>
      </c>
      <c r="BR320" s="8" t="str">
        <f t="shared" si="303"/>
        <v/>
      </c>
      <c r="BS320" s="8" t="str">
        <f t="shared" si="304"/>
        <v/>
      </c>
      <c r="BT320" s="8" t="str">
        <f t="shared" si="305"/>
        <v/>
      </c>
      <c r="BU320" s="8" t="str">
        <f t="shared" si="306"/>
        <v/>
      </c>
      <c r="BV320" s="8" t="str">
        <f t="shared" si="307"/>
        <v/>
      </c>
      <c r="BW320" s="8" t="str">
        <f t="shared" si="308"/>
        <v/>
      </c>
      <c r="BX320" s="8" t="str">
        <f t="shared" si="309"/>
        <v/>
      </c>
      <c r="BY320" s="8" t="str">
        <f t="shared" si="310"/>
        <v>Yellow</v>
      </c>
      <c r="BZ320" s="8" t="str">
        <f t="shared" si="311"/>
        <v>Yellow</v>
      </c>
      <c r="CA320" s="8" t="str">
        <f t="shared" si="312"/>
        <v>Yellow</v>
      </c>
      <c r="CB320" s="8" t="str">
        <f t="shared" si="313"/>
        <v/>
      </c>
      <c r="CC320" s="8" t="str">
        <f t="shared" si="314"/>
        <v>Yellow</v>
      </c>
      <c r="CD320" s="8" t="str">
        <f t="shared" si="315"/>
        <v>Yellow</v>
      </c>
      <c r="CE320" s="8" t="str">
        <f t="shared" si="316"/>
        <v>Yellow</v>
      </c>
      <c r="CF320" s="8" t="str">
        <f t="shared" si="317"/>
        <v/>
      </c>
      <c r="CG320" s="8" t="str">
        <f t="shared" si="356"/>
        <v>Yellow</v>
      </c>
      <c r="CH320" s="8" t="str">
        <f t="shared" si="318"/>
        <v/>
      </c>
      <c r="CI320" s="8" t="str">
        <f t="shared" si="357"/>
        <v/>
      </c>
      <c r="CJ320" s="8" t="str">
        <f t="shared" si="319"/>
        <v>Yellow</v>
      </c>
      <c r="CL320" s="10" t="str">
        <f t="shared" si="358"/>
        <v>Portugal - Vila Nova da Gaia - Vinha Boutique Hotel</v>
      </c>
      <c r="CN320" s="22">
        <f t="shared" si="320"/>
        <v>400</v>
      </c>
      <c r="CO320" s="22" t="str">
        <f t="shared" si="321"/>
        <v/>
      </c>
      <c r="CP320" s="22" t="str">
        <f t="shared" si="322"/>
        <v/>
      </c>
      <c r="CQ320" s="22" t="str">
        <f t="shared" si="323"/>
        <v/>
      </c>
      <c r="CR320" s="22" t="str">
        <f t="shared" si="359"/>
        <v/>
      </c>
      <c r="CS320" s="22">
        <f t="shared" si="360"/>
        <v>14</v>
      </c>
      <c r="CY320" s="8" t="str">
        <f t="shared" si="324"/>
        <v>X</v>
      </c>
      <c r="CZ320" s="29" t="str">
        <f t="shared" si="325"/>
        <v>X</v>
      </c>
      <c r="DB320" s="8" t="str">
        <f t="shared" si="326"/>
        <v>X</v>
      </c>
      <c r="DC320" s="8" t="str">
        <f t="shared" si="327"/>
        <v>X</v>
      </c>
      <c r="DD320" s="8" t="str">
        <f t="shared" si="328"/>
        <v>X</v>
      </c>
      <c r="DE320" s="8" t="str">
        <f t="shared" si="329"/>
        <v>X</v>
      </c>
      <c r="DF320" s="8" t="str">
        <f t="shared" si="330"/>
        <v>X</v>
      </c>
      <c r="DG320" s="8" t="str">
        <f t="shared" si="331"/>
        <v>X</v>
      </c>
      <c r="DH320" s="8" t="str">
        <f t="shared" si="332"/>
        <v>X</v>
      </c>
      <c r="DI320" s="8" t="str">
        <f t="shared" si="333"/>
        <v>X</v>
      </c>
      <c r="DJ320" s="8" t="str">
        <f t="shared" si="334"/>
        <v>X</v>
      </c>
      <c r="DK320" s="8" t="str">
        <f t="shared" si="335"/>
        <v>X</v>
      </c>
      <c r="DL320" s="8" t="str">
        <f t="shared" si="336"/>
        <v>X</v>
      </c>
      <c r="DM320" s="8" t="str">
        <f t="shared" si="337"/>
        <v>X</v>
      </c>
      <c r="DN320" s="8" t="str">
        <f t="shared" si="338"/>
        <v>X</v>
      </c>
      <c r="DO320" s="8" t="str">
        <f t="shared" si="339"/>
        <v>X</v>
      </c>
      <c r="DP320" s="8" t="str">
        <f t="shared" si="340"/>
        <v>X</v>
      </c>
      <c r="DQ320" s="8" t="str">
        <f t="shared" si="341"/>
        <v>X</v>
      </c>
      <c r="DR320" s="8" t="str">
        <f t="shared" si="342"/>
        <v>X</v>
      </c>
      <c r="DS320" s="8" t="str">
        <f t="shared" si="343"/>
        <v>X</v>
      </c>
      <c r="DT320" s="8" t="str">
        <f t="shared" si="344"/>
        <v>X</v>
      </c>
      <c r="DU320" s="8" t="str">
        <f t="shared" si="345"/>
        <v>X</v>
      </c>
      <c r="DV320" s="8" t="str">
        <f t="shared" si="346"/>
        <v>X</v>
      </c>
      <c r="DW320" s="8" t="str">
        <f t="shared" si="347"/>
        <v>X</v>
      </c>
      <c r="DX320" s="8" t="str">
        <f t="shared" si="348"/>
        <v>X</v>
      </c>
      <c r="DZ320" s="8" t="str">
        <f t="shared" si="349"/>
        <v>X</v>
      </c>
      <c r="EB320" s="8">
        <f>IF($DZ320="", "", COUNTIF($DZ$11:$DZ320, "X"))</f>
        <v>310</v>
      </c>
      <c r="ED320" s="10" t="str">
        <f t="shared" si="350"/>
        <v>310. Vinha Boutique Hotel</v>
      </c>
      <c r="EF320" s="8">
        <v>310</v>
      </c>
      <c r="EH320" s="10" t="str">
        <f>IF($B320="", "", IF(COUNTIF($B$11:$B320, $B320)&gt;1, "", $B320))</f>
        <v/>
      </c>
      <c r="EI320" s="8" t="str">
        <f t="shared" si="351"/>
        <v/>
      </c>
      <c r="EJ320" s="10" t="str">
        <f t="shared" si="352"/>
        <v/>
      </c>
      <c r="EL320" s="10" t="str">
        <f>IF($C320="", "", IF(COUNTIF($C$11:$C320, $C320)&gt;1, "", $C320))</f>
        <v>Vila Nova da Gaia</v>
      </c>
      <c r="EM320" s="8">
        <f t="shared" si="353"/>
        <v>348</v>
      </c>
      <c r="EN320" s="10" t="str">
        <f t="shared" si="354"/>
        <v>Stresa</v>
      </c>
    </row>
    <row r="321" spans="1:144" hidden="1" x14ac:dyDescent="0.35">
      <c r="A321" s="2"/>
      <c r="B321" s="41" t="s">
        <v>546</v>
      </c>
      <c r="C321" s="42" t="s">
        <v>556</v>
      </c>
      <c r="D321" s="42" t="s">
        <v>1222</v>
      </c>
      <c r="E321" s="49">
        <v>40</v>
      </c>
      <c r="F321" s="49">
        <v>25</v>
      </c>
      <c r="G321" s="49">
        <v>15</v>
      </c>
      <c r="H321" s="49">
        <v>0</v>
      </c>
      <c r="I321" s="42" t="s">
        <v>137</v>
      </c>
      <c r="J321" s="50" t="s">
        <v>137</v>
      </c>
      <c r="K321" s="49" t="s">
        <v>137</v>
      </c>
      <c r="L321" s="49" t="s">
        <v>137</v>
      </c>
      <c r="M321" s="49" t="s">
        <v>137</v>
      </c>
      <c r="N321" s="49" t="s">
        <v>137</v>
      </c>
      <c r="O321" s="49" t="s">
        <v>137</v>
      </c>
      <c r="P321" s="49" t="s">
        <v>137</v>
      </c>
      <c r="Q321" s="49" t="s">
        <v>137</v>
      </c>
      <c r="R321" s="49" t="s">
        <v>137</v>
      </c>
      <c r="S321" s="50" t="s">
        <v>137</v>
      </c>
      <c r="T321" s="49" t="s">
        <v>137</v>
      </c>
      <c r="U321" s="49" t="s">
        <v>137</v>
      </c>
      <c r="V321" s="49" t="s">
        <v>137</v>
      </c>
      <c r="W321" s="50" t="s">
        <v>137</v>
      </c>
      <c r="X321" s="49" t="s">
        <v>137</v>
      </c>
      <c r="Y321" s="50" t="s">
        <v>137</v>
      </c>
      <c r="Z321" s="49" t="s">
        <v>137</v>
      </c>
      <c r="AA321" s="49" t="s">
        <v>137</v>
      </c>
      <c r="AB321" s="67" t="s">
        <v>137</v>
      </c>
      <c r="AC321" s="63" t="s">
        <v>790</v>
      </c>
      <c r="AD321" s="63" t="s">
        <v>1223</v>
      </c>
      <c r="AE321" s="43" t="s">
        <v>137</v>
      </c>
      <c r="AF321" s="2"/>
      <c r="BE321" s="8" t="str">
        <f t="shared" si="355"/>
        <v>X</v>
      </c>
      <c r="BG321" s="8" t="str">
        <f t="shared" si="292"/>
        <v/>
      </c>
      <c r="BH321" s="8" t="str">
        <f t="shared" si="293"/>
        <v/>
      </c>
      <c r="BI321" s="8" t="str">
        <f t="shared" si="294"/>
        <v/>
      </c>
      <c r="BJ321" s="8" t="str">
        <f t="shared" si="295"/>
        <v/>
      </c>
      <c r="BK321" s="8" t="str">
        <f t="shared" si="296"/>
        <v/>
      </c>
      <c r="BL321" s="8" t="str">
        <f t="shared" si="297"/>
        <v/>
      </c>
      <c r="BM321" s="8" t="str">
        <f t="shared" si="298"/>
        <v/>
      </c>
      <c r="BN321" s="8" t="str">
        <f t="shared" si="299"/>
        <v>Yellow</v>
      </c>
      <c r="BO321" s="8" t="str">
        <f t="shared" si="300"/>
        <v>Yellow</v>
      </c>
      <c r="BP321" s="8" t="str">
        <f t="shared" si="301"/>
        <v>Yellow</v>
      </c>
      <c r="BQ321" s="8" t="str">
        <f t="shared" si="302"/>
        <v>Yellow</v>
      </c>
      <c r="BR321" s="8" t="str">
        <f t="shared" si="303"/>
        <v>Yellow</v>
      </c>
      <c r="BS321" s="8" t="str">
        <f t="shared" si="304"/>
        <v>Yellow</v>
      </c>
      <c r="BT321" s="8" t="str">
        <f t="shared" si="305"/>
        <v>Yellow</v>
      </c>
      <c r="BU321" s="8" t="str">
        <f t="shared" si="306"/>
        <v>Yellow</v>
      </c>
      <c r="BV321" s="8" t="str">
        <f t="shared" si="307"/>
        <v>Yellow</v>
      </c>
      <c r="BW321" s="8" t="str">
        <f t="shared" si="308"/>
        <v>Yellow</v>
      </c>
      <c r="BX321" s="8" t="str">
        <f t="shared" si="309"/>
        <v>Yellow</v>
      </c>
      <c r="BY321" s="8" t="str">
        <f t="shared" si="310"/>
        <v>Yellow</v>
      </c>
      <c r="BZ321" s="8" t="str">
        <f t="shared" si="311"/>
        <v>Yellow</v>
      </c>
      <c r="CA321" s="8" t="str">
        <f t="shared" si="312"/>
        <v>Yellow</v>
      </c>
      <c r="CB321" s="8" t="str">
        <f t="shared" si="313"/>
        <v>Yellow</v>
      </c>
      <c r="CC321" s="8" t="str">
        <f t="shared" si="314"/>
        <v>Yellow</v>
      </c>
      <c r="CD321" s="8" t="str">
        <f t="shared" si="315"/>
        <v>Yellow</v>
      </c>
      <c r="CE321" s="8" t="str">
        <f t="shared" si="316"/>
        <v>Yellow</v>
      </c>
      <c r="CF321" s="8" t="str">
        <f t="shared" si="317"/>
        <v>Yellow</v>
      </c>
      <c r="CG321" s="8" t="str">
        <f t="shared" si="356"/>
        <v>Yellow</v>
      </c>
      <c r="CH321" s="8" t="str">
        <f t="shared" si="318"/>
        <v/>
      </c>
      <c r="CI321" s="8" t="str">
        <f t="shared" si="357"/>
        <v/>
      </c>
      <c r="CJ321" s="8" t="str">
        <f t="shared" si="319"/>
        <v>Yellow</v>
      </c>
      <c r="CL321" s="10" t="str">
        <f t="shared" si="358"/>
        <v>Portugal - Funchal - The Reserve</v>
      </c>
      <c r="CN321" s="22" t="str">
        <f t="shared" si="320"/>
        <v/>
      </c>
      <c r="CO321" s="22" t="str">
        <f t="shared" si="321"/>
        <v/>
      </c>
      <c r="CP321" s="22" t="str">
        <f t="shared" si="322"/>
        <v/>
      </c>
      <c r="CQ321" s="22" t="str">
        <f t="shared" si="323"/>
        <v/>
      </c>
      <c r="CR321" s="22" t="str">
        <f t="shared" si="359"/>
        <v/>
      </c>
      <c r="CS321" s="22" t="str">
        <f t="shared" si="360"/>
        <v/>
      </c>
      <c r="CY321" s="8" t="str">
        <f t="shared" si="324"/>
        <v>X</v>
      </c>
      <c r="CZ321" s="29" t="str">
        <f t="shared" si="325"/>
        <v>X</v>
      </c>
      <c r="DB321" s="8" t="str">
        <f t="shared" si="326"/>
        <v>X</v>
      </c>
      <c r="DC321" s="8" t="str">
        <f t="shared" si="327"/>
        <v>X</v>
      </c>
      <c r="DD321" s="8" t="str">
        <f t="shared" si="328"/>
        <v>X</v>
      </c>
      <c r="DE321" s="8" t="str">
        <f t="shared" si="329"/>
        <v>X</v>
      </c>
      <c r="DF321" s="8" t="str">
        <f t="shared" si="330"/>
        <v>X</v>
      </c>
      <c r="DG321" s="8" t="str">
        <f t="shared" si="331"/>
        <v>X</v>
      </c>
      <c r="DH321" s="8" t="str">
        <f t="shared" si="332"/>
        <v>X</v>
      </c>
      <c r="DI321" s="8" t="str">
        <f t="shared" si="333"/>
        <v>X</v>
      </c>
      <c r="DJ321" s="8" t="str">
        <f t="shared" si="334"/>
        <v>X</v>
      </c>
      <c r="DK321" s="8" t="str">
        <f t="shared" si="335"/>
        <v>X</v>
      </c>
      <c r="DL321" s="8" t="str">
        <f t="shared" si="336"/>
        <v>X</v>
      </c>
      <c r="DM321" s="8" t="str">
        <f t="shared" si="337"/>
        <v>X</v>
      </c>
      <c r="DN321" s="8" t="str">
        <f t="shared" si="338"/>
        <v>X</v>
      </c>
      <c r="DO321" s="8" t="str">
        <f t="shared" si="339"/>
        <v>X</v>
      </c>
      <c r="DP321" s="8" t="str">
        <f t="shared" si="340"/>
        <v>X</v>
      </c>
      <c r="DQ321" s="8" t="str">
        <f t="shared" si="341"/>
        <v>X</v>
      </c>
      <c r="DR321" s="8" t="str">
        <f t="shared" si="342"/>
        <v>X</v>
      </c>
      <c r="DS321" s="8" t="str">
        <f t="shared" si="343"/>
        <v>X</v>
      </c>
      <c r="DT321" s="8" t="str">
        <f t="shared" si="344"/>
        <v>X</v>
      </c>
      <c r="DU321" s="8" t="str">
        <f t="shared" si="345"/>
        <v>X</v>
      </c>
      <c r="DV321" s="8" t="str">
        <f t="shared" si="346"/>
        <v>X</v>
      </c>
      <c r="DW321" s="8" t="str">
        <f t="shared" si="347"/>
        <v>X</v>
      </c>
      <c r="DX321" s="8" t="str">
        <f t="shared" si="348"/>
        <v>X</v>
      </c>
      <c r="DZ321" s="8" t="str">
        <f t="shared" si="349"/>
        <v>X</v>
      </c>
      <c r="EB321" s="8">
        <f>IF($DZ321="", "", COUNTIF($DZ$11:$DZ321, "X"))</f>
        <v>311</v>
      </c>
      <c r="ED321" s="10" t="str">
        <f t="shared" si="350"/>
        <v>311. The Reserve</v>
      </c>
      <c r="EF321" s="8">
        <v>311</v>
      </c>
      <c r="EH321" s="10" t="str">
        <f>IF($B321="", "", IF(COUNTIF($B$11:$B321, $B321)&gt;1, "", $B321))</f>
        <v/>
      </c>
      <c r="EI321" s="8" t="str">
        <f t="shared" si="351"/>
        <v/>
      </c>
      <c r="EJ321" s="10" t="str">
        <f t="shared" si="352"/>
        <v/>
      </c>
      <c r="EL321" s="10" t="str">
        <f>IF($C321="", "", IF(COUNTIF($C$11:$C321, $C321)&gt;1, "", $C321))</f>
        <v>Funchal</v>
      </c>
      <c r="EM321" s="8">
        <f t="shared" si="353"/>
        <v>103</v>
      </c>
      <c r="EN321" s="10" t="str">
        <f t="shared" si="354"/>
        <v>Sumba Island</v>
      </c>
    </row>
    <row r="322" spans="1:144" hidden="1" x14ac:dyDescent="0.35">
      <c r="A322" s="2"/>
      <c r="B322" s="41" t="s">
        <v>546</v>
      </c>
      <c r="C322" s="42" t="s">
        <v>547</v>
      </c>
      <c r="D322" s="42" t="s">
        <v>1254</v>
      </c>
      <c r="E322" s="49">
        <v>87</v>
      </c>
      <c r="F322" s="49">
        <v>75</v>
      </c>
      <c r="G322" s="49">
        <v>12</v>
      </c>
      <c r="H322" s="49">
        <v>5</v>
      </c>
      <c r="I322" s="42" t="s">
        <v>137</v>
      </c>
      <c r="J322" s="50" t="s">
        <v>137</v>
      </c>
      <c r="K322" s="49">
        <v>87</v>
      </c>
      <c r="L322" s="49">
        <v>925</v>
      </c>
      <c r="M322" s="49">
        <v>400</v>
      </c>
      <c r="N322" s="49">
        <v>130</v>
      </c>
      <c r="O322" s="49">
        <v>110</v>
      </c>
      <c r="P322" s="49">
        <v>72</v>
      </c>
      <c r="Q322" s="49">
        <v>300</v>
      </c>
      <c r="R322" s="49">
        <v>400</v>
      </c>
      <c r="S322" s="50" t="s">
        <v>7</v>
      </c>
      <c r="T322" s="49" t="s">
        <v>137</v>
      </c>
      <c r="U322" s="49" t="s">
        <v>137</v>
      </c>
      <c r="V322" s="49" t="s">
        <v>137</v>
      </c>
      <c r="W322" s="50" t="s">
        <v>137</v>
      </c>
      <c r="X322" s="49" t="s">
        <v>137</v>
      </c>
      <c r="Y322" s="50" t="s">
        <v>137</v>
      </c>
      <c r="Z322" s="49" t="s">
        <v>137</v>
      </c>
      <c r="AA322" s="49">
        <v>12</v>
      </c>
      <c r="AB322" s="67" t="s">
        <v>137</v>
      </c>
      <c r="AC322" s="63" t="s">
        <v>790</v>
      </c>
      <c r="AD322" s="63" t="s">
        <v>1045</v>
      </c>
      <c r="AE322" s="43" t="s">
        <v>137</v>
      </c>
      <c r="AF322" s="2"/>
      <c r="BE322" s="8" t="str">
        <f t="shared" si="355"/>
        <v>X</v>
      </c>
      <c r="BG322" s="8" t="str">
        <f t="shared" si="292"/>
        <v/>
      </c>
      <c r="BH322" s="8" t="str">
        <f t="shared" si="293"/>
        <v/>
      </c>
      <c r="BI322" s="8" t="str">
        <f t="shared" si="294"/>
        <v/>
      </c>
      <c r="BJ322" s="8" t="str">
        <f t="shared" si="295"/>
        <v/>
      </c>
      <c r="BK322" s="8" t="str">
        <f t="shared" si="296"/>
        <v/>
      </c>
      <c r="BL322" s="8" t="str">
        <f t="shared" si="297"/>
        <v/>
      </c>
      <c r="BM322" s="8" t="str">
        <f t="shared" si="298"/>
        <v/>
      </c>
      <c r="BN322" s="8" t="str">
        <f t="shared" si="299"/>
        <v>Yellow</v>
      </c>
      <c r="BO322" s="8" t="str">
        <f t="shared" si="300"/>
        <v>Yellow</v>
      </c>
      <c r="BP322" s="8" t="str">
        <f t="shared" si="301"/>
        <v/>
      </c>
      <c r="BQ322" s="8" t="str">
        <f t="shared" si="302"/>
        <v/>
      </c>
      <c r="BR322" s="8" t="str">
        <f t="shared" si="303"/>
        <v/>
      </c>
      <c r="BS322" s="8" t="str">
        <f t="shared" si="304"/>
        <v/>
      </c>
      <c r="BT322" s="8" t="str">
        <f t="shared" si="305"/>
        <v/>
      </c>
      <c r="BU322" s="8" t="str">
        <f t="shared" si="306"/>
        <v/>
      </c>
      <c r="BV322" s="8" t="str">
        <f t="shared" si="307"/>
        <v/>
      </c>
      <c r="BW322" s="8" t="str">
        <f t="shared" si="308"/>
        <v/>
      </c>
      <c r="BX322" s="8" t="str">
        <f t="shared" si="309"/>
        <v/>
      </c>
      <c r="BY322" s="8" t="str">
        <f t="shared" si="310"/>
        <v>Yellow</v>
      </c>
      <c r="BZ322" s="8" t="str">
        <f t="shared" si="311"/>
        <v>Yellow</v>
      </c>
      <c r="CA322" s="8" t="str">
        <f t="shared" si="312"/>
        <v>Yellow</v>
      </c>
      <c r="CB322" s="8" t="str">
        <f t="shared" si="313"/>
        <v>Yellow</v>
      </c>
      <c r="CC322" s="8" t="str">
        <f t="shared" si="314"/>
        <v>Yellow</v>
      </c>
      <c r="CD322" s="8" t="str">
        <f t="shared" si="315"/>
        <v>Yellow</v>
      </c>
      <c r="CE322" s="8" t="str">
        <f t="shared" si="316"/>
        <v>Yellow</v>
      </c>
      <c r="CF322" s="8" t="str">
        <f t="shared" si="317"/>
        <v/>
      </c>
      <c r="CG322" s="8" t="str">
        <f t="shared" si="356"/>
        <v>Yellow</v>
      </c>
      <c r="CH322" s="8" t="str">
        <f t="shared" si="318"/>
        <v/>
      </c>
      <c r="CI322" s="8" t="str">
        <f t="shared" si="357"/>
        <v/>
      </c>
      <c r="CJ322" s="8" t="str">
        <f t="shared" si="319"/>
        <v>Yellow</v>
      </c>
      <c r="CL322" s="10" t="str">
        <f t="shared" si="358"/>
        <v>Portugal - Porto - Pestana Palácio do Freixo - Pousada &amp; National Monument</v>
      </c>
      <c r="CN322" s="22">
        <f t="shared" si="320"/>
        <v>925</v>
      </c>
      <c r="CO322" s="22" t="str">
        <f t="shared" si="321"/>
        <v/>
      </c>
      <c r="CP322" s="22" t="str">
        <f t="shared" si="322"/>
        <v/>
      </c>
      <c r="CQ322" s="22" t="str">
        <f t="shared" si="323"/>
        <v/>
      </c>
      <c r="CR322" s="22" t="str">
        <f t="shared" si="359"/>
        <v/>
      </c>
      <c r="CS322" s="22">
        <f t="shared" si="360"/>
        <v>12</v>
      </c>
      <c r="CY322" s="8" t="str">
        <f t="shared" si="324"/>
        <v>X</v>
      </c>
      <c r="CZ322" s="29" t="str">
        <f t="shared" si="325"/>
        <v>X</v>
      </c>
      <c r="DB322" s="8" t="str">
        <f t="shared" si="326"/>
        <v>X</v>
      </c>
      <c r="DC322" s="8" t="str">
        <f t="shared" si="327"/>
        <v>X</v>
      </c>
      <c r="DD322" s="8" t="str">
        <f t="shared" si="328"/>
        <v>X</v>
      </c>
      <c r="DE322" s="8" t="str">
        <f t="shared" si="329"/>
        <v>X</v>
      </c>
      <c r="DF322" s="8" t="str">
        <f t="shared" si="330"/>
        <v>X</v>
      </c>
      <c r="DG322" s="8" t="str">
        <f t="shared" si="331"/>
        <v>X</v>
      </c>
      <c r="DH322" s="8" t="str">
        <f t="shared" si="332"/>
        <v>X</v>
      </c>
      <c r="DI322" s="8" t="str">
        <f t="shared" si="333"/>
        <v>X</v>
      </c>
      <c r="DJ322" s="8" t="str">
        <f t="shared" si="334"/>
        <v>X</v>
      </c>
      <c r="DK322" s="8" t="str">
        <f t="shared" si="335"/>
        <v>X</v>
      </c>
      <c r="DL322" s="8" t="str">
        <f t="shared" si="336"/>
        <v>X</v>
      </c>
      <c r="DM322" s="8" t="str">
        <f t="shared" si="337"/>
        <v>X</v>
      </c>
      <c r="DN322" s="8" t="str">
        <f t="shared" si="338"/>
        <v>X</v>
      </c>
      <c r="DO322" s="8" t="str">
        <f t="shared" si="339"/>
        <v>X</v>
      </c>
      <c r="DP322" s="8" t="str">
        <f t="shared" si="340"/>
        <v>X</v>
      </c>
      <c r="DQ322" s="8" t="str">
        <f t="shared" si="341"/>
        <v>X</v>
      </c>
      <c r="DR322" s="8" t="str">
        <f t="shared" si="342"/>
        <v>X</v>
      </c>
      <c r="DS322" s="8" t="str">
        <f t="shared" si="343"/>
        <v>X</v>
      </c>
      <c r="DT322" s="8" t="str">
        <f t="shared" si="344"/>
        <v>X</v>
      </c>
      <c r="DU322" s="8" t="str">
        <f t="shared" si="345"/>
        <v>X</v>
      </c>
      <c r="DV322" s="8" t="str">
        <f t="shared" si="346"/>
        <v>X</v>
      </c>
      <c r="DW322" s="8" t="str">
        <f t="shared" si="347"/>
        <v>X</v>
      </c>
      <c r="DX322" s="8" t="str">
        <f t="shared" si="348"/>
        <v>X</v>
      </c>
      <c r="DZ322" s="8" t="str">
        <f t="shared" si="349"/>
        <v>X</v>
      </c>
      <c r="EB322" s="8">
        <f>IF($DZ322="", "", COUNTIF($DZ$11:$DZ322, "X"))</f>
        <v>312</v>
      </c>
      <c r="ED322" s="10" t="str">
        <f t="shared" si="350"/>
        <v>312. Pestana Palácio do Freixo - Pousada &amp; National Monument</v>
      </c>
      <c r="EF322" s="8">
        <v>312</v>
      </c>
      <c r="EH322" s="10" t="str">
        <f>IF($B322="", "", IF(COUNTIF($B$11:$B322, $B322)&gt;1, "", $B322))</f>
        <v/>
      </c>
      <c r="EI322" s="8" t="str">
        <f t="shared" si="351"/>
        <v/>
      </c>
      <c r="EJ322" s="10" t="str">
        <f t="shared" si="352"/>
        <v/>
      </c>
      <c r="EL322" s="10" t="str">
        <f>IF($C322="", "", IF(COUNTIF($C$11:$C322, $C322)&gt;1, "", $C322))</f>
        <v/>
      </c>
      <c r="EM322" s="8" t="str">
        <f t="shared" si="353"/>
        <v/>
      </c>
      <c r="EN322" s="10" t="str">
        <f t="shared" si="354"/>
        <v>Sunny Isles Beach</v>
      </c>
    </row>
    <row r="323" spans="1:144" hidden="1" x14ac:dyDescent="0.35">
      <c r="A323" s="2"/>
      <c r="B323" s="41" t="s">
        <v>546</v>
      </c>
      <c r="C323" s="42" t="s">
        <v>556</v>
      </c>
      <c r="D323" s="42" t="s">
        <v>557</v>
      </c>
      <c r="E323" s="49">
        <v>300</v>
      </c>
      <c r="F323" s="49">
        <v>266</v>
      </c>
      <c r="G323" s="49">
        <v>34</v>
      </c>
      <c r="H323" s="49">
        <v>12</v>
      </c>
      <c r="I323" s="42" t="s">
        <v>137</v>
      </c>
      <c r="J323" s="50" t="s">
        <v>137</v>
      </c>
      <c r="K323" s="49">
        <v>1000</v>
      </c>
      <c r="L323" s="49">
        <v>1884</v>
      </c>
      <c r="M323" s="49">
        <v>1400</v>
      </c>
      <c r="N323" s="49">
        <v>555</v>
      </c>
      <c r="O323" s="49">
        <v>348</v>
      </c>
      <c r="P323" s="49">
        <v>300</v>
      </c>
      <c r="Q323" s="49">
        <v>600</v>
      </c>
      <c r="R323" s="49">
        <v>1200</v>
      </c>
      <c r="S323" s="50" t="s">
        <v>7</v>
      </c>
      <c r="T323" s="49" t="s">
        <v>137</v>
      </c>
      <c r="U323" s="49" t="s">
        <v>137</v>
      </c>
      <c r="V323" s="49" t="s">
        <v>137</v>
      </c>
      <c r="W323" s="50" t="s">
        <v>7</v>
      </c>
      <c r="X323" s="49" t="s">
        <v>137</v>
      </c>
      <c r="Y323" s="50" t="s">
        <v>137</v>
      </c>
      <c r="Z323" s="49" t="s">
        <v>137</v>
      </c>
      <c r="AA323" s="49">
        <v>14</v>
      </c>
      <c r="AB323" s="67" t="s">
        <v>137</v>
      </c>
      <c r="AC323" s="63" t="s">
        <v>790</v>
      </c>
      <c r="AD323" s="63" t="s">
        <v>1050</v>
      </c>
      <c r="AE323" s="43" t="s">
        <v>137</v>
      </c>
      <c r="AF323" s="2"/>
      <c r="BE323" s="8" t="str">
        <f t="shared" si="355"/>
        <v>X</v>
      </c>
      <c r="BG323" s="8" t="str">
        <f t="shared" si="292"/>
        <v/>
      </c>
      <c r="BH323" s="8" t="str">
        <f t="shared" si="293"/>
        <v/>
      </c>
      <c r="BI323" s="8" t="str">
        <f t="shared" si="294"/>
        <v/>
      </c>
      <c r="BJ323" s="8" t="str">
        <f t="shared" si="295"/>
        <v/>
      </c>
      <c r="BK323" s="8" t="str">
        <f t="shared" si="296"/>
        <v/>
      </c>
      <c r="BL323" s="8" t="str">
        <f t="shared" si="297"/>
        <v/>
      </c>
      <c r="BM323" s="8" t="str">
        <f t="shared" si="298"/>
        <v/>
      </c>
      <c r="BN323" s="8" t="str">
        <f t="shared" si="299"/>
        <v>Yellow</v>
      </c>
      <c r="BO323" s="8" t="str">
        <f t="shared" si="300"/>
        <v>Yellow</v>
      </c>
      <c r="BP323" s="8" t="str">
        <f t="shared" si="301"/>
        <v/>
      </c>
      <c r="BQ323" s="8" t="str">
        <f t="shared" si="302"/>
        <v/>
      </c>
      <c r="BR323" s="8" t="str">
        <f t="shared" si="303"/>
        <v/>
      </c>
      <c r="BS323" s="8" t="str">
        <f t="shared" si="304"/>
        <v/>
      </c>
      <c r="BT323" s="8" t="str">
        <f t="shared" si="305"/>
        <v/>
      </c>
      <c r="BU323" s="8" t="str">
        <f t="shared" si="306"/>
        <v/>
      </c>
      <c r="BV323" s="8" t="str">
        <f t="shared" si="307"/>
        <v/>
      </c>
      <c r="BW323" s="8" t="str">
        <f t="shared" si="308"/>
        <v/>
      </c>
      <c r="BX323" s="8" t="str">
        <f t="shared" si="309"/>
        <v/>
      </c>
      <c r="BY323" s="8" t="str">
        <f t="shared" si="310"/>
        <v>Yellow</v>
      </c>
      <c r="BZ323" s="8" t="str">
        <f t="shared" si="311"/>
        <v>Yellow</v>
      </c>
      <c r="CA323" s="8" t="str">
        <f t="shared" si="312"/>
        <v>Yellow</v>
      </c>
      <c r="CB323" s="8" t="str">
        <f t="shared" si="313"/>
        <v/>
      </c>
      <c r="CC323" s="8" t="str">
        <f t="shared" si="314"/>
        <v>Yellow</v>
      </c>
      <c r="CD323" s="8" t="str">
        <f t="shared" si="315"/>
        <v>Yellow</v>
      </c>
      <c r="CE323" s="8" t="str">
        <f t="shared" si="316"/>
        <v>Yellow</v>
      </c>
      <c r="CF323" s="8" t="str">
        <f t="shared" si="317"/>
        <v/>
      </c>
      <c r="CG323" s="8" t="str">
        <f t="shared" si="356"/>
        <v>Yellow</v>
      </c>
      <c r="CH323" s="8" t="str">
        <f t="shared" si="318"/>
        <v/>
      </c>
      <c r="CI323" s="8" t="str">
        <f t="shared" si="357"/>
        <v/>
      </c>
      <c r="CJ323" s="8" t="str">
        <f t="shared" si="319"/>
        <v>Yellow</v>
      </c>
      <c r="CL323" s="10" t="str">
        <f t="shared" si="358"/>
        <v>Portugal - Funchal - Savoy Palace</v>
      </c>
      <c r="CN323" s="22">
        <f t="shared" si="320"/>
        <v>1884</v>
      </c>
      <c r="CO323" s="22" t="str">
        <f t="shared" si="321"/>
        <v/>
      </c>
      <c r="CP323" s="22" t="str">
        <f t="shared" si="322"/>
        <v/>
      </c>
      <c r="CQ323" s="22" t="str">
        <f t="shared" si="323"/>
        <v/>
      </c>
      <c r="CR323" s="22" t="str">
        <f t="shared" si="359"/>
        <v/>
      </c>
      <c r="CS323" s="22">
        <f t="shared" si="360"/>
        <v>14</v>
      </c>
      <c r="CY323" s="8" t="str">
        <f t="shared" si="324"/>
        <v>X</v>
      </c>
      <c r="CZ323" s="29" t="str">
        <f t="shared" si="325"/>
        <v>X</v>
      </c>
      <c r="DB323" s="8" t="str">
        <f t="shared" si="326"/>
        <v>X</v>
      </c>
      <c r="DC323" s="8" t="str">
        <f t="shared" si="327"/>
        <v>X</v>
      </c>
      <c r="DD323" s="8" t="str">
        <f t="shared" si="328"/>
        <v>X</v>
      </c>
      <c r="DE323" s="8" t="str">
        <f t="shared" si="329"/>
        <v>X</v>
      </c>
      <c r="DF323" s="8" t="str">
        <f t="shared" si="330"/>
        <v>X</v>
      </c>
      <c r="DG323" s="8" t="str">
        <f t="shared" si="331"/>
        <v>X</v>
      </c>
      <c r="DH323" s="8" t="str">
        <f t="shared" si="332"/>
        <v>X</v>
      </c>
      <c r="DI323" s="8" t="str">
        <f t="shared" si="333"/>
        <v>X</v>
      </c>
      <c r="DJ323" s="8" t="str">
        <f t="shared" si="334"/>
        <v>X</v>
      </c>
      <c r="DK323" s="8" t="str">
        <f t="shared" si="335"/>
        <v>X</v>
      </c>
      <c r="DL323" s="8" t="str">
        <f t="shared" si="336"/>
        <v>X</v>
      </c>
      <c r="DM323" s="8" t="str">
        <f t="shared" si="337"/>
        <v>X</v>
      </c>
      <c r="DN323" s="8" t="str">
        <f t="shared" si="338"/>
        <v>X</v>
      </c>
      <c r="DO323" s="8" t="str">
        <f t="shared" si="339"/>
        <v>X</v>
      </c>
      <c r="DP323" s="8" t="str">
        <f t="shared" si="340"/>
        <v>X</v>
      </c>
      <c r="DQ323" s="8" t="str">
        <f t="shared" si="341"/>
        <v>X</v>
      </c>
      <c r="DR323" s="8" t="str">
        <f t="shared" si="342"/>
        <v>X</v>
      </c>
      <c r="DS323" s="8" t="str">
        <f t="shared" si="343"/>
        <v>X</v>
      </c>
      <c r="DT323" s="8" t="str">
        <f t="shared" si="344"/>
        <v>X</v>
      </c>
      <c r="DU323" s="8" t="str">
        <f t="shared" si="345"/>
        <v>X</v>
      </c>
      <c r="DV323" s="8" t="str">
        <f t="shared" si="346"/>
        <v>X</v>
      </c>
      <c r="DW323" s="8" t="str">
        <f t="shared" si="347"/>
        <v>X</v>
      </c>
      <c r="DX323" s="8" t="str">
        <f t="shared" si="348"/>
        <v>X</v>
      </c>
      <c r="DZ323" s="8" t="str">
        <f t="shared" si="349"/>
        <v>X</v>
      </c>
      <c r="EB323" s="8">
        <f>IF($DZ323="", "", COUNTIF($DZ$11:$DZ323, "X"))</f>
        <v>313</v>
      </c>
      <c r="ED323" s="10" t="str">
        <f t="shared" si="350"/>
        <v>313. Savoy Palace</v>
      </c>
      <c r="EF323" s="8">
        <v>313</v>
      </c>
      <c r="EH323" s="10" t="str">
        <f>IF($B323="", "", IF(COUNTIF($B$11:$B323, $B323)&gt;1, "", $B323))</f>
        <v/>
      </c>
      <c r="EI323" s="8" t="str">
        <f t="shared" si="351"/>
        <v/>
      </c>
      <c r="EJ323" s="10" t="str">
        <f t="shared" si="352"/>
        <v/>
      </c>
      <c r="EL323" s="10" t="str">
        <f>IF($C323="", "", IF(COUNTIF($C$11:$C323, $C323)&gt;1, "", $C323))</f>
        <v/>
      </c>
      <c r="EM323" s="8" t="str">
        <f t="shared" si="353"/>
        <v/>
      </c>
      <c r="EN323" s="10" t="str">
        <f t="shared" si="354"/>
        <v>Surrey</v>
      </c>
    </row>
    <row r="324" spans="1:144" hidden="1" x14ac:dyDescent="0.35">
      <c r="A324" s="2"/>
      <c r="B324" s="41" t="s">
        <v>546</v>
      </c>
      <c r="C324" s="42" t="s">
        <v>1295</v>
      </c>
      <c r="D324" s="42" t="s">
        <v>1296</v>
      </c>
      <c r="E324" s="49">
        <v>30</v>
      </c>
      <c r="F324" s="49">
        <v>27</v>
      </c>
      <c r="G324" s="49">
        <v>3</v>
      </c>
      <c r="H324" s="49">
        <v>2</v>
      </c>
      <c r="I324" s="42" t="s">
        <v>137</v>
      </c>
      <c r="J324" s="50" t="s">
        <v>137</v>
      </c>
      <c r="K324" s="49">
        <v>90</v>
      </c>
      <c r="L324" s="49">
        <v>138</v>
      </c>
      <c r="M324" s="49">
        <v>90</v>
      </c>
      <c r="N324" s="49">
        <v>48</v>
      </c>
      <c r="O324" s="49">
        <v>80</v>
      </c>
      <c r="P324" s="49" t="s">
        <v>137</v>
      </c>
      <c r="Q324" s="49">
        <v>20</v>
      </c>
      <c r="R324" s="49">
        <v>0</v>
      </c>
      <c r="S324" s="50" t="s">
        <v>7</v>
      </c>
      <c r="T324" s="49" t="s">
        <v>137</v>
      </c>
      <c r="U324" s="49" t="s">
        <v>137</v>
      </c>
      <c r="V324" s="49" t="s">
        <v>137</v>
      </c>
      <c r="W324" s="50" t="s">
        <v>137</v>
      </c>
      <c r="X324" s="49" t="s">
        <v>137</v>
      </c>
      <c r="Y324" s="50" t="s">
        <v>137</v>
      </c>
      <c r="Z324" s="49" t="s">
        <v>137</v>
      </c>
      <c r="AA324" s="49">
        <v>18</v>
      </c>
      <c r="AB324" s="67" t="s">
        <v>137</v>
      </c>
      <c r="AC324" s="63" t="s">
        <v>790</v>
      </c>
      <c r="AD324" s="63" t="s">
        <v>1297</v>
      </c>
      <c r="AE324" s="43" t="s">
        <v>137</v>
      </c>
      <c r="AF324" s="2"/>
      <c r="BE324" s="8" t="str">
        <f t="shared" si="355"/>
        <v>X</v>
      </c>
      <c r="BG324" s="8" t="str">
        <f t="shared" si="292"/>
        <v/>
      </c>
      <c r="BH324" s="8" t="str">
        <f t="shared" si="293"/>
        <v/>
      </c>
      <c r="BI324" s="8" t="str">
        <f t="shared" si="294"/>
        <v/>
      </c>
      <c r="BJ324" s="8" t="str">
        <f t="shared" si="295"/>
        <v/>
      </c>
      <c r="BK324" s="8" t="str">
        <f t="shared" si="296"/>
        <v/>
      </c>
      <c r="BL324" s="8" t="str">
        <f t="shared" si="297"/>
        <v/>
      </c>
      <c r="BM324" s="8" t="str">
        <f t="shared" si="298"/>
        <v/>
      </c>
      <c r="BN324" s="8" t="str">
        <f t="shared" si="299"/>
        <v>Yellow</v>
      </c>
      <c r="BO324" s="8" t="str">
        <f t="shared" si="300"/>
        <v>Yellow</v>
      </c>
      <c r="BP324" s="8" t="str">
        <f t="shared" si="301"/>
        <v/>
      </c>
      <c r="BQ324" s="8" t="str">
        <f t="shared" si="302"/>
        <v/>
      </c>
      <c r="BR324" s="8" t="str">
        <f t="shared" si="303"/>
        <v/>
      </c>
      <c r="BS324" s="8" t="str">
        <f t="shared" si="304"/>
        <v/>
      </c>
      <c r="BT324" s="8" t="str">
        <f t="shared" si="305"/>
        <v/>
      </c>
      <c r="BU324" s="8" t="str">
        <f t="shared" si="306"/>
        <v>Yellow</v>
      </c>
      <c r="BV324" s="8" t="str">
        <f t="shared" si="307"/>
        <v/>
      </c>
      <c r="BW324" s="8" t="str">
        <f t="shared" si="308"/>
        <v/>
      </c>
      <c r="BX324" s="8" t="str">
        <f t="shared" si="309"/>
        <v/>
      </c>
      <c r="BY324" s="8" t="str">
        <f t="shared" si="310"/>
        <v>Yellow</v>
      </c>
      <c r="BZ324" s="8" t="str">
        <f t="shared" si="311"/>
        <v>Yellow</v>
      </c>
      <c r="CA324" s="8" t="str">
        <f t="shared" si="312"/>
        <v>Yellow</v>
      </c>
      <c r="CB324" s="8" t="str">
        <f t="shared" si="313"/>
        <v>Yellow</v>
      </c>
      <c r="CC324" s="8" t="str">
        <f t="shared" si="314"/>
        <v>Yellow</v>
      </c>
      <c r="CD324" s="8" t="str">
        <f t="shared" si="315"/>
        <v>Yellow</v>
      </c>
      <c r="CE324" s="8" t="str">
        <f t="shared" si="316"/>
        <v>Yellow</v>
      </c>
      <c r="CF324" s="8" t="str">
        <f t="shared" si="317"/>
        <v/>
      </c>
      <c r="CG324" s="8" t="str">
        <f t="shared" si="356"/>
        <v>Yellow</v>
      </c>
      <c r="CH324" s="8" t="str">
        <f t="shared" si="318"/>
        <v/>
      </c>
      <c r="CI324" s="8" t="str">
        <f t="shared" si="357"/>
        <v/>
      </c>
      <c r="CJ324" s="8" t="str">
        <f t="shared" si="319"/>
        <v>Yellow</v>
      </c>
      <c r="CL324" s="10" t="str">
        <f t="shared" si="358"/>
        <v>Portugal - Sintra - Valverde Sintra Palácio de Seteais</v>
      </c>
      <c r="CN324" s="22">
        <f t="shared" si="320"/>
        <v>138</v>
      </c>
      <c r="CO324" s="22" t="str">
        <f t="shared" si="321"/>
        <v/>
      </c>
      <c r="CP324" s="22" t="str">
        <f t="shared" si="322"/>
        <v/>
      </c>
      <c r="CQ324" s="22" t="str">
        <f t="shared" si="323"/>
        <v/>
      </c>
      <c r="CR324" s="22" t="str">
        <f t="shared" si="359"/>
        <v/>
      </c>
      <c r="CS324" s="22">
        <f t="shared" si="360"/>
        <v>18</v>
      </c>
      <c r="CY324" s="8" t="str">
        <f t="shared" si="324"/>
        <v>X</v>
      </c>
      <c r="CZ324" s="29" t="str">
        <f t="shared" si="325"/>
        <v>X</v>
      </c>
      <c r="DB324" s="8" t="str">
        <f t="shared" si="326"/>
        <v>X</v>
      </c>
      <c r="DC324" s="8" t="str">
        <f t="shared" si="327"/>
        <v>X</v>
      </c>
      <c r="DD324" s="8" t="str">
        <f t="shared" si="328"/>
        <v>X</v>
      </c>
      <c r="DE324" s="8" t="str">
        <f t="shared" si="329"/>
        <v>X</v>
      </c>
      <c r="DF324" s="8" t="str">
        <f t="shared" si="330"/>
        <v>X</v>
      </c>
      <c r="DG324" s="8" t="str">
        <f t="shared" si="331"/>
        <v>X</v>
      </c>
      <c r="DH324" s="8" t="str">
        <f t="shared" si="332"/>
        <v>X</v>
      </c>
      <c r="DI324" s="8" t="str">
        <f t="shared" si="333"/>
        <v>X</v>
      </c>
      <c r="DJ324" s="8" t="str">
        <f t="shared" si="334"/>
        <v>X</v>
      </c>
      <c r="DK324" s="8" t="str">
        <f t="shared" si="335"/>
        <v>X</v>
      </c>
      <c r="DL324" s="8" t="str">
        <f t="shared" si="336"/>
        <v>X</v>
      </c>
      <c r="DM324" s="8" t="str">
        <f t="shared" si="337"/>
        <v>X</v>
      </c>
      <c r="DN324" s="8" t="str">
        <f t="shared" si="338"/>
        <v>X</v>
      </c>
      <c r="DO324" s="8" t="str">
        <f t="shared" si="339"/>
        <v>X</v>
      </c>
      <c r="DP324" s="8" t="str">
        <f t="shared" si="340"/>
        <v>X</v>
      </c>
      <c r="DQ324" s="8" t="str">
        <f t="shared" si="341"/>
        <v>X</v>
      </c>
      <c r="DR324" s="8" t="str">
        <f t="shared" si="342"/>
        <v>X</v>
      </c>
      <c r="DS324" s="8" t="str">
        <f t="shared" si="343"/>
        <v>X</v>
      </c>
      <c r="DT324" s="8" t="str">
        <f t="shared" si="344"/>
        <v>X</v>
      </c>
      <c r="DU324" s="8" t="str">
        <f t="shared" si="345"/>
        <v>X</v>
      </c>
      <c r="DV324" s="8" t="str">
        <f t="shared" si="346"/>
        <v>X</v>
      </c>
      <c r="DW324" s="8" t="str">
        <f t="shared" si="347"/>
        <v>X</v>
      </c>
      <c r="DX324" s="8" t="str">
        <f t="shared" si="348"/>
        <v>X</v>
      </c>
      <c r="DZ324" s="8" t="str">
        <f t="shared" si="349"/>
        <v>X</v>
      </c>
      <c r="EB324" s="8">
        <f>IF($DZ324="", "", COUNTIF($DZ$11:$DZ324, "X"))</f>
        <v>314</v>
      </c>
      <c r="ED324" s="10" t="str">
        <f t="shared" si="350"/>
        <v>314. Valverde Sintra Palácio de Seteais</v>
      </c>
      <c r="EF324" s="8">
        <v>314</v>
      </c>
      <c r="EH324" s="10" t="str">
        <f>IF($B324="", "", IF(COUNTIF($B$11:$B324, $B324)&gt;1, "", $B324))</f>
        <v/>
      </c>
      <c r="EI324" s="8" t="str">
        <f t="shared" si="351"/>
        <v/>
      </c>
      <c r="EJ324" s="10" t="str">
        <f t="shared" si="352"/>
        <v/>
      </c>
      <c r="EL324" s="10" t="str">
        <f>IF($C324="", "", IF(COUNTIF($C$11:$C324, $C324)&gt;1, "", $C324))</f>
        <v>Sintra</v>
      </c>
      <c r="EM324" s="8">
        <f t="shared" si="353"/>
        <v>299</v>
      </c>
      <c r="EN324" s="10" t="str">
        <f t="shared" si="354"/>
        <v>Takua Thung District</v>
      </c>
    </row>
    <row r="325" spans="1:144" hidden="1" x14ac:dyDescent="0.35">
      <c r="A325" s="2"/>
      <c r="B325" s="41" t="s">
        <v>546</v>
      </c>
      <c r="C325" s="42" t="s">
        <v>550</v>
      </c>
      <c r="D325" s="42" t="s">
        <v>558</v>
      </c>
      <c r="E325" s="49">
        <v>285</v>
      </c>
      <c r="F325" s="49">
        <v>250</v>
      </c>
      <c r="G325" s="49">
        <v>35</v>
      </c>
      <c r="H325" s="49">
        <v>13</v>
      </c>
      <c r="I325" s="42" t="s">
        <v>137</v>
      </c>
      <c r="J325" s="50" t="s">
        <v>137</v>
      </c>
      <c r="K325" s="49">
        <v>400</v>
      </c>
      <c r="L325" s="49" t="s">
        <v>137</v>
      </c>
      <c r="M325" s="49">
        <v>322</v>
      </c>
      <c r="N325" s="49">
        <v>210</v>
      </c>
      <c r="O325" s="49">
        <v>0</v>
      </c>
      <c r="P325" s="49" t="s">
        <v>137</v>
      </c>
      <c r="Q325" s="49">
        <v>240</v>
      </c>
      <c r="R325" s="49">
        <v>400</v>
      </c>
      <c r="S325" s="50" t="s">
        <v>7</v>
      </c>
      <c r="T325" s="49" t="s">
        <v>137</v>
      </c>
      <c r="U325" s="49" t="s">
        <v>137</v>
      </c>
      <c r="V325" s="49" t="s">
        <v>137</v>
      </c>
      <c r="W325" s="50" t="s">
        <v>7</v>
      </c>
      <c r="X325" s="49" t="s">
        <v>137</v>
      </c>
      <c r="Y325" s="50" t="s">
        <v>137</v>
      </c>
      <c r="Z325" s="49" t="s">
        <v>137</v>
      </c>
      <c r="AA325" s="49">
        <v>5</v>
      </c>
      <c r="AB325" s="67" t="s">
        <v>137</v>
      </c>
      <c r="AC325" s="63" t="s">
        <v>790</v>
      </c>
      <c r="AD325" s="63" t="s">
        <v>1051</v>
      </c>
      <c r="AE325" s="43" t="s">
        <v>137</v>
      </c>
      <c r="AF325" s="2"/>
      <c r="BE325" s="8" t="str">
        <f t="shared" si="355"/>
        <v>X</v>
      </c>
      <c r="BG325" s="8" t="str">
        <f t="shared" si="292"/>
        <v/>
      </c>
      <c r="BH325" s="8" t="str">
        <f t="shared" si="293"/>
        <v/>
      </c>
      <c r="BI325" s="8" t="str">
        <f t="shared" si="294"/>
        <v/>
      </c>
      <c r="BJ325" s="8" t="str">
        <f t="shared" si="295"/>
        <v/>
      </c>
      <c r="BK325" s="8" t="str">
        <f t="shared" si="296"/>
        <v/>
      </c>
      <c r="BL325" s="8" t="str">
        <f t="shared" si="297"/>
        <v/>
      </c>
      <c r="BM325" s="8" t="str">
        <f t="shared" si="298"/>
        <v/>
      </c>
      <c r="BN325" s="8" t="str">
        <f t="shared" si="299"/>
        <v>Yellow</v>
      </c>
      <c r="BO325" s="8" t="str">
        <f t="shared" si="300"/>
        <v>Yellow</v>
      </c>
      <c r="BP325" s="8" t="str">
        <f t="shared" si="301"/>
        <v/>
      </c>
      <c r="BQ325" s="8" t="str">
        <f t="shared" si="302"/>
        <v>Yellow</v>
      </c>
      <c r="BR325" s="8" t="str">
        <f t="shared" si="303"/>
        <v/>
      </c>
      <c r="BS325" s="8" t="str">
        <f t="shared" si="304"/>
        <v/>
      </c>
      <c r="BT325" s="8" t="str">
        <f t="shared" si="305"/>
        <v/>
      </c>
      <c r="BU325" s="8" t="str">
        <f t="shared" si="306"/>
        <v>Yellow</v>
      </c>
      <c r="BV325" s="8" t="str">
        <f t="shared" si="307"/>
        <v/>
      </c>
      <c r="BW325" s="8" t="str">
        <f t="shared" si="308"/>
        <v/>
      </c>
      <c r="BX325" s="8" t="str">
        <f t="shared" si="309"/>
        <v/>
      </c>
      <c r="BY325" s="8" t="str">
        <f t="shared" si="310"/>
        <v>Yellow</v>
      </c>
      <c r="BZ325" s="8" t="str">
        <f t="shared" si="311"/>
        <v>Yellow</v>
      </c>
      <c r="CA325" s="8" t="str">
        <f t="shared" si="312"/>
        <v>Yellow</v>
      </c>
      <c r="CB325" s="8" t="str">
        <f t="shared" si="313"/>
        <v/>
      </c>
      <c r="CC325" s="8" t="str">
        <f t="shared" si="314"/>
        <v>Yellow</v>
      </c>
      <c r="CD325" s="8" t="str">
        <f t="shared" si="315"/>
        <v>Yellow</v>
      </c>
      <c r="CE325" s="8" t="str">
        <f t="shared" si="316"/>
        <v>Yellow</v>
      </c>
      <c r="CF325" s="8" t="str">
        <f t="shared" si="317"/>
        <v/>
      </c>
      <c r="CG325" s="8" t="str">
        <f t="shared" si="356"/>
        <v>Yellow</v>
      </c>
      <c r="CH325" s="8" t="str">
        <f t="shared" si="318"/>
        <v/>
      </c>
      <c r="CI325" s="8" t="str">
        <f t="shared" si="357"/>
        <v/>
      </c>
      <c r="CJ325" s="8" t="str">
        <f t="shared" si="319"/>
        <v>Yellow</v>
      </c>
      <c r="CL325" s="10" t="str">
        <f t="shared" si="358"/>
        <v>Portugal - Lisbon - Tivoli Avenida Liberdade</v>
      </c>
      <c r="CN325" s="22" t="str">
        <f t="shared" si="320"/>
        <v/>
      </c>
      <c r="CO325" s="22" t="str">
        <f t="shared" si="321"/>
        <v/>
      </c>
      <c r="CP325" s="22" t="str">
        <f t="shared" si="322"/>
        <v/>
      </c>
      <c r="CQ325" s="22" t="str">
        <f t="shared" si="323"/>
        <v/>
      </c>
      <c r="CR325" s="22" t="str">
        <f t="shared" si="359"/>
        <v/>
      </c>
      <c r="CS325" s="22">
        <f t="shared" si="360"/>
        <v>5</v>
      </c>
      <c r="CY325" s="8" t="str">
        <f t="shared" si="324"/>
        <v>X</v>
      </c>
      <c r="CZ325" s="29" t="str">
        <f t="shared" si="325"/>
        <v>X</v>
      </c>
      <c r="DB325" s="8" t="str">
        <f t="shared" si="326"/>
        <v>X</v>
      </c>
      <c r="DC325" s="8" t="str">
        <f t="shared" si="327"/>
        <v>X</v>
      </c>
      <c r="DD325" s="8" t="str">
        <f t="shared" si="328"/>
        <v>X</v>
      </c>
      <c r="DE325" s="8" t="str">
        <f t="shared" si="329"/>
        <v>X</v>
      </c>
      <c r="DF325" s="8" t="str">
        <f t="shared" si="330"/>
        <v>X</v>
      </c>
      <c r="DG325" s="8" t="str">
        <f t="shared" si="331"/>
        <v>X</v>
      </c>
      <c r="DH325" s="8" t="str">
        <f t="shared" si="332"/>
        <v>X</v>
      </c>
      <c r="DI325" s="8" t="str">
        <f t="shared" si="333"/>
        <v>X</v>
      </c>
      <c r="DJ325" s="8" t="str">
        <f t="shared" si="334"/>
        <v>X</v>
      </c>
      <c r="DK325" s="8" t="str">
        <f t="shared" si="335"/>
        <v>X</v>
      </c>
      <c r="DL325" s="8" t="str">
        <f t="shared" si="336"/>
        <v>X</v>
      </c>
      <c r="DM325" s="8" t="str">
        <f t="shared" si="337"/>
        <v>X</v>
      </c>
      <c r="DN325" s="8" t="str">
        <f t="shared" si="338"/>
        <v>X</v>
      </c>
      <c r="DO325" s="8" t="str">
        <f t="shared" si="339"/>
        <v>X</v>
      </c>
      <c r="DP325" s="8" t="str">
        <f t="shared" si="340"/>
        <v>X</v>
      </c>
      <c r="DQ325" s="8" t="str">
        <f t="shared" si="341"/>
        <v>X</v>
      </c>
      <c r="DR325" s="8" t="str">
        <f t="shared" si="342"/>
        <v>X</v>
      </c>
      <c r="DS325" s="8" t="str">
        <f t="shared" si="343"/>
        <v>X</v>
      </c>
      <c r="DT325" s="8" t="str">
        <f t="shared" si="344"/>
        <v>X</v>
      </c>
      <c r="DU325" s="8" t="str">
        <f t="shared" si="345"/>
        <v>X</v>
      </c>
      <c r="DV325" s="8" t="str">
        <f t="shared" si="346"/>
        <v>X</v>
      </c>
      <c r="DW325" s="8" t="str">
        <f t="shared" si="347"/>
        <v>X</v>
      </c>
      <c r="DX325" s="8" t="str">
        <f t="shared" si="348"/>
        <v>X</v>
      </c>
      <c r="DZ325" s="8" t="str">
        <f t="shared" si="349"/>
        <v>X</v>
      </c>
      <c r="EB325" s="8">
        <f>IF($DZ325="", "", COUNTIF($DZ$11:$DZ325, "X"))</f>
        <v>315</v>
      </c>
      <c r="ED325" s="10" t="str">
        <f t="shared" si="350"/>
        <v>315. Tivoli Avenida Liberdade</v>
      </c>
      <c r="EF325" s="8">
        <v>315</v>
      </c>
      <c r="EH325" s="10" t="str">
        <f>IF($B325="", "", IF(COUNTIF($B$11:$B325, $B325)&gt;1, "", $B325))</f>
        <v/>
      </c>
      <c r="EI325" s="8" t="str">
        <f t="shared" si="351"/>
        <v/>
      </c>
      <c r="EJ325" s="10" t="str">
        <f t="shared" si="352"/>
        <v/>
      </c>
      <c r="EL325" s="10" t="str">
        <f>IF($C325="", "", IF(COUNTIF($C$11:$C325, $C325)&gt;1, "", $C325))</f>
        <v/>
      </c>
      <c r="EM325" s="8" t="str">
        <f t="shared" si="353"/>
        <v/>
      </c>
      <c r="EN325" s="10" t="str">
        <f t="shared" si="354"/>
        <v>Taormina</v>
      </c>
    </row>
    <row r="326" spans="1:144" hidden="1" x14ac:dyDescent="0.35">
      <c r="A326" s="2"/>
      <c r="B326" s="41" t="s">
        <v>546</v>
      </c>
      <c r="C326" s="42" t="s">
        <v>1255</v>
      </c>
      <c r="D326" s="42" t="s">
        <v>1256</v>
      </c>
      <c r="E326" s="49">
        <v>26</v>
      </c>
      <c r="F326" s="49">
        <v>26</v>
      </c>
      <c r="G326" s="49" t="s">
        <v>137</v>
      </c>
      <c r="H326" s="49">
        <v>0</v>
      </c>
      <c r="I326" s="42" t="s">
        <v>137</v>
      </c>
      <c r="J326" s="50" t="s">
        <v>137</v>
      </c>
      <c r="K326" s="49" t="s">
        <v>137</v>
      </c>
      <c r="L326" s="49" t="s">
        <v>137</v>
      </c>
      <c r="M326" s="49" t="s">
        <v>137</v>
      </c>
      <c r="N326" s="49" t="s">
        <v>137</v>
      </c>
      <c r="O326" s="49" t="s">
        <v>137</v>
      </c>
      <c r="P326" s="49" t="s">
        <v>137</v>
      </c>
      <c r="Q326" s="49" t="s">
        <v>137</v>
      </c>
      <c r="R326" s="49" t="s">
        <v>137</v>
      </c>
      <c r="S326" s="50" t="s">
        <v>137</v>
      </c>
      <c r="T326" s="49" t="s">
        <v>137</v>
      </c>
      <c r="U326" s="49" t="s">
        <v>137</v>
      </c>
      <c r="V326" s="49" t="s">
        <v>137</v>
      </c>
      <c r="W326" s="50" t="s">
        <v>137</v>
      </c>
      <c r="X326" s="49" t="s">
        <v>137</v>
      </c>
      <c r="Y326" s="50" t="s">
        <v>137</v>
      </c>
      <c r="Z326" s="49" t="s">
        <v>137</v>
      </c>
      <c r="AA326" s="49" t="s">
        <v>137</v>
      </c>
      <c r="AB326" s="67" t="s">
        <v>137</v>
      </c>
      <c r="AC326" s="63" t="s">
        <v>790</v>
      </c>
      <c r="AD326" s="63" t="s">
        <v>1257</v>
      </c>
      <c r="AE326" s="43" t="s">
        <v>137</v>
      </c>
      <c r="AF326" s="2"/>
      <c r="BE326" s="8" t="str">
        <f t="shared" si="355"/>
        <v>X</v>
      </c>
      <c r="BG326" s="8" t="str">
        <f t="shared" si="292"/>
        <v/>
      </c>
      <c r="BH326" s="8" t="str">
        <f t="shared" si="293"/>
        <v/>
      </c>
      <c r="BI326" s="8" t="str">
        <f t="shared" si="294"/>
        <v/>
      </c>
      <c r="BJ326" s="8" t="str">
        <f t="shared" si="295"/>
        <v/>
      </c>
      <c r="BK326" s="8" t="str">
        <f t="shared" si="296"/>
        <v/>
      </c>
      <c r="BL326" s="8" t="str">
        <f t="shared" si="297"/>
        <v>Yellow</v>
      </c>
      <c r="BM326" s="8" t="str">
        <f t="shared" si="298"/>
        <v/>
      </c>
      <c r="BN326" s="8" t="str">
        <f t="shared" si="299"/>
        <v>Yellow</v>
      </c>
      <c r="BO326" s="8" t="str">
        <f t="shared" si="300"/>
        <v>Yellow</v>
      </c>
      <c r="BP326" s="8" t="str">
        <f t="shared" si="301"/>
        <v>Yellow</v>
      </c>
      <c r="BQ326" s="8" t="str">
        <f t="shared" si="302"/>
        <v>Yellow</v>
      </c>
      <c r="BR326" s="8" t="str">
        <f t="shared" si="303"/>
        <v>Yellow</v>
      </c>
      <c r="BS326" s="8" t="str">
        <f t="shared" si="304"/>
        <v>Yellow</v>
      </c>
      <c r="BT326" s="8" t="str">
        <f t="shared" si="305"/>
        <v>Yellow</v>
      </c>
      <c r="BU326" s="8" t="str">
        <f t="shared" si="306"/>
        <v>Yellow</v>
      </c>
      <c r="BV326" s="8" t="str">
        <f t="shared" si="307"/>
        <v>Yellow</v>
      </c>
      <c r="BW326" s="8" t="str">
        <f t="shared" si="308"/>
        <v>Yellow</v>
      </c>
      <c r="BX326" s="8" t="str">
        <f t="shared" si="309"/>
        <v>Yellow</v>
      </c>
      <c r="BY326" s="8" t="str">
        <f t="shared" si="310"/>
        <v>Yellow</v>
      </c>
      <c r="BZ326" s="8" t="str">
        <f t="shared" si="311"/>
        <v>Yellow</v>
      </c>
      <c r="CA326" s="8" t="str">
        <f t="shared" si="312"/>
        <v>Yellow</v>
      </c>
      <c r="CB326" s="8" t="str">
        <f t="shared" si="313"/>
        <v>Yellow</v>
      </c>
      <c r="CC326" s="8" t="str">
        <f t="shared" si="314"/>
        <v>Yellow</v>
      </c>
      <c r="CD326" s="8" t="str">
        <f t="shared" si="315"/>
        <v>Yellow</v>
      </c>
      <c r="CE326" s="8" t="str">
        <f t="shared" si="316"/>
        <v>Yellow</v>
      </c>
      <c r="CF326" s="8" t="str">
        <f t="shared" si="317"/>
        <v>Yellow</v>
      </c>
      <c r="CG326" s="8" t="str">
        <f t="shared" si="356"/>
        <v>Yellow</v>
      </c>
      <c r="CH326" s="8" t="str">
        <f t="shared" si="318"/>
        <v/>
      </c>
      <c r="CI326" s="8" t="str">
        <f t="shared" si="357"/>
        <v/>
      </c>
      <c r="CJ326" s="8" t="str">
        <f t="shared" si="319"/>
        <v>Yellow</v>
      </c>
      <c r="CL326" s="10" t="str">
        <f t="shared" si="358"/>
        <v>Portugal - Moure - Maison Albar Amoure</v>
      </c>
      <c r="CN326" s="22" t="str">
        <f t="shared" si="320"/>
        <v/>
      </c>
      <c r="CO326" s="22" t="str">
        <f t="shared" si="321"/>
        <v/>
      </c>
      <c r="CP326" s="22" t="str">
        <f t="shared" si="322"/>
        <v/>
      </c>
      <c r="CQ326" s="22" t="str">
        <f t="shared" si="323"/>
        <v/>
      </c>
      <c r="CR326" s="22" t="str">
        <f t="shared" si="359"/>
        <v/>
      </c>
      <c r="CS326" s="22" t="str">
        <f t="shared" si="360"/>
        <v/>
      </c>
      <c r="CY326" s="8" t="str">
        <f t="shared" si="324"/>
        <v>X</v>
      </c>
      <c r="CZ326" s="29" t="str">
        <f t="shared" si="325"/>
        <v>X</v>
      </c>
      <c r="DB326" s="8" t="str">
        <f t="shared" si="326"/>
        <v>X</v>
      </c>
      <c r="DC326" s="8" t="str">
        <f t="shared" si="327"/>
        <v>X</v>
      </c>
      <c r="DD326" s="8" t="str">
        <f t="shared" si="328"/>
        <v>X</v>
      </c>
      <c r="DE326" s="8" t="str">
        <f t="shared" si="329"/>
        <v>X</v>
      </c>
      <c r="DF326" s="8" t="str">
        <f t="shared" si="330"/>
        <v>X</v>
      </c>
      <c r="DG326" s="8" t="str">
        <f t="shared" si="331"/>
        <v>X</v>
      </c>
      <c r="DH326" s="8" t="str">
        <f t="shared" si="332"/>
        <v>X</v>
      </c>
      <c r="DI326" s="8" t="str">
        <f t="shared" si="333"/>
        <v>X</v>
      </c>
      <c r="DJ326" s="8" t="str">
        <f t="shared" si="334"/>
        <v>X</v>
      </c>
      <c r="DK326" s="8" t="str">
        <f t="shared" si="335"/>
        <v>X</v>
      </c>
      <c r="DL326" s="8" t="str">
        <f t="shared" si="336"/>
        <v>X</v>
      </c>
      <c r="DM326" s="8" t="str">
        <f t="shared" si="337"/>
        <v>X</v>
      </c>
      <c r="DN326" s="8" t="str">
        <f t="shared" si="338"/>
        <v>X</v>
      </c>
      <c r="DO326" s="8" t="str">
        <f t="shared" si="339"/>
        <v>X</v>
      </c>
      <c r="DP326" s="8" t="str">
        <f t="shared" si="340"/>
        <v>X</v>
      </c>
      <c r="DQ326" s="8" t="str">
        <f t="shared" si="341"/>
        <v>X</v>
      </c>
      <c r="DR326" s="8" t="str">
        <f t="shared" si="342"/>
        <v>X</v>
      </c>
      <c r="DS326" s="8" t="str">
        <f t="shared" si="343"/>
        <v>X</v>
      </c>
      <c r="DT326" s="8" t="str">
        <f t="shared" si="344"/>
        <v>X</v>
      </c>
      <c r="DU326" s="8" t="str">
        <f t="shared" si="345"/>
        <v>X</v>
      </c>
      <c r="DV326" s="8" t="str">
        <f t="shared" si="346"/>
        <v>X</v>
      </c>
      <c r="DW326" s="8" t="str">
        <f t="shared" si="347"/>
        <v>X</v>
      </c>
      <c r="DX326" s="8" t="str">
        <f t="shared" si="348"/>
        <v>X</v>
      </c>
      <c r="DZ326" s="8" t="str">
        <f t="shared" si="349"/>
        <v>X</v>
      </c>
      <c r="EB326" s="8">
        <f>IF($DZ326="", "", COUNTIF($DZ$11:$DZ326, "X"))</f>
        <v>316</v>
      </c>
      <c r="ED326" s="10" t="str">
        <f t="shared" si="350"/>
        <v>316. Maison Albar Amoure</v>
      </c>
      <c r="EF326" s="8">
        <v>316</v>
      </c>
      <c r="EH326" s="10" t="str">
        <f>IF($B326="", "", IF(COUNTIF($B$11:$B326, $B326)&gt;1, "", $B326))</f>
        <v/>
      </c>
      <c r="EI326" s="8" t="str">
        <f t="shared" si="351"/>
        <v/>
      </c>
      <c r="EJ326" s="10" t="str">
        <f t="shared" si="352"/>
        <v/>
      </c>
      <c r="EL326" s="10" t="str">
        <f>IF($C326="", "", IF(COUNTIF($C$11:$C326, $C326)&gt;1, "", $C326))</f>
        <v>Moure</v>
      </c>
      <c r="EM326" s="8">
        <f t="shared" si="353"/>
        <v>190</v>
      </c>
      <c r="EN326" s="10" t="str">
        <f t="shared" si="354"/>
        <v>Taormina (ME)</v>
      </c>
    </row>
    <row r="327" spans="1:144" hidden="1" x14ac:dyDescent="0.35">
      <c r="A327" s="2"/>
      <c r="B327" s="41" t="s">
        <v>546</v>
      </c>
      <c r="C327" s="42" t="s">
        <v>1400</v>
      </c>
      <c r="D327" s="42" t="s">
        <v>1401</v>
      </c>
      <c r="E327" s="49">
        <v>113</v>
      </c>
      <c r="F327" s="49">
        <v>45</v>
      </c>
      <c r="G327" s="49">
        <v>68</v>
      </c>
      <c r="H327" s="49">
        <v>0</v>
      </c>
      <c r="I327" s="42" t="s">
        <v>137</v>
      </c>
      <c r="J327" s="50" t="s">
        <v>137</v>
      </c>
      <c r="K327" s="49" t="s">
        <v>137</v>
      </c>
      <c r="L327" s="49" t="s">
        <v>137</v>
      </c>
      <c r="M327" s="49" t="s">
        <v>137</v>
      </c>
      <c r="N327" s="49" t="s">
        <v>137</v>
      </c>
      <c r="O327" s="49" t="s">
        <v>137</v>
      </c>
      <c r="P327" s="49" t="s">
        <v>137</v>
      </c>
      <c r="Q327" s="49" t="s">
        <v>137</v>
      </c>
      <c r="R327" s="49" t="s">
        <v>137</v>
      </c>
      <c r="S327" s="50" t="s">
        <v>137</v>
      </c>
      <c r="T327" s="49" t="s">
        <v>137</v>
      </c>
      <c r="U327" s="49" t="s">
        <v>137</v>
      </c>
      <c r="V327" s="49" t="s">
        <v>137</v>
      </c>
      <c r="W327" s="50" t="s">
        <v>137</v>
      </c>
      <c r="X327" s="49" t="s">
        <v>137</v>
      </c>
      <c r="Y327" s="50" t="s">
        <v>137</v>
      </c>
      <c r="Z327" s="49" t="s">
        <v>137</v>
      </c>
      <c r="AA327" s="49" t="s">
        <v>137</v>
      </c>
      <c r="AB327" s="67" t="s">
        <v>137</v>
      </c>
      <c r="AC327" s="63" t="s">
        <v>790</v>
      </c>
      <c r="AD327" s="63" t="s">
        <v>137</v>
      </c>
      <c r="AE327" s="43" t="s">
        <v>137</v>
      </c>
      <c r="AF327" s="2"/>
      <c r="BE327" s="8" t="str">
        <f t="shared" si="355"/>
        <v>X</v>
      </c>
      <c r="BG327" s="8" t="str">
        <f t="shared" si="292"/>
        <v/>
      </c>
      <c r="BH327" s="8" t="str">
        <f t="shared" si="293"/>
        <v/>
      </c>
      <c r="BI327" s="8" t="str">
        <f t="shared" si="294"/>
        <v/>
      </c>
      <c r="BJ327" s="8" t="str">
        <f t="shared" si="295"/>
        <v/>
      </c>
      <c r="BK327" s="8" t="str">
        <f t="shared" si="296"/>
        <v/>
      </c>
      <c r="BL327" s="8" t="str">
        <f t="shared" si="297"/>
        <v/>
      </c>
      <c r="BM327" s="8" t="str">
        <f t="shared" si="298"/>
        <v/>
      </c>
      <c r="BN327" s="8" t="str">
        <f t="shared" si="299"/>
        <v>Yellow</v>
      </c>
      <c r="BO327" s="8" t="str">
        <f t="shared" si="300"/>
        <v>Yellow</v>
      </c>
      <c r="BP327" s="8" t="str">
        <f t="shared" si="301"/>
        <v>Yellow</v>
      </c>
      <c r="BQ327" s="8" t="str">
        <f t="shared" si="302"/>
        <v>Yellow</v>
      </c>
      <c r="BR327" s="8" t="str">
        <f t="shared" si="303"/>
        <v>Yellow</v>
      </c>
      <c r="BS327" s="8" t="str">
        <f t="shared" si="304"/>
        <v>Yellow</v>
      </c>
      <c r="BT327" s="8" t="str">
        <f t="shared" si="305"/>
        <v>Yellow</v>
      </c>
      <c r="BU327" s="8" t="str">
        <f t="shared" si="306"/>
        <v>Yellow</v>
      </c>
      <c r="BV327" s="8" t="str">
        <f t="shared" si="307"/>
        <v>Yellow</v>
      </c>
      <c r="BW327" s="8" t="str">
        <f t="shared" si="308"/>
        <v>Yellow</v>
      </c>
      <c r="BX327" s="8" t="str">
        <f t="shared" si="309"/>
        <v>Yellow</v>
      </c>
      <c r="BY327" s="8" t="str">
        <f t="shared" si="310"/>
        <v>Yellow</v>
      </c>
      <c r="BZ327" s="8" t="str">
        <f t="shared" si="311"/>
        <v>Yellow</v>
      </c>
      <c r="CA327" s="8" t="str">
        <f t="shared" si="312"/>
        <v>Yellow</v>
      </c>
      <c r="CB327" s="8" t="str">
        <f t="shared" si="313"/>
        <v>Yellow</v>
      </c>
      <c r="CC327" s="8" t="str">
        <f t="shared" si="314"/>
        <v>Yellow</v>
      </c>
      <c r="CD327" s="8" t="str">
        <f t="shared" si="315"/>
        <v>Yellow</v>
      </c>
      <c r="CE327" s="8" t="str">
        <f t="shared" si="316"/>
        <v>Yellow</v>
      </c>
      <c r="CF327" s="8" t="str">
        <f t="shared" si="317"/>
        <v>Yellow</v>
      </c>
      <c r="CG327" s="8" t="str">
        <f t="shared" si="356"/>
        <v>Yellow</v>
      </c>
      <c r="CH327" s="8" t="str">
        <f t="shared" si="318"/>
        <v/>
      </c>
      <c r="CI327" s="8" t="str">
        <f t="shared" si="357"/>
        <v>Yellow</v>
      </c>
      <c r="CJ327" s="8" t="str">
        <f t="shared" si="319"/>
        <v>Yellow</v>
      </c>
      <c r="CL327" s="10" t="str">
        <f t="shared" si="358"/>
        <v>Portugal - Tróia - Na Praia</v>
      </c>
      <c r="CN327" s="22" t="str">
        <f t="shared" si="320"/>
        <v/>
      </c>
      <c r="CO327" s="22" t="str">
        <f t="shared" si="321"/>
        <v/>
      </c>
      <c r="CP327" s="22" t="str">
        <f t="shared" si="322"/>
        <v/>
      </c>
      <c r="CQ327" s="22" t="str">
        <f t="shared" si="323"/>
        <v/>
      </c>
      <c r="CR327" s="22" t="str">
        <f t="shared" si="359"/>
        <v/>
      </c>
      <c r="CS327" s="22" t="str">
        <f t="shared" si="360"/>
        <v/>
      </c>
      <c r="CY327" s="8" t="str">
        <f t="shared" si="324"/>
        <v>X</v>
      </c>
      <c r="CZ327" s="29" t="str">
        <f t="shared" si="325"/>
        <v>X</v>
      </c>
      <c r="DB327" s="8" t="str">
        <f t="shared" si="326"/>
        <v>X</v>
      </c>
      <c r="DC327" s="8" t="str">
        <f t="shared" si="327"/>
        <v>X</v>
      </c>
      <c r="DD327" s="8" t="str">
        <f t="shared" si="328"/>
        <v>X</v>
      </c>
      <c r="DE327" s="8" t="str">
        <f t="shared" si="329"/>
        <v>X</v>
      </c>
      <c r="DF327" s="8" t="str">
        <f t="shared" si="330"/>
        <v>X</v>
      </c>
      <c r="DG327" s="8" t="str">
        <f t="shared" si="331"/>
        <v>X</v>
      </c>
      <c r="DH327" s="8" t="str">
        <f t="shared" si="332"/>
        <v>X</v>
      </c>
      <c r="DI327" s="8" t="str">
        <f t="shared" si="333"/>
        <v>X</v>
      </c>
      <c r="DJ327" s="8" t="str">
        <f t="shared" si="334"/>
        <v>X</v>
      </c>
      <c r="DK327" s="8" t="str">
        <f t="shared" si="335"/>
        <v>X</v>
      </c>
      <c r="DL327" s="8" t="str">
        <f t="shared" si="336"/>
        <v>X</v>
      </c>
      <c r="DM327" s="8" t="str">
        <f t="shared" si="337"/>
        <v>X</v>
      </c>
      <c r="DN327" s="8" t="str">
        <f t="shared" si="338"/>
        <v>X</v>
      </c>
      <c r="DO327" s="8" t="str">
        <f t="shared" si="339"/>
        <v>X</v>
      </c>
      <c r="DP327" s="8" t="str">
        <f t="shared" si="340"/>
        <v>X</v>
      </c>
      <c r="DQ327" s="8" t="str">
        <f t="shared" si="341"/>
        <v>X</v>
      </c>
      <c r="DR327" s="8" t="str">
        <f t="shared" si="342"/>
        <v>X</v>
      </c>
      <c r="DS327" s="8" t="str">
        <f t="shared" si="343"/>
        <v>X</v>
      </c>
      <c r="DT327" s="8" t="str">
        <f t="shared" si="344"/>
        <v>X</v>
      </c>
      <c r="DU327" s="8" t="str">
        <f t="shared" si="345"/>
        <v>X</v>
      </c>
      <c r="DV327" s="8" t="str">
        <f t="shared" si="346"/>
        <v>X</v>
      </c>
      <c r="DW327" s="8" t="str">
        <f t="shared" si="347"/>
        <v>X</v>
      </c>
      <c r="DX327" s="8" t="str">
        <f t="shared" si="348"/>
        <v>X</v>
      </c>
      <c r="DZ327" s="8" t="str">
        <f t="shared" si="349"/>
        <v>X</v>
      </c>
      <c r="EB327" s="8">
        <f>IF($DZ327="", "", COUNTIF($DZ$11:$DZ327, "X"))</f>
        <v>317</v>
      </c>
      <c r="ED327" s="10" t="str">
        <f t="shared" si="350"/>
        <v>317. Na Praia</v>
      </c>
      <c r="EF327" s="8">
        <v>317</v>
      </c>
      <c r="EH327" s="10" t="str">
        <f>IF($B327="", "", IF(COUNTIF($B$11:$B327, $B327)&gt;1, "", $B327))</f>
        <v/>
      </c>
      <c r="EI327" s="8" t="str">
        <f t="shared" si="351"/>
        <v/>
      </c>
      <c r="EJ327" s="10" t="str">
        <f t="shared" si="352"/>
        <v/>
      </c>
      <c r="EL327" s="10" t="str">
        <f>IF($C327="", "", IF(COUNTIF($C$11:$C327, $C327)&gt;1, "", $C327))</f>
        <v>Tróia</v>
      </c>
      <c r="EM327" s="8">
        <f t="shared" si="353"/>
        <v>330</v>
      </c>
      <c r="EN327" s="10" t="str">
        <f t="shared" si="354"/>
        <v>Tbilisi</v>
      </c>
    </row>
    <row r="328" spans="1:144" hidden="1" x14ac:dyDescent="0.35">
      <c r="A328" s="2"/>
      <c r="B328" s="41" t="s">
        <v>546</v>
      </c>
      <c r="C328" s="42" t="s">
        <v>1402</v>
      </c>
      <c r="D328" s="42" t="s">
        <v>1403</v>
      </c>
      <c r="E328" s="49">
        <v>18</v>
      </c>
      <c r="F328" s="49">
        <v>15</v>
      </c>
      <c r="G328" s="49">
        <v>3</v>
      </c>
      <c r="H328" s="49">
        <v>0</v>
      </c>
      <c r="I328" s="42" t="s">
        <v>137</v>
      </c>
      <c r="J328" s="50" t="s">
        <v>137</v>
      </c>
      <c r="K328" s="49" t="s">
        <v>137</v>
      </c>
      <c r="L328" s="49" t="s">
        <v>137</v>
      </c>
      <c r="M328" s="49" t="s">
        <v>137</v>
      </c>
      <c r="N328" s="49" t="s">
        <v>137</v>
      </c>
      <c r="O328" s="49" t="s">
        <v>137</v>
      </c>
      <c r="P328" s="49" t="s">
        <v>137</v>
      </c>
      <c r="Q328" s="49" t="s">
        <v>137</v>
      </c>
      <c r="R328" s="49" t="s">
        <v>137</v>
      </c>
      <c r="S328" s="50" t="s">
        <v>137</v>
      </c>
      <c r="T328" s="49" t="s">
        <v>137</v>
      </c>
      <c r="U328" s="49" t="s">
        <v>137</v>
      </c>
      <c r="V328" s="49" t="s">
        <v>137</v>
      </c>
      <c r="W328" s="50" t="s">
        <v>137</v>
      </c>
      <c r="X328" s="49" t="s">
        <v>137</v>
      </c>
      <c r="Y328" s="50" t="s">
        <v>137</v>
      </c>
      <c r="Z328" s="49" t="s">
        <v>137</v>
      </c>
      <c r="AA328" s="49" t="s">
        <v>137</v>
      </c>
      <c r="AB328" s="67" t="s">
        <v>137</v>
      </c>
      <c r="AC328" s="63" t="s">
        <v>790</v>
      </c>
      <c r="AD328" s="63" t="s">
        <v>137</v>
      </c>
      <c r="AE328" s="43" t="s">
        <v>137</v>
      </c>
      <c r="AF328" s="2"/>
      <c r="BE328" s="8" t="str">
        <f t="shared" si="355"/>
        <v>X</v>
      </c>
      <c r="BG328" s="8" t="str">
        <f t="shared" si="292"/>
        <v/>
      </c>
      <c r="BH328" s="8" t="str">
        <f t="shared" si="293"/>
        <v/>
      </c>
      <c r="BI328" s="8" t="str">
        <f t="shared" si="294"/>
        <v/>
      </c>
      <c r="BJ328" s="8" t="str">
        <f t="shared" si="295"/>
        <v/>
      </c>
      <c r="BK328" s="8" t="str">
        <f t="shared" si="296"/>
        <v/>
      </c>
      <c r="BL328" s="8" t="str">
        <f t="shared" si="297"/>
        <v/>
      </c>
      <c r="BM328" s="8" t="str">
        <f t="shared" si="298"/>
        <v/>
      </c>
      <c r="BN328" s="8" t="str">
        <f t="shared" si="299"/>
        <v>Yellow</v>
      </c>
      <c r="BO328" s="8" t="str">
        <f t="shared" si="300"/>
        <v>Yellow</v>
      </c>
      <c r="BP328" s="8" t="str">
        <f t="shared" si="301"/>
        <v>Yellow</v>
      </c>
      <c r="BQ328" s="8" t="str">
        <f t="shared" si="302"/>
        <v>Yellow</v>
      </c>
      <c r="BR328" s="8" t="str">
        <f t="shared" si="303"/>
        <v>Yellow</v>
      </c>
      <c r="BS328" s="8" t="str">
        <f t="shared" si="304"/>
        <v>Yellow</v>
      </c>
      <c r="BT328" s="8" t="str">
        <f t="shared" si="305"/>
        <v>Yellow</v>
      </c>
      <c r="BU328" s="8" t="str">
        <f t="shared" si="306"/>
        <v>Yellow</v>
      </c>
      <c r="BV328" s="8" t="str">
        <f t="shared" si="307"/>
        <v>Yellow</v>
      </c>
      <c r="BW328" s="8" t="str">
        <f t="shared" si="308"/>
        <v>Yellow</v>
      </c>
      <c r="BX328" s="8" t="str">
        <f t="shared" si="309"/>
        <v>Yellow</v>
      </c>
      <c r="BY328" s="8" t="str">
        <f t="shared" si="310"/>
        <v>Yellow</v>
      </c>
      <c r="BZ328" s="8" t="str">
        <f t="shared" si="311"/>
        <v>Yellow</v>
      </c>
      <c r="CA328" s="8" t="str">
        <f t="shared" si="312"/>
        <v>Yellow</v>
      </c>
      <c r="CB328" s="8" t="str">
        <f t="shared" si="313"/>
        <v>Yellow</v>
      </c>
      <c r="CC328" s="8" t="str">
        <f t="shared" si="314"/>
        <v>Yellow</v>
      </c>
      <c r="CD328" s="8" t="str">
        <f t="shared" si="315"/>
        <v>Yellow</v>
      </c>
      <c r="CE328" s="8" t="str">
        <f t="shared" si="316"/>
        <v>Yellow</v>
      </c>
      <c r="CF328" s="8" t="str">
        <f t="shared" si="317"/>
        <v>Yellow</v>
      </c>
      <c r="CG328" s="8" t="str">
        <f t="shared" si="356"/>
        <v>Yellow</v>
      </c>
      <c r="CH328" s="8" t="str">
        <f t="shared" si="318"/>
        <v/>
      </c>
      <c r="CI328" s="8" t="str">
        <f t="shared" si="357"/>
        <v>Yellow</v>
      </c>
      <c r="CJ328" s="8" t="str">
        <f t="shared" si="319"/>
        <v>Yellow</v>
      </c>
      <c r="CL328" s="10" t="str">
        <f t="shared" si="358"/>
        <v>Portugal - Évora - EVORA Boutique Hotel</v>
      </c>
      <c r="CN328" s="22" t="str">
        <f t="shared" si="320"/>
        <v/>
      </c>
      <c r="CO328" s="22" t="str">
        <f t="shared" si="321"/>
        <v/>
      </c>
      <c r="CP328" s="22" t="str">
        <f t="shared" si="322"/>
        <v/>
      </c>
      <c r="CQ328" s="22" t="str">
        <f t="shared" si="323"/>
        <v/>
      </c>
      <c r="CR328" s="22" t="str">
        <f t="shared" si="359"/>
        <v/>
      </c>
      <c r="CS328" s="22" t="str">
        <f t="shared" si="360"/>
        <v/>
      </c>
      <c r="CY328" s="8" t="str">
        <f t="shared" si="324"/>
        <v>X</v>
      </c>
      <c r="CZ328" s="29" t="str">
        <f t="shared" si="325"/>
        <v>X</v>
      </c>
      <c r="DB328" s="8" t="str">
        <f t="shared" si="326"/>
        <v>X</v>
      </c>
      <c r="DC328" s="8" t="str">
        <f t="shared" si="327"/>
        <v>X</v>
      </c>
      <c r="DD328" s="8" t="str">
        <f t="shared" si="328"/>
        <v>X</v>
      </c>
      <c r="DE328" s="8" t="str">
        <f t="shared" si="329"/>
        <v>X</v>
      </c>
      <c r="DF328" s="8" t="str">
        <f t="shared" si="330"/>
        <v>X</v>
      </c>
      <c r="DG328" s="8" t="str">
        <f t="shared" si="331"/>
        <v>X</v>
      </c>
      <c r="DH328" s="8" t="str">
        <f t="shared" si="332"/>
        <v>X</v>
      </c>
      <c r="DI328" s="8" t="str">
        <f t="shared" si="333"/>
        <v>X</v>
      </c>
      <c r="DJ328" s="8" t="str">
        <f t="shared" si="334"/>
        <v>X</v>
      </c>
      <c r="DK328" s="8" t="str">
        <f t="shared" si="335"/>
        <v>X</v>
      </c>
      <c r="DL328" s="8" t="str">
        <f t="shared" si="336"/>
        <v>X</v>
      </c>
      <c r="DM328" s="8" t="str">
        <f t="shared" si="337"/>
        <v>X</v>
      </c>
      <c r="DN328" s="8" t="str">
        <f t="shared" si="338"/>
        <v>X</v>
      </c>
      <c r="DO328" s="8" t="str">
        <f t="shared" si="339"/>
        <v>X</v>
      </c>
      <c r="DP328" s="8" t="str">
        <f t="shared" si="340"/>
        <v>X</v>
      </c>
      <c r="DQ328" s="8" t="str">
        <f t="shared" si="341"/>
        <v>X</v>
      </c>
      <c r="DR328" s="8" t="str">
        <f t="shared" si="342"/>
        <v>X</v>
      </c>
      <c r="DS328" s="8" t="str">
        <f t="shared" si="343"/>
        <v>X</v>
      </c>
      <c r="DT328" s="8" t="str">
        <f t="shared" si="344"/>
        <v>X</v>
      </c>
      <c r="DU328" s="8" t="str">
        <f t="shared" si="345"/>
        <v>X</v>
      </c>
      <c r="DV328" s="8" t="str">
        <f t="shared" si="346"/>
        <v>X</v>
      </c>
      <c r="DW328" s="8" t="str">
        <f t="shared" si="347"/>
        <v>X</v>
      </c>
      <c r="DX328" s="8" t="str">
        <f t="shared" si="348"/>
        <v>X</v>
      </c>
      <c r="DZ328" s="8" t="str">
        <f t="shared" si="349"/>
        <v>X</v>
      </c>
      <c r="EB328" s="8">
        <f>IF($DZ328="", "", COUNTIF($DZ$11:$DZ328, "X"))</f>
        <v>318</v>
      </c>
      <c r="ED328" s="10" t="str">
        <f t="shared" si="350"/>
        <v>318. EVORA Boutique Hotel</v>
      </c>
      <c r="EF328" s="8">
        <v>318</v>
      </c>
      <c r="EH328" s="10" t="str">
        <f>IF($B328="", "", IF(COUNTIF($B$11:$B328, $B328)&gt;1, "", $B328))</f>
        <v/>
      </c>
      <c r="EI328" s="8" t="str">
        <f t="shared" si="351"/>
        <v/>
      </c>
      <c r="EJ328" s="10" t="str">
        <f t="shared" si="352"/>
        <v/>
      </c>
      <c r="EL328" s="10" t="str">
        <f>IF($C328="", "", IF(COUNTIF($C$11:$C328, $C328)&gt;1, "", $C328))</f>
        <v>Évora</v>
      </c>
      <c r="EM328" s="8">
        <f t="shared" si="353"/>
        <v>92</v>
      </c>
      <c r="EN328" s="10" t="str">
        <f t="shared" si="354"/>
        <v>Tel Aviv</v>
      </c>
    </row>
    <row r="329" spans="1:144" hidden="1" x14ac:dyDescent="0.35">
      <c r="A329" s="2"/>
      <c r="B329" s="41" t="s">
        <v>546</v>
      </c>
      <c r="C329" s="42" t="s">
        <v>1512</v>
      </c>
      <c r="D329" s="42" t="s">
        <v>1513</v>
      </c>
      <c r="E329" s="49">
        <v>28</v>
      </c>
      <c r="F329" s="49">
        <v>28</v>
      </c>
      <c r="G329" s="49" t="s">
        <v>137</v>
      </c>
      <c r="H329" s="49">
        <v>0</v>
      </c>
      <c r="I329" s="42" t="s">
        <v>137</v>
      </c>
      <c r="J329" s="50" t="s">
        <v>137</v>
      </c>
      <c r="K329" s="49" t="s">
        <v>137</v>
      </c>
      <c r="L329" s="49" t="s">
        <v>137</v>
      </c>
      <c r="M329" s="49" t="s">
        <v>137</v>
      </c>
      <c r="N329" s="49" t="s">
        <v>137</v>
      </c>
      <c r="O329" s="49" t="s">
        <v>137</v>
      </c>
      <c r="P329" s="49" t="s">
        <v>137</v>
      </c>
      <c r="Q329" s="49" t="s">
        <v>137</v>
      </c>
      <c r="R329" s="49" t="s">
        <v>137</v>
      </c>
      <c r="S329" s="50" t="s">
        <v>137</v>
      </c>
      <c r="T329" s="49" t="s">
        <v>137</v>
      </c>
      <c r="U329" s="49" t="s">
        <v>137</v>
      </c>
      <c r="V329" s="49" t="s">
        <v>137</v>
      </c>
      <c r="W329" s="50" t="s">
        <v>137</v>
      </c>
      <c r="X329" s="49" t="s">
        <v>137</v>
      </c>
      <c r="Y329" s="50" t="s">
        <v>137</v>
      </c>
      <c r="Z329" s="49" t="s">
        <v>137</v>
      </c>
      <c r="AA329" s="49" t="s">
        <v>137</v>
      </c>
      <c r="AB329" s="67" t="s">
        <v>137</v>
      </c>
      <c r="AC329" s="63" t="s">
        <v>790</v>
      </c>
      <c r="AD329" s="63" t="s">
        <v>137</v>
      </c>
      <c r="AE329" s="43" t="s">
        <v>137</v>
      </c>
      <c r="AF329" s="2"/>
      <c r="BE329" s="8" t="str">
        <f t="shared" si="355"/>
        <v>X</v>
      </c>
      <c r="BG329" s="8" t="str">
        <f t="shared" si="292"/>
        <v/>
      </c>
      <c r="BH329" s="8" t="str">
        <f t="shared" si="293"/>
        <v/>
      </c>
      <c r="BI329" s="8" t="str">
        <f t="shared" si="294"/>
        <v/>
      </c>
      <c r="BJ329" s="8" t="str">
        <f t="shared" si="295"/>
        <v/>
      </c>
      <c r="BK329" s="8" t="str">
        <f t="shared" si="296"/>
        <v/>
      </c>
      <c r="BL329" s="8" t="str">
        <f t="shared" si="297"/>
        <v>Yellow</v>
      </c>
      <c r="BM329" s="8" t="str">
        <f t="shared" si="298"/>
        <v/>
      </c>
      <c r="BN329" s="8" t="str">
        <f t="shared" si="299"/>
        <v>Yellow</v>
      </c>
      <c r="BO329" s="8" t="str">
        <f t="shared" si="300"/>
        <v>Yellow</v>
      </c>
      <c r="BP329" s="8" t="str">
        <f t="shared" si="301"/>
        <v>Yellow</v>
      </c>
      <c r="BQ329" s="8" t="str">
        <f t="shared" si="302"/>
        <v>Yellow</v>
      </c>
      <c r="BR329" s="8" t="str">
        <f t="shared" si="303"/>
        <v>Yellow</v>
      </c>
      <c r="BS329" s="8" t="str">
        <f t="shared" si="304"/>
        <v>Yellow</v>
      </c>
      <c r="BT329" s="8" t="str">
        <f t="shared" si="305"/>
        <v>Yellow</v>
      </c>
      <c r="BU329" s="8" t="str">
        <f t="shared" si="306"/>
        <v>Yellow</v>
      </c>
      <c r="BV329" s="8" t="str">
        <f t="shared" si="307"/>
        <v>Yellow</v>
      </c>
      <c r="BW329" s="8" t="str">
        <f t="shared" si="308"/>
        <v>Yellow</v>
      </c>
      <c r="BX329" s="8" t="str">
        <f t="shared" si="309"/>
        <v>Yellow</v>
      </c>
      <c r="BY329" s="8" t="str">
        <f t="shared" si="310"/>
        <v>Yellow</v>
      </c>
      <c r="BZ329" s="8" t="str">
        <f t="shared" si="311"/>
        <v>Yellow</v>
      </c>
      <c r="CA329" s="8" t="str">
        <f t="shared" si="312"/>
        <v>Yellow</v>
      </c>
      <c r="CB329" s="8" t="str">
        <f t="shared" si="313"/>
        <v>Yellow</v>
      </c>
      <c r="CC329" s="8" t="str">
        <f t="shared" si="314"/>
        <v>Yellow</v>
      </c>
      <c r="CD329" s="8" t="str">
        <f t="shared" si="315"/>
        <v>Yellow</v>
      </c>
      <c r="CE329" s="8" t="str">
        <f t="shared" si="316"/>
        <v>Yellow</v>
      </c>
      <c r="CF329" s="8" t="str">
        <f t="shared" si="317"/>
        <v>Yellow</v>
      </c>
      <c r="CG329" s="8" t="str">
        <f t="shared" si="356"/>
        <v>Yellow</v>
      </c>
      <c r="CH329" s="8" t="str">
        <f t="shared" si="318"/>
        <v/>
      </c>
      <c r="CI329" s="8" t="str">
        <f t="shared" si="357"/>
        <v>Yellow</v>
      </c>
      <c r="CJ329" s="8" t="str">
        <f t="shared" si="319"/>
        <v>Yellow</v>
      </c>
      <c r="CL329" s="10" t="str">
        <f t="shared" si="358"/>
        <v>Portugal - Porto Santo, Madeira - Legacy Ithos</v>
      </c>
      <c r="CN329" s="22" t="str">
        <f t="shared" si="320"/>
        <v/>
      </c>
      <c r="CO329" s="22" t="str">
        <f t="shared" si="321"/>
        <v/>
      </c>
      <c r="CP329" s="22" t="str">
        <f t="shared" si="322"/>
        <v/>
      </c>
      <c r="CQ329" s="22" t="str">
        <f t="shared" si="323"/>
        <v/>
      </c>
      <c r="CR329" s="22" t="str">
        <f t="shared" si="359"/>
        <v/>
      </c>
      <c r="CS329" s="22" t="str">
        <f t="shared" si="360"/>
        <v/>
      </c>
      <c r="CY329" s="8" t="str">
        <f t="shared" si="324"/>
        <v>X</v>
      </c>
      <c r="CZ329" s="29" t="str">
        <f t="shared" si="325"/>
        <v>X</v>
      </c>
      <c r="DB329" s="8" t="str">
        <f t="shared" si="326"/>
        <v>X</v>
      </c>
      <c r="DC329" s="8" t="str">
        <f t="shared" si="327"/>
        <v>X</v>
      </c>
      <c r="DD329" s="8" t="str">
        <f t="shared" si="328"/>
        <v>X</v>
      </c>
      <c r="DE329" s="8" t="str">
        <f t="shared" si="329"/>
        <v>X</v>
      </c>
      <c r="DF329" s="8" t="str">
        <f t="shared" si="330"/>
        <v>X</v>
      </c>
      <c r="DG329" s="8" t="str">
        <f t="shared" si="331"/>
        <v>X</v>
      </c>
      <c r="DH329" s="8" t="str">
        <f t="shared" si="332"/>
        <v>X</v>
      </c>
      <c r="DI329" s="8" t="str">
        <f t="shared" si="333"/>
        <v>X</v>
      </c>
      <c r="DJ329" s="8" t="str">
        <f t="shared" si="334"/>
        <v>X</v>
      </c>
      <c r="DK329" s="8" t="str">
        <f t="shared" si="335"/>
        <v>X</v>
      </c>
      <c r="DL329" s="8" t="str">
        <f t="shared" si="336"/>
        <v>X</v>
      </c>
      <c r="DM329" s="8" t="str">
        <f t="shared" si="337"/>
        <v>X</v>
      </c>
      <c r="DN329" s="8" t="str">
        <f t="shared" si="338"/>
        <v>X</v>
      </c>
      <c r="DO329" s="8" t="str">
        <f t="shared" si="339"/>
        <v>X</v>
      </c>
      <c r="DP329" s="8" t="str">
        <f t="shared" si="340"/>
        <v>X</v>
      </c>
      <c r="DQ329" s="8" t="str">
        <f t="shared" si="341"/>
        <v>X</v>
      </c>
      <c r="DR329" s="8" t="str">
        <f t="shared" si="342"/>
        <v>X</v>
      </c>
      <c r="DS329" s="8" t="str">
        <f t="shared" si="343"/>
        <v>X</v>
      </c>
      <c r="DT329" s="8" t="str">
        <f t="shared" si="344"/>
        <v>X</v>
      </c>
      <c r="DU329" s="8" t="str">
        <f t="shared" si="345"/>
        <v>X</v>
      </c>
      <c r="DV329" s="8" t="str">
        <f t="shared" si="346"/>
        <v>X</v>
      </c>
      <c r="DW329" s="8" t="str">
        <f t="shared" si="347"/>
        <v>X</v>
      </c>
      <c r="DX329" s="8" t="str">
        <f t="shared" si="348"/>
        <v>X</v>
      </c>
      <c r="DZ329" s="8" t="str">
        <f t="shared" si="349"/>
        <v>X</v>
      </c>
      <c r="EB329" s="8">
        <f>IF($DZ329="", "", COUNTIF($DZ$11:$DZ329, "X"))</f>
        <v>319</v>
      </c>
      <c r="ED329" s="10" t="str">
        <f t="shared" si="350"/>
        <v>319. Legacy Ithos</v>
      </c>
      <c r="EF329" s="8">
        <v>319</v>
      </c>
      <c r="EH329" s="10" t="str">
        <f>IF($B329="", "", IF(COUNTIF($B$11:$B329, $B329)&gt;1, "", $B329))</f>
        <v/>
      </c>
      <c r="EI329" s="8" t="str">
        <f t="shared" si="351"/>
        <v/>
      </c>
      <c r="EJ329" s="10" t="str">
        <f t="shared" si="352"/>
        <v/>
      </c>
      <c r="EL329" s="10" t="str">
        <f>IF($C329="", "", IF(COUNTIF($C$11:$C329, $C329)&gt;1, "", $C329))</f>
        <v>Porto Santo, Madeira</v>
      </c>
      <c r="EM329" s="8">
        <f t="shared" si="353"/>
        <v>229</v>
      </c>
      <c r="EN329" s="10" t="str">
        <f t="shared" si="354"/>
        <v>Tel Aviv - Yafo</v>
      </c>
    </row>
    <row r="330" spans="1:144" hidden="1" x14ac:dyDescent="0.35">
      <c r="A330" s="2"/>
      <c r="B330" s="41" t="s">
        <v>1298</v>
      </c>
      <c r="C330" s="42" t="s">
        <v>1299</v>
      </c>
      <c r="D330" s="42" t="s">
        <v>1300</v>
      </c>
      <c r="E330" s="49">
        <v>43</v>
      </c>
      <c r="F330" s="49">
        <v>43</v>
      </c>
      <c r="G330" s="49" t="s">
        <v>137</v>
      </c>
      <c r="H330" s="49">
        <v>0</v>
      </c>
      <c r="I330" s="42" t="s">
        <v>137</v>
      </c>
      <c r="J330" s="50" t="s">
        <v>137</v>
      </c>
      <c r="K330" s="49" t="s">
        <v>137</v>
      </c>
      <c r="L330" s="49" t="s">
        <v>137</v>
      </c>
      <c r="M330" s="49" t="s">
        <v>137</v>
      </c>
      <c r="N330" s="49" t="s">
        <v>137</v>
      </c>
      <c r="O330" s="49" t="s">
        <v>137</v>
      </c>
      <c r="P330" s="49" t="s">
        <v>137</v>
      </c>
      <c r="Q330" s="49" t="s">
        <v>137</v>
      </c>
      <c r="R330" s="49" t="s">
        <v>137</v>
      </c>
      <c r="S330" s="50" t="s">
        <v>137</v>
      </c>
      <c r="T330" s="49" t="s">
        <v>137</v>
      </c>
      <c r="U330" s="49" t="s">
        <v>137</v>
      </c>
      <c r="V330" s="49" t="s">
        <v>137</v>
      </c>
      <c r="W330" s="50" t="s">
        <v>137</v>
      </c>
      <c r="X330" s="49" t="s">
        <v>137</v>
      </c>
      <c r="Y330" s="50" t="s">
        <v>137</v>
      </c>
      <c r="Z330" s="49" t="s">
        <v>137</v>
      </c>
      <c r="AA330" s="49" t="s">
        <v>137</v>
      </c>
      <c r="AB330" s="67" t="s">
        <v>137</v>
      </c>
      <c r="AC330" s="63" t="s">
        <v>830</v>
      </c>
      <c r="AD330" s="63" t="s">
        <v>1301</v>
      </c>
      <c r="AE330" s="43" t="s">
        <v>137</v>
      </c>
      <c r="AF330" s="2"/>
      <c r="BE330" s="8" t="str">
        <f t="shared" si="355"/>
        <v>X</v>
      </c>
      <c r="BG330" s="8" t="str">
        <f t="shared" si="292"/>
        <v/>
      </c>
      <c r="BH330" s="8" t="str">
        <f t="shared" si="293"/>
        <v/>
      </c>
      <c r="BI330" s="8" t="str">
        <f t="shared" si="294"/>
        <v/>
      </c>
      <c r="BJ330" s="8" t="str">
        <f t="shared" si="295"/>
        <v/>
      </c>
      <c r="BK330" s="8" t="str">
        <f t="shared" si="296"/>
        <v/>
      </c>
      <c r="BL330" s="8" t="str">
        <f t="shared" si="297"/>
        <v>Yellow</v>
      </c>
      <c r="BM330" s="8" t="str">
        <f t="shared" si="298"/>
        <v/>
      </c>
      <c r="BN330" s="8" t="str">
        <f t="shared" si="299"/>
        <v>Yellow</v>
      </c>
      <c r="BO330" s="8" t="str">
        <f t="shared" si="300"/>
        <v>Yellow</v>
      </c>
      <c r="BP330" s="8" t="str">
        <f t="shared" si="301"/>
        <v>Yellow</v>
      </c>
      <c r="BQ330" s="8" t="str">
        <f t="shared" si="302"/>
        <v>Yellow</v>
      </c>
      <c r="BR330" s="8" t="str">
        <f t="shared" si="303"/>
        <v>Yellow</v>
      </c>
      <c r="BS330" s="8" t="str">
        <f t="shared" si="304"/>
        <v>Yellow</v>
      </c>
      <c r="BT330" s="8" t="str">
        <f t="shared" si="305"/>
        <v>Yellow</v>
      </c>
      <c r="BU330" s="8" t="str">
        <f t="shared" si="306"/>
        <v>Yellow</v>
      </c>
      <c r="BV330" s="8" t="str">
        <f t="shared" si="307"/>
        <v>Yellow</v>
      </c>
      <c r="BW330" s="8" t="str">
        <f t="shared" si="308"/>
        <v>Yellow</v>
      </c>
      <c r="BX330" s="8" t="str">
        <f t="shared" si="309"/>
        <v>Yellow</v>
      </c>
      <c r="BY330" s="8" t="str">
        <f t="shared" si="310"/>
        <v>Yellow</v>
      </c>
      <c r="BZ330" s="8" t="str">
        <f t="shared" si="311"/>
        <v>Yellow</v>
      </c>
      <c r="CA330" s="8" t="str">
        <f t="shared" si="312"/>
        <v>Yellow</v>
      </c>
      <c r="CB330" s="8" t="str">
        <f t="shared" si="313"/>
        <v>Yellow</v>
      </c>
      <c r="CC330" s="8" t="str">
        <f t="shared" si="314"/>
        <v>Yellow</v>
      </c>
      <c r="CD330" s="8" t="str">
        <f t="shared" si="315"/>
        <v>Yellow</v>
      </c>
      <c r="CE330" s="8" t="str">
        <f t="shared" si="316"/>
        <v>Yellow</v>
      </c>
      <c r="CF330" s="8" t="str">
        <f t="shared" si="317"/>
        <v>Yellow</v>
      </c>
      <c r="CG330" s="8" t="str">
        <f t="shared" si="356"/>
        <v>Yellow</v>
      </c>
      <c r="CH330" s="8" t="str">
        <f t="shared" si="318"/>
        <v/>
      </c>
      <c r="CI330" s="8" t="str">
        <f t="shared" si="357"/>
        <v/>
      </c>
      <c r="CJ330" s="8" t="str">
        <f t="shared" si="319"/>
        <v>Yellow</v>
      </c>
      <c r="CL330" s="10" t="str">
        <f t="shared" si="358"/>
        <v>Puerto Rico - San Juan - VERANO San Juan</v>
      </c>
      <c r="CN330" s="22" t="str">
        <f t="shared" si="320"/>
        <v/>
      </c>
      <c r="CO330" s="22" t="str">
        <f t="shared" si="321"/>
        <v/>
      </c>
      <c r="CP330" s="22" t="str">
        <f t="shared" si="322"/>
        <v/>
      </c>
      <c r="CQ330" s="22" t="str">
        <f t="shared" si="323"/>
        <v/>
      </c>
      <c r="CR330" s="22" t="str">
        <f t="shared" si="359"/>
        <v/>
      </c>
      <c r="CS330" s="22" t="str">
        <f t="shared" si="360"/>
        <v/>
      </c>
      <c r="CY330" s="8" t="str">
        <f t="shared" si="324"/>
        <v>X</v>
      </c>
      <c r="CZ330" s="29" t="str">
        <f t="shared" si="325"/>
        <v>X</v>
      </c>
      <c r="DB330" s="8" t="str">
        <f t="shared" si="326"/>
        <v>X</v>
      </c>
      <c r="DC330" s="8" t="str">
        <f t="shared" si="327"/>
        <v>X</v>
      </c>
      <c r="DD330" s="8" t="str">
        <f t="shared" si="328"/>
        <v>X</v>
      </c>
      <c r="DE330" s="8" t="str">
        <f t="shared" si="329"/>
        <v>X</v>
      </c>
      <c r="DF330" s="8" t="str">
        <f t="shared" si="330"/>
        <v>X</v>
      </c>
      <c r="DG330" s="8" t="str">
        <f t="shared" si="331"/>
        <v>X</v>
      </c>
      <c r="DH330" s="8" t="str">
        <f t="shared" si="332"/>
        <v>X</v>
      </c>
      <c r="DI330" s="8" t="str">
        <f t="shared" si="333"/>
        <v>X</v>
      </c>
      <c r="DJ330" s="8" t="str">
        <f t="shared" si="334"/>
        <v>X</v>
      </c>
      <c r="DK330" s="8" t="str">
        <f t="shared" si="335"/>
        <v>X</v>
      </c>
      <c r="DL330" s="8" t="str">
        <f t="shared" si="336"/>
        <v>X</v>
      </c>
      <c r="DM330" s="8" t="str">
        <f t="shared" si="337"/>
        <v>X</v>
      </c>
      <c r="DN330" s="8" t="str">
        <f t="shared" si="338"/>
        <v>X</v>
      </c>
      <c r="DO330" s="8" t="str">
        <f t="shared" si="339"/>
        <v>X</v>
      </c>
      <c r="DP330" s="8" t="str">
        <f t="shared" si="340"/>
        <v>X</v>
      </c>
      <c r="DQ330" s="8" t="str">
        <f t="shared" si="341"/>
        <v>X</v>
      </c>
      <c r="DR330" s="8" t="str">
        <f t="shared" si="342"/>
        <v>X</v>
      </c>
      <c r="DS330" s="8" t="str">
        <f t="shared" si="343"/>
        <v>X</v>
      </c>
      <c r="DT330" s="8" t="str">
        <f t="shared" si="344"/>
        <v>X</v>
      </c>
      <c r="DU330" s="8" t="str">
        <f t="shared" si="345"/>
        <v>X</v>
      </c>
      <c r="DV330" s="8" t="str">
        <f t="shared" si="346"/>
        <v>X</v>
      </c>
      <c r="DW330" s="8" t="str">
        <f t="shared" si="347"/>
        <v>X</v>
      </c>
      <c r="DX330" s="8" t="str">
        <f t="shared" si="348"/>
        <v>X</v>
      </c>
      <c r="DZ330" s="8" t="str">
        <f t="shared" si="349"/>
        <v>X</v>
      </c>
      <c r="EB330" s="8">
        <f>IF($DZ330="", "", COUNTIF($DZ$11:$DZ330, "X"))</f>
        <v>320</v>
      </c>
      <c r="ED330" s="10" t="str">
        <f t="shared" si="350"/>
        <v>320. VERANO San Juan</v>
      </c>
      <c r="EF330" s="8">
        <v>320</v>
      </c>
      <c r="EH330" s="10" t="str">
        <f>IF($B330="", "", IF(COUNTIF($B$11:$B330, $B330)&gt;1, "", $B330))</f>
        <v>Puerto Rico</v>
      </c>
      <c r="EI330" s="8">
        <f t="shared" si="351"/>
        <v>53</v>
      </c>
      <c r="EJ330" s="10" t="str">
        <f t="shared" si="352"/>
        <v/>
      </c>
      <c r="EL330" s="10" t="str">
        <f>IF($C330="", "", IF(COUNTIF($C$11:$C330, $C330)&gt;1, "", $C330))</f>
        <v>San Juan</v>
      </c>
      <c r="EM330" s="8">
        <f t="shared" si="353"/>
        <v>268</v>
      </c>
      <c r="EN330" s="10" t="str">
        <f t="shared" si="354"/>
        <v>Tenerife Island</v>
      </c>
    </row>
    <row r="331" spans="1:144" hidden="1" x14ac:dyDescent="0.35">
      <c r="A331" s="2"/>
      <c r="B331" s="41" t="s">
        <v>565</v>
      </c>
      <c r="C331" s="42" t="s">
        <v>566</v>
      </c>
      <c r="D331" s="42" t="s">
        <v>567</v>
      </c>
      <c r="E331" s="49">
        <v>91</v>
      </c>
      <c r="F331" s="49">
        <v>54</v>
      </c>
      <c r="G331" s="49">
        <v>37</v>
      </c>
      <c r="H331" s="49">
        <v>0</v>
      </c>
      <c r="I331" s="42" t="s">
        <v>137</v>
      </c>
      <c r="J331" s="50" t="s">
        <v>137</v>
      </c>
      <c r="K331" s="49" t="s">
        <v>137</v>
      </c>
      <c r="L331" s="49" t="s">
        <v>137</v>
      </c>
      <c r="M331" s="49" t="s">
        <v>137</v>
      </c>
      <c r="N331" s="49" t="s">
        <v>137</v>
      </c>
      <c r="O331" s="49" t="s">
        <v>137</v>
      </c>
      <c r="P331" s="49" t="s">
        <v>137</v>
      </c>
      <c r="Q331" s="49" t="s">
        <v>137</v>
      </c>
      <c r="R331" s="49" t="s">
        <v>137</v>
      </c>
      <c r="S331" s="50" t="s">
        <v>137</v>
      </c>
      <c r="T331" s="49" t="s">
        <v>137</v>
      </c>
      <c r="U331" s="49" t="s">
        <v>137</v>
      </c>
      <c r="V331" s="49" t="s">
        <v>137</v>
      </c>
      <c r="W331" s="50" t="s">
        <v>7</v>
      </c>
      <c r="X331" s="49" t="s">
        <v>137</v>
      </c>
      <c r="Y331" s="50" t="s">
        <v>137</v>
      </c>
      <c r="Z331" s="49" t="s">
        <v>137</v>
      </c>
      <c r="AA331" s="49" t="s">
        <v>137</v>
      </c>
      <c r="AB331" s="67" t="s">
        <v>137</v>
      </c>
      <c r="AC331" s="63" t="s">
        <v>930</v>
      </c>
      <c r="AD331" s="63" t="s">
        <v>1224</v>
      </c>
      <c r="AE331" s="43" t="s">
        <v>137</v>
      </c>
      <c r="AF331" s="2"/>
      <c r="BE331" s="8" t="str">
        <f t="shared" si="355"/>
        <v>X</v>
      </c>
      <c r="BG331" s="8" t="str">
        <f t="shared" ref="BG331:BG394" si="361">IF($BE331="", "", IF(AND(BG$5="X", B331=""), $BE$6, IF(AND(NOT($CL331=""), COUNTIF($CL$11:$CL$510, $CL331)&gt;1), $BE$7, "")))</f>
        <v/>
      </c>
      <c r="BH331" s="8" t="str">
        <f t="shared" ref="BH331:BH394" si="362">IF($BE331="", "", IF(AND(BH$5="X", C331=""), $BE$6, IF(AND(NOT($CL331=""), COUNTIF($CL$11:$CL$510, $CL331)&gt;1), $BE$7, "")))</f>
        <v/>
      </c>
      <c r="BI331" s="8" t="str">
        <f t="shared" ref="BI331:BI394" si="363">IF($BE331="", "", IF(AND(BI$5="X", D331=""), $BE$6, IF(AND(NOT($CL331=""), COUNTIF($CL$11:$CL$510, $CL331)&gt;1), $BE$7, "")))</f>
        <v/>
      </c>
      <c r="BJ331" s="8" t="str">
        <f t="shared" ref="BJ331:BJ394" si="364">IF($BE331="", "", IF(AND(BJ$5="X", E331=""), $BE$6, IF(AND(NOT(E331=""), ISNUMBER(E331)=FALSE), $BE$7, "")))</f>
        <v/>
      </c>
      <c r="BK331" s="8" t="str">
        <f t="shared" ref="BK331:BK394" si="365">IF($BE331="", "", IF(AND(BK$5="X", F331=""), $BE$6, IF(AND(NOT(F331=""), ISNUMBER(F331)=FALSE), $BE$7, "")))</f>
        <v/>
      </c>
      <c r="BL331" s="8" t="str">
        <f t="shared" ref="BL331:BL394" si="366">IF($BE331="", "", IF(AND(BL$5="X", G331=""), $BE$6, IF(AND(NOT(G331=""), ISNUMBER(G331)=FALSE), $BE$7, "")))</f>
        <v/>
      </c>
      <c r="BM331" s="8" t="str">
        <f t="shared" ref="BM331:BM394" si="367">IF($BE331="", "", IF(AND(BM$5="X", H331=""), $BE$6, IF(AND(NOT(H331=""), ISNUMBER(H331)=FALSE), $BE$7, "")))</f>
        <v/>
      </c>
      <c r="BN331" s="8" t="str">
        <f t="shared" ref="BN331:BN394" si="368">IF($BE331="", "", IF(AND(BN$5="X", I331=""), $BE$6, IF(AND(NOT(I331=""), COUNTIF(AI$11:AI$16, I331)=0), $BE$7, "")))</f>
        <v>Yellow</v>
      </c>
      <c r="BO331" s="8" t="str">
        <f t="shared" ref="BO331:BO394" si="369">IF($BE331="", "", IF(AND(BO$5="X", J331=""), $BE$6, IF(AND(NOT(J331=""), COUNTIF(AJ$11:AJ$12, J331)=0), $BE$7, "")))</f>
        <v>Yellow</v>
      </c>
      <c r="BP331" s="8" t="str">
        <f t="shared" ref="BP331:BP394" si="370">IF($BE331="", "", IF(AND(BP$5="X", K331=""), $BE$6, IF(AND(NOT(K331=""), COUNTIF(AK$11:AK$11, K331)=0, ISNUMBER(K331)=FALSE), $BE$7, "")))</f>
        <v>Yellow</v>
      </c>
      <c r="BQ331" s="8" t="str">
        <f t="shared" ref="BQ331:BQ394" si="371">IF($BE331="", "", IF(AND(BQ$5="X", L331=""), $BE$6, IF(AND(NOT(L331=""), COUNTIF(AL$11:AL$11, L331)=0, ISNUMBER(L331)=FALSE), $BE$7, "")))</f>
        <v>Yellow</v>
      </c>
      <c r="BR331" s="8" t="str">
        <f t="shared" ref="BR331:BR394" si="372">IF($BE331="", "", IF(AND(BR$5="X", M331=""), $BE$6, IF(AND(NOT(M331=""), COUNTIF(AM$11:AM$11, M331)=0, ISNUMBER(M331)=FALSE), $BE$7, "")))</f>
        <v>Yellow</v>
      </c>
      <c r="BS331" s="8" t="str">
        <f t="shared" ref="BS331:BS394" si="373">IF($BE331="", "", IF(AND(BS$5="X", N331=""), $BE$6, IF(AND(NOT(N331=""), COUNTIF(AN$11:AN$11, N331)=0, ISNUMBER(N331)=FALSE), $BE$7, "")))</f>
        <v>Yellow</v>
      </c>
      <c r="BT331" s="8" t="str">
        <f t="shared" ref="BT331:BT394" si="374">IF($BE331="", "", IF(AND(BT$5="X", O331=""), $BE$6, IF(AND(NOT(O331=""), COUNTIF(AO$11:AO$11, O331)=0, ISNUMBER(O331)=FALSE), $BE$7, "")))</f>
        <v>Yellow</v>
      </c>
      <c r="BU331" s="8" t="str">
        <f t="shared" ref="BU331:BU394" si="375">IF($BE331="", "", IF(AND(BU$5="X", P331=""), $BE$6, IF(AND(NOT(P331=""), COUNTIF(AP$11:AP$11, P331)=0, ISNUMBER(P331)=FALSE), $BE$7, "")))</f>
        <v>Yellow</v>
      </c>
      <c r="BV331" s="8" t="str">
        <f t="shared" ref="BV331:BV394" si="376">IF($BE331="", "", IF(AND(BV$5="X", Q331=""), $BE$6, IF(AND(NOT(Q331=""), COUNTIF(AQ$11:AQ$11, Q331)=0, ISNUMBER(Q331)=FALSE), $BE$7, "")))</f>
        <v>Yellow</v>
      </c>
      <c r="BW331" s="8" t="str">
        <f t="shared" ref="BW331:BW394" si="377">IF($BE331="", "", IF(AND(BW$5="X", R331=""), $BE$6, IF(AND(NOT(R331=""), COUNTIF(AR$11:AR$11, R331)=0, ISNUMBER(R331)=FALSE), $BE$7, "")))</f>
        <v>Yellow</v>
      </c>
      <c r="BX331" s="8" t="str">
        <f t="shared" ref="BX331:BX394" si="378">IF($BE331="", "", IF(AND(BX$5="X", S331=""), $BE$6, IF(AND(NOT(S331=""), COUNTIF(AS$11:AS$12, S331)=0), $BE$7, "")))</f>
        <v>Yellow</v>
      </c>
      <c r="BY331" s="8" t="str">
        <f t="shared" ref="BY331:BY394" si="379">IF($BE331="", "", IF(AND(BY$5="X", T331=""), $BE$6, IF(AND(NOT(T331=""), COUNTIF(AT$11:AT$11, T331)=0, ISNUMBER(T331)=FALSE), $BE$7, "")))</f>
        <v>Yellow</v>
      </c>
      <c r="BZ331" s="8" t="str">
        <f t="shared" ref="BZ331:BZ394" si="380">IF($BE331="", "", IF(AND(BZ$5="X", U331=""), $BE$6, IF(AND(NOT(U331=""), COUNTIF(AU$11:AU$11, U331)=0, ISNUMBER(U331)=FALSE), $BE$7, "")))</f>
        <v>Yellow</v>
      </c>
      <c r="CA331" s="8" t="str">
        <f t="shared" ref="CA331:CA394" si="381">IF($BE331="", "", IF(AND(CA$5="X", V331=""), $BE$6, IF(AND(NOT(V331=""), COUNTIF(AV$11:AV$11, V331)=0, ISNUMBER(V331)=FALSE), $BE$7, "")))</f>
        <v>Yellow</v>
      </c>
      <c r="CB331" s="8" t="str">
        <f t="shared" ref="CB331:CB394" si="382">IF($BE331="", "", IF(AND(CB$5="X", W331=""), $BE$6, IF(AND(NOT(W331=""), COUNTIF(AW$11:AW$12, W331)=0), $BE$7, "")))</f>
        <v/>
      </c>
      <c r="CC331" s="8" t="str">
        <f t="shared" ref="CC331:CC394" si="383">IF($BE331="", "", IF(AND(CC$5="X", X331=""), $BE$6, IF(AND(NOT(X331=""), COUNTIF(AX$11:AX$11, X331)=0, ISNUMBER(X331)=FALSE), $BE$7, "")))</f>
        <v>Yellow</v>
      </c>
      <c r="CD331" s="8" t="str">
        <f t="shared" ref="CD331:CD394" si="384">IF($BE331="", "", IF(AND(CD$5="X", Y331=""), $BE$6, IF(AND(NOT(Y331=""), COUNTIF(AY$11:AY$12, Y331)=0), $BE$7, "")))</f>
        <v>Yellow</v>
      </c>
      <c r="CE331" s="8" t="str">
        <f t="shared" ref="CE331:CE394" si="385">IF($BE331="", "", IF(AND(CE$5="X", Z331=""), $BE$6, IF(AND(NOT(Z331=""), COUNTIF(AZ$11:AZ$11, Z331)=0, ISNUMBER(Z331)=FALSE), $BE$7, "")))</f>
        <v>Yellow</v>
      </c>
      <c r="CF331" s="8" t="str">
        <f t="shared" ref="CF331:CF394" si="386">IF($BE331="", "", IF(AND(CF$5="X", AA331=""), $BE$6, IF(AND(NOT(AA331=""), COUNTIF(BA$11:BA$11, AA331)=0, ISNUMBER(AA331)=FALSE), $BE$7, "")))</f>
        <v>Yellow</v>
      </c>
      <c r="CG331" s="8" t="str">
        <f t="shared" si="356"/>
        <v>Yellow</v>
      </c>
      <c r="CH331" s="8" t="str">
        <f t="shared" ref="CH331:CH394" si="387">IF($BE331="", "", IF(AND(CH$5="X", AC331=""), $BE$6, IF(AND(NOT(AC331=""), COUNTIF(BE$11:BE$11, AC331)=0, COUNTIF(BC$11:BC$20, AC331)=0), $BE$7, "")))</f>
        <v/>
      </c>
      <c r="CI331" s="8" t="str">
        <f t="shared" si="357"/>
        <v/>
      </c>
      <c r="CJ331" s="8" t="str">
        <f t="shared" ref="CJ331:CJ394" si="388">IF($BE331="", "", IF(AND(CJ$5="X", AE331=""), $BE$6, ""))</f>
        <v>Yellow</v>
      </c>
      <c r="CL331" s="10" t="str">
        <f t="shared" si="358"/>
        <v>Qatar - Doha - The Chedi Katara Hotel &amp; Resort</v>
      </c>
      <c r="CN331" s="22" t="str">
        <f t="shared" ref="CN331:CN394" si="389">IF($L331="", "", IF($L331=$AL$11, $AL$11, IF($CN$8=$CN$5, $L331, IFERROR(ROUND($L331*$CN$3, 0), ""))))</f>
        <v/>
      </c>
      <c r="CO331" s="22" t="str">
        <f t="shared" ref="CO331:CO394" si="390">IF(T331="", "", IF(T331=$AL$11, $AL$11, IF($CN$8=$CN$5, T331, IFERROR(ROUND(T331*$CN$3, 0), ""))))</f>
        <v/>
      </c>
      <c r="CP331" s="22" t="str">
        <f t="shared" ref="CP331:CP394" si="391">IF(U331="", "", IF(U331=$AL$11, $AL$11, IF($CN$8=$CN$5, U331, IFERROR(ROUND(U331*$CN$3, 0), ""))))</f>
        <v/>
      </c>
      <c r="CQ331" s="22" t="str">
        <f t="shared" ref="CQ331:CQ394" si="392">IF(V331="", "", IF(V331=$AL$11, $AL$11, IF($CN$8=$CN$5, V331, IFERROR(ROUND(V331*$CN$3, 0), ""))))</f>
        <v/>
      </c>
      <c r="CR331" s="22" t="str">
        <f t="shared" si="359"/>
        <v/>
      </c>
      <c r="CS331" s="22" t="str">
        <f t="shared" si="360"/>
        <v/>
      </c>
      <c r="CY331" s="8" t="str">
        <f t="shared" ref="CY331:CY394" si="393">IF($BE331="", "", IF($CU$8="X", "X", IF(COUNTIF($CU$11:$CU$20, $B331)&gt;0, "X","")))</f>
        <v>X</v>
      </c>
      <c r="CZ331" s="29" t="str">
        <f t="shared" ref="CZ331:CZ394" si="394">IF($BE331="", "", IF($CV$8="X", "X", IF(COUNTIF($CV$11:$CV$20, $C331)&gt;0, "X","")))</f>
        <v>X</v>
      </c>
      <c r="DB331" s="8" t="str">
        <f t="shared" ref="DB331:DB394" si="395">IF($BE331="", "", IF(AND(NOT(DB$7=""), OR(E331&lt;DB$7, E331=AK$11)), "", IF(AND(NOT(DB$8=""), E331&gt;DB$8), "", "X")))</f>
        <v>X</v>
      </c>
      <c r="DC331" s="8" t="str">
        <f t="shared" ref="DC331:DC394" si="396">IF($BE331="", "", IF(AND(NOT(DC$7=""), OR(F331&lt;DC$7, F331=AL$11)), "", IF(AND(NOT(DC$8=""), F331&gt;DC$8), "", "X")))</f>
        <v>X</v>
      </c>
      <c r="DD331" s="8" t="str">
        <f t="shared" ref="DD331:DD394" si="397">IF($BE331="", "", IF(AND(NOT(DD$7=""), OR(G331&lt;DD$7, G331=AM$11)), "", IF(AND(NOT(DD$8=""), G331&gt;DD$8), "", "X")))</f>
        <v>X</v>
      </c>
      <c r="DE331" s="8" t="str">
        <f t="shared" ref="DE331:DE394" si="398">IF($BE331="", "", IF(AND(NOT(DE$7=""), OR(H331&lt;DE$7, H331=AO$11)), "", IF(AND(NOT(DE$8=""), H331&gt;DE$8), "", "X")))</f>
        <v>X</v>
      </c>
      <c r="DF331" s="8" t="str">
        <f t="shared" ref="DF331:DF394" si="399">IF($BE331="", "", IF($CW$8="X", "X", IF(COUNTIF($CW$11:$CW$16, $I331)&gt;0, "X","")))</f>
        <v>X</v>
      </c>
      <c r="DG331" s="8" t="str">
        <f t="shared" ref="DG331:DG394" si="400">IF($BE331="", "", IF(DG$8="", "X", IF(J331=DG$8, "X", "")))</f>
        <v>X</v>
      </c>
      <c r="DH331" s="8" t="str">
        <f t="shared" ref="DH331:DH394" si="401">IF($BE331="", "", IF(AND(NOT(DH$7=""), OR(K331&lt;DH$7, K331=AR$11)), "", IF(AND(NOT(DH$8=""), K331&gt;DH$8), "", "X")))</f>
        <v>X</v>
      </c>
      <c r="DI331" s="8" t="str">
        <f t="shared" ref="DI331:DI394" si="402">IF($BE331="", "", IF(AND(NOT(DI$7=""), OR($CN331&lt;DI$7, $CN331=AS$11)), "", IF(AND(NOT(DI$8=""), $CN331&gt;DI$8), "", "X")))</f>
        <v>X</v>
      </c>
      <c r="DJ331" s="8" t="str">
        <f t="shared" ref="DJ331:DJ394" si="403">IF($BE331="", "", IF(AND(NOT(DJ$7=""), OR(M331&lt;DJ$7, M331=AT$11)), "", IF(AND(NOT(DJ$8=""), M331&gt;DJ$8), "", "X")))</f>
        <v>X</v>
      </c>
      <c r="DK331" s="8" t="str">
        <f t="shared" ref="DK331:DK394" si="404">IF($BE331="", "", IF(AND(NOT(DK$7=""), OR(N331&lt;DK$7, N331=AU$11)), "", IF(AND(NOT(DK$8=""), N331&gt;DK$8), "", "X")))</f>
        <v>X</v>
      </c>
      <c r="DL331" s="8" t="str">
        <f t="shared" ref="DL331:DL394" si="405">IF($BE331="", "", IF(AND(NOT(DL$7=""), OR(O331&lt;DL$7, O331=AV$11)), "", IF(AND(NOT(DL$8=""), O331&gt;DL$8), "", "X")))</f>
        <v>X</v>
      </c>
      <c r="DM331" s="8" t="str">
        <f t="shared" ref="DM331:DM394" si="406">IF($BE331="", "", IF(AND(NOT(DM$7=""), OR(P331&lt;DM$7, P331=AW$11)), "", IF(AND(NOT(DM$8=""), P331&gt;DM$8), "", "X")))</f>
        <v>X</v>
      </c>
      <c r="DN331" s="8" t="str">
        <f t="shared" ref="DN331:DN394" si="407">IF($BE331="", "", IF(AND(NOT(DN$7=""), OR(Q331&lt;DN$7, Q331=AX$11)), "", IF(AND(NOT(DN$8=""), Q331&gt;DN$8), "", "X")))</f>
        <v>X</v>
      </c>
      <c r="DO331" s="8" t="str">
        <f t="shared" ref="DO331:DO394" si="408">IF($BE331="", "", IF(AND(NOT(DO$7=""), OR(R331&lt;DO$7, R331=AY$11)), "", IF(AND(NOT(DO$8=""), R331&gt;DO$8), "", "X")))</f>
        <v>X</v>
      </c>
      <c r="DP331" s="8" t="str">
        <f t="shared" ref="DP331:DP394" si="409">IF($BE331="", "", IF(DP$8="", "X", IF(S331=DP$8, "X", "")))</f>
        <v>X</v>
      </c>
      <c r="DQ331" s="8" t="str">
        <f t="shared" ref="DQ331:DQ394" si="410">IF($BE331="", "", IF(AND(NOT(DQ$7=""), OR($CO331&lt;DQ$7, $CO331=BA$11)), "", IF(AND(NOT(DQ$8=""), $CO331&gt;DQ$8), "", "X")))</f>
        <v>X</v>
      </c>
      <c r="DR331" s="8" t="str">
        <f t="shared" ref="DR331:DR394" si="411">IF($BE331="", "", IF(AND(NOT(DR$7=""), OR($CP331&lt;DR$7, $CP331=BD$11)), "", IF(AND(NOT(DR$8=""), $CP331&gt;DR$8), "", "X")))</f>
        <v>X</v>
      </c>
      <c r="DS331" s="8" t="str">
        <f t="shared" ref="DS331:DS394" si="412">IF($BE331="", "", IF(AND(NOT(DS$7=""), OR($CQ331&lt;DS$7, $CQ331=BE$11)), "", IF(AND(NOT(DS$8=""), $CQ331&gt;DS$8), "", "X")))</f>
        <v>X</v>
      </c>
      <c r="DT331" s="8" t="str">
        <f t="shared" ref="DT331:DT394" si="413">IF($BE331="", "", IF(DT$8="", "X", IF(W331=DT$8, "X", "")))</f>
        <v>X</v>
      </c>
      <c r="DU331" s="8" t="str">
        <f t="shared" ref="DU331:DU394" si="414">IF($BE331="", "", IF(AND(NOT(DU$7=""), OR(X331&lt;DU$7, X331=BG$11)), "", IF(AND(NOT(DU$8=""), X331&gt;DU$8), "", "X")))</f>
        <v>X</v>
      </c>
      <c r="DV331" s="8" t="str">
        <f t="shared" ref="DV331:DV394" si="415">IF($BE331="", "", IF(DV$8="", "X", IF(Y331=DV$8, "X", "")))</f>
        <v>X</v>
      </c>
      <c r="DW331" s="8" t="str">
        <f t="shared" ref="DW331:DW394" si="416">IF($BE331="", "", IF(AND(NOT(DW$7=""), OR($CR331&lt;DW$7, $CR331=BI$11)), "", IF(AND(NOT(DW$8=""), $CR331&gt;DW$8), "", "X")))</f>
        <v>X</v>
      </c>
      <c r="DX331" s="8" t="str">
        <f t="shared" ref="DX331:DX394" si="417">IF($BE331="", "", IF(AND(NOT(DX$7=""), OR($CS331&lt;DX$7, $CS331=BJ$11)), "", IF(AND(NOT(DX$8=""), $CS331&gt;DX$8), "", "X")))</f>
        <v>X</v>
      </c>
      <c r="DZ331" s="8" t="str">
        <f t="shared" ref="DZ331:DZ394" si="418">IF($BE331="", "", IF(COUNTIF($CY331:$DX331, "X")=25, "X", ""))</f>
        <v>X</v>
      </c>
      <c r="EB331" s="8">
        <f>IF($DZ331="", "", COUNTIF($DZ$11:$DZ331, "X"))</f>
        <v>321</v>
      </c>
      <c r="ED331" s="10" t="str">
        <f t="shared" ref="ED331:ED394" si="419">IF($EB331="", "", CONCATENATE($EB331, ". ", $D331))</f>
        <v>321. The Chedi Katara Hotel &amp; Resort</v>
      </c>
      <c r="EF331" s="8">
        <v>321</v>
      </c>
      <c r="EH331" s="10" t="str">
        <f>IF($B331="", "", IF(COUNTIF($B$11:$B331, $B331)&gt;1, "", $B331))</f>
        <v>Qatar</v>
      </c>
      <c r="EI331" s="8">
        <f t="shared" ref="EI331:EI394" si="420">IF(EH331="", "", COUNTIF(EH$11:EH$510, "&lt;"&amp;EH331)+1-EI$9)</f>
        <v>54</v>
      </c>
      <c r="EJ331" s="10" t="str">
        <f t="shared" ref="EJ331:EJ394" si="421">IF($EF331&gt;EI$7, "", IFERROR(INDEX(EH$11:EH$510, MATCH($EF331, EI$11:EI$510, 0)), ""))</f>
        <v/>
      </c>
      <c r="EL331" s="10" t="str">
        <f>IF($C331="", "", IF(COUNTIF($C$11:$C331, $C331)&gt;1, "", $C331))</f>
        <v>Doha</v>
      </c>
      <c r="EM331" s="8">
        <f t="shared" ref="EM331:EM394" si="422">IF(EL331="", "", COUNTIF(EL$11:EL$510, "&lt;"&amp;EL331)+1-EM$9)</f>
        <v>83</v>
      </c>
      <c r="EN331" s="10" t="str">
        <f t="shared" ref="EN331:EN394" si="423">IF($EF331&gt;EM$7, "", IFERROR(INDEX(EL$11:EL$510, MATCH($EF331, EM$11:EM$510, 0)), ""))</f>
        <v>Tesoco</v>
      </c>
    </row>
    <row r="332" spans="1:144" hidden="1" x14ac:dyDescent="0.35">
      <c r="A332" s="2"/>
      <c r="B332" s="41" t="s">
        <v>568</v>
      </c>
      <c r="C332" s="42" t="s">
        <v>569</v>
      </c>
      <c r="D332" s="42" t="s">
        <v>570</v>
      </c>
      <c r="E332" s="49">
        <v>154</v>
      </c>
      <c r="F332" s="49">
        <v>147</v>
      </c>
      <c r="G332" s="49">
        <v>7</v>
      </c>
      <c r="H332" s="49">
        <v>2</v>
      </c>
      <c r="I332" s="42" t="s">
        <v>137</v>
      </c>
      <c r="J332" s="50" t="s">
        <v>137</v>
      </c>
      <c r="K332" s="49">
        <v>100</v>
      </c>
      <c r="L332" s="49">
        <v>192</v>
      </c>
      <c r="M332" s="49">
        <v>90</v>
      </c>
      <c r="N332" s="49">
        <v>60</v>
      </c>
      <c r="O332" s="49" t="s">
        <v>137</v>
      </c>
      <c r="P332" s="49" t="s">
        <v>137</v>
      </c>
      <c r="Q332" s="49">
        <v>50</v>
      </c>
      <c r="R332" s="49">
        <v>100</v>
      </c>
      <c r="S332" s="50" t="s">
        <v>7</v>
      </c>
      <c r="T332" s="49" t="s">
        <v>137</v>
      </c>
      <c r="U332" s="49" t="s">
        <v>137</v>
      </c>
      <c r="V332" s="49" t="s">
        <v>137</v>
      </c>
      <c r="W332" s="50" t="s">
        <v>7</v>
      </c>
      <c r="X332" s="49" t="s">
        <v>137</v>
      </c>
      <c r="Y332" s="50" t="s">
        <v>137</v>
      </c>
      <c r="Z332" s="49" t="s">
        <v>137</v>
      </c>
      <c r="AA332" s="49">
        <v>13</v>
      </c>
      <c r="AB332" s="67" t="s">
        <v>137</v>
      </c>
      <c r="AC332" s="63" t="s">
        <v>790</v>
      </c>
      <c r="AD332" s="63" t="s">
        <v>1057</v>
      </c>
      <c r="AE332" s="43" t="s">
        <v>137</v>
      </c>
      <c r="AF332" s="2"/>
      <c r="BE332" s="8" t="str">
        <f t="shared" ref="BE332:BE395" si="424">IF(COUNTIF($B332:$AE332, "")=30, "", "X")</f>
        <v>X</v>
      </c>
      <c r="BG332" s="8" t="str">
        <f t="shared" si="361"/>
        <v/>
      </c>
      <c r="BH332" s="8" t="str">
        <f t="shared" si="362"/>
        <v/>
      </c>
      <c r="BI332" s="8" t="str">
        <f t="shared" si="363"/>
        <v/>
      </c>
      <c r="BJ332" s="8" t="str">
        <f t="shared" si="364"/>
        <v/>
      </c>
      <c r="BK332" s="8" t="str">
        <f t="shared" si="365"/>
        <v/>
      </c>
      <c r="BL332" s="8" t="str">
        <f t="shared" si="366"/>
        <v/>
      </c>
      <c r="BM332" s="8" t="str">
        <f t="shared" si="367"/>
        <v/>
      </c>
      <c r="BN332" s="8" t="str">
        <f t="shared" si="368"/>
        <v>Yellow</v>
      </c>
      <c r="BO332" s="8" t="str">
        <f t="shared" si="369"/>
        <v>Yellow</v>
      </c>
      <c r="BP332" s="8" t="str">
        <f t="shared" si="370"/>
        <v/>
      </c>
      <c r="BQ332" s="8" t="str">
        <f t="shared" si="371"/>
        <v/>
      </c>
      <c r="BR332" s="8" t="str">
        <f t="shared" si="372"/>
        <v/>
      </c>
      <c r="BS332" s="8" t="str">
        <f t="shared" si="373"/>
        <v/>
      </c>
      <c r="BT332" s="8" t="str">
        <f t="shared" si="374"/>
        <v>Yellow</v>
      </c>
      <c r="BU332" s="8" t="str">
        <f t="shared" si="375"/>
        <v>Yellow</v>
      </c>
      <c r="BV332" s="8" t="str">
        <f t="shared" si="376"/>
        <v/>
      </c>
      <c r="BW332" s="8" t="str">
        <f t="shared" si="377"/>
        <v/>
      </c>
      <c r="BX332" s="8" t="str">
        <f t="shared" si="378"/>
        <v/>
      </c>
      <c r="BY332" s="8" t="str">
        <f t="shared" si="379"/>
        <v>Yellow</v>
      </c>
      <c r="BZ332" s="8" t="str">
        <f t="shared" si="380"/>
        <v>Yellow</v>
      </c>
      <c r="CA332" s="8" t="str">
        <f t="shared" si="381"/>
        <v>Yellow</v>
      </c>
      <c r="CB332" s="8" t="str">
        <f t="shared" si="382"/>
        <v/>
      </c>
      <c r="CC332" s="8" t="str">
        <f t="shared" si="383"/>
        <v>Yellow</v>
      </c>
      <c r="CD332" s="8" t="str">
        <f t="shared" si="384"/>
        <v>Yellow</v>
      </c>
      <c r="CE332" s="8" t="str">
        <f t="shared" si="385"/>
        <v>Yellow</v>
      </c>
      <c r="CF332" s="8" t="str">
        <f t="shared" si="386"/>
        <v/>
      </c>
      <c r="CG332" s="8" t="str">
        <f t="shared" ref="CG332:CG395" si="425">IF($BE332="", "", IF(AND(CG$5="X", AB332=""), $BE$6, IF(AND(NOT(AB332=""), COUNTIF(BD$11:BD$11, AB332)=0, COUNTIF(BB$11:BB$12, AB332)=0), $BE$7, "")))</f>
        <v>Yellow</v>
      </c>
      <c r="CH332" s="8" t="str">
        <f t="shared" si="387"/>
        <v/>
      </c>
      <c r="CI332" s="8" t="str">
        <f t="shared" ref="CI332:CI395" si="426">IF($BE332="", "", IF(AND(CI$5="X", AD332=""), $BE$6, ""))</f>
        <v/>
      </c>
      <c r="CJ332" s="8" t="str">
        <f t="shared" si="388"/>
        <v>Yellow</v>
      </c>
      <c r="CL332" s="10" t="str">
        <f t="shared" ref="CL332:CL395" si="427">IF(OR($B332="", $C332="", $D332=""), "", CONCATENATE($B332, " - ", $C332, " - ", $D332))</f>
        <v>Russian Federation - Saint Petersburg - Lotte Hotel St. Petersburg</v>
      </c>
      <c r="CN332" s="22">
        <f t="shared" si="389"/>
        <v>192</v>
      </c>
      <c r="CO332" s="22" t="str">
        <f t="shared" si="390"/>
        <v/>
      </c>
      <c r="CP332" s="22" t="str">
        <f t="shared" si="391"/>
        <v/>
      </c>
      <c r="CQ332" s="22" t="str">
        <f t="shared" si="392"/>
        <v/>
      </c>
      <c r="CR332" s="22" t="str">
        <f t="shared" ref="CR332:CR395" si="428">IF(Z332="", "", IF(Z332=$AL$11, $AL$11, IF($CR$8=$CR$6, Z332, IFERROR(ROUND(Z332*$CR$3, 0), ""))))</f>
        <v/>
      </c>
      <c r="CS332" s="22">
        <f t="shared" ref="CS332:CS395" si="429">IF(AA332="", "", IF(AA332=$AL$11, $AL$11, IF($CR$8=$CR$6, AA332, IFERROR(ROUND(AA332*$CR$3, 0), ""))))</f>
        <v>13</v>
      </c>
      <c r="CY332" s="8" t="str">
        <f t="shared" si="393"/>
        <v>X</v>
      </c>
      <c r="CZ332" s="29" t="str">
        <f t="shared" si="394"/>
        <v>X</v>
      </c>
      <c r="DB332" s="8" t="str">
        <f t="shared" si="395"/>
        <v>X</v>
      </c>
      <c r="DC332" s="8" t="str">
        <f t="shared" si="396"/>
        <v>X</v>
      </c>
      <c r="DD332" s="8" t="str">
        <f t="shared" si="397"/>
        <v>X</v>
      </c>
      <c r="DE332" s="8" t="str">
        <f t="shared" si="398"/>
        <v>X</v>
      </c>
      <c r="DF332" s="8" t="str">
        <f t="shared" si="399"/>
        <v>X</v>
      </c>
      <c r="DG332" s="8" t="str">
        <f t="shared" si="400"/>
        <v>X</v>
      </c>
      <c r="DH332" s="8" t="str">
        <f t="shared" si="401"/>
        <v>X</v>
      </c>
      <c r="DI332" s="8" t="str">
        <f t="shared" si="402"/>
        <v>X</v>
      </c>
      <c r="DJ332" s="8" t="str">
        <f t="shared" si="403"/>
        <v>X</v>
      </c>
      <c r="DK332" s="8" t="str">
        <f t="shared" si="404"/>
        <v>X</v>
      </c>
      <c r="DL332" s="8" t="str">
        <f t="shared" si="405"/>
        <v>X</v>
      </c>
      <c r="DM332" s="8" t="str">
        <f t="shared" si="406"/>
        <v>X</v>
      </c>
      <c r="DN332" s="8" t="str">
        <f t="shared" si="407"/>
        <v>X</v>
      </c>
      <c r="DO332" s="8" t="str">
        <f t="shared" si="408"/>
        <v>X</v>
      </c>
      <c r="DP332" s="8" t="str">
        <f t="shared" si="409"/>
        <v>X</v>
      </c>
      <c r="DQ332" s="8" t="str">
        <f t="shared" si="410"/>
        <v>X</v>
      </c>
      <c r="DR332" s="8" t="str">
        <f t="shared" si="411"/>
        <v>X</v>
      </c>
      <c r="DS332" s="8" t="str">
        <f t="shared" si="412"/>
        <v>X</v>
      </c>
      <c r="DT332" s="8" t="str">
        <f t="shared" si="413"/>
        <v>X</v>
      </c>
      <c r="DU332" s="8" t="str">
        <f t="shared" si="414"/>
        <v>X</v>
      </c>
      <c r="DV332" s="8" t="str">
        <f t="shared" si="415"/>
        <v>X</v>
      </c>
      <c r="DW332" s="8" t="str">
        <f t="shared" si="416"/>
        <v>X</v>
      </c>
      <c r="DX332" s="8" t="str">
        <f t="shared" si="417"/>
        <v>X</v>
      </c>
      <c r="DZ332" s="8" t="str">
        <f t="shared" si="418"/>
        <v>X</v>
      </c>
      <c r="EB332" s="8">
        <f>IF($DZ332="", "", COUNTIF($DZ$11:$DZ332, "X"))</f>
        <v>322</v>
      </c>
      <c r="ED332" s="10" t="str">
        <f t="shared" si="419"/>
        <v>322. Lotte Hotel St. Petersburg</v>
      </c>
      <c r="EF332" s="8">
        <v>322</v>
      </c>
      <c r="EH332" s="10" t="str">
        <f>IF($B332="", "", IF(COUNTIF($B$11:$B332, $B332)&gt;1, "", $B332))</f>
        <v>Russian Federation</v>
      </c>
      <c r="EI332" s="8">
        <f t="shared" si="420"/>
        <v>55</v>
      </c>
      <c r="EJ332" s="10" t="str">
        <f t="shared" si="421"/>
        <v/>
      </c>
      <c r="EL332" s="10" t="str">
        <f>IF($C332="", "", IF(COUNTIF($C$11:$C332, $C332)&gt;1, "", $C332))</f>
        <v>Saint Petersburg</v>
      </c>
      <c r="EM332" s="8">
        <f t="shared" si="422"/>
        <v>257</v>
      </c>
      <c r="EN332" s="10" t="str">
        <f t="shared" si="423"/>
        <v>The Hague</v>
      </c>
    </row>
    <row r="333" spans="1:144" hidden="1" x14ac:dyDescent="0.35">
      <c r="A333" s="2"/>
      <c r="B333" s="41" t="s">
        <v>571</v>
      </c>
      <c r="C333" s="42" t="s">
        <v>572</v>
      </c>
      <c r="D333" s="42" t="s">
        <v>573</v>
      </c>
      <c r="E333" s="49">
        <v>36</v>
      </c>
      <c r="F333" s="49">
        <v>12</v>
      </c>
      <c r="G333" s="49">
        <v>24</v>
      </c>
      <c r="H333" s="49">
        <v>0</v>
      </c>
      <c r="I333" s="42" t="s">
        <v>137</v>
      </c>
      <c r="J333" s="50" t="s">
        <v>137</v>
      </c>
      <c r="K333" s="49" t="s">
        <v>137</v>
      </c>
      <c r="L333" s="49" t="s">
        <v>137</v>
      </c>
      <c r="M333" s="49" t="s">
        <v>137</v>
      </c>
      <c r="N333" s="49" t="s">
        <v>137</v>
      </c>
      <c r="O333" s="49" t="s">
        <v>137</v>
      </c>
      <c r="P333" s="49" t="s">
        <v>137</v>
      </c>
      <c r="Q333" s="49" t="s">
        <v>137</v>
      </c>
      <c r="R333" s="49" t="s">
        <v>137</v>
      </c>
      <c r="S333" s="50" t="s">
        <v>137</v>
      </c>
      <c r="T333" s="49" t="s">
        <v>137</v>
      </c>
      <c r="U333" s="49" t="s">
        <v>137</v>
      </c>
      <c r="V333" s="49" t="s">
        <v>137</v>
      </c>
      <c r="W333" s="50" t="s">
        <v>7</v>
      </c>
      <c r="X333" s="49" t="s">
        <v>137</v>
      </c>
      <c r="Y333" s="50" t="s">
        <v>137</v>
      </c>
      <c r="Z333" s="49" t="s">
        <v>137</v>
      </c>
      <c r="AA333" s="49">
        <v>4</v>
      </c>
      <c r="AB333" s="67" t="s">
        <v>137</v>
      </c>
      <c r="AC333" s="63" t="s">
        <v>812</v>
      </c>
      <c r="AD333" s="63" t="s">
        <v>1058</v>
      </c>
      <c r="AE333" s="43" t="s">
        <v>137</v>
      </c>
      <c r="AF333" s="2"/>
      <c r="BE333" s="8" t="str">
        <f t="shared" si="424"/>
        <v>X</v>
      </c>
      <c r="BG333" s="8" t="str">
        <f t="shared" si="361"/>
        <v/>
      </c>
      <c r="BH333" s="8" t="str">
        <f t="shared" si="362"/>
        <v/>
      </c>
      <c r="BI333" s="8" t="str">
        <f t="shared" si="363"/>
        <v/>
      </c>
      <c r="BJ333" s="8" t="str">
        <f t="shared" si="364"/>
        <v/>
      </c>
      <c r="BK333" s="8" t="str">
        <f t="shared" si="365"/>
        <v/>
      </c>
      <c r="BL333" s="8" t="str">
        <f t="shared" si="366"/>
        <v/>
      </c>
      <c r="BM333" s="8" t="str">
        <f t="shared" si="367"/>
        <v/>
      </c>
      <c r="BN333" s="8" t="str">
        <f t="shared" si="368"/>
        <v>Yellow</v>
      </c>
      <c r="BO333" s="8" t="str">
        <f t="shared" si="369"/>
        <v>Yellow</v>
      </c>
      <c r="BP333" s="8" t="str">
        <f t="shared" si="370"/>
        <v>Yellow</v>
      </c>
      <c r="BQ333" s="8" t="str">
        <f t="shared" si="371"/>
        <v>Yellow</v>
      </c>
      <c r="BR333" s="8" t="str">
        <f t="shared" si="372"/>
        <v>Yellow</v>
      </c>
      <c r="BS333" s="8" t="str">
        <f t="shared" si="373"/>
        <v>Yellow</v>
      </c>
      <c r="BT333" s="8" t="str">
        <f t="shared" si="374"/>
        <v>Yellow</v>
      </c>
      <c r="BU333" s="8" t="str">
        <f t="shared" si="375"/>
        <v>Yellow</v>
      </c>
      <c r="BV333" s="8" t="str">
        <f t="shared" si="376"/>
        <v>Yellow</v>
      </c>
      <c r="BW333" s="8" t="str">
        <f t="shared" si="377"/>
        <v>Yellow</v>
      </c>
      <c r="BX333" s="8" t="str">
        <f t="shared" si="378"/>
        <v>Yellow</v>
      </c>
      <c r="BY333" s="8" t="str">
        <f t="shared" si="379"/>
        <v>Yellow</v>
      </c>
      <c r="BZ333" s="8" t="str">
        <f t="shared" si="380"/>
        <v>Yellow</v>
      </c>
      <c r="CA333" s="8" t="str">
        <f t="shared" si="381"/>
        <v>Yellow</v>
      </c>
      <c r="CB333" s="8" t="str">
        <f t="shared" si="382"/>
        <v/>
      </c>
      <c r="CC333" s="8" t="str">
        <f t="shared" si="383"/>
        <v>Yellow</v>
      </c>
      <c r="CD333" s="8" t="str">
        <f t="shared" si="384"/>
        <v>Yellow</v>
      </c>
      <c r="CE333" s="8" t="str">
        <f t="shared" si="385"/>
        <v>Yellow</v>
      </c>
      <c r="CF333" s="8" t="str">
        <f t="shared" si="386"/>
        <v/>
      </c>
      <c r="CG333" s="8" t="str">
        <f t="shared" si="425"/>
        <v>Yellow</v>
      </c>
      <c r="CH333" s="8" t="str">
        <f t="shared" si="387"/>
        <v/>
      </c>
      <c r="CI333" s="8" t="str">
        <f t="shared" si="426"/>
        <v/>
      </c>
      <c r="CJ333" s="8" t="str">
        <f t="shared" si="388"/>
        <v>Yellow</v>
      </c>
      <c r="CL333" s="10" t="str">
        <f t="shared" si="427"/>
        <v>Saint Barthélemy - St. Barthelemy - Le Sereno Hotel, Villas &amp; SPA</v>
      </c>
      <c r="CN333" s="22" t="str">
        <f t="shared" si="389"/>
        <v/>
      </c>
      <c r="CO333" s="22" t="str">
        <f t="shared" si="390"/>
        <v/>
      </c>
      <c r="CP333" s="22" t="str">
        <f t="shared" si="391"/>
        <v/>
      </c>
      <c r="CQ333" s="22" t="str">
        <f t="shared" si="392"/>
        <v/>
      </c>
      <c r="CR333" s="22" t="str">
        <f t="shared" si="428"/>
        <v/>
      </c>
      <c r="CS333" s="22">
        <f t="shared" si="429"/>
        <v>4</v>
      </c>
      <c r="CY333" s="8" t="str">
        <f t="shared" si="393"/>
        <v>X</v>
      </c>
      <c r="CZ333" s="29" t="str">
        <f t="shared" si="394"/>
        <v>X</v>
      </c>
      <c r="DB333" s="8" t="str">
        <f t="shared" si="395"/>
        <v>X</v>
      </c>
      <c r="DC333" s="8" t="str">
        <f t="shared" si="396"/>
        <v>X</v>
      </c>
      <c r="DD333" s="8" t="str">
        <f t="shared" si="397"/>
        <v>X</v>
      </c>
      <c r="DE333" s="8" t="str">
        <f t="shared" si="398"/>
        <v>X</v>
      </c>
      <c r="DF333" s="8" t="str">
        <f t="shared" si="399"/>
        <v>X</v>
      </c>
      <c r="DG333" s="8" t="str">
        <f t="shared" si="400"/>
        <v>X</v>
      </c>
      <c r="DH333" s="8" t="str">
        <f t="shared" si="401"/>
        <v>X</v>
      </c>
      <c r="DI333" s="8" t="str">
        <f t="shared" si="402"/>
        <v>X</v>
      </c>
      <c r="DJ333" s="8" t="str">
        <f t="shared" si="403"/>
        <v>X</v>
      </c>
      <c r="DK333" s="8" t="str">
        <f t="shared" si="404"/>
        <v>X</v>
      </c>
      <c r="DL333" s="8" t="str">
        <f t="shared" si="405"/>
        <v>X</v>
      </c>
      <c r="DM333" s="8" t="str">
        <f t="shared" si="406"/>
        <v>X</v>
      </c>
      <c r="DN333" s="8" t="str">
        <f t="shared" si="407"/>
        <v>X</v>
      </c>
      <c r="DO333" s="8" t="str">
        <f t="shared" si="408"/>
        <v>X</v>
      </c>
      <c r="DP333" s="8" t="str">
        <f t="shared" si="409"/>
        <v>X</v>
      </c>
      <c r="DQ333" s="8" t="str">
        <f t="shared" si="410"/>
        <v>X</v>
      </c>
      <c r="DR333" s="8" t="str">
        <f t="shared" si="411"/>
        <v>X</v>
      </c>
      <c r="DS333" s="8" t="str">
        <f t="shared" si="412"/>
        <v>X</v>
      </c>
      <c r="DT333" s="8" t="str">
        <f t="shared" si="413"/>
        <v>X</v>
      </c>
      <c r="DU333" s="8" t="str">
        <f t="shared" si="414"/>
        <v>X</v>
      </c>
      <c r="DV333" s="8" t="str">
        <f t="shared" si="415"/>
        <v>X</v>
      </c>
      <c r="DW333" s="8" t="str">
        <f t="shared" si="416"/>
        <v>X</v>
      </c>
      <c r="DX333" s="8" t="str">
        <f t="shared" si="417"/>
        <v>X</v>
      </c>
      <c r="DZ333" s="8" t="str">
        <f t="shared" si="418"/>
        <v>X</v>
      </c>
      <c r="EB333" s="8">
        <f>IF($DZ333="", "", COUNTIF($DZ$11:$DZ333, "X"))</f>
        <v>323</v>
      </c>
      <c r="ED333" s="10" t="str">
        <f t="shared" si="419"/>
        <v>323. Le Sereno Hotel, Villas &amp; SPA</v>
      </c>
      <c r="EF333" s="8">
        <v>323</v>
      </c>
      <c r="EH333" s="10" t="str">
        <f>IF($B333="", "", IF(COUNTIF($B$11:$B333, $B333)&gt;1, "", $B333))</f>
        <v>Saint Barthélemy</v>
      </c>
      <c r="EI333" s="8">
        <f t="shared" si="420"/>
        <v>56</v>
      </c>
      <c r="EJ333" s="10" t="str">
        <f t="shared" si="421"/>
        <v/>
      </c>
      <c r="EL333" s="10" t="str">
        <f>IF($C333="", "", IF(COUNTIF($C$11:$C333, $C333)&gt;1, "", $C333))</f>
        <v>St. Barthelemy</v>
      </c>
      <c r="EM333" s="8">
        <f t="shared" si="422"/>
        <v>304</v>
      </c>
      <c r="EN333" s="10" t="str">
        <f t="shared" si="423"/>
        <v>Theoule Sur Mer</v>
      </c>
    </row>
    <row r="334" spans="1:144" hidden="1" x14ac:dyDescent="0.35">
      <c r="A334" s="2"/>
      <c r="B334" s="41" t="s">
        <v>1404</v>
      </c>
      <c r="C334" s="42" t="s">
        <v>1405</v>
      </c>
      <c r="D334" s="42" t="s">
        <v>1406</v>
      </c>
      <c r="E334" s="49">
        <v>110</v>
      </c>
      <c r="F334" s="49">
        <v>42</v>
      </c>
      <c r="G334" s="49">
        <v>68</v>
      </c>
      <c r="H334" s="49">
        <v>0</v>
      </c>
      <c r="I334" s="42" t="s">
        <v>137</v>
      </c>
      <c r="J334" s="50" t="s">
        <v>137</v>
      </c>
      <c r="K334" s="49" t="s">
        <v>137</v>
      </c>
      <c r="L334" s="49" t="s">
        <v>137</v>
      </c>
      <c r="M334" s="49" t="s">
        <v>137</v>
      </c>
      <c r="N334" s="49" t="s">
        <v>137</v>
      </c>
      <c r="O334" s="49" t="s">
        <v>137</v>
      </c>
      <c r="P334" s="49" t="s">
        <v>137</v>
      </c>
      <c r="Q334" s="49" t="s">
        <v>137</v>
      </c>
      <c r="R334" s="49" t="s">
        <v>137</v>
      </c>
      <c r="S334" s="50" t="s">
        <v>137</v>
      </c>
      <c r="T334" s="49" t="s">
        <v>137</v>
      </c>
      <c r="U334" s="49" t="s">
        <v>137</v>
      </c>
      <c r="V334" s="49" t="s">
        <v>137</v>
      </c>
      <c r="W334" s="50" t="s">
        <v>137</v>
      </c>
      <c r="X334" s="49" t="s">
        <v>137</v>
      </c>
      <c r="Y334" s="50" t="s">
        <v>137</v>
      </c>
      <c r="Z334" s="49" t="s">
        <v>137</v>
      </c>
      <c r="AA334" s="49" t="s">
        <v>137</v>
      </c>
      <c r="AB334" s="67" t="s">
        <v>137</v>
      </c>
      <c r="AC334" s="63" t="s">
        <v>812</v>
      </c>
      <c r="AD334" s="63" t="s">
        <v>1478</v>
      </c>
      <c r="AE334" s="43" t="s">
        <v>137</v>
      </c>
      <c r="AF334" s="2"/>
      <c r="BE334" s="8" t="str">
        <f t="shared" si="424"/>
        <v>X</v>
      </c>
      <c r="BG334" s="8" t="str">
        <f t="shared" si="361"/>
        <v/>
      </c>
      <c r="BH334" s="8" t="str">
        <f t="shared" si="362"/>
        <v/>
      </c>
      <c r="BI334" s="8" t="str">
        <f t="shared" si="363"/>
        <v/>
      </c>
      <c r="BJ334" s="8" t="str">
        <f t="shared" si="364"/>
        <v/>
      </c>
      <c r="BK334" s="8" t="str">
        <f t="shared" si="365"/>
        <v/>
      </c>
      <c r="BL334" s="8" t="str">
        <f t="shared" si="366"/>
        <v/>
      </c>
      <c r="BM334" s="8" t="str">
        <f t="shared" si="367"/>
        <v/>
      </c>
      <c r="BN334" s="8" t="str">
        <f t="shared" si="368"/>
        <v>Yellow</v>
      </c>
      <c r="BO334" s="8" t="str">
        <f t="shared" si="369"/>
        <v>Yellow</v>
      </c>
      <c r="BP334" s="8" t="str">
        <f t="shared" si="370"/>
        <v>Yellow</v>
      </c>
      <c r="BQ334" s="8" t="str">
        <f t="shared" si="371"/>
        <v>Yellow</v>
      </c>
      <c r="BR334" s="8" t="str">
        <f t="shared" si="372"/>
        <v>Yellow</v>
      </c>
      <c r="BS334" s="8" t="str">
        <f t="shared" si="373"/>
        <v>Yellow</v>
      </c>
      <c r="BT334" s="8" t="str">
        <f t="shared" si="374"/>
        <v>Yellow</v>
      </c>
      <c r="BU334" s="8" t="str">
        <f t="shared" si="375"/>
        <v>Yellow</v>
      </c>
      <c r="BV334" s="8" t="str">
        <f t="shared" si="376"/>
        <v>Yellow</v>
      </c>
      <c r="BW334" s="8" t="str">
        <f t="shared" si="377"/>
        <v>Yellow</v>
      </c>
      <c r="BX334" s="8" t="str">
        <f t="shared" si="378"/>
        <v>Yellow</v>
      </c>
      <c r="BY334" s="8" t="str">
        <f t="shared" si="379"/>
        <v>Yellow</v>
      </c>
      <c r="BZ334" s="8" t="str">
        <f t="shared" si="380"/>
        <v>Yellow</v>
      </c>
      <c r="CA334" s="8" t="str">
        <f t="shared" si="381"/>
        <v>Yellow</v>
      </c>
      <c r="CB334" s="8" t="str">
        <f t="shared" si="382"/>
        <v>Yellow</v>
      </c>
      <c r="CC334" s="8" t="str">
        <f t="shared" si="383"/>
        <v>Yellow</v>
      </c>
      <c r="CD334" s="8" t="str">
        <f t="shared" si="384"/>
        <v>Yellow</v>
      </c>
      <c r="CE334" s="8" t="str">
        <f t="shared" si="385"/>
        <v>Yellow</v>
      </c>
      <c r="CF334" s="8" t="str">
        <f t="shared" si="386"/>
        <v>Yellow</v>
      </c>
      <c r="CG334" s="8" t="str">
        <f t="shared" si="425"/>
        <v>Yellow</v>
      </c>
      <c r="CH334" s="8" t="str">
        <f t="shared" si="387"/>
        <v/>
      </c>
      <c r="CI334" s="8" t="str">
        <f t="shared" si="426"/>
        <v/>
      </c>
      <c r="CJ334" s="8" t="str">
        <f t="shared" si="388"/>
        <v>Yellow</v>
      </c>
      <c r="CL334" s="10" t="str">
        <f t="shared" si="427"/>
        <v>Saint Lucia - Castries - Windjammer Landing Resort and Residences</v>
      </c>
      <c r="CN334" s="22" t="str">
        <f t="shared" si="389"/>
        <v/>
      </c>
      <c r="CO334" s="22" t="str">
        <f t="shared" si="390"/>
        <v/>
      </c>
      <c r="CP334" s="22" t="str">
        <f t="shared" si="391"/>
        <v/>
      </c>
      <c r="CQ334" s="22" t="str">
        <f t="shared" si="392"/>
        <v/>
      </c>
      <c r="CR334" s="22" t="str">
        <f t="shared" si="428"/>
        <v/>
      </c>
      <c r="CS334" s="22" t="str">
        <f t="shared" si="429"/>
        <v/>
      </c>
      <c r="CY334" s="8" t="str">
        <f t="shared" si="393"/>
        <v>X</v>
      </c>
      <c r="CZ334" s="29" t="str">
        <f t="shared" si="394"/>
        <v>X</v>
      </c>
      <c r="DB334" s="8" t="str">
        <f t="shared" si="395"/>
        <v>X</v>
      </c>
      <c r="DC334" s="8" t="str">
        <f t="shared" si="396"/>
        <v>X</v>
      </c>
      <c r="DD334" s="8" t="str">
        <f t="shared" si="397"/>
        <v>X</v>
      </c>
      <c r="DE334" s="8" t="str">
        <f t="shared" si="398"/>
        <v>X</v>
      </c>
      <c r="DF334" s="8" t="str">
        <f t="shared" si="399"/>
        <v>X</v>
      </c>
      <c r="DG334" s="8" t="str">
        <f t="shared" si="400"/>
        <v>X</v>
      </c>
      <c r="DH334" s="8" t="str">
        <f t="shared" si="401"/>
        <v>X</v>
      </c>
      <c r="DI334" s="8" t="str">
        <f t="shared" si="402"/>
        <v>X</v>
      </c>
      <c r="DJ334" s="8" t="str">
        <f t="shared" si="403"/>
        <v>X</v>
      </c>
      <c r="DK334" s="8" t="str">
        <f t="shared" si="404"/>
        <v>X</v>
      </c>
      <c r="DL334" s="8" t="str">
        <f t="shared" si="405"/>
        <v>X</v>
      </c>
      <c r="DM334" s="8" t="str">
        <f t="shared" si="406"/>
        <v>X</v>
      </c>
      <c r="DN334" s="8" t="str">
        <f t="shared" si="407"/>
        <v>X</v>
      </c>
      <c r="DO334" s="8" t="str">
        <f t="shared" si="408"/>
        <v>X</v>
      </c>
      <c r="DP334" s="8" t="str">
        <f t="shared" si="409"/>
        <v>X</v>
      </c>
      <c r="DQ334" s="8" t="str">
        <f t="shared" si="410"/>
        <v>X</v>
      </c>
      <c r="DR334" s="8" t="str">
        <f t="shared" si="411"/>
        <v>X</v>
      </c>
      <c r="DS334" s="8" t="str">
        <f t="shared" si="412"/>
        <v>X</v>
      </c>
      <c r="DT334" s="8" t="str">
        <f t="shared" si="413"/>
        <v>X</v>
      </c>
      <c r="DU334" s="8" t="str">
        <f t="shared" si="414"/>
        <v>X</v>
      </c>
      <c r="DV334" s="8" t="str">
        <f t="shared" si="415"/>
        <v>X</v>
      </c>
      <c r="DW334" s="8" t="str">
        <f t="shared" si="416"/>
        <v>X</v>
      </c>
      <c r="DX334" s="8" t="str">
        <f t="shared" si="417"/>
        <v>X</v>
      </c>
      <c r="DZ334" s="8" t="str">
        <f t="shared" si="418"/>
        <v>X</v>
      </c>
      <c r="EB334" s="8">
        <f>IF($DZ334="", "", COUNTIF($DZ$11:$DZ334, "X"))</f>
        <v>324</v>
      </c>
      <c r="ED334" s="10" t="str">
        <f t="shared" si="419"/>
        <v>324. Windjammer Landing Resort and Residences</v>
      </c>
      <c r="EF334" s="8">
        <v>324</v>
      </c>
      <c r="EH334" s="10" t="str">
        <f>IF($B334="", "", IF(COUNTIF($B$11:$B334, $B334)&gt;1, "", $B334))</f>
        <v>Saint Lucia</v>
      </c>
      <c r="EI334" s="8">
        <f t="shared" si="420"/>
        <v>57</v>
      </c>
      <c r="EJ334" s="10" t="str">
        <f t="shared" si="421"/>
        <v/>
      </c>
      <c r="EL334" s="10" t="str">
        <f>IF($C334="", "", IF(COUNTIF($C$11:$C334, $C334)&gt;1, "", $C334))</f>
        <v>Castries</v>
      </c>
      <c r="EM334" s="8">
        <f t="shared" si="422"/>
        <v>55</v>
      </c>
      <c r="EN334" s="10" t="str">
        <f t="shared" si="423"/>
        <v>Tierra del Fuego</v>
      </c>
    </row>
    <row r="335" spans="1:144" hidden="1" x14ac:dyDescent="0.35">
      <c r="A335" s="2"/>
      <c r="B335" s="41" t="s">
        <v>574</v>
      </c>
      <c r="C335" s="42" t="s">
        <v>575</v>
      </c>
      <c r="D335" s="42" t="s">
        <v>1407</v>
      </c>
      <c r="E335" s="49">
        <v>44</v>
      </c>
      <c r="F335" s="49">
        <v>44</v>
      </c>
      <c r="G335" s="49" t="s">
        <v>137</v>
      </c>
      <c r="H335" s="49">
        <v>0</v>
      </c>
      <c r="I335" s="42" t="s">
        <v>137</v>
      </c>
      <c r="J335" s="50" t="s">
        <v>137</v>
      </c>
      <c r="K335" s="49" t="s">
        <v>137</v>
      </c>
      <c r="L335" s="49" t="s">
        <v>137</v>
      </c>
      <c r="M335" s="49" t="s">
        <v>137</v>
      </c>
      <c r="N335" s="49" t="s">
        <v>137</v>
      </c>
      <c r="O335" s="49" t="s">
        <v>137</v>
      </c>
      <c r="P335" s="49" t="s">
        <v>137</v>
      </c>
      <c r="Q335" s="49" t="s">
        <v>137</v>
      </c>
      <c r="R335" s="49" t="s">
        <v>137</v>
      </c>
      <c r="S335" s="50" t="s">
        <v>137</v>
      </c>
      <c r="T335" s="49" t="s">
        <v>137</v>
      </c>
      <c r="U335" s="49" t="s">
        <v>137</v>
      </c>
      <c r="V335" s="49" t="s">
        <v>137</v>
      </c>
      <c r="W335" s="50" t="s">
        <v>137</v>
      </c>
      <c r="X335" s="49" t="s">
        <v>137</v>
      </c>
      <c r="Y335" s="50" t="s">
        <v>137</v>
      </c>
      <c r="Z335" s="49" t="s">
        <v>137</v>
      </c>
      <c r="AA335" s="49" t="s">
        <v>137</v>
      </c>
      <c r="AB335" s="67" t="s">
        <v>137</v>
      </c>
      <c r="AC335" s="63" t="s">
        <v>812</v>
      </c>
      <c r="AD335" s="63" t="s">
        <v>1059</v>
      </c>
      <c r="AE335" s="43" t="s">
        <v>137</v>
      </c>
      <c r="AF335" s="2"/>
      <c r="BE335" s="8" t="str">
        <f t="shared" si="424"/>
        <v>X</v>
      </c>
      <c r="BG335" s="8" t="str">
        <f t="shared" si="361"/>
        <v/>
      </c>
      <c r="BH335" s="8" t="str">
        <f t="shared" si="362"/>
        <v/>
      </c>
      <c r="BI335" s="8" t="str">
        <f t="shared" si="363"/>
        <v/>
      </c>
      <c r="BJ335" s="8" t="str">
        <f t="shared" si="364"/>
        <v/>
      </c>
      <c r="BK335" s="8" t="str">
        <f t="shared" si="365"/>
        <v/>
      </c>
      <c r="BL335" s="8" t="str">
        <f t="shared" si="366"/>
        <v>Yellow</v>
      </c>
      <c r="BM335" s="8" t="str">
        <f t="shared" si="367"/>
        <v/>
      </c>
      <c r="BN335" s="8" t="str">
        <f t="shared" si="368"/>
        <v>Yellow</v>
      </c>
      <c r="BO335" s="8" t="str">
        <f t="shared" si="369"/>
        <v>Yellow</v>
      </c>
      <c r="BP335" s="8" t="str">
        <f t="shared" si="370"/>
        <v>Yellow</v>
      </c>
      <c r="BQ335" s="8" t="str">
        <f t="shared" si="371"/>
        <v>Yellow</v>
      </c>
      <c r="BR335" s="8" t="str">
        <f t="shared" si="372"/>
        <v>Yellow</v>
      </c>
      <c r="BS335" s="8" t="str">
        <f t="shared" si="373"/>
        <v>Yellow</v>
      </c>
      <c r="BT335" s="8" t="str">
        <f t="shared" si="374"/>
        <v>Yellow</v>
      </c>
      <c r="BU335" s="8" t="str">
        <f t="shared" si="375"/>
        <v>Yellow</v>
      </c>
      <c r="BV335" s="8" t="str">
        <f t="shared" si="376"/>
        <v>Yellow</v>
      </c>
      <c r="BW335" s="8" t="str">
        <f t="shared" si="377"/>
        <v>Yellow</v>
      </c>
      <c r="BX335" s="8" t="str">
        <f t="shared" si="378"/>
        <v>Yellow</v>
      </c>
      <c r="BY335" s="8" t="str">
        <f t="shared" si="379"/>
        <v>Yellow</v>
      </c>
      <c r="BZ335" s="8" t="str">
        <f t="shared" si="380"/>
        <v>Yellow</v>
      </c>
      <c r="CA335" s="8" t="str">
        <f t="shared" si="381"/>
        <v>Yellow</v>
      </c>
      <c r="CB335" s="8" t="str">
        <f t="shared" si="382"/>
        <v>Yellow</v>
      </c>
      <c r="CC335" s="8" t="str">
        <f t="shared" si="383"/>
        <v>Yellow</v>
      </c>
      <c r="CD335" s="8" t="str">
        <f t="shared" si="384"/>
        <v>Yellow</v>
      </c>
      <c r="CE335" s="8" t="str">
        <f t="shared" si="385"/>
        <v>Yellow</v>
      </c>
      <c r="CF335" s="8" t="str">
        <f t="shared" si="386"/>
        <v>Yellow</v>
      </c>
      <c r="CG335" s="8" t="str">
        <f t="shared" si="425"/>
        <v>Yellow</v>
      </c>
      <c r="CH335" s="8" t="str">
        <f t="shared" si="387"/>
        <v/>
      </c>
      <c r="CI335" s="8" t="str">
        <f t="shared" si="426"/>
        <v/>
      </c>
      <c r="CJ335" s="8" t="str">
        <f t="shared" si="388"/>
        <v>Yellow</v>
      </c>
      <c r="CL335" s="10" t="str">
        <f t="shared" si="427"/>
        <v>Saint Vincent and the Grenadines - Canouan Island - Canouan Estate Resort &amp; Villas</v>
      </c>
      <c r="CN335" s="22" t="str">
        <f t="shared" si="389"/>
        <v/>
      </c>
      <c r="CO335" s="22" t="str">
        <f t="shared" si="390"/>
        <v/>
      </c>
      <c r="CP335" s="22" t="str">
        <f t="shared" si="391"/>
        <v/>
      </c>
      <c r="CQ335" s="22" t="str">
        <f t="shared" si="392"/>
        <v/>
      </c>
      <c r="CR335" s="22" t="str">
        <f t="shared" si="428"/>
        <v/>
      </c>
      <c r="CS335" s="22" t="str">
        <f t="shared" si="429"/>
        <v/>
      </c>
      <c r="CY335" s="8" t="str">
        <f t="shared" si="393"/>
        <v>X</v>
      </c>
      <c r="CZ335" s="29" t="str">
        <f t="shared" si="394"/>
        <v>X</v>
      </c>
      <c r="DB335" s="8" t="str">
        <f t="shared" si="395"/>
        <v>X</v>
      </c>
      <c r="DC335" s="8" t="str">
        <f t="shared" si="396"/>
        <v>X</v>
      </c>
      <c r="DD335" s="8" t="str">
        <f t="shared" si="397"/>
        <v>X</v>
      </c>
      <c r="DE335" s="8" t="str">
        <f t="shared" si="398"/>
        <v>X</v>
      </c>
      <c r="DF335" s="8" t="str">
        <f t="shared" si="399"/>
        <v>X</v>
      </c>
      <c r="DG335" s="8" t="str">
        <f t="shared" si="400"/>
        <v>X</v>
      </c>
      <c r="DH335" s="8" t="str">
        <f t="shared" si="401"/>
        <v>X</v>
      </c>
      <c r="DI335" s="8" t="str">
        <f t="shared" si="402"/>
        <v>X</v>
      </c>
      <c r="DJ335" s="8" t="str">
        <f t="shared" si="403"/>
        <v>X</v>
      </c>
      <c r="DK335" s="8" t="str">
        <f t="shared" si="404"/>
        <v>X</v>
      </c>
      <c r="DL335" s="8" t="str">
        <f t="shared" si="405"/>
        <v>X</v>
      </c>
      <c r="DM335" s="8" t="str">
        <f t="shared" si="406"/>
        <v>X</v>
      </c>
      <c r="DN335" s="8" t="str">
        <f t="shared" si="407"/>
        <v>X</v>
      </c>
      <c r="DO335" s="8" t="str">
        <f t="shared" si="408"/>
        <v>X</v>
      </c>
      <c r="DP335" s="8" t="str">
        <f t="shared" si="409"/>
        <v>X</v>
      </c>
      <c r="DQ335" s="8" t="str">
        <f t="shared" si="410"/>
        <v>X</v>
      </c>
      <c r="DR335" s="8" t="str">
        <f t="shared" si="411"/>
        <v>X</v>
      </c>
      <c r="DS335" s="8" t="str">
        <f t="shared" si="412"/>
        <v>X</v>
      </c>
      <c r="DT335" s="8" t="str">
        <f t="shared" si="413"/>
        <v>X</v>
      </c>
      <c r="DU335" s="8" t="str">
        <f t="shared" si="414"/>
        <v>X</v>
      </c>
      <c r="DV335" s="8" t="str">
        <f t="shared" si="415"/>
        <v>X</v>
      </c>
      <c r="DW335" s="8" t="str">
        <f t="shared" si="416"/>
        <v>X</v>
      </c>
      <c r="DX335" s="8" t="str">
        <f t="shared" si="417"/>
        <v>X</v>
      </c>
      <c r="DZ335" s="8" t="str">
        <f t="shared" si="418"/>
        <v>X</v>
      </c>
      <c r="EB335" s="8">
        <f>IF($DZ335="", "", COUNTIF($DZ$11:$DZ335, "X"))</f>
        <v>325</v>
      </c>
      <c r="ED335" s="10" t="str">
        <f t="shared" si="419"/>
        <v>325. Canouan Estate Resort &amp; Villas</v>
      </c>
      <c r="EF335" s="8">
        <v>325</v>
      </c>
      <c r="EH335" s="10" t="str">
        <f>IF($B335="", "", IF(COUNTIF($B$11:$B335, $B335)&gt;1, "", $B335))</f>
        <v>Saint Vincent and the Grenadines</v>
      </c>
      <c r="EI335" s="8">
        <f t="shared" si="420"/>
        <v>58</v>
      </c>
      <c r="EJ335" s="10" t="str">
        <f t="shared" si="421"/>
        <v/>
      </c>
      <c r="EL335" s="10" t="str">
        <f>IF($C335="", "", IF(COUNTIF($C$11:$C335, $C335)&gt;1, "", $C335))</f>
        <v>Canouan Island</v>
      </c>
      <c r="EM335" s="8">
        <f t="shared" si="422"/>
        <v>41</v>
      </c>
      <c r="EN335" s="10" t="str">
        <f t="shared" si="423"/>
        <v>Todos Santos – Cabo San Lucas</v>
      </c>
    </row>
    <row r="336" spans="1:144" hidden="1" x14ac:dyDescent="0.35">
      <c r="A336" s="2"/>
      <c r="B336" s="41" t="s">
        <v>576</v>
      </c>
      <c r="C336" s="42" t="s">
        <v>577</v>
      </c>
      <c r="D336" s="42" t="s">
        <v>578</v>
      </c>
      <c r="E336" s="49">
        <v>45</v>
      </c>
      <c r="F336" s="49">
        <v>30</v>
      </c>
      <c r="G336" s="49">
        <v>15</v>
      </c>
      <c r="H336" s="49">
        <v>1</v>
      </c>
      <c r="I336" s="42" t="s">
        <v>137</v>
      </c>
      <c r="J336" s="50" t="s">
        <v>137</v>
      </c>
      <c r="K336" s="49">
        <v>35</v>
      </c>
      <c r="L336" s="49">
        <v>38</v>
      </c>
      <c r="M336" s="49" t="s">
        <v>137</v>
      </c>
      <c r="N336" s="49" t="s">
        <v>137</v>
      </c>
      <c r="O336" s="49" t="s">
        <v>137</v>
      </c>
      <c r="P336" s="49">
        <v>18</v>
      </c>
      <c r="Q336" s="49" t="s">
        <v>137</v>
      </c>
      <c r="R336" s="49" t="s">
        <v>137</v>
      </c>
      <c r="S336" s="50" t="s">
        <v>7</v>
      </c>
      <c r="T336" s="49" t="s">
        <v>137</v>
      </c>
      <c r="U336" s="49" t="s">
        <v>137</v>
      </c>
      <c r="V336" s="49" t="s">
        <v>137</v>
      </c>
      <c r="W336" s="50" t="s">
        <v>7</v>
      </c>
      <c r="X336" s="49" t="s">
        <v>137</v>
      </c>
      <c r="Y336" s="50" t="s">
        <v>137</v>
      </c>
      <c r="Z336" s="49" t="s">
        <v>137</v>
      </c>
      <c r="AA336" s="49">
        <v>12</v>
      </c>
      <c r="AB336" s="67" t="s">
        <v>137</v>
      </c>
      <c r="AC336" s="63" t="s">
        <v>790</v>
      </c>
      <c r="AD336" s="63" t="s">
        <v>1060</v>
      </c>
      <c r="AE336" s="43" t="s">
        <v>137</v>
      </c>
      <c r="AF336" s="2"/>
      <c r="BE336" s="8" t="str">
        <f t="shared" si="424"/>
        <v>X</v>
      </c>
      <c r="BG336" s="8" t="str">
        <f t="shared" si="361"/>
        <v/>
      </c>
      <c r="BH336" s="8" t="str">
        <f t="shared" si="362"/>
        <v/>
      </c>
      <c r="BI336" s="8" t="str">
        <f t="shared" si="363"/>
        <v/>
      </c>
      <c r="BJ336" s="8" t="str">
        <f t="shared" si="364"/>
        <v/>
      </c>
      <c r="BK336" s="8" t="str">
        <f t="shared" si="365"/>
        <v/>
      </c>
      <c r="BL336" s="8" t="str">
        <f t="shared" si="366"/>
        <v/>
      </c>
      <c r="BM336" s="8" t="str">
        <f t="shared" si="367"/>
        <v/>
      </c>
      <c r="BN336" s="8" t="str">
        <f t="shared" si="368"/>
        <v>Yellow</v>
      </c>
      <c r="BO336" s="8" t="str">
        <f t="shared" si="369"/>
        <v>Yellow</v>
      </c>
      <c r="BP336" s="8" t="str">
        <f t="shared" si="370"/>
        <v/>
      </c>
      <c r="BQ336" s="8" t="str">
        <f t="shared" si="371"/>
        <v/>
      </c>
      <c r="BR336" s="8" t="str">
        <f t="shared" si="372"/>
        <v>Yellow</v>
      </c>
      <c r="BS336" s="8" t="str">
        <f t="shared" si="373"/>
        <v>Yellow</v>
      </c>
      <c r="BT336" s="8" t="str">
        <f t="shared" si="374"/>
        <v>Yellow</v>
      </c>
      <c r="BU336" s="8" t="str">
        <f t="shared" si="375"/>
        <v/>
      </c>
      <c r="BV336" s="8" t="str">
        <f t="shared" si="376"/>
        <v>Yellow</v>
      </c>
      <c r="BW336" s="8" t="str">
        <f t="shared" si="377"/>
        <v>Yellow</v>
      </c>
      <c r="BX336" s="8" t="str">
        <f t="shared" si="378"/>
        <v/>
      </c>
      <c r="BY336" s="8" t="str">
        <f t="shared" si="379"/>
        <v>Yellow</v>
      </c>
      <c r="BZ336" s="8" t="str">
        <f t="shared" si="380"/>
        <v>Yellow</v>
      </c>
      <c r="CA336" s="8" t="str">
        <f t="shared" si="381"/>
        <v>Yellow</v>
      </c>
      <c r="CB336" s="8" t="str">
        <f t="shared" si="382"/>
        <v/>
      </c>
      <c r="CC336" s="8" t="str">
        <f t="shared" si="383"/>
        <v>Yellow</v>
      </c>
      <c r="CD336" s="8" t="str">
        <f t="shared" si="384"/>
        <v>Yellow</v>
      </c>
      <c r="CE336" s="8" t="str">
        <f t="shared" si="385"/>
        <v>Yellow</v>
      </c>
      <c r="CF336" s="8" t="str">
        <f t="shared" si="386"/>
        <v/>
      </c>
      <c r="CG336" s="8" t="str">
        <f t="shared" si="425"/>
        <v>Yellow</v>
      </c>
      <c r="CH336" s="8" t="str">
        <f t="shared" si="387"/>
        <v/>
      </c>
      <c r="CI336" s="8" t="str">
        <f t="shared" si="426"/>
        <v/>
      </c>
      <c r="CJ336" s="8" t="str">
        <f t="shared" si="388"/>
        <v>Yellow</v>
      </c>
      <c r="CL336" s="10" t="str">
        <f t="shared" si="427"/>
        <v>Serbia - Belgrade - Square Nine Hotel Belgrade</v>
      </c>
      <c r="CN336" s="22">
        <f t="shared" si="389"/>
        <v>38</v>
      </c>
      <c r="CO336" s="22" t="str">
        <f t="shared" si="390"/>
        <v/>
      </c>
      <c r="CP336" s="22" t="str">
        <f t="shared" si="391"/>
        <v/>
      </c>
      <c r="CQ336" s="22" t="str">
        <f t="shared" si="392"/>
        <v/>
      </c>
      <c r="CR336" s="22" t="str">
        <f t="shared" si="428"/>
        <v/>
      </c>
      <c r="CS336" s="22">
        <f t="shared" si="429"/>
        <v>12</v>
      </c>
      <c r="CY336" s="8" t="str">
        <f t="shared" si="393"/>
        <v>X</v>
      </c>
      <c r="CZ336" s="29" t="str">
        <f t="shared" si="394"/>
        <v>X</v>
      </c>
      <c r="DB336" s="8" t="str">
        <f t="shared" si="395"/>
        <v>X</v>
      </c>
      <c r="DC336" s="8" t="str">
        <f t="shared" si="396"/>
        <v>X</v>
      </c>
      <c r="DD336" s="8" t="str">
        <f t="shared" si="397"/>
        <v>X</v>
      </c>
      <c r="DE336" s="8" t="str">
        <f t="shared" si="398"/>
        <v>X</v>
      </c>
      <c r="DF336" s="8" t="str">
        <f t="shared" si="399"/>
        <v>X</v>
      </c>
      <c r="DG336" s="8" t="str">
        <f t="shared" si="400"/>
        <v>X</v>
      </c>
      <c r="DH336" s="8" t="str">
        <f t="shared" si="401"/>
        <v>X</v>
      </c>
      <c r="DI336" s="8" t="str">
        <f t="shared" si="402"/>
        <v>X</v>
      </c>
      <c r="DJ336" s="8" t="str">
        <f t="shared" si="403"/>
        <v>X</v>
      </c>
      <c r="DK336" s="8" t="str">
        <f t="shared" si="404"/>
        <v>X</v>
      </c>
      <c r="DL336" s="8" t="str">
        <f t="shared" si="405"/>
        <v>X</v>
      </c>
      <c r="DM336" s="8" t="str">
        <f t="shared" si="406"/>
        <v>X</v>
      </c>
      <c r="DN336" s="8" t="str">
        <f t="shared" si="407"/>
        <v>X</v>
      </c>
      <c r="DO336" s="8" t="str">
        <f t="shared" si="408"/>
        <v>X</v>
      </c>
      <c r="DP336" s="8" t="str">
        <f t="shared" si="409"/>
        <v>X</v>
      </c>
      <c r="DQ336" s="8" t="str">
        <f t="shared" si="410"/>
        <v>X</v>
      </c>
      <c r="DR336" s="8" t="str">
        <f t="shared" si="411"/>
        <v>X</v>
      </c>
      <c r="DS336" s="8" t="str">
        <f t="shared" si="412"/>
        <v>X</v>
      </c>
      <c r="DT336" s="8" t="str">
        <f t="shared" si="413"/>
        <v>X</v>
      </c>
      <c r="DU336" s="8" t="str">
        <f t="shared" si="414"/>
        <v>X</v>
      </c>
      <c r="DV336" s="8" t="str">
        <f t="shared" si="415"/>
        <v>X</v>
      </c>
      <c r="DW336" s="8" t="str">
        <f t="shared" si="416"/>
        <v>X</v>
      </c>
      <c r="DX336" s="8" t="str">
        <f t="shared" si="417"/>
        <v>X</v>
      </c>
      <c r="DZ336" s="8" t="str">
        <f t="shared" si="418"/>
        <v>X</v>
      </c>
      <c r="EB336" s="8">
        <f>IF($DZ336="", "", COUNTIF($DZ$11:$DZ336, "X"))</f>
        <v>326</v>
      </c>
      <c r="ED336" s="10" t="str">
        <f t="shared" si="419"/>
        <v>326. Square Nine Hotel Belgrade</v>
      </c>
      <c r="EF336" s="8">
        <v>326</v>
      </c>
      <c r="EH336" s="10" t="str">
        <f>IF($B336="", "", IF(COUNTIF($B$11:$B336, $B336)&gt;1, "", $B336))</f>
        <v>Serbia</v>
      </c>
      <c r="EI336" s="8">
        <f t="shared" si="420"/>
        <v>59</v>
      </c>
      <c r="EJ336" s="10" t="str">
        <f t="shared" si="421"/>
        <v/>
      </c>
      <c r="EL336" s="10" t="str">
        <f>IF($C336="", "", IF(COUNTIF($C$11:$C336, $C336)&gt;1, "", $C336))</f>
        <v>Belgrade</v>
      </c>
      <c r="EM336" s="8">
        <f t="shared" si="422"/>
        <v>24</v>
      </c>
      <c r="EN336" s="10" t="str">
        <f t="shared" si="423"/>
        <v>Tokyo</v>
      </c>
    </row>
    <row r="337" spans="1:144" hidden="1" x14ac:dyDescent="0.35">
      <c r="A337" s="2"/>
      <c r="B337" s="41" t="s">
        <v>579</v>
      </c>
      <c r="C337" s="42" t="s">
        <v>580</v>
      </c>
      <c r="D337" s="42" t="s">
        <v>581</v>
      </c>
      <c r="E337" s="49">
        <v>105</v>
      </c>
      <c r="F337" s="49">
        <v>0</v>
      </c>
      <c r="G337" s="49">
        <v>105</v>
      </c>
      <c r="H337" s="49">
        <v>1</v>
      </c>
      <c r="I337" s="42" t="s">
        <v>137</v>
      </c>
      <c r="J337" s="50" t="s">
        <v>137</v>
      </c>
      <c r="K337" s="49" t="s">
        <v>137</v>
      </c>
      <c r="L337" s="49">
        <v>52</v>
      </c>
      <c r="M337" s="49" t="s">
        <v>137</v>
      </c>
      <c r="N337" s="49" t="s">
        <v>137</v>
      </c>
      <c r="O337" s="49" t="s">
        <v>137</v>
      </c>
      <c r="P337" s="49">
        <v>18</v>
      </c>
      <c r="Q337" s="49" t="s">
        <v>137</v>
      </c>
      <c r="R337" s="49" t="s">
        <v>137</v>
      </c>
      <c r="S337" s="50" t="s">
        <v>7</v>
      </c>
      <c r="T337" s="49" t="s">
        <v>137</v>
      </c>
      <c r="U337" s="49" t="s">
        <v>137</v>
      </c>
      <c r="V337" s="49" t="s">
        <v>137</v>
      </c>
      <c r="W337" s="50" t="s">
        <v>7</v>
      </c>
      <c r="X337" s="49" t="s">
        <v>137</v>
      </c>
      <c r="Y337" s="50" t="s">
        <v>137</v>
      </c>
      <c r="Z337" s="49" t="s">
        <v>137</v>
      </c>
      <c r="AA337" s="49">
        <v>3</v>
      </c>
      <c r="AB337" s="67" t="s">
        <v>137</v>
      </c>
      <c r="AC337" s="63" t="s">
        <v>861</v>
      </c>
      <c r="AD337" s="63" t="s">
        <v>1061</v>
      </c>
      <c r="AE337" s="43" t="s">
        <v>137</v>
      </c>
      <c r="AF337" s="2"/>
      <c r="BE337" s="8" t="str">
        <f t="shared" si="424"/>
        <v>X</v>
      </c>
      <c r="BG337" s="8" t="str">
        <f t="shared" si="361"/>
        <v/>
      </c>
      <c r="BH337" s="8" t="str">
        <f t="shared" si="362"/>
        <v/>
      </c>
      <c r="BI337" s="8" t="str">
        <f t="shared" si="363"/>
        <v/>
      </c>
      <c r="BJ337" s="8" t="str">
        <f t="shared" si="364"/>
        <v/>
      </c>
      <c r="BK337" s="8" t="str">
        <f t="shared" si="365"/>
        <v/>
      </c>
      <c r="BL337" s="8" t="str">
        <f t="shared" si="366"/>
        <v/>
      </c>
      <c r="BM337" s="8" t="str">
        <f t="shared" si="367"/>
        <v/>
      </c>
      <c r="BN337" s="8" t="str">
        <f t="shared" si="368"/>
        <v>Yellow</v>
      </c>
      <c r="BO337" s="8" t="str">
        <f t="shared" si="369"/>
        <v>Yellow</v>
      </c>
      <c r="BP337" s="8" t="str">
        <f t="shared" si="370"/>
        <v>Yellow</v>
      </c>
      <c r="BQ337" s="8" t="str">
        <f t="shared" si="371"/>
        <v/>
      </c>
      <c r="BR337" s="8" t="str">
        <f t="shared" si="372"/>
        <v>Yellow</v>
      </c>
      <c r="BS337" s="8" t="str">
        <f t="shared" si="373"/>
        <v>Yellow</v>
      </c>
      <c r="BT337" s="8" t="str">
        <f t="shared" si="374"/>
        <v>Yellow</v>
      </c>
      <c r="BU337" s="8" t="str">
        <f t="shared" si="375"/>
        <v/>
      </c>
      <c r="BV337" s="8" t="str">
        <f t="shared" si="376"/>
        <v>Yellow</v>
      </c>
      <c r="BW337" s="8" t="str">
        <f t="shared" si="377"/>
        <v>Yellow</v>
      </c>
      <c r="BX337" s="8" t="str">
        <f t="shared" si="378"/>
        <v/>
      </c>
      <c r="BY337" s="8" t="str">
        <f t="shared" si="379"/>
        <v>Yellow</v>
      </c>
      <c r="BZ337" s="8" t="str">
        <f t="shared" si="380"/>
        <v>Yellow</v>
      </c>
      <c r="CA337" s="8" t="str">
        <f t="shared" si="381"/>
        <v>Yellow</v>
      </c>
      <c r="CB337" s="8" t="str">
        <f t="shared" si="382"/>
        <v/>
      </c>
      <c r="CC337" s="8" t="str">
        <f t="shared" si="383"/>
        <v>Yellow</v>
      </c>
      <c r="CD337" s="8" t="str">
        <f t="shared" si="384"/>
        <v>Yellow</v>
      </c>
      <c r="CE337" s="8" t="str">
        <f t="shared" si="385"/>
        <v>Yellow</v>
      </c>
      <c r="CF337" s="8" t="str">
        <f t="shared" si="386"/>
        <v/>
      </c>
      <c r="CG337" s="8" t="str">
        <f t="shared" si="425"/>
        <v>Yellow</v>
      </c>
      <c r="CH337" s="8" t="str">
        <f t="shared" si="387"/>
        <v/>
      </c>
      <c r="CI337" s="8" t="str">
        <f t="shared" si="426"/>
        <v/>
      </c>
      <c r="CJ337" s="8" t="str">
        <f t="shared" si="388"/>
        <v>Yellow</v>
      </c>
      <c r="CL337" s="10" t="str">
        <f t="shared" si="427"/>
        <v>Seychelles - Praslin - Constance Lemuria, Seychelles</v>
      </c>
      <c r="CN337" s="22">
        <f t="shared" si="389"/>
        <v>52</v>
      </c>
      <c r="CO337" s="22" t="str">
        <f t="shared" si="390"/>
        <v/>
      </c>
      <c r="CP337" s="22" t="str">
        <f t="shared" si="391"/>
        <v/>
      </c>
      <c r="CQ337" s="22" t="str">
        <f t="shared" si="392"/>
        <v/>
      </c>
      <c r="CR337" s="22" t="str">
        <f t="shared" si="428"/>
        <v/>
      </c>
      <c r="CS337" s="22">
        <f t="shared" si="429"/>
        <v>3</v>
      </c>
      <c r="CY337" s="8" t="str">
        <f t="shared" si="393"/>
        <v>X</v>
      </c>
      <c r="CZ337" s="29" t="str">
        <f t="shared" si="394"/>
        <v>X</v>
      </c>
      <c r="DB337" s="8" t="str">
        <f t="shared" si="395"/>
        <v>X</v>
      </c>
      <c r="DC337" s="8" t="str">
        <f t="shared" si="396"/>
        <v>X</v>
      </c>
      <c r="DD337" s="8" t="str">
        <f t="shared" si="397"/>
        <v>X</v>
      </c>
      <c r="DE337" s="8" t="str">
        <f t="shared" si="398"/>
        <v>X</v>
      </c>
      <c r="DF337" s="8" t="str">
        <f t="shared" si="399"/>
        <v>X</v>
      </c>
      <c r="DG337" s="8" t="str">
        <f t="shared" si="400"/>
        <v>X</v>
      </c>
      <c r="DH337" s="8" t="str">
        <f t="shared" si="401"/>
        <v>X</v>
      </c>
      <c r="DI337" s="8" t="str">
        <f t="shared" si="402"/>
        <v>X</v>
      </c>
      <c r="DJ337" s="8" t="str">
        <f t="shared" si="403"/>
        <v>X</v>
      </c>
      <c r="DK337" s="8" t="str">
        <f t="shared" si="404"/>
        <v>X</v>
      </c>
      <c r="DL337" s="8" t="str">
        <f t="shared" si="405"/>
        <v>X</v>
      </c>
      <c r="DM337" s="8" t="str">
        <f t="shared" si="406"/>
        <v>X</v>
      </c>
      <c r="DN337" s="8" t="str">
        <f t="shared" si="407"/>
        <v>X</v>
      </c>
      <c r="DO337" s="8" t="str">
        <f t="shared" si="408"/>
        <v>X</v>
      </c>
      <c r="DP337" s="8" t="str">
        <f t="shared" si="409"/>
        <v>X</v>
      </c>
      <c r="DQ337" s="8" t="str">
        <f t="shared" si="410"/>
        <v>X</v>
      </c>
      <c r="DR337" s="8" t="str">
        <f t="shared" si="411"/>
        <v>X</v>
      </c>
      <c r="DS337" s="8" t="str">
        <f t="shared" si="412"/>
        <v>X</v>
      </c>
      <c r="DT337" s="8" t="str">
        <f t="shared" si="413"/>
        <v>X</v>
      </c>
      <c r="DU337" s="8" t="str">
        <f t="shared" si="414"/>
        <v>X</v>
      </c>
      <c r="DV337" s="8" t="str">
        <f t="shared" si="415"/>
        <v>X</v>
      </c>
      <c r="DW337" s="8" t="str">
        <f t="shared" si="416"/>
        <v>X</v>
      </c>
      <c r="DX337" s="8" t="str">
        <f t="shared" si="417"/>
        <v>X</v>
      </c>
      <c r="DZ337" s="8" t="str">
        <f t="shared" si="418"/>
        <v>X</v>
      </c>
      <c r="EB337" s="8">
        <f>IF($DZ337="", "", COUNTIF($DZ$11:$DZ337, "X"))</f>
        <v>327</v>
      </c>
      <c r="ED337" s="10" t="str">
        <f t="shared" si="419"/>
        <v>327. Constance Lemuria, Seychelles</v>
      </c>
      <c r="EF337" s="8">
        <v>327</v>
      </c>
      <c r="EH337" s="10" t="str">
        <f>IF($B337="", "", IF(COUNTIF($B$11:$B337, $B337)&gt;1, "", $B337))</f>
        <v>Seychelles</v>
      </c>
      <c r="EI337" s="8">
        <f t="shared" si="420"/>
        <v>60</v>
      </c>
      <c r="EJ337" s="10" t="str">
        <f t="shared" si="421"/>
        <v/>
      </c>
      <c r="EL337" s="10" t="str">
        <f>IF($C337="", "", IF(COUNTIF($C$11:$C337, $C337)&gt;1, "", $C337))</f>
        <v>Praslin</v>
      </c>
      <c r="EM337" s="8">
        <f t="shared" si="422"/>
        <v>235</v>
      </c>
      <c r="EN337" s="10" t="str">
        <f t="shared" si="423"/>
        <v>Torno</v>
      </c>
    </row>
    <row r="338" spans="1:144" hidden="1" x14ac:dyDescent="0.35">
      <c r="A338" s="2"/>
      <c r="B338" s="41" t="s">
        <v>582</v>
      </c>
      <c r="C338" s="42" t="s">
        <v>583</v>
      </c>
      <c r="D338" s="42" t="s">
        <v>585</v>
      </c>
      <c r="E338" s="49">
        <v>112</v>
      </c>
      <c r="F338" s="49">
        <v>61</v>
      </c>
      <c r="G338" s="49">
        <v>51</v>
      </c>
      <c r="H338" s="49">
        <v>5</v>
      </c>
      <c r="I338" s="42" t="s">
        <v>137</v>
      </c>
      <c r="J338" s="50" t="s">
        <v>137</v>
      </c>
      <c r="K338" s="49">
        <v>400</v>
      </c>
      <c r="L338" s="49">
        <v>780</v>
      </c>
      <c r="M338" s="49">
        <v>500</v>
      </c>
      <c r="N338" s="49">
        <v>240</v>
      </c>
      <c r="O338" s="49">
        <v>240</v>
      </c>
      <c r="P338" s="49" t="s">
        <v>137</v>
      </c>
      <c r="Q338" s="49">
        <v>400</v>
      </c>
      <c r="R338" s="49">
        <v>700</v>
      </c>
      <c r="S338" s="50" t="s">
        <v>7</v>
      </c>
      <c r="T338" s="49" t="s">
        <v>137</v>
      </c>
      <c r="U338" s="49" t="s">
        <v>137</v>
      </c>
      <c r="V338" s="49" t="s">
        <v>137</v>
      </c>
      <c r="W338" s="50" t="s">
        <v>7</v>
      </c>
      <c r="X338" s="49" t="s">
        <v>137</v>
      </c>
      <c r="Y338" s="50" t="s">
        <v>137</v>
      </c>
      <c r="Z338" s="49" t="s">
        <v>137</v>
      </c>
      <c r="AA338" s="49">
        <v>16</v>
      </c>
      <c r="AB338" s="67" t="s">
        <v>137</v>
      </c>
      <c r="AC338" s="63" t="s">
        <v>791</v>
      </c>
      <c r="AD338" s="63" t="s">
        <v>1063</v>
      </c>
      <c r="AE338" s="43" t="s">
        <v>137</v>
      </c>
      <c r="AF338" s="2"/>
      <c r="BE338" s="8" t="str">
        <f t="shared" si="424"/>
        <v>X</v>
      </c>
      <c r="BG338" s="8" t="str">
        <f t="shared" si="361"/>
        <v/>
      </c>
      <c r="BH338" s="8" t="str">
        <f t="shared" si="362"/>
        <v/>
      </c>
      <c r="BI338" s="8" t="str">
        <f t="shared" si="363"/>
        <v/>
      </c>
      <c r="BJ338" s="8" t="str">
        <f t="shared" si="364"/>
        <v/>
      </c>
      <c r="BK338" s="8" t="str">
        <f t="shared" si="365"/>
        <v/>
      </c>
      <c r="BL338" s="8" t="str">
        <f t="shared" si="366"/>
        <v/>
      </c>
      <c r="BM338" s="8" t="str">
        <f t="shared" si="367"/>
        <v/>
      </c>
      <c r="BN338" s="8" t="str">
        <f t="shared" si="368"/>
        <v>Yellow</v>
      </c>
      <c r="BO338" s="8" t="str">
        <f t="shared" si="369"/>
        <v>Yellow</v>
      </c>
      <c r="BP338" s="8" t="str">
        <f t="shared" si="370"/>
        <v/>
      </c>
      <c r="BQ338" s="8" t="str">
        <f t="shared" si="371"/>
        <v/>
      </c>
      <c r="BR338" s="8" t="str">
        <f t="shared" si="372"/>
        <v/>
      </c>
      <c r="BS338" s="8" t="str">
        <f t="shared" si="373"/>
        <v/>
      </c>
      <c r="BT338" s="8" t="str">
        <f t="shared" si="374"/>
        <v/>
      </c>
      <c r="BU338" s="8" t="str">
        <f t="shared" si="375"/>
        <v>Yellow</v>
      </c>
      <c r="BV338" s="8" t="str">
        <f t="shared" si="376"/>
        <v/>
      </c>
      <c r="BW338" s="8" t="str">
        <f t="shared" si="377"/>
        <v/>
      </c>
      <c r="BX338" s="8" t="str">
        <f t="shared" si="378"/>
        <v/>
      </c>
      <c r="BY338" s="8" t="str">
        <f t="shared" si="379"/>
        <v>Yellow</v>
      </c>
      <c r="BZ338" s="8" t="str">
        <f t="shared" si="380"/>
        <v>Yellow</v>
      </c>
      <c r="CA338" s="8" t="str">
        <f t="shared" si="381"/>
        <v>Yellow</v>
      </c>
      <c r="CB338" s="8" t="str">
        <f t="shared" si="382"/>
        <v/>
      </c>
      <c r="CC338" s="8" t="str">
        <f t="shared" si="383"/>
        <v>Yellow</v>
      </c>
      <c r="CD338" s="8" t="str">
        <f t="shared" si="384"/>
        <v>Yellow</v>
      </c>
      <c r="CE338" s="8" t="str">
        <f t="shared" si="385"/>
        <v>Yellow</v>
      </c>
      <c r="CF338" s="8" t="str">
        <f t="shared" si="386"/>
        <v/>
      </c>
      <c r="CG338" s="8" t="str">
        <f t="shared" si="425"/>
        <v>Yellow</v>
      </c>
      <c r="CH338" s="8" t="str">
        <f t="shared" si="387"/>
        <v/>
      </c>
      <c r="CI338" s="8" t="str">
        <f t="shared" si="426"/>
        <v/>
      </c>
      <c r="CJ338" s="8" t="str">
        <f t="shared" si="388"/>
        <v>Yellow</v>
      </c>
      <c r="CL338" s="10" t="str">
        <f t="shared" si="427"/>
        <v>Singapore - Singapore City - Capella Hotel, Singapore</v>
      </c>
      <c r="CN338" s="22">
        <f t="shared" si="389"/>
        <v>780</v>
      </c>
      <c r="CO338" s="22" t="str">
        <f t="shared" si="390"/>
        <v/>
      </c>
      <c r="CP338" s="22" t="str">
        <f t="shared" si="391"/>
        <v/>
      </c>
      <c r="CQ338" s="22" t="str">
        <f t="shared" si="392"/>
        <v/>
      </c>
      <c r="CR338" s="22" t="str">
        <f t="shared" si="428"/>
        <v/>
      </c>
      <c r="CS338" s="22">
        <f t="shared" si="429"/>
        <v>16</v>
      </c>
      <c r="CY338" s="8" t="str">
        <f t="shared" si="393"/>
        <v>X</v>
      </c>
      <c r="CZ338" s="29" t="str">
        <f t="shared" si="394"/>
        <v>X</v>
      </c>
      <c r="DB338" s="8" t="str">
        <f t="shared" si="395"/>
        <v>X</v>
      </c>
      <c r="DC338" s="8" t="str">
        <f t="shared" si="396"/>
        <v>X</v>
      </c>
      <c r="DD338" s="8" t="str">
        <f t="shared" si="397"/>
        <v>X</v>
      </c>
      <c r="DE338" s="8" t="str">
        <f t="shared" si="398"/>
        <v>X</v>
      </c>
      <c r="DF338" s="8" t="str">
        <f t="shared" si="399"/>
        <v>X</v>
      </c>
      <c r="DG338" s="8" t="str">
        <f t="shared" si="400"/>
        <v>X</v>
      </c>
      <c r="DH338" s="8" t="str">
        <f t="shared" si="401"/>
        <v>X</v>
      </c>
      <c r="DI338" s="8" t="str">
        <f t="shared" si="402"/>
        <v>X</v>
      </c>
      <c r="DJ338" s="8" t="str">
        <f t="shared" si="403"/>
        <v>X</v>
      </c>
      <c r="DK338" s="8" t="str">
        <f t="shared" si="404"/>
        <v>X</v>
      </c>
      <c r="DL338" s="8" t="str">
        <f t="shared" si="405"/>
        <v>X</v>
      </c>
      <c r="DM338" s="8" t="str">
        <f t="shared" si="406"/>
        <v>X</v>
      </c>
      <c r="DN338" s="8" t="str">
        <f t="shared" si="407"/>
        <v>X</v>
      </c>
      <c r="DO338" s="8" t="str">
        <f t="shared" si="408"/>
        <v>X</v>
      </c>
      <c r="DP338" s="8" t="str">
        <f t="shared" si="409"/>
        <v>X</v>
      </c>
      <c r="DQ338" s="8" t="str">
        <f t="shared" si="410"/>
        <v>X</v>
      </c>
      <c r="DR338" s="8" t="str">
        <f t="shared" si="411"/>
        <v>X</v>
      </c>
      <c r="DS338" s="8" t="str">
        <f t="shared" si="412"/>
        <v>X</v>
      </c>
      <c r="DT338" s="8" t="str">
        <f t="shared" si="413"/>
        <v>X</v>
      </c>
      <c r="DU338" s="8" t="str">
        <f t="shared" si="414"/>
        <v>X</v>
      </c>
      <c r="DV338" s="8" t="str">
        <f t="shared" si="415"/>
        <v>X</v>
      </c>
      <c r="DW338" s="8" t="str">
        <f t="shared" si="416"/>
        <v>X</v>
      </c>
      <c r="DX338" s="8" t="str">
        <f t="shared" si="417"/>
        <v>X</v>
      </c>
      <c r="DZ338" s="8" t="str">
        <f t="shared" si="418"/>
        <v>X</v>
      </c>
      <c r="EB338" s="8">
        <f>IF($DZ338="", "", COUNTIF($DZ$11:$DZ338, "X"))</f>
        <v>328</v>
      </c>
      <c r="ED338" s="10" t="str">
        <f t="shared" si="419"/>
        <v>328. Capella Hotel, Singapore</v>
      </c>
      <c r="EF338" s="8">
        <v>328</v>
      </c>
      <c r="EH338" s="10" t="str">
        <f>IF($B338="", "", IF(COUNTIF($B$11:$B338, $B338)&gt;1, "", $B338))</f>
        <v>Singapore</v>
      </c>
      <c r="EI338" s="8">
        <f t="shared" si="420"/>
        <v>61</v>
      </c>
      <c r="EJ338" s="10" t="str">
        <f t="shared" si="421"/>
        <v/>
      </c>
      <c r="EL338" s="10" t="str">
        <f>IF($C338="", "", IF(COUNTIF($C$11:$C338, $C338)&gt;1, "", $C338))</f>
        <v>Singapore City</v>
      </c>
      <c r="EM338" s="8">
        <f t="shared" si="422"/>
        <v>298</v>
      </c>
      <c r="EN338" s="10" t="str">
        <f t="shared" si="423"/>
        <v>Toronto</v>
      </c>
    </row>
    <row r="339" spans="1:144" hidden="1" x14ac:dyDescent="0.35">
      <c r="A339" s="2"/>
      <c r="B339" s="41" t="s">
        <v>582</v>
      </c>
      <c r="C339" s="42" t="s">
        <v>583</v>
      </c>
      <c r="D339" s="42" t="s">
        <v>584</v>
      </c>
      <c r="E339" s="49">
        <v>155</v>
      </c>
      <c r="F339" s="49">
        <v>132</v>
      </c>
      <c r="G339" s="49">
        <v>23</v>
      </c>
      <c r="H339" s="49">
        <v>5</v>
      </c>
      <c r="I339" s="42" t="s">
        <v>137</v>
      </c>
      <c r="J339" s="50" t="s">
        <v>137</v>
      </c>
      <c r="K339" s="49">
        <v>155</v>
      </c>
      <c r="L339" s="49">
        <v>936</v>
      </c>
      <c r="M339" s="49">
        <v>300</v>
      </c>
      <c r="N339" s="49">
        <v>200</v>
      </c>
      <c r="O339" s="49">
        <v>150</v>
      </c>
      <c r="P339" s="49">
        <v>110</v>
      </c>
      <c r="Q339" s="49">
        <v>300</v>
      </c>
      <c r="R339" s="49">
        <v>200</v>
      </c>
      <c r="S339" s="50" t="s">
        <v>7</v>
      </c>
      <c r="T339" s="49" t="s">
        <v>137</v>
      </c>
      <c r="U339" s="49" t="s">
        <v>137</v>
      </c>
      <c r="V339" s="49" t="s">
        <v>137</v>
      </c>
      <c r="W339" s="50" t="s">
        <v>7</v>
      </c>
      <c r="X339" s="49" t="s">
        <v>137</v>
      </c>
      <c r="Y339" s="50" t="s">
        <v>137</v>
      </c>
      <c r="Z339" s="49" t="s">
        <v>137</v>
      </c>
      <c r="AA339" s="49">
        <v>11.81</v>
      </c>
      <c r="AB339" s="67" t="s">
        <v>137</v>
      </c>
      <c r="AC339" s="63" t="s">
        <v>791</v>
      </c>
      <c r="AD339" s="63" t="s">
        <v>1062</v>
      </c>
      <c r="AE339" s="43" t="s">
        <v>137</v>
      </c>
      <c r="AF339" s="2"/>
      <c r="BE339" s="8" t="str">
        <f t="shared" si="424"/>
        <v>X</v>
      </c>
      <c r="BG339" s="8" t="str">
        <f t="shared" si="361"/>
        <v/>
      </c>
      <c r="BH339" s="8" t="str">
        <f t="shared" si="362"/>
        <v/>
      </c>
      <c r="BI339" s="8" t="str">
        <f t="shared" si="363"/>
        <v/>
      </c>
      <c r="BJ339" s="8" t="str">
        <f t="shared" si="364"/>
        <v/>
      </c>
      <c r="BK339" s="8" t="str">
        <f t="shared" si="365"/>
        <v/>
      </c>
      <c r="BL339" s="8" t="str">
        <f t="shared" si="366"/>
        <v/>
      </c>
      <c r="BM339" s="8" t="str">
        <f t="shared" si="367"/>
        <v/>
      </c>
      <c r="BN339" s="8" t="str">
        <f t="shared" si="368"/>
        <v>Yellow</v>
      </c>
      <c r="BO339" s="8" t="str">
        <f t="shared" si="369"/>
        <v>Yellow</v>
      </c>
      <c r="BP339" s="8" t="str">
        <f t="shared" si="370"/>
        <v/>
      </c>
      <c r="BQ339" s="8" t="str">
        <f t="shared" si="371"/>
        <v/>
      </c>
      <c r="BR339" s="8" t="str">
        <f t="shared" si="372"/>
        <v/>
      </c>
      <c r="BS339" s="8" t="str">
        <f t="shared" si="373"/>
        <v/>
      </c>
      <c r="BT339" s="8" t="str">
        <f t="shared" si="374"/>
        <v/>
      </c>
      <c r="BU339" s="8" t="str">
        <f t="shared" si="375"/>
        <v/>
      </c>
      <c r="BV339" s="8" t="str">
        <f t="shared" si="376"/>
        <v/>
      </c>
      <c r="BW339" s="8" t="str">
        <f t="shared" si="377"/>
        <v/>
      </c>
      <c r="BX339" s="8" t="str">
        <f t="shared" si="378"/>
        <v/>
      </c>
      <c r="BY339" s="8" t="str">
        <f t="shared" si="379"/>
        <v>Yellow</v>
      </c>
      <c r="BZ339" s="8" t="str">
        <f t="shared" si="380"/>
        <v>Yellow</v>
      </c>
      <c r="CA339" s="8" t="str">
        <f t="shared" si="381"/>
        <v>Yellow</v>
      </c>
      <c r="CB339" s="8" t="str">
        <f t="shared" si="382"/>
        <v/>
      </c>
      <c r="CC339" s="8" t="str">
        <f t="shared" si="383"/>
        <v>Yellow</v>
      </c>
      <c r="CD339" s="8" t="str">
        <f t="shared" si="384"/>
        <v>Yellow</v>
      </c>
      <c r="CE339" s="8" t="str">
        <f t="shared" si="385"/>
        <v>Yellow</v>
      </c>
      <c r="CF339" s="8" t="str">
        <f t="shared" si="386"/>
        <v/>
      </c>
      <c r="CG339" s="8" t="str">
        <f t="shared" si="425"/>
        <v>Yellow</v>
      </c>
      <c r="CH339" s="8" t="str">
        <f t="shared" si="387"/>
        <v/>
      </c>
      <c r="CI339" s="8" t="str">
        <f t="shared" si="426"/>
        <v/>
      </c>
      <c r="CJ339" s="8" t="str">
        <f t="shared" si="388"/>
        <v>Yellow</v>
      </c>
      <c r="CL339" s="10" t="str">
        <f t="shared" si="427"/>
        <v>Singapore - Singapore City - The Capitol Kempinski Hotel Singapore</v>
      </c>
      <c r="CN339" s="22">
        <f t="shared" si="389"/>
        <v>936</v>
      </c>
      <c r="CO339" s="22" t="str">
        <f t="shared" si="390"/>
        <v/>
      </c>
      <c r="CP339" s="22" t="str">
        <f t="shared" si="391"/>
        <v/>
      </c>
      <c r="CQ339" s="22" t="str">
        <f t="shared" si="392"/>
        <v/>
      </c>
      <c r="CR339" s="22" t="str">
        <f t="shared" si="428"/>
        <v/>
      </c>
      <c r="CS339" s="22">
        <f t="shared" si="429"/>
        <v>11.81</v>
      </c>
      <c r="CY339" s="8" t="str">
        <f t="shared" si="393"/>
        <v>X</v>
      </c>
      <c r="CZ339" s="29" t="str">
        <f t="shared" si="394"/>
        <v>X</v>
      </c>
      <c r="DB339" s="8" t="str">
        <f t="shared" si="395"/>
        <v>X</v>
      </c>
      <c r="DC339" s="8" t="str">
        <f t="shared" si="396"/>
        <v>X</v>
      </c>
      <c r="DD339" s="8" t="str">
        <f t="shared" si="397"/>
        <v>X</v>
      </c>
      <c r="DE339" s="8" t="str">
        <f t="shared" si="398"/>
        <v>X</v>
      </c>
      <c r="DF339" s="8" t="str">
        <f t="shared" si="399"/>
        <v>X</v>
      </c>
      <c r="DG339" s="8" t="str">
        <f t="shared" si="400"/>
        <v>X</v>
      </c>
      <c r="DH339" s="8" t="str">
        <f t="shared" si="401"/>
        <v>X</v>
      </c>
      <c r="DI339" s="8" t="str">
        <f t="shared" si="402"/>
        <v>X</v>
      </c>
      <c r="DJ339" s="8" t="str">
        <f t="shared" si="403"/>
        <v>X</v>
      </c>
      <c r="DK339" s="8" t="str">
        <f t="shared" si="404"/>
        <v>X</v>
      </c>
      <c r="DL339" s="8" t="str">
        <f t="shared" si="405"/>
        <v>X</v>
      </c>
      <c r="DM339" s="8" t="str">
        <f t="shared" si="406"/>
        <v>X</v>
      </c>
      <c r="DN339" s="8" t="str">
        <f t="shared" si="407"/>
        <v>X</v>
      </c>
      <c r="DO339" s="8" t="str">
        <f t="shared" si="408"/>
        <v>X</v>
      </c>
      <c r="DP339" s="8" t="str">
        <f t="shared" si="409"/>
        <v>X</v>
      </c>
      <c r="DQ339" s="8" t="str">
        <f t="shared" si="410"/>
        <v>X</v>
      </c>
      <c r="DR339" s="8" t="str">
        <f t="shared" si="411"/>
        <v>X</v>
      </c>
      <c r="DS339" s="8" t="str">
        <f t="shared" si="412"/>
        <v>X</v>
      </c>
      <c r="DT339" s="8" t="str">
        <f t="shared" si="413"/>
        <v>X</v>
      </c>
      <c r="DU339" s="8" t="str">
        <f t="shared" si="414"/>
        <v>X</v>
      </c>
      <c r="DV339" s="8" t="str">
        <f t="shared" si="415"/>
        <v>X</v>
      </c>
      <c r="DW339" s="8" t="str">
        <f t="shared" si="416"/>
        <v>X</v>
      </c>
      <c r="DX339" s="8" t="str">
        <f t="shared" si="417"/>
        <v>X</v>
      </c>
      <c r="DZ339" s="8" t="str">
        <f t="shared" si="418"/>
        <v>X</v>
      </c>
      <c r="EB339" s="8">
        <f>IF($DZ339="", "", COUNTIF($DZ$11:$DZ339, "X"))</f>
        <v>329</v>
      </c>
      <c r="ED339" s="10" t="str">
        <f t="shared" si="419"/>
        <v>329. The Capitol Kempinski Hotel Singapore</v>
      </c>
      <c r="EF339" s="8">
        <v>329</v>
      </c>
      <c r="EH339" s="10" t="str">
        <f>IF($B339="", "", IF(COUNTIF($B$11:$B339, $B339)&gt;1, "", $B339))</f>
        <v/>
      </c>
      <c r="EI339" s="8" t="str">
        <f t="shared" si="420"/>
        <v/>
      </c>
      <c r="EJ339" s="10" t="str">
        <f t="shared" si="421"/>
        <v/>
      </c>
      <c r="EL339" s="10" t="str">
        <f>IF($C339="", "", IF(COUNTIF($C$11:$C339, $C339)&gt;1, "", $C339))</f>
        <v/>
      </c>
      <c r="EM339" s="8" t="str">
        <f t="shared" si="422"/>
        <v/>
      </c>
      <c r="EN339" s="10" t="str">
        <f t="shared" si="423"/>
        <v>Tourrettes</v>
      </c>
    </row>
    <row r="340" spans="1:144" hidden="1" x14ac:dyDescent="0.35">
      <c r="A340" s="2"/>
      <c r="B340" s="41" t="s">
        <v>1408</v>
      </c>
      <c r="C340" s="42" t="s">
        <v>1449</v>
      </c>
      <c r="D340" s="42" t="s">
        <v>1409</v>
      </c>
      <c r="E340" s="49">
        <v>205</v>
      </c>
      <c r="F340" s="49">
        <v>0</v>
      </c>
      <c r="G340" s="49">
        <v>205</v>
      </c>
      <c r="H340" s="49">
        <v>0</v>
      </c>
      <c r="I340" s="42" t="s">
        <v>137</v>
      </c>
      <c r="J340" s="50" t="s">
        <v>137</v>
      </c>
      <c r="K340" s="49" t="s">
        <v>137</v>
      </c>
      <c r="L340" s="49" t="s">
        <v>137</v>
      </c>
      <c r="M340" s="49" t="s">
        <v>137</v>
      </c>
      <c r="N340" s="49" t="s">
        <v>137</v>
      </c>
      <c r="O340" s="49" t="s">
        <v>137</v>
      </c>
      <c r="P340" s="49" t="s">
        <v>137</v>
      </c>
      <c r="Q340" s="49" t="s">
        <v>137</v>
      </c>
      <c r="R340" s="49" t="s">
        <v>137</v>
      </c>
      <c r="S340" s="50" t="s">
        <v>137</v>
      </c>
      <c r="T340" s="49" t="s">
        <v>137</v>
      </c>
      <c r="U340" s="49" t="s">
        <v>137</v>
      </c>
      <c r="V340" s="49" t="s">
        <v>137</v>
      </c>
      <c r="W340" s="50" t="s">
        <v>7</v>
      </c>
      <c r="X340" s="49" t="s">
        <v>137</v>
      </c>
      <c r="Y340" s="50" t="s">
        <v>137</v>
      </c>
      <c r="Z340" s="49" t="s">
        <v>137</v>
      </c>
      <c r="AA340" s="49" t="s">
        <v>137</v>
      </c>
      <c r="AB340" s="67" t="s">
        <v>137</v>
      </c>
      <c r="AC340" s="63" t="s">
        <v>812</v>
      </c>
      <c r="AD340" s="63" t="s">
        <v>137</v>
      </c>
      <c r="AE340" s="43" t="s">
        <v>137</v>
      </c>
      <c r="AF340" s="2"/>
      <c r="BE340" s="8" t="str">
        <f t="shared" si="424"/>
        <v>X</v>
      </c>
      <c r="BG340" s="8" t="str">
        <f t="shared" si="361"/>
        <v/>
      </c>
      <c r="BH340" s="8" t="str">
        <f t="shared" si="362"/>
        <v/>
      </c>
      <c r="BI340" s="8" t="str">
        <f t="shared" si="363"/>
        <v/>
      </c>
      <c r="BJ340" s="8" t="str">
        <f t="shared" si="364"/>
        <v/>
      </c>
      <c r="BK340" s="8" t="str">
        <f t="shared" si="365"/>
        <v/>
      </c>
      <c r="BL340" s="8" t="str">
        <f t="shared" si="366"/>
        <v/>
      </c>
      <c r="BM340" s="8" t="str">
        <f t="shared" si="367"/>
        <v/>
      </c>
      <c r="BN340" s="8" t="str">
        <f t="shared" si="368"/>
        <v>Yellow</v>
      </c>
      <c r="BO340" s="8" t="str">
        <f t="shared" si="369"/>
        <v>Yellow</v>
      </c>
      <c r="BP340" s="8" t="str">
        <f t="shared" si="370"/>
        <v>Yellow</v>
      </c>
      <c r="BQ340" s="8" t="str">
        <f t="shared" si="371"/>
        <v>Yellow</v>
      </c>
      <c r="BR340" s="8" t="str">
        <f t="shared" si="372"/>
        <v>Yellow</v>
      </c>
      <c r="BS340" s="8" t="str">
        <f t="shared" si="373"/>
        <v>Yellow</v>
      </c>
      <c r="BT340" s="8" t="str">
        <f t="shared" si="374"/>
        <v>Yellow</v>
      </c>
      <c r="BU340" s="8" t="str">
        <f t="shared" si="375"/>
        <v>Yellow</v>
      </c>
      <c r="BV340" s="8" t="str">
        <f t="shared" si="376"/>
        <v>Yellow</v>
      </c>
      <c r="BW340" s="8" t="str">
        <f t="shared" si="377"/>
        <v>Yellow</v>
      </c>
      <c r="BX340" s="8" t="str">
        <f t="shared" si="378"/>
        <v>Yellow</v>
      </c>
      <c r="BY340" s="8" t="str">
        <f t="shared" si="379"/>
        <v>Yellow</v>
      </c>
      <c r="BZ340" s="8" t="str">
        <f t="shared" si="380"/>
        <v>Yellow</v>
      </c>
      <c r="CA340" s="8" t="str">
        <f t="shared" si="381"/>
        <v>Yellow</v>
      </c>
      <c r="CB340" s="8" t="str">
        <f t="shared" si="382"/>
        <v/>
      </c>
      <c r="CC340" s="8" t="str">
        <f t="shared" si="383"/>
        <v>Yellow</v>
      </c>
      <c r="CD340" s="8" t="str">
        <f t="shared" si="384"/>
        <v>Yellow</v>
      </c>
      <c r="CE340" s="8" t="str">
        <f t="shared" si="385"/>
        <v>Yellow</v>
      </c>
      <c r="CF340" s="8" t="str">
        <f t="shared" si="386"/>
        <v>Yellow</v>
      </c>
      <c r="CG340" s="8" t="str">
        <f t="shared" si="425"/>
        <v>Yellow</v>
      </c>
      <c r="CH340" s="8" t="str">
        <f t="shared" si="387"/>
        <v/>
      </c>
      <c r="CI340" s="8" t="str">
        <f t="shared" si="426"/>
        <v>Yellow</v>
      </c>
      <c r="CJ340" s="8" t="str">
        <f t="shared" si="388"/>
        <v>Yellow</v>
      </c>
      <c r="CL340" s="10" t="str">
        <f t="shared" si="427"/>
        <v>Sint Maarten (Dutch part) - Cay Bay - Vie L'Ven Resort &amp; Residences</v>
      </c>
      <c r="CN340" s="22" t="str">
        <f t="shared" si="389"/>
        <v/>
      </c>
      <c r="CO340" s="22" t="str">
        <f t="shared" si="390"/>
        <v/>
      </c>
      <c r="CP340" s="22" t="str">
        <f t="shared" si="391"/>
        <v/>
      </c>
      <c r="CQ340" s="22" t="str">
        <f t="shared" si="392"/>
        <v/>
      </c>
      <c r="CR340" s="22" t="str">
        <f t="shared" si="428"/>
        <v/>
      </c>
      <c r="CS340" s="22" t="str">
        <f t="shared" si="429"/>
        <v/>
      </c>
      <c r="CY340" s="8" t="str">
        <f t="shared" si="393"/>
        <v>X</v>
      </c>
      <c r="CZ340" s="29" t="str">
        <f t="shared" si="394"/>
        <v>X</v>
      </c>
      <c r="DB340" s="8" t="str">
        <f t="shared" si="395"/>
        <v>X</v>
      </c>
      <c r="DC340" s="8" t="str">
        <f t="shared" si="396"/>
        <v>X</v>
      </c>
      <c r="DD340" s="8" t="str">
        <f t="shared" si="397"/>
        <v>X</v>
      </c>
      <c r="DE340" s="8" t="str">
        <f t="shared" si="398"/>
        <v>X</v>
      </c>
      <c r="DF340" s="8" t="str">
        <f t="shared" si="399"/>
        <v>X</v>
      </c>
      <c r="DG340" s="8" t="str">
        <f t="shared" si="400"/>
        <v>X</v>
      </c>
      <c r="DH340" s="8" t="str">
        <f t="shared" si="401"/>
        <v>X</v>
      </c>
      <c r="DI340" s="8" t="str">
        <f t="shared" si="402"/>
        <v>X</v>
      </c>
      <c r="DJ340" s="8" t="str">
        <f t="shared" si="403"/>
        <v>X</v>
      </c>
      <c r="DK340" s="8" t="str">
        <f t="shared" si="404"/>
        <v>X</v>
      </c>
      <c r="DL340" s="8" t="str">
        <f t="shared" si="405"/>
        <v>X</v>
      </c>
      <c r="DM340" s="8" t="str">
        <f t="shared" si="406"/>
        <v>X</v>
      </c>
      <c r="DN340" s="8" t="str">
        <f t="shared" si="407"/>
        <v>X</v>
      </c>
      <c r="DO340" s="8" t="str">
        <f t="shared" si="408"/>
        <v>X</v>
      </c>
      <c r="DP340" s="8" t="str">
        <f t="shared" si="409"/>
        <v>X</v>
      </c>
      <c r="DQ340" s="8" t="str">
        <f t="shared" si="410"/>
        <v>X</v>
      </c>
      <c r="DR340" s="8" t="str">
        <f t="shared" si="411"/>
        <v>X</v>
      </c>
      <c r="DS340" s="8" t="str">
        <f t="shared" si="412"/>
        <v>X</v>
      </c>
      <c r="DT340" s="8" t="str">
        <f t="shared" si="413"/>
        <v>X</v>
      </c>
      <c r="DU340" s="8" t="str">
        <f t="shared" si="414"/>
        <v>X</v>
      </c>
      <c r="DV340" s="8" t="str">
        <f t="shared" si="415"/>
        <v>X</v>
      </c>
      <c r="DW340" s="8" t="str">
        <f t="shared" si="416"/>
        <v>X</v>
      </c>
      <c r="DX340" s="8" t="str">
        <f t="shared" si="417"/>
        <v>X</v>
      </c>
      <c r="DZ340" s="8" t="str">
        <f t="shared" si="418"/>
        <v>X</v>
      </c>
      <c r="EB340" s="8">
        <f>IF($DZ340="", "", COUNTIF($DZ$11:$DZ340, "X"))</f>
        <v>330</v>
      </c>
      <c r="ED340" s="10" t="str">
        <f t="shared" si="419"/>
        <v>330. Vie L'Ven Resort &amp; Residences</v>
      </c>
      <c r="EF340" s="8">
        <v>330</v>
      </c>
      <c r="EH340" s="10" t="str">
        <f>IF($B340="", "", IF(COUNTIF($B$11:$B340, $B340)&gt;1, "", $B340))</f>
        <v>Sint Maarten (Dutch part)</v>
      </c>
      <c r="EI340" s="8">
        <f t="shared" si="420"/>
        <v>62</v>
      </c>
      <c r="EJ340" s="10" t="str">
        <f t="shared" si="421"/>
        <v/>
      </c>
      <c r="EL340" s="10" t="str">
        <f>IF($C340="", "", IF(COUNTIF($C$11:$C340, $C340)&gt;1, "", $C340))</f>
        <v>Cay Bay</v>
      </c>
      <c r="EM340" s="8">
        <f t="shared" si="422"/>
        <v>56</v>
      </c>
      <c r="EN340" s="10" t="str">
        <f t="shared" si="423"/>
        <v>Tróia</v>
      </c>
    </row>
    <row r="341" spans="1:144" hidden="1" x14ac:dyDescent="0.35">
      <c r="A341" s="2"/>
      <c r="B341" s="41" t="s">
        <v>586</v>
      </c>
      <c r="C341" s="42" t="s">
        <v>589</v>
      </c>
      <c r="D341" s="42" t="s">
        <v>590</v>
      </c>
      <c r="E341" s="49">
        <v>18</v>
      </c>
      <c r="F341" s="49">
        <v>0</v>
      </c>
      <c r="G341" s="49">
        <v>18</v>
      </c>
      <c r="H341" s="49">
        <v>7</v>
      </c>
      <c r="I341" s="42" t="s">
        <v>137</v>
      </c>
      <c r="J341" s="50" t="s">
        <v>137</v>
      </c>
      <c r="K341" s="49">
        <v>400</v>
      </c>
      <c r="L341" s="49">
        <v>425</v>
      </c>
      <c r="M341" s="49">
        <v>400</v>
      </c>
      <c r="N341" s="49">
        <v>200</v>
      </c>
      <c r="O341" s="49">
        <v>105</v>
      </c>
      <c r="P341" s="49">
        <v>80</v>
      </c>
      <c r="Q341" s="49">
        <v>300</v>
      </c>
      <c r="R341" s="49">
        <v>350</v>
      </c>
      <c r="S341" s="50" t="s">
        <v>7</v>
      </c>
      <c r="T341" s="49" t="s">
        <v>137</v>
      </c>
      <c r="U341" s="49" t="s">
        <v>137</v>
      </c>
      <c r="V341" s="49" t="s">
        <v>137</v>
      </c>
      <c r="W341" s="50" t="s">
        <v>7</v>
      </c>
      <c r="X341" s="49" t="s">
        <v>137</v>
      </c>
      <c r="Y341" s="50" t="s">
        <v>137</v>
      </c>
      <c r="Z341" s="49" t="s">
        <v>137</v>
      </c>
      <c r="AA341" s="49">
        <v>10</v>
      </c>
      <c r="AB341" s="67" t="s">
        <v>137</v>
      </c>
      <c r="AC341" s="63" t="s">
        <v>861</v>
      </c>
      <c r="AD341" s="63" t="s">
        <v>1065</v>
      </c>
      <c r="AE341" s="43" t="s">
        <v>137</v>
      </c>
      <c r="AF341" s="2"/>
      <c r="BE341" s="8" t="str">
        <f t="shared" si="424"/>
        <v>X</v>
      </c>
      <c r="BG341" s="8" t="str">
        <f t="shared" si="361"/>
        <v/>
      </c>
      <c r="BH341" s="8" t="str">
        <f t="shared" si="362"/>
        <v/>
      </c>
      <c r="BI341" s="8" t="str">
        <f t="shared" si="363"/>
        <v/>
      </c>
      <c r="BJ341" s="8" t="str">
        <f t="shared" si="364"/>
        <v/>
      </c>
      <c r="BK341" s="8" t="str">
        <f t="shared" si="365"/>
        <v/>
      </c>
      <c r="BL341" s="8" t="str">
        <f t="shared" si="366"/>
        <v/>
      </c>
      <c r="BM341" s="8" t="str">
        <f t="shared" si="367"/>
        <v/>
      </c>
      <c r="BN341" s="8" t="str">
        <f t="shared" si="368"/>
        <v>Yellow</v>
      </c>
      <c r="BO341" s="8" t="str">
        <f t="shared" si="369"/>
        <v>Yellow</v>
      </c>
      <c r="BP341" s="8" t="str">
        <f t="shared" si="370"/>
        <v/>
      </c>
      <c r="BQ341" s="8" t="str">
        <f t="shared" si="371"/>
        <v/>
      </c>
      <c r="BR341" s="8" t="str">
        <f t="shared" si="372"/>
        <v/>
      </c>
      <c r="BS341" s="8" t="str">
        <f t="shared" si="373"/>
        <v/>
      </c>
      <c r="BT341" s="8" t="str">
        <f t="shared" si="374"/>
        <v/>
      </c>
      <c r="BU341" s="8" t="str">
        <f t="shared" si="375"/>
        <v/>
      </c>
      <c r="BV341" s="8" t="str">
        <f t="shared" si="376"/>
        <v/>
      </c>
      <c r="BW341" s="8" t="str">
        <f t="shared" si="377"/>
        <v/>
      </c>
      <c r="BX341" s="8" t="str">
        <f t="shared" si="378"/>
        <v/>
      </c>
      <c r="BY341" s="8" t="str">
        <f t="shared" si="379"/>
        <v>Yellow</v>
      </c>
      <c r="BZ341" s="8" t="str">
        <f t="shared" si="380"/>
        <v>Yellow</v>
      </c>
      <c r="CA341" s="8" t="str">
        <f t="shared" si="381"/>
        <v>Yellow</v>
      </c>
      <c r="CB341" s="8" t="str">
        <f t="shared" si="382"/>
        <v/>
      </c>
      <c r="CC341" s="8" t="str">
        <f t="shared" si="383"/>
        <v>Yellow</v>
      </c>
      <c r="CD341" s="8" t="str">
        <f t="shared" si="384"/>
        <v>Yellow</v>
      </c>
      <c r="CE341" s="8" t="str">
        <f t="shared" si="385"/>
        <v>Yellow</v>
      </c>
      <c r="CF341" s="8" t="str">
        <f t="shared" si="386"/>
        <v/>
      </c>
      <c r="CG341" s="8" t="str">
        <f t="shared" si="425"/>
        <v>Yellow</v>
      </c>
      <c r="CH341" s="8" t="str">
        <f t="shared" si="387"/>
        <v/>
      </c>
      <c r="CI341" s="8" t="str">
        <f t="shared" si="426"/>
        <v/>
      </c>
      <c r="CJ341" s="8" t="str">
        <f t="shared" si="388"/>
        <v>Yellow</v>
      </c>
      <c r="CL341" s="10" t="str">
        <f t="shared" si="427"/>
        <v>South Africa - George - The Manor House at Fancourt</v>
      </c>
      <c r="CN341" s="22">
        <f t="shared" si="389"/>
        <v>425</v>
      </c>
      <c r="CO341" s="22" t="str">
        <f t="shared" si="390"/>
        <v/>
      </c>
      <c r="CP341" s="22" t="str">
        <f t="shared" si="391"/>
        <v/>
      </c>
      <c r="CQ341" s="22" t="str">
        <f t="shared" si="392"/>
        <v/>
      </c>
      <c r="CR341" s="22" t="str">
        <f t="shared" si="428"/>
        <v/>
      </c>
      <c r="CS341" s="22">
        <f t="shared" si="429"/>
        <v>10</v>
      </c>
      <c r="CY341" s="8" t="str">
        <f t="shared" si="393"/>
        <v>X</v>
      </c>
      <c r="CZ341" s="29" t="str">
        <f t="shared" si="394"/>
        <v>X</v>
      </c>
      <c r="DB341" s="8" t="str">
        <f t="shared" si="395"/>
        <v>X</v>
      </c>
      <c r="DC341" s="8" t="str">
        <f t="shared" si="396"/>
        <v>X</v>
      </c>
      <c r="DD341" s="8" t="str">
        <f t="shared" si="397"/>
        <v>X</v>
      </c>
      <c r="DE341" s="8" t="str">
        <f t="shared" si="398"/>
        <v>X</v>
      </c>
      <c r="DF341" s="8" t="str">
        <f t="shared" si="399"/>
        <v>X</v>
      </c>
      <c r="DG341" s="8" t="str">
        <f t="shared" si="400"/>
        <v>X</v>
      </c>
      <c r="DH341" s="8" t="str">
        <f t="shared" si="401"/>
        <v>X</v>
      </c>
      <c r="DI341" s="8" t="str">
        <f t="shared" si="402"/>
        <v>X</v>
      </c>
      <c r="DJ341" s="8" t="str">
        <f t="shared" si="403"/>
        <v>X</v>
      </c>
      <c r="DK341" s="8" t="str">
        <f t="shared" si="404"/>
        <v>X</v>
      </c>
      <c r="DL341" s="8" t="str">
        <f t="shared" si="405"/>
        <v>X</v>
      </c>
      <c r="DM341" s="8" t="str">
        <f t="shared" si="406"/>
        <v>X</v>
      </c>
      <c r="DN341" s="8" t="str">
        <f t="shared" si="407"/>
        <v>X</v>
      </c>
      <c r="DO341" s="8" t="str">
        <f t="shared" si="408"/>
        <v>X</v>
      </c>
      <c r="DP341" s="8" t="str">
        <f t="shared" si="409"/>
        <v>X</v>
      </c>
      <c r="DQ341" s="8" t="str">
        <f t="shared" si="410"/>
        <v>X</v>
      </c>
      <c r="DR341" s="8" t="str">
        <f t="shared" si="411"/>
        <v>X</v>
      </c>
      <c r="DS341" s="8" t="str">
        <f t="shared" si="412"/>
        <v>X</v>
      </c>
      <c r="DT341" s="8" t="str">
        <f t="shared" si="413"/>
        <v>X</v>
      </c>
      <c r="DU341" s="8" t="str">
        <f t="shared" si="414"/>
        <v>X</v>
      </c>
      <c r="DV341" s="8" t="str">
        <f t="shared" si="415"/>
        <v>X</v>
      </c>
      <c r="DW341" s="8" t="str">
        <f t="shared" si="416"/>
        <v>X</v>
      </c>
      <c r="DX341" s="8" t="str">
        <f t="shared" si="417"/>
        <v>X</v>
      </c>
      <c r="DZ341" s="8" t="str">
        <f t="shared" si="418"/>
        <v>X</v>
      </c>
      <c r="EB341" s="8">
        <f>IF($DZ341="", "", COUNTIF($DZ$11:$DZ341, "X"))</f>
        <v>331</v>
      </c>
      <c r="ED341" s="10" t="str">
        <f t="shared" si="419"/>
        <v>331. The Manor House at Fancourt</v>
      </c>
      <c r="EF341" s="8">
        <v>331</v>
      </c>
      <c r="EH341" s="10" t="str">
        <f>IF($B341="", "", IF(COUNTIF($B$11:$B341, $B341)&gt;1, "", $B341))</f>
        <v>South Africa</v>
      </c>
      <c r="EI341" s="8">
        <f t="shared" si="420"/>
        <v>63</v>
      </c>
      <c r="EJ341" s="10" t="str">
        <f t="shared" si="421"/>
        <v/>
      </c>
      <c r="EL341" s="10" t="str">
        <f>IF($C341="", "", IF(COUNTIF($C$11:$C341, $C341)&gt;1, "", $C341))</f>
        <v>George</v>
      </c>
      <c r="EM341" s="8">
        <f t="shared" si="422"/>
        <v>107</v>
      </c>
      <c r="EN341" s="10" t="str">
        <f t="shared" si="423"/>
        <v>Trondheim</v>
      </c>
    </row>
    <row r="342" spans="1:144" hidden="1" x14ac:dyDescent="0.35">
      <c r="A342" s="2"/>
      <c r="B342" s="41" t="s">
        <v>586</v>
      </c>
      <c r="C342" s="42" t="s">
        <v>593</v>
      </c>
      <c r="D342" s="42" t="s">
        <v>594</v>
      </c>
      <c r="E342" s="49">
        <v>62</v>
      </c>
      <c r="F342" s="49">
        <v>49</v>
      </c>
      <c r="G342" s="49">
        <v>13</v>
      </c>
      <c r="H342" s="49">
        <v>9</v>
      </c>
      <c r="I342" s="42" t="s">
        <v>137</v>
      </c>
      <c r="J342" s="50" t="s">
        <v>137</v>
      </c>
      <c r="K342" s="49">
        <v>45</v>
      </c>
      <c r="L342" s="49">
        <v>303</v>
      </c>
      <c r="M342" s="49">
        <v>50</v>
      </c>
      <c r="N342" s="49">
        <v>30</v>
      </c>
      <c r="O342" s="49">
        <v>30</v>
      </c>
      <c r="P342" s="49">
        <v>24</v>
      </c>
      <c r="Q342" s="49">
        <v>50</v>
      </c>
      <c r="R342" s="49">
        <v>70</v>
      </c>
      <c r="S342" s="50" t="s">
        <v>7</v>
      </c>
      <c r="T342" s="49" t="s">
        <v>137</v>
      </c>
      <c r="U342" s="49" t="s">
        <v>137</v>
      </c>
      <c r="V342" s="49" t="s">
        <v>137</v>
      </c>
      <c r="W342" s="50" t="s">
        <v>7</v>
      </c>
      <c r="X342" s="49" t="s">
        <v>137</v>
      </c>
      <c r="Y342" s="50" t="s">
        <v>137</v>
      </c>
      <c r="Z342" s="49" t="s">
        <v>137</v>
      </c>
      <c r="AA342" s="49">
        <v>22</v>
      </c>
      <c r="AB342" s="67" t="s">
        <v>137</v>
      </c>
      <c r="AC342" s="63" t="s">
        <v>861</v>
      </c>
      <c r="AD342" s="63" t="s">
        <v>1067</v>
      </c>
      <c r="AE342" s="43" t="s">
        <v>137</v>
      </c>
      <c r="AF342" s="2"/>
      <c r="BE342" s="8" t="str">
        <f t="shared" si="424"/>
        <v>X</v>
      </c>
      <c r="BG342" s="8" t="str">
        <f t="shared" si="361"/>
        <v/>
      </c>
      <c r="BH342" s="8" t="str">
        <f t="shared" si="362"/>
        <v/>
      </c>
      <c r="BI342" s="8" t="str">
        <f t="shared" si="363"/>
        <v/>
      </c>
      <c r="BJ342" s="8" t="str">
        <f t="shared" si="364"/>
        <v/>
      </c>
      <c r="BK342" s="8" t="str">
        <f t="shared" si="365"/>
        <v/>
      </c>
      <c r="BL342" s="8" t="str">
        <f t="shared" si="366"/>
        <v/>
      </c>
      <c r="BM342" s="8" t="str">
        <f t="shared" si="367"/>
        <v/>
      </c>
      <c r="BN342" s="8" t="str">
        <f t="shared" si="368"/>
        <v>Yellow</v>
      </c>
      <c r="BO342" s="8" t="str">
        <f t="shared" si="369"/>
        <v>Yellow</v>
      </c>
      <c r="BP342" s="8" t="str">
        <f t="shared" si="370"/>
        <v/>
      </c>
      <c r="BQ342" s="8" t="str">
        <f t="shared" si="371"/>
        <v/>
      </c>
      <c r="BR342" s="8" t="str">
        <f t="shared" si="372"/>
        <v/>
      </c>
      <c r="BS342" s="8" t="str">
        <f t="shared" si="373"/>
        <v/>
      </c>
      <c r="BT342" s="8" t="str">
        <f t="shared" si="374"/>
        <v/>
      </c>
      <c r="BU342" s="8" t="str">
        <f t="shared" si="375"/>
        <v/>
      </c>
      <c r="BV342" s="8" t="str">
        <f t="shared" si="376"/>
        <v/>
      </c>
      <c r="BW342" s="8" t="str">
        <f t="shared" si="377"/>
        <v/>
      </c>
      <c r="BX342" s="8" t="str">
        <f t="shared" si="378"/>
        <v/>
      </c>
      <c r="BY342" s="8" t="str">
        <f t="shared" si="379"/>
        <v>Yellow</v>
      </c>
      <c r="BZ342" s="8" t="str">
        <f t="shared" si="380"/>
        <v>Yellow</v>
      </c>
      <c r="CA342" s="8" t="str">
        <f t="shared" si="381"/>
        <v>Yellow</v>
      </c>
      <c r="CB342" s="8" t="str">
        <f t="shared" si="382"/>
        <v/>
      </c>
      <c r="CC342" s="8" t="str">
        <f t="shared" si="383"/>
        <v>Yellow</v>
      </c>
      <c r="CD342" s="8" t="str">
        <f t="shared" si="384"/>
        <v>Yellow</v>
      </c>
      <c r="CE342" s="8" t="str">
        <f t="shared" si="385"/>
        <v>Yellow</v>
      </c>
      <c r="CF342" s="8" t="str">
        <f t="shared" si="386"/>
        <v/>
      </c>
      <c r="CG342" s="8" t="str">
        <f t="shared" si="425"/>
        <v>Yellow</v>
      </c>
      <c r="CH342" s="8" t="str">
        <f t="shared" si="387"/>
        <v/>
      </c>
      <c r="CI342" s="8" t="str">
        <f t="shared" si="426"/>
        <v/>
      </c>
      <c r="CJ342" s="8" t="str">
        <f t="shared" si="388"/>
        <v>Yellow</v>
      </c>
      <c r="CL342" s="10" t="str">
        <f t="shared" si="427"/>
        <v>South Africa - Johannesburg - Saxon Hotel, Villas &amp; Spa</v>
      </c>
      <c r="CN342" s="22">
        <f t="shared" si="389"/>
        <v>303</v>
      </c>
      <c r="CO342" s="22" t="str">
        <f t="shared" si="390"/>
        <v/>
      </c>
      <c r="CP342" s="22" t="str">
        <f t="shared" si="391"/>
        <v/>
      </c>
      <c r="CQ342" s="22" t="str">
        <f t="shared" si="392"/>
        <v/>
      </c>
      <c r="CR342" s="22" t="str">
        <f t="shared" si="428"/>
        <v/>
      </c>
      <c r="CS342" s="22">
        <f t="shared" si="429"/>
        <v>22</v>
      </c>
      <c r="CY342" s="8" t="str">
        <f t="shared" si="393"/>
        <v>X</v>
      </c>
      <c r="CZ342" s="29" t="str">
        <f t="shared" si="394"/>
        <v>X</v>
      </c>
      <c r="DB342" s="8" t="str">
        <f t="shared" si="395"/>
        <v>X</v>
      </c>
      <c r="DC342" s="8" t="str">
        <f t="shared" si="396"/>
        <v>X</v>
      </c>
      <c r="DD342" s="8" t="str">
        <f t="shared" si="397"/>
        <v>X</v>
      </c>
      <c r="DE342" s="8" t="str">
        <f t="shared" si="398"/>
        <v>X</v>
      </c>
      <c r="DF342" s="8" t="str">
        <f t="shared" si="399"/>
        <v>X</v>
      </c>
      <c r="DG342" s="8" t="str">
        <f t="shared" si="400"/>
        <v>X</v>
      </c>
      <c r="DH342" s="8" t="str">
        <f t="shared" si="401"/>
        <v>X</v>
      </c>
      <c r="DI342" s="8" t="str">
        <f t="shared" si="402"/>
        <v>X</v>
      </c>
      <c r="DJ342" s="8" t="str">
        <f t="shared" si="403"/>
        <v>X</v>
      </c>
      <c r="DK342" s="8" t="str">
        <f t="shared" si="404"/>
        <v>X</v>
      </c>
      <c r="DL342" s="8" t="str">
        <f t="shared" si="405"/>
        <v>X</v>
      </c>
      <c r="DM342" s="8" t="str">
        <f t="shared" si="406"/>
        <v>X</v>
      </c>
      <c r="DN342" s="8" t="str">
        <f t="shared" si="407"/>
        <v>X</v>
      </c>
      <c r="DO342" s="8" t="str">
        <f t="shared" si="408"/>
        <v>X</v>
      </c>
      <c r="DP342" s="8" t="str">
        <f t="shared" si="409"/>
        <v>X</v>
      </c>
      <c r="DQ342" s="8" t="str">
        <f t="shared" si="410"/>
        <v>X</v>
      </c>
      <c r="DR342" s="8" t="str">
        <f t="shared" si="411"/>
        <v>X</v>
      </c>
      <c r="DS342" s="8" t="str">
        <f t="shared" si="412"/>
        <v>X</v>
      </c>
      <c r="DT342" s="8" t="str">
        <f t="shared" si="413"/>
        <v>X</v>
      </c>
      <c r="DU342" s="8" t="str">
        <f t="shared" si="414"/>
        <v>X</v>
      </c>
      <c r="DV342" s="8" t="str">
        <f t="shared" si="415"/>
        <v>X</v>
      </c>
      <c r="DW342" s="8" t="str">
        <f t="shared" si="416"/>
        <v>X</v>
      </c>
      <c r="DX342" s="8" t="str">
        <f t="shared" si="417"/>
        <v>X</v>
      </c>
      <c r="DZ342" s="8" t="str">
        <f t="shared" si="418"/>
        <v>X</v>
      </c>
      <c r="EB342" s="8">
        <f>IF($DZ342="", "", COUNTIF($DZ$11:$DZ342, "X"))</f>
        <v>332</v>
      </c>
      <c r="ED342" s="10" t="str">
        <f t="shared" si="419"/>
        <v>332. Saxon Hotel, Villas &amp; Spa</v>
      </c>
      <c r="EF342" s="8">
        <v>332</v>
      </c>
      <c r="EH342" s="10" t="str">
        <f>IF($B342="", "", IF(COUNTIF($B$11:$B342, $B342)&gt;1, "", $B342))</f>
        <v/>
      </c>
      <c r="EI342" s="8" t="str">
        <f t="shared" si="420"/>
        <v/>
      </c>
      <c r="EJ342" s="10" t="str">
        <f t="shared" si="421"/>
        <v/>
      </c>
      <c r="EL342" s="10" t="str">
        <f>IF($C342="", "", IF(COUNTIF($C$11:$C342, $C342)&gt;1, "", $C342))</f>
        <v>Johannesburg</v>
      </c>
      <c r="EM342" s="8">
        <f t="shared" si="422"/>
        <v>142</v>
      </c>
      <c r="EN342" s="10" t="str">
        <f t="shared" si="423"/>
        <v>Tschagguns</v>
      </c>
    </row>
    <row r="343" spans="1:144" hidden="1" x14ac:dyDescent="0.35">
      <c r="A343" s="2"/>
      <c r="B343" s="41" t="s">
        <v>586</v>
      </c>
      <c r="C343" s="42" t="s">
        <v>591</v>
      </c>
      <c r="D343" s="42" t="s">
        <v>592</v>
      </c>
      <c r="E343" s="49">
        <v>29</v>
      </c>
      <c r="F343" s="49">
        <v>15</v>
      </c>
      <c r="G343" s="49">
        <v>14</v>
      </c>
      <c r="H343" s="49">
        <v>0</v>
      </c>
      <c r="I343" s="42" t="s">
        <v>137</v>
      </c>
      <c r="J343" s="50" t="s">
        <v>137</v>
      </c>
      <c r="K343" s="49" t="s">
        <v>137</v>
      </c>
      <c r="L343" s="49" t="s">
        <v>137</v>
      </c>
      <c r="M343" s="49" t="s">
        <v>137</v>
      </c>
      <c r="N343" s="49" t="s">
        <v>137</v>
      </c>
      <c r="O343" s="49" t="s">
        <v>137</v>
      </c>
      <c r="P343" s="49" t="s">
        <v>137</v>
      </c>
      <c r="Q343" s="49" t="s">
        <v>137</v>
      </c>
      <c r="R343" s="49" t="s">
        <v>137</v>
      </c>
      <c r="S343" s="50" t="s">
        <v>137</v>
      </c>
      <c r="T343" s="49" t="s">
        <v>137</v>
      </c>
      <c r="U343" s="49" t="s">
        <v>137</v>
      </c>
      <c r="V343" s="49" t="s">
        <v>137</v>
      </c>
      <c r="W343" s="50" t="s">
        <v>7</v>
      </c>
      <c r="X343" s="49" t="s">
        <v>137</v>
      </c>
      <c r="Y343" s="50" t="s">
        <v>137</v>
      </c>
      <c r="Z343" s="49" t="s">
        <v>137</v>
      </c>
      <c r="AA343" s="49" t="s">
        <v>137</v>
      </c>
      <c r="AB343" s="67" t="s">
        <v>137</v>
      </c>
      <c r="AC343" s="63" t="s">
        <v>861</v>
      </c>
      <c r="AD343" s="63" t="s">
        <v>1066</v>
      </c>
      <c r="AE343" s="43" t="s">
        <v>137</v>
      </c>
      <c r="AF343" s="2"/>
      <c r="BE343" s="8" t="str">
        <f t="shared" si="424"/>
        <v>X</v>
      </c>
      <c r="BG343" s="8" t="str">
        <f t="shared" si="361"/>
        <v/>
      </c>
      <c r="BH343" s="8" t="str">
        <f t="shared" si="362"/>
        <v/>
      </c>
      <c r="BI343" s="8" t="str">
        <f t="shared" si="363"/>
        <v/>
      </c>
      <c r="BJ343" s="8" t="str">
        <f t="shared" si="364"/>
        <v/>
      </c>
      <c r="BK343" s="8" t="str">
        <f t="shared" si="365"/>
        <v/>
      </c>
      <c r="BL343" s="8" t="str">
        <f t="shared" si="366"/>
        <v/>
      </c>
      <c r="BM343" s="8" t="str">
        <f t="shared" si="367"/>
        <v/>
      </c>
      <c r="BN343" s="8" t="str">
        <f t="shared" si="368"/>
        <v>Yellow</v>
      </c>
      <c r="BO343" s="8" t="str">
        <f t="shared" si="369"/>
        <v>Yellow</v>
      </c>
      <c r="BP343" s="8" t="str">
        <f t="shared" si="370"/>
        <v>Yellow</v>
      </c>
      <c r="BQ343" s="8" t="str">
        <f t="shared" si="371"/>
        <v>Yellow</v>
      </c>
      <c r="BR343" s="8" t="str">
        <f t="shared" si="372"/>
        <v>Yellow</v>
      </c>
      <c r="BS343" s="8" t="str">
        <f t="shared" si="373"/>
        <v>Yellow</v>
      </c>
      <c r="BT343" s="8" t="str">
        <f t="shared" si="374"/>
        <v>Yellow</v>
      </c>
      <c r="BU343" s="8" t="str">
        <f t="shared" si="375"/>
        <v>Yellow</v>
      </c>
      <c r="BV343" s="8" t="str">
        <f t="shared" si="376"/>
        <v>Yellow</v>
      </c>
      <c r="BW343" s="8" t="str">
        <f t="shared" si="377"/>
        <v>Yellow</v>
      </c>
      <c r="BX343" s="8" t="str">
        <f t="shared" si="378"/>
        <v>Yellow</v>
      </c>
      <c r="BY343" s="8" t="str">
        <f t="shared" si="379"/>
        <v>Yellow</v>
      </c>
      <c r="BZ343" s="8" t="str">
        <f t="shared" si="380"/>
        <v>Yellow</v>
      </c>
      <c r="CA343" s="8" t="str">
        <f t="shared" si="381"/>
        <v>Yellow</v>
      </c>
      <c r="CB343" s="8" t="str">
        <f t="shared" si="382"/>
        <v/>
      </c>
      <c r="CC343" s="8" t="str">
        <f t="shared" si="383"/>
        <v>Yellow</v>
      </c>
      <c r="CD343" s="8" t="str">
        <f t="shared" si="384"/>
        <v>Yellow</v>
      </c>
      <c r="CE343" s="8" t="str">
        <f t="shared" si="385"/>
        <v>Yellow</v>
      </c>
      <c r="CF343" s="8" t="str">
        <f t="shared" si="386"/>
        <v>Yellow</v>
      </c>
      <c r="CG343" s="8" t="str">
        <f t="shared" si="425"/>
        <v>Yellow</v>
      </c>
      <c r="CH343" s="8" t="str">
        <f t="shared" si="387"/>
        <v/>
      </c>
      <c r="CI343" s="8" t="str">
        <f t="shared" si="426"/>
        <v/>
      </c>
      <c r="CJ343" s="8" t="str">
        <f t="shared" si="388"/>
        <v>Yellow</v>
      </c>
      <c r="CL343" s="10" t="str">
        <f t="shared" si="427"/>
        <v>South Africa - Hluhluwe - Thanda Safari</v>
      </c>
      <c r="CN343" s="22" t="str">
        <f t="shared" si="389"/>
        <v/>
      </c>
      <c r="CO343" s="22" t="str">
        <f t="shared" si="390"/>
        <v/>
      </c>
      <c r="CP343" s="22" t="str">
        <f t="shared" si="391"/>
        <v/>
      </c>
      <c r="CQ343" s="22" t="str">
        <f t="shared" si="392"/>
        <v/>
      </c>
      <c r="CR343" s="22" t="str">
        <f t="shared" si="428"/>
        <v/>
      </c>
      <c r="CS343" s="22" t="str">
        <f t="shared" si="429"/>
        <v/>
      </c>
      <c r="CY343" s="8" t="str">
        <f t="shared" si="393"/>
        <v>X</v>
      </c>
      <c r="CZ343" s="29" t="str">
        <f t="shared" si="394"/>
        <v>X</v>
      </c>
      <c r="DB343" s="8" t="str">
        <f t="shared" si="395"/>
        <v>X</v>
      </c>
      <c r="DC343" s="8" t="str">
        <f t="shared" si="396"/>
        <v>X</v>
      </c>
      <c r="DD343" s="8" t="str">
        <f t="shared" si="397"/>
        <v>X</v>
      </c>
      <c r="DE343" s="8" t="str">
        <f t="shared" si="398"/>
        <v>X</v>
      </c>
      <c r="DF343" s="8" t="str">
        <f t="shared" si="399"/>
        <v>X</v>
      </c>
      <c r="DG343" s="8" t="str">
        <f t="shared" si="400"/>
        <v>X</v>
      </c>
      <c r="DH343" s="8" t="str">
        <f t="shared" si="401"/>
        <v>X</v>
      </c>
      <c r="DI343" s="8" t="str">
        <f t="shared" si="402"/>
        <v>X</v>
      </c>
      <c r="DJ343" s="8" t="str">
        <f t="shared" si="403"/>
        <v>X</v>
      </c>
      <c r="DK343" s="8" t="str">
        <f t="shared" si="404"/>
        <v>X</v>
      </c>
      <c r="DL343" s="8" t="str">
        <f t="shared" si="405"/>
        <v>X</v>
      </c>
      <c r="DM343" s="8" t="str">
        <f t="shared" si="406"/>
        <v>X</v>
      </c>
      <c r="DN343" s="8" t="str">
        <f t="shared" si="407"/>
        <v>X</v>
      </c>
      <c r="DO343" s="8" t="str">
        <f t="shared" si="408"/>
        <v>X</v>
      </c>
      <c r="DP343" s="8" t="str">
        <f t="shared" si="409"/>
        <v>X</v>
      </c>
      <c r="DQ343" s="8" t="str">
        <f t="shared" si="410"/>
        <v>X</v>
      </c>
      <c r="DR343" s="8" t="str">
        <f t="shared" si="411"/>
        <v>X</v>
      </c>
      <c r="DS343" s="8" t="str">
        <f t="shared" si="412"/>
        <v>X</v>
      </c>
      <c r="DT343" s="8" t="str">
        <f t="shared" si="413"/>
        <v>X</v>
      </c>
      <c r="DU343" s="8" t="str">
        <f t="shared" si="414"/>
        <v>X</v>
      </c>
      <c r="DV343" s="8" t="str">
        <f t="shared" si="415"/>
        <v>X</v>
      </c>
      <c r="DW343" s="8" t="str">
        <f t="shared" si="416"/>
        <v>X</v>
      </c>
      <c r="DX343" s="8" t="str">
        <f t="shared" si="417"/>
        <v>X</v>
      </c>
      <c r="DZ343" s="8" t="str">
        <f t="shared" si="418"/>
        <v>X</v>
      </c>
      <c r="EB343" s="8">
        <f>IF($DZ343="", "", COUNTIF($DZ$11:$DZ343, "X"))</f>
        <v>333</v>
      </c>
      <c r="ED343" s="10" t="str">
        <f t="shared" si="419"/>
        <v>333. Thanda Safari</v>
      </c>
      <c r="EF343" s="8">
        <v>333</v>
      </c>
      <c r="EH343" s="10" t="str">
        <f>IF($B343="", "", IF(COUNTIF($B$11:$B343, $B343)&gt;1, "", $B343))</f>
        <v/>
      </c>
      <c r="EI343" s="8" t="str">
        <f t="shared" si="420"/>
        <v/>
      </c>
      <c r="EJ343" s="10" t="str">
        <f t="shared" si="421"/>
        <v/>
      </c>
      <c r="EL343" s="10" t="str">
        <f>IF($C343="", "", IF(COUNTIF($C$11:$C343, $C343)&gt;1, "", $C343))</f>
        <v>Hluhluwe</v>
      </c>
      <c r="EM343" s="8">
        <f t="shared" si="422"/>
        <v>123</v>
      </c>
      <c r="EN343" s="10" t="str">
        <f t="shared" si="423"/>
        <v>Übersee</v>
      </c>
    </row>
    <row r="344" spans="1:144" hidden="1" x14ac:dyDescent="0.35">
      <c r="A344" s="2"/>
      <c r="B344" s="41" t="s">
        <v>586</v>
      </c>
      <c r="C344" s="42" t="s">
        <v>587</v>
      </c>
      <c r="D344" s="42" t="s">
        <v>588</v>
      </c>
      <c r="E344" s="49">
        <v>8</v>
      </c>
      <c r="F344" s="49">
        <v>0</v>
      </c>
      <c r="G344" s="49">
        <v>8</v>
      </c>
      <c r="H344" s="49">
        <v>0</v>
      </c>
      <c r="I344" s="42" t="s">
        <v>137</v>
      </c>
      <c r="J344" s="50" t="s">
        <v>137</v>
      </c>
      <c r="K344" s="49" t="s">
        <v>137</v>
      </c>
      <c r="L344" s="49" t="s">
        <v>137</v>
      </c>
      <c r="M344" s="49" t="s">
        <v>137</v>
      </c>
      <c r="N344" s="49" t="s">
        <v>137</v>
      </c>
      <c r="O344" s="49" t="s">
        <v>137</v>
      </c>
      <c r="P344" s="49" t="s">
        <v>137</v>
      </c>
      <c r="Q344" s="49" t="s">
        <v>137</v>
      </c>
      <c r="R344" s="49" t="s">
        <v>137</v>
      </c>
      <c r="S344" s="50" t="s">
        <v>137</v>
      </c>
      <c r="T344" s="49" t="s">
        <v>137</v>
      </c>
      <c r="U344" s="49" t="s">
        <v>137</v>
      </c>
      <c r="V344" s="49" t="s">
        <v>137</v>
      </c>
      <c r="W344" s="50" t="s">
        <v>7</v>
      </c>
      <c r="X344" s="49" t="s">
        <v>137</v>
      </c>
      <c r="Y344" s="50" t="s">
        <v>137</v>
      </c>
      <c r="Z344" s="49" t="s">
        <v>137</v>
      </c>
      <c r="AA344" s="49">
        <v>144</v>
      </c>
      <c r="AB344" s="67" t="s">
        <v>137</v>
      </c>
      <c r="AC344" s="63" t="s">
        <v>861</v>
      </c>
      <c r="AD344" s="63" t="s">
        <v>1064</v>
      </c>
      <c r="AE344" s="43" t="s">
        <v>137</v>
      </c>
      <c r="AF344" s="2"/>
      <c r="BE344" s="8" t="str">
        <f t="shared" si="424"/>
        <v>X</v>
      </c>
      <c r="BG344" s="8" t="str">
        <f t="shared" si="361"/>
        <v/>
      </c>
      <c r="BH344" s="8" t="str">
        <f t="shared" si="362"/>
        <v/>
      </c>
      <c r="BI344" s="8" t="str">
        <f t="shared" si="363"/>
        <v/>
      </c>
      <c r="BJ344" s="8" t="str">
        <f t="shared" si="364"/>
        <v/>
      </c>
      <c r="BK344" s="8" t="str">
        <f t="shared" si="365"/>
        <v/>
      </c>
      <c r="BL344" s="8" t="str">
        <f t="shared" si="366"/>
        <v/>
      </c>
      <c r="BM344" s="8" t="str">
        <f t="shared" si="367"/>
        <v/>
      </c>
      <c r="BN344" s="8" t="str">
        <f t="shared" si="368"/>
        <v>Yellow</v>
      </c>
      <c r="BO344" s="8" t="str">
        <f t="shared" si="369"/>
        <v>Yellow</v>
      </c>
      <c r="BP344" s="8" t="str">
        <f t="shared" si="370"/>
        <v>Yellow</v>
      </c>
      <c r="BQ344" s="8" t="str">
        <f t="shared" si="371"/>
        <v>Yellow</v>
      </c>
      <c r="BR344" s="8" t="str">
        <f t="shared" si="372"/>
        <v>Yellow</v>
      </c>
      <c r="BS344" s="8" t="str">
        <f t="shared" si="373"/>
        <v>Yellow</v>
      </c>
      <c r="BT344" s="8" t="str">
        <f t="shared" si="374"/>
        <v>Yellow</v>
      </c>
      <c r="BU344" s="8" t="str">
        <f t="shared" si="375"/>
        <v>Yellow</v>
      </c>
      <c r="BV344" s="8" t="str">
        <f t="shared" si="376"/>
        <v>Yellow</v>
      </c>
      <c r="BW344" s="8" t="str">
        <f t="shared" si="377"/>
        <v>Yellow</v>
      </c>
      <c r="BX344" s="8" t="str">
        <f t="shared" si="378"/>
        <v>Yellow</v>
      </c>
      <c r="BY344" s="8" t="str">
        <f t="shared" si="379"/>
        <v>Yellow</v>
      </c>
      <c r="BZ344" s="8" t="str">
        <f t="shared" si="380"/>
        <v>Yellow</v>
      </c>
      <c r="CA344" s="8" t="str">
        <f t="shared" si="381"/>
        <v>Yellow</v>
      </c>
      <c r="CB344" s="8" t="str">
        <f t="shared" si="382"/>
        <v/>
      </c>
      <c r="CC344" s="8" t="str">
        <f t="shared" si="383"/>
        <v>Yellow</v>
      </c>
      <c r="CD344" s="8" t="str">
        <f t="shared" si="384"/>
        <v>Yellow</v>
      </c>
      <c r="CE344" s="8" t="str">
        <f t="shared" si="385"/>
        <v>Yellow</v>
      </c>
      <c r="CF344" s="8" t="str">
        <f t="shared" si="386"/>
        <v/>
      </c>
      <c r="CG344" s="8" t="str">
        <f t="shared" si="425"/>
        <v>Yellow</v>
      </c>
      <c r="CH344" s="8" t="str">
        <f t="shared" si="387"/>
        <v/>
      </c>
      <c r="CI344" s="8" t="str">
        <f t="shared" si="426"/>
        <v/>
      </c>
      <c r="CJ344" s="8" t="str">
        <f t="shared" si="388"/>
        <v>Yellow</v>
      </c>
      <c r="CL344" s="10" t="str">
        <f t="shared" si="427"/>
        <v>South Africa - Vaalwater - Shambala Private Game Reserve</v>
      </c>
      <c r="CN344" s="22" t="str">
        <f t="shared" si="389"/>
        <v/>
      </c>
      <c r="CO344" s="22" t="str">
        <f t="shared" si="390"/>
        <v/>
      </c>
      <c r="CP344" s="22" t="str">
        <f t="shared" si="391"/>
        <v/>
      </c>
      <c r="CQ344" s="22" t="str">
        <f t="shared" si="392"/>
        <v/>
      </c>
      <c r="CR344" s="22" t="str">
        <f t="shared" si="428"/>
        <v/>
      </c>
      <c r="CS344" s="22">
        <f t="shared" si="429"/>
        <v>144</v>
      </c>
      <c r="CY344" s="8" t="str">
        <f t="shared" si="393"/>
        <v>X</v>
      </c>
      <c r="CZ344" s="29" t="str">
        <f t="shared" si="394"/>
        <v>X</v>
      </c>
      <c r="DB344" s="8" t="str">
        <f t="shared" si="395"/>
        <v>X</v>
      </c>
      <c r="DC344" s="8" t="str">
        <f t="shared" si="396"/>
        <v>X</v>
      </c>
      <c r="DD344" s="8" t="str">
        <f t="shared" si="397"/>
        <v>X</v>
      </c>
      <c r="DE344" s="8" t="str">
        <f t="shared" si="398"/>
        <v>X</v>
      </c>
      <c r="DF344" s="8" t="str">
        <f t="shared" si="399"/>
        <v>X</v>
      </c>
      <c r="DG344" s="8" t="str">
        <f t="shared" si="400"/>
        <v>X</v>
      </c>
      <c r="DH344" s="8" t="str">
        <f t="shared" si="401"/>
        <v>X</v>
      </c>
      <c r="DI344" s="8" t="str">
        <f t="shared" si="402"/>
        <v>X</v>
      </c>
      <c r="DJ344" s="8" t="str">
        <f t="shared" si="403"/>
        <v>X</v>
      </c>
      <c r="DK344" s="8" t="str">
        <f t="shared" si="404"/>
        <v>X</v>
      </c>
      <c r="DL344" s="8" t="str">
        <f t="shared" si="405"/>
        <v>X</v>
      </c>
      <c r="DM344" s="8" t="str">
        <f t="shared" si="406"/>
        <v>X</v>
      </c>
      <c r="DN344" s="8" t="str">
        <f t="shared" si="407"/>
        <v>X</v>
      </c>
      <c r="DO344" s="8" t="str">
        <f t="shared" si="408"/>
        <v>X</v>
      </c>
      <c r="DP344" s="8" t="str">
        <f t="shared" si="409"/>
        <v>X</v>
      </c>
      <c r="DQ344" s="8" t="str">
        <f t="shared" si="410"/>
        <v>X</v>
      </c>
      <c r="DR344" s="8" t="str">
        <f t="shared" si="411"/>
        <v>X</v>
      </c>
      <c r="DS344" s="8" t="str">
        <f t="shared" si="412"/>
        <v>X</v>
      </c>
      <c r="DT344" s="8" t="str">
        <f t="shared" si="413"/>
        <v>X</v>
      </c>
      <c r="DU344" s="8" t="str">
        <f t="shared" si="414"/>
        <v>X</v>
      </c>
      <c r="DV344" s="8" t="str">
        <f t="shared" si="415"/>
        <v>X</v>
      </c>
      <c r="DW344" s="8" t="str">
        <f t="shared" si="416"/>
        <v>X</v>
      </c>
      <c r="DX344" s="8" t="str">
        <f t="shared" si="417"/>
        <v>X</v>
      </c>
      <c r="DZ344" s="8" t="str">
        <f t="shared" si="418"/>
        <v>X</v>
      </c>
      <c r="EB344" s="8">
        <f>IF($DZ344="", "", COUNTIF($DZ$11:$DZ344, "X"))</f>
        <v>334</v>
      </c>
      <c r="ED344" s="10" t="str">
        <f t="shared" si="419"/>
        <v>334. Shambala Private Game Reserve</v>
      </c>
      <c r="EF344" s="8">
        <v>334</v>
      </c>
      <c r="EH344" s="10" t="str">
        <f>IF($B344="", "", IF(COUNTIF($B$11:$B344, $B344)&gt;1, "", $B344))</f>
        <v/>
      </c>
      <c r="EI344" s="8" t="str">
        <f t="shared" si="420"/>
        <v/>
      </c>
      <c r="EJ344" s="10" t="str">
        <f t="shared" si="421"/>
        <v/>
      </c>
      <c r="EL344" s="10" t="str">
        <f>IF($C344="", "", IF(COUNTIF($C$11:$C344, $C344)&gt;1, "", $C344))</f>
        <v>Vaalwater</v>
      </c>
      <c r="EM344" s="8">
        <f t="shared" si="422"/>
        <v>336</v>
      </c>
      <c r="EN344" s="10" t="str">
        <f t="shared" si="423"/>
        <v>Ubud</v>
      </c>
    </row>
    <row r="345" spans="1:144" hidden="1" x14ac:dyDescent="0.35">
      <c r="A345" s="2"/>
      <c r="B345" s="41" t="s">
        <v>586</v>
      </c>
      <c r="C345" s="42" t="s">
        <v>1352</v>
      </c>
      <c r="D345" s="42" t="s">
        <v>1353</v>
      </c>
      <c r="E345" s="49">
        <v>50</v>
      </c>
      <c r="F345" s="49">
        <v>0</v>
      </c>
      <c r="G345" s="49">
        <v>50</v>
      </c>
      <c r="H345" s="49">
        <v>2</v>
      </c>
      <c r="I345" s="42" t="s">
        <v>137</v>
      </c>
      <c r="J345" s="50" t="s">
        <v>137</v>
      </c>
      <c r="K345" s="49">
        <v>50</v>
      </c>
      <c r="L345" s="49">
        <v>165</v>
      </c>
      <c r="M345" s="49">
        <v>132</v>
      </c>
      <c r="N345" s="49">
        <v>48</v>
      </c>
      <c r="O345" s="49">
        <v>60</v>
      </c>
      <c r="P345" s="49">
        <v>22</v>
      </c>
      <c r="Q345" s="49">
        <v>80</v>
      </c>
      <c r="R345" s="49" t="s">
        <v>137</v>
      </c>
      <c r="S345" s="50" t="s">
        <v>7</v>
      </c>
      <c r="T345" s="49" t="s">
        <v>137</v>
      </c>
      <c r="U345" s="49" t="s">
        <v>137</v>
      </c>
      <c r="V345" s="49" t="s">
        <v>137</v>
      </c>
      <c r="W345" s="50" t="s">
        <v>137</v>
      </c>
      <c r="X345" s="49" t="s">
        <v>137</v>
      </c>
      <c r="Y345" s="50" t="s">
        <v>137</v>
      </c>
      <c r="Z345" s="49" t="s">
        <v>137</v>
      </c>
      <c r="AA345" s="49">
        <v>31.07</v>
      </c>
      <c r="AB345" s="67" t="s">
        <v>137</v>
      </c>
      <c r="AC345" s="63" t="s">
        <v>861</v>
      </c>
      <c r="AD345" s="63" t="s">
        <v>1354</v>
      </c>
      <c r="AE345" s="43" t="s">
        <v>137</v>
      </c>
      <c r="AF345" s="2"/>
      <c r="BE345" s="8" t="str">
        <f t="shared" si="424"/>
        <v>X</v>
      </c>
      <c r="BG345" s="8" t="str">
        <f t="shared" si="361"/>
        <v/>
      </c>
      <c r="BH345" s="8" t="str">
        <f t="shared" si="362"/>
        <v/>
      </c>
      <c r="BI345" s="8" t="str">
        <f t="shared" si="363"/>
        <v/>
      </c>
      <c r="BJ345" s="8" t="str">
        <f t="shared" si="364"/>
        <v/>
      </c>
      <c r="BK345" s="8" t="str">
        <f t="shared" si="365"/>
        <v/>
      </c>
      <c r="BL345" s="8" t="str">
        <f t="shared" si="366"/>
        <v/>
      </c>
      <c r="BM345" s="8" t="str">
        <f t="shared" si="367"/>
        <v/>
      </c>
      <c r="BN345" s="8" t="str">
        <f t="shared" si="368"/>
        <v>Yellow</v>
      </c>
      <c r="BO345" s="8" t="str">
        <f t="shared" si="369"/>
        <v>Yellow</v>
      </c>
      <c r="BP345" s="8" t="str">
        <f t="shared" si="370"/>
        <v/>
      </c>
      <c r="BQ345" s="8" t="str">
        <f t="shared" si="371"/>
        <v/>
      </c>
      <c r="BR345" s="8" t="str">
        <f t="shared" si="372"/>
        <v/>
      </c>
      <c r="BS345" s="8" t="str">
        <f t="shared" si="373"/>
        <v/>
      </c>
      <c r="BT345" s="8" t="str">
        <f t="shared" si="374"/>
        <v/>
      </c>
      <c r="BU345" s="8" t="str">
        <f t="shared" si="375"/>
        <v/>
      </c>
      <c r="BV345" s="8" t="str">
        <f t="shared" si="376"/>
        <v/>
      </c>
      <c r="BW345" s="8" t="str">
        <f t="shared" si="377"/>
        <v>Yellow</v>
      </c>
      <c r="BX345" s="8" t="str">
        <f t="shared" si="378"/>
        <v/>
      </c>
      <c r="BY345" s="8" t="str">
        <f t="shared" si="379"/>
        <v>Yellow</v>
      </c>
      <c r="BZ345" s="8" t="str">
        <f t="shared" si="380"/>
        <v>Yellow</v>
      </c>
      <c r="CA345" s="8" t="str">
        <f t="shared" si="381"/>
        <v>Yellow</v>
      </c>
      <c r="CB345" s="8" t="str">
        <f t="shared" si="382"/>
        <v>Yellow</v>
      </c>
      <c r="CC345" s="8" t="str">
        <f t="shared" si="383"/>
        <v>Yellow</v>
      </c>
      <c r="CD345" s="8" t="str">
        <f t="shared" si="384"/>
        <v>Yellow</v>
      </c>
      <c r="CE345" s="8" t="str">
        <f t="shared" si="385"/>
        <v>Yellow</v>
      </c>
      <c r="CF345" s="8" t="str">
        <f t="shared" si="386"/>
        <v/>
      </c>
      <c r="CG345" s="8" t="str">
        <f t="shared" si="425"/>
        <v>Yellow</v>
      </c>
      <c r="CH345" s="8" t="str">
        <f t="shared" si="387"/>
        <v/>
      </c>
      <c r="CI345" s="8" t="str">
        <f t="shared" si="426"/>
        <v/>
      </c>
      <c r="CJ345" s="8" t="str">
        <f t="shared" si="388"/>
        <v>Yellow</v>
      </c>
      <c r="CL345" s="10" t="str">
        <f t="shared" si="427"/>
        <v>South Africa - Midrand - Steyn City Hotel by Saxon</v>
      </c>
      <c r="CN345" s="22">
        <f t="shared" si="389"/>
        <v>165</v>
      </c>
      <c r="CO345" s="22" t="str">
        <f t="shared" si="390"/>
        <v/>
      </c>
      <c r="CP345" s="22" t="str">
        <f t="shared" si="391"/>
        <v/>
      </c>
      <c r="CQ345" s="22" t="str">
        <f t="shared" si="392"/>
        <v/>
      </c>
      <c r="CR345" s="22" t="str">
        <f t="shared" si="428"/>
        <v/>
      </c>
      <c r="CS345" s="22">
        <f t="shared" si="429"/>
        <v>31.07</v>
      </c>
      <c r="CY345" s="8" t="str">
        <f t="shared" si="393"/>
        <v>X</v>
      </c>
      <c r="CZ345" s="29" t="str">
        <f t="shared" si="394"/>
        <v>X</v>
      </c>
      <c r="DB345" s="8" t="str">
        <f t="shared" si="395"/>
        <v>X</v>
      </c>
      <c r="DC345" s="8" t="str">
        <f t="shared" si="396"/>
        <v>X</v>
      </c>
      <c r="DD345" s="8" t="str">
        <f t="shared" si="397"/>
        <v>X</v>
      </c>
      <c r="DE345" s="8" t="str">
        <f t="shared" si="398"/>
        <v>X</v>
      </c>
      <c r="DF345" s="8" t="str">
        <f t="shared" si="399"/>
        <v>X</v>
      </c>
      <c r="DG345" s="8" t="str">
        <f t="shared" si="400"/>
        <v>X</v>
      </c>
      <c r="DH345" s="8" t="str">
        <f t="shared" si="401"/>
        <v>X</v>
      </c>
      <c r="DI345" s="8" t="str">
        <f t="shared" si="402"/>
        <v>X</v>
      </c>
      <c r="DJ345" s="8" t="str">
        <f t="shared" si="403"/>
        <v>X</v>
      </c>
      <c r="DK345" s="8" t="str">
        <f t="shared" si="404"/>
        <v>X</v>
      </c>
      <c r="DL345" s="8" t="str">
        <f t="shared" si="405"/>
        <v>X</v>
      </c>
      <c r="DM345" s="8" t="str">
        <f t="shared" si="406"/>
        <v>X</v>
      </c>
      <c r="DN345" s="8" t="str">
        <f t="shared" si="407"/>
        <v>X</v>
      </c>
      <c r="DO345" s="8" t="str">
        <f t="shared" si="408"/>
        <v>X</v>
      </c>
      <c r="DP345" s="8" t="str">
        <f t="shared" si="409"/>
        <v>X</v>
      </c>
      <c r="DQ345" s="8" t="str">
        <f t="shared" si="410"/>
        <v>X</v>
      </c>
      <c r="DR345" s="8" t="str">
        <f t="shared" si="411"/>
        <v>X</v>
      </c>
      <c r="DS345" s="8" t="str">
        <f t="shared" si="412"/>
        <v>X</v>
      </c>
      <c r="DT345" s="8" t="str">
        <f t="shared" si="413"/>
        <v>X</v>
      </c>
      <c r="DU345" s="8" t="str">
        <f t="shared" si="414"/>
        <v>X</v>
      </c>
      <c r="DV345" s="8" t="str">
        <f t="shared" si="415"/>
        <v>X</v>
      </c>
      <c r="DW345" s="8" t="str">
        <f t="shared" si="416"/>
        <v>X</v>
      </c>
      <c r="DX345" s="8" t="str">
        <f t="shared" si="417"/>
        <v>X</v>
      </c>
      <c r="DZ345" s="8" t="str">
        <f t="shared" si="418"/>
        <v>X</v>
      </c>
      <c r="EB345" s="8">
        <f>IF($DZ345="", "", COUNTIF($DZ$11:$DZ345, "X"))</f>
        <v>335</v>
      </c>
      <c r="ED345" s="10" t="str">
        <f t="shared" si="419"/>
        <v>335. Steyn City Hotel by Saxon</v>
      </c>
      <c r="EF345" s="8">
        <v>335</v>
      </c>
      <c r="EH345" s="10" t="str">
        <f>IF($B345="", "", IF(COUNTIF($B$11:$B345, $B345)&gt;1, "", $B345))</f>
        <v/>
      </c>
      <c r="EI345" s="8" t="str">
        <f t="shared" si="420"/>
        <v/>
      </c>
      <c r="EJ345" s="10" t="str">
        <f t="shared" si="421"/>
        <v/>
      </c>
      <c r="EL345" s="10" t="str">
        <f>IF($C345="", "", IF(COUNTIF($C$11:$C345, $C345)&gt;1, "", $C345))</f>
        <v>Midrand</v>
      </c>
      <c r="EM345" s="8">
        <f t="shared" si="422"/>
        <v>183</v>
      </c>
      <c r="EN345" s="10" t="str">
        <f t="shared" si="423"/>
        <v>Ulaanbaatar</v>
      </c>
    </row>
    <row r="346" spans="1:144" hidden="1" x14ac:dyDescent="0.35">
      <c r="A346" s="2"/>
      <c r="B346" s="41" t="s">
        <v>586</v>
      </c>
      <c r="C346" s="42" t="s">
        <v>1439</v>
      </c>
      <c r="D346" s="42" t="s">
        <v>1440</v>
      </c>
      <c r="E346" s="49">
        <v>28</v>
      </c>
      <c r="F346" s="49">
        <v>8</v>
      </c>
      <c r="G346" s="49">
        <v>20</v>
      </c>
      <c r="H346" s="49">
        <v>0</v>
      </c>
      <c r="I346" s="42" t="s">
        <v>137</v>
      </c>
      <c r="J346" s="50" t="s">
        <v>137</v>
      </c>
      <c r="K346" s="49" t="s">
        <v>137</v>
      </c>
      <c r="L346" s="49" t="s">
        <v>137</v>
      </c>
      <c r="M346" s="49" t="s">
        <v>137</v>
      </c>
      <c r="N346" s="49" t="s">
        <v>137</v>
      </c>
      <c r="O346" s="49" t="s">
        <v>137</v>
      </c>
      <c r="P346" s="49" t="s">
        <v>137</v>
      </c>
      <c r="Q346" s="49" t="s">
        <v>137</v>
      </c>
      <c r="R346" s="49" t="s">
        <v>137</v>
      </c>
      <c r="S346" s="50" t="s">
        <v>137</v>
      </c>
      <c r="T346" s="49" t="s">
        <v>137</v>
      </c>
      <c r="U346" s="49" t="s">
        <v>137</v>
      </c>
      <c r="V346" s="49" t="s">
        <v>137</v>
      </c>
      <c r="W346" s="50" t="s">
        <v>137</v>
      </c>
      <c r="X346" s="49" t="s">
        <v>137</v>
      </c>
      <c r="Y346" s="50" t="s">
        <v>137</v>
      </c>
      <c r="Z346" s="49" t="s">
        <v>137</v>
      </c>
      <c r="AA346" s="49" t="s">
        <v>137</v>
      </c>
      <c r="AB346" s="67" t="s">
        <v>137</v>
      </c>
      <c r="AC346" s="63" t="s">
        <v>861</v>
      </c>
      <c r="AD346" s="63" t="s">
        <v>137</v>
      </c>
      <c r="AE346" s="43" t="s">
        <v>137</v>
      </c>
      <c r="AF346" s="2"/>
      <c r="BE346" s="8" t="str">
        <f t="shared" si="424"/>
        <v>X</v>
      </c>
      <c r="BG346" s="8" t="str">
        <f t="shared" si="361"/>
        <v/>
      </c>
      <c r="BH346" s="8" t="str">
        <f t="shared" si="362"/>
        <v/>
      </c>
      <c r="BI346" s="8" t="str">
        <f t="shared" si="363"/>
        <v/>
      </c>
      <c r="BJ346" s="8" t="str">
        <f t="shared" si="364"/>
        <v/>
      </c>
      <c r="BK346" s="8" t="str">
        <f t="shared" si="365"/>
        <v/>
      </c>
      <c r="BL346" s="8" t="str">
        <f t="shared" si="366"/>
        <v/>
      </c>
      <c r="BM346" s="8" t="str">
        <f t="shared" si="367"/>
        <v/>
      </c>
      <c r="BN346" s="8" t="str">
        <f t="shared" si="368"/>
        <v>Yellow</v>
      </c>
      <c r="BO346" s="8" t="str">
        <f t="shared" si="369"/>
        <v>Yellow</v>
      </c>
      <c r="BP346" s="8" t="str">
        <f t="shared" si="370"/>
        <v>Yellow</v>
      </c>
      <c r="BQ346" s="8" t="str">
        <f t="shared" si="371"/>
        <v>Yellow</v>
      </c>
      <c r="BR346" s="8" t="str">
        <f t="shared" si="372"/>
        <v>Yellow</v>
      </c>
      <c r="BS346" s="8" t="str">
        <f t="shared" si="373"/>
        <v>Yellow</v>
      </c>
      <c r="BT346" s="8" t="str">
        <f t="shared" si="374"/>
        <v>Yellow</v>
      </c>
      <c r="BU346" s="8" t="str">
        <f t="shared" si="375"/>
        <v>Yellow</v>
      </c>
      <c r="BV346" s="8" t="str">
        <f t="shared" si="376"/>
        <v>Yellow</v>
      </c>
      <c r="BW346" s="8" t="str">
        <f t="shared" si="377"/>
        <v>Yellow</v>
      </c>
      <c r="BX346" s="8" t="str">
        <f t="shared" si="378"/>
        <v>Yellow</v>
      </c>
      <c r="BY346" s="8" t="str">
        <f t="shared" si="379"/>
        <v>Yellow</v>
      </c>
      <c r="BZ346" s="8" t="str">
        <f t="shared" si="380"/>
        <v>Yellow</v>
      </c>
      <c r="CA346" s="8" t="str">
        <f t="shared" si="381"/>
        <v>Yellow</v>
      </c>
      <c r="CB346" s="8" t="str">
        <f t="shared" si="382"/>
        <v>Yellow</v>
      </c>
      <c r="CC346" s="8" t="str">
        <f t="shared" si="383"/>
        <v>Yellow</v>
      </c>
      <c r="CD346" s="8" t="str">
        <f t="shared" si="384"/>
        <v>Yellow</v>
      </c>
      <c r="CE346" s="8" t="str">
        <f t="shared" si="385"/>
        <v>Yellow</v>
      </c>
      <c r="CF346" s="8" t="str">
        <f t="shared" si="386"/>
        <v>Yellow</v>
      </c>
      <c r="CG346" s="8" t="str">
        <f t="shared" si="425"/>
        <v>Yellow</v>
      </c>
      <c r="CH346" s="8" t="str">
        <f t="shared" si="387"/>
        <v/>
      </c>
      <c r="CI346" s="8" t="str">
        <f t="shared" si="426"/>
        <v>Yellow</v>
      </c>
      <c r="CJ346" s="8" t="str">
        <f t="shared" si="388"/>
        <v>Yellow</v>
      </c>
      <c r="CL346" s="10" t="str">
        <f t="shared" si="427"/>
        <v>South Africa - Cape Town - The Silo Hotel</v>
      </c>
      <c r="CN346" s="22" t="str">
        <f t="shared" si="389"/>
        <v/>
      </c>
      <c r="CO346" s="22" t="str">
        <f t="shared" si="390"/>
        <v/>
      </c>
      <c r="CP346" s="22" t="str">
        <f t="shared" si="391"/>
        <v/>
      </c>
      <c r="CQ346" s="22" t="str">
        <f t="shared" si="392"/>
        <v/>
      </c>
      <c r="CR346" s="22" t="str">
        <f t="shared" si="428"/>
        <v/>
      </c>
      <c r="CS346" s="22" t="str">
        <f t="shared" si="429"/>
        <v/>
      </c>
      <c r="CY346" s="8" t="str">
        <f t="shared" si="393"/>
        <v>X</v>
      </c>
      <c r="CZ346" s="29" t="str">
        <f t="shared" si="394"/>
        <v>X</v>
      </c>
      <c r="DB346" s="8" t="str">
        <f t="shared" si="395"/>
        <v>X</v>
      </c>
      <c r="DC346" s="8" t="str">
        <f t="shared" si="396"/>
        <v>X</v>
      </c>
      <c r="DD346" s="8" t="str">
        <f t="shared" si="397"/>
        <v>X</v>
      </c>
      <c r="DE346" s="8" t="str">
        <f t="shared" si="398"/>
        <v>X</v>
      </c>
      <c r="DF346" s="8" t="str">
        <f t="shared" si="399"/>
        <v>X</v>
      </c>
      <c r="DG346" s="8" t="str">
        <f t="shared" si="400"/>
        <v>X</v>
      </c>
      <c r="DH346" s="8" t="str">
        <f t="shared" si="401"/>
        <v>X</v>
      </c>
      <c r="DI346" s="8" t="str">
        <f t="shared" si="402"/>
        <v>X</v>
      </c>
      <c r="DJ346" s="8" t="str">
        <f t="shared" si="403"/>
        <v>X</v>
      </c>
      <c r="DK346" s="8" t="str">
        <f t="shared" si="404"/>
        <v>X</v>
      </c>
      <c r="DL346" s="8" t="str">
        <f t="shared" si="405"/>
        <v>X</v>
      </c>
      <c r="DM346" s="8" t="str">
        <f t="shared" si="406"/>
        <v>X</v>
      </c>
      <c r="DN346" s="8" t="str">
        <f t="shared" si="407"/>
        <v>X</v>
      </c>
      <c r="DO346" s="8" t="str">
        <f t="shared" si="408"/>
        <v>X</v>
      </c>
      <c r="DP346" s="8" t="str">
        <f t="shared" si="409"/>
        <v>X</v>
      </c>
      <c r="DQ346" s="8" t="str">
        <f t="shared" si="410"/>
        <v>X</v>
      </c>
      <c r="DR346" s="8" t="str">
        <f t="shared" si="411"/>
        <v>X</v>
      </c>
      <c r="DS346" s="8" t="str">
        <f t="shared" si="412"/>
        <v>X</v>
      </c>
      <c r="DT346" s="8" t="str">
        <f t="shared" si="413"/>
        <v>X</v>
      </c>
      <c r="DU346" s="8" t="str">
        <f t="shared" si="414"/>
        <v>X</v>
      </c>
      <c r="DV346" s="8" t="str">
        <f t="shared" si="415"/>
        <v>X</v>
      </c>
      <c r="DW346" s="8" t="str">
        <f t="shared" si="416"/>
        <v>X</v>
      </c>
      <c r="DX346" s="8" t="str">
        <f t="shared" si="417"/>
        <v>X</v>
      </c>
      <c r="DZ346" s="8" t="str">
        <f t="shared" si="418"/>
        <v>X</v>
      </c>
      <c r="EB346" s="8">
        <f>IF($DZ346="", "", COUNTIF($DZ$11:$DZ346, "X"))</f>
        <v>336</v>
      </c>
      <c r="ED346" s="10" t="str">
        <f t="shared" si="419"/>
        <v>336. The Silo Hotel</v>
      </c>
      <c r="EF346" s="8">
        <v>336</v>
      </c>
      <c r="EH346" s="10" t="str">
        <f>IF($B346="", "", IF(COUNTIF($B$11:$B346, $B346)&gt;1, "", $B346))</f>
        <v/>
      </c>
      <c r="EI346" s="8" t="str">
        <f t="shared" si="420"/>
        <v/>
      </c>
      <c r="EJ346" s="10" t="str">
        <f t="shared" si="421"/>
        <v/>
      </c>
      <c r="EL346" s="10" t="str">
        <f>IF($C346="", "", IF(COUNTIF($C$11:$C346, $C346)&gt;1, "", $C346))</f>
        <v>Cape Town</v>
      </c>
      <c r="EM346" s="8">
        <f t="shared" si="422"/>
        <v>44</v>
      </c>
      <c r="EN346" s="10" t="str">
        <f t="shared" si="423"/>
        <v>Vaalwater</v>
      </c>
    </row>
    <row r="347" spans="1:144" hidden="1" x14ac:dyDescent="0.35">
      <c r="A347" s="2"/>
      <c r="B347" s="41" t="s">
        <v>586</v>
      </c>
      <c r="C347" s="42" t="s">
        <v>1441</v>
      </c>
      <c r="D347" s="42" t="s">
        <v>1442</v>
      </c>
      <c r="E347" s="49">
        <v>11</v>
      </c>
      <c r="F347" s="49">
        <v>11</v>
      </c>
      <c r="G347" s="49">
        <v>0</v>
      </c>
      <c r="H347" s="49">
        <v>0</v>
      </c>
      <c r="I347" s="42" t="s">
        <v>137</v>
      </c>
      <c r="J347" s="50" t="s">
        <v>137</v>
      </c>
      <c r="K347" s="49" t="s">
        <v>137</v>
      </c>
      <c r="L347" s="49" t="s">
        <v>137</v>
      </c>
      <c r="M347" s="49" t="s">
        <v>137</v>
      </c>
      <c r="N347" s="49" t="s">
        <v>137</v>
      </c>
      <c r="O347" s="49" t="s">
        <v>137</v>
      </c>
      <c r="P347" s="49" t="s">
        <v>137</v>
      </c>
      <c r="Q347" s="49" t="s">
        <v>137</v>
      </c>
      <c r="R347" s="49" t="s">
        <v>137</v>
      </c>
      <c r="S347" s="50" t="s">
        <v>137</v>
      </c>
      <c r="T347" s="49" t="s">
        <v>137</v>
      </c>
      <c r="U347" s="49" t="s">
        <v>137</v>
      </c>
      <c r="V347" s="49" t="s">
        <v>137</v>
      </c>
      <c r="W347" s="50" t="s">
        <v>137</v>
      </c>
      <c r="X347" s="49" t="s">
        <v>137</v>
      </c>
      <c r="Y347" s="50" t="s">
        <v>137</v>
      </c>
      <c r="Z347" s="49" t="s">
        <v>137</v>
      </c>
      <c r="AA347" s="49" t="s">
        <v>137</v>
      </c>
      <c r="AB347" s="67" t="s">
        <v>137</v>
      </c>
      <c r="AC347" s="63" t="s">
        <v>861</v>
      </c>
      <c r="AD347" s="63" t="s">
        <v>137</v>
      </c>
      <c r="AE347" s="43" t="s">
        <v>137</v>
      </c>
      <c r="AF347" s="2"/>
      <c r="BE347" s="8" t="str">
        <f t="shared" si="424"/>
        <v>X</v>
      </c>
      <c r="BG347" s="8" t="str">
        <f t="shared" si="361"/>
        <v/>
      </c>
      <c r="BH347" s="8" t="str">
        <f t="shared" si="362"/>
        <v/>
      </c>
      <c r="BI347" s="8" t="str">
        <f t="shared" si="363"/>
        <v/>
      </c>
      <c r="BJ347" s="8" t="str">
        <f t="shared" si="364"/>
        <v/>
      </c>
      <c r="BK347" s="8" t="str">
        <f t="shared" si="365"/>
        <v/>
      </c>
      <c r="BL347" s="8" t="str">
        <f t="shared" si="366"/>
        <v/>
      </c>
      <c r="BM347" s="8" t="str">
        <f t="shared" si="367"/>
        <v/>
      </c>
      <c r="BN347" s="8" t="str">
        <f t="shared" si="368"/>
        <v>Yellow</v>
      </c>
      <c r="BO347" s="8" t="str">
        <f t="shared" si="369"/>
        <v>Yellow</v>
      </c>
      <c r="BP347" s="8" t="str">
        <f t="shared" si="370"/>
        <v>Yellow</v>
      </c>
      <c r="BQ347" s="8" t="str">
        <f t="shared" si="371"/>
        <v>Yellow</v>
      </c>
      <c r="BR347" s="8" t="str">
        <f t="shared" si="372"/>
        <v>Yellow</v>
      </c>
      <c r="BS347" s="8" t="str">
        <f t="shared" si="373"/>
        <v>Yellow</v>
      </c>
      <c r="BT347" s="8" t="str">
        <f t="shared" si="374"/>
        <v>Yellow</v>
      </c>
      <c r="BU347" s="8" t="str">
        <f t="shared" si="375"/>
        <v>Yellow</v>
      </c>
      <c r="BV347" s="8" t="str">
        <f t="shared" si="376"/>
        <v>Yellow</v>
      </c>
      <c r="BW347" s="8" t="str">
        <f t="shared" si="377"/>
        <v>Yellow</v>
      </c>
      <c r="BX347" s="8" t="str">
        <f t="shared" si="378"/>
        <v>Yellow</v>
      </c>
      <c r="BY347" s="8" t="str">
        <f t="shared" si="379"/>
        <v>Yellow</v>
      </c>
      <c r="BZ347" s="8" t="str">
        <f t="shared" si="380"/>
        <v>Yellow</v>
      </c>
      <c r="CA347" s="8" t="str">
        <f t="shared" si="381"/>
        <v>Yellow</v>
      </c>
      <c r="CB347" s="8" t="str">
        <f t="shared" si="382"/>
        <v>Yellow</v>
      </c>
      <c r="CC347" s="8" t="str">
        <f t="shared" si="383"/>
        <v>Yellow</v>
      </c>
      <c r="CD347" s="8" t="str">
        <f t="shared" si="384"/>
        <v>Yellow</v>
      </c>
      <c r="CE347" s="8" t="str">
        <f t="shared" si="385"/>
        <v>Yellow</v>
      </c>
      <c r="CF347" s="8" t="str">
        <f t="shared" si="386"/>
        <v>Yellow</v>
      </c>
      <c r="CG347" s="8" t="str">
        <f t="shared" si="425"/>
        <v>Yellow</v>
      </c>
      <c r="CH347" s="8" t="str">
        <f t="shared" si="387"/>
        <v/>
      </c>
      <c r="CI347" s="8" t="str">
        <f t="shared" si="426"/>
        <v>Yellow</v>
      </c>
      <c r="CJ347" s="8" t="str">
        <f t="shared" si="388"/>
        <v>Yellow</v>
      </c>
      <c r="CL347" s="10" t="str">
        <f t="shared" si="427"/>
        <v>South Africa - Hermanus - Birkenhead House</v>
      </c>
      <c r="CN347" s="22" t="str">
        <f t="shared" si="389"/>
        <v/>
      </c>
      <c r="CO347" s="22" t="str">
        <f t="shared" si="390"/>
        <v/>
      </c>
      <c r="CP347" s="22" t="str">
        <f t="shared" si="391"/>
        <v/>
      </c>
      <c r="CQ347" s="22" t="str">
        <f t="shared" si="392"/>
        <v/>
      </c>
      <c r="CR347" s="22" t="str">
        <f t="shared" si="428"/>
        <v/>
      </c>
      <c r="CS347" s="22" t="str">
        <f t="shared" si="429"/>
        <v/>
      </c>
      <c r="CY347" s="8" t="str">
        <f t="shared" si="393"/>
        <v>X</v>
      </c>
      <c r="CZ347" s="29" t="str">
        <f t="shared" si="394"/>
        <v>X</v>
      </c>
      <c r="DB347" s="8" t="str">
        <f t="shared" si="395"/>
        <v>X</v>
      </c>
      <c r="DC347" s="8" t="str">
        <f t="shared" si="396"/>
        <v>X</v>
      </c>
      <c r="DD347" s="8" t="str">
        <f t="shared" si="397"/>
        <v>X</v>
      </c>
      <c r="DE347" s="8" t="str">
        <f t="shared" si="398"/>
        <v>X</v>
      </c>
      <c r="DF347" s="8" t="str">
        <f t="shared" si="399"/>
        <v>X</v>
      </c>
      <c r="DG347" s="8" t="str">
        <f t="shared" si="400"/>
        <v>X</v>
      </c>
      <c r="DH347" s="8" t="str">
        <f t="shared" si="401"/>
        <v>X</v>
      </c>
      <c r="DI347" s="8" t="str">
        <f t="shared" si="402"/>
        <v>X</v>
      </c>
      <c r="DJ347" s="8" t="str">
        <f t="shared" si="403"/>
        <v>X</v>
      </c>
      <c r="DK347" s="8" t="str">
        <f t="shared" si="404"/>
        <v>X</v>
      </c>
      <c r="DL347" s="8" t="str">
        <f t="shared" si="405"/>
        <v>X</v>
      </c>
      <c r="DM347" s="8" t="str">
        <f t="shared" si="406"/>
        <v>X</v>
      </c>
      <c r="DN347" s="8" t="str">
        <f t="shared" si="407"/>
        <v>X</v>
      </c>
      <c r="DO347" s="8" t="str">
        <f t="shared" si="408"/>
        <v>X</v>
      </c>
      <c r="DP347" s="8" t="str">
        <f t="shared" si="409"/>
        <v>X</v>
      </c>
      <c r="DQ347" s="8" t="str">
        <f t="shared" si="410"/>
        <v>X</v>
      </c>
      <c r="DR347" s="8" t="str">
        <f t="shared" si="411"/>
        <v>X</v>
      </c>
      <c r="DS347" s="8" t="str">
        <f t="shared" si="412"/>
        <v>X</v>
      </c>
      <c r="DT347" s="8" t="str">
        <f t="shared" si="413"/>
        <v>X</v>
      </c>
      <c r="DU347" s="8" t="str">
        <f t="shared" si="414"/>
        <v>X</v>
      </c>
      <c r="DV347" s="8" t="str">
        <f t="shared" si="415"/>
        <v>X</v>
      </c>
      <c r="DW347" s="8" t="str">
        <f t="shared" si="416"/>
        <v>X</v>
      </c>
      <c r="DX347" s="8" t="str">
        <f t="shared" si="417"/>
        <v>X</v>
      </c>
      <c r="DZ347" s="8" t="str">
        <f t="shared" si="418"/>
        <v>X</v>
      </c>
      <c r="EB347" s="8">
        <f>IF($DZ347="", "", COUNTIF($DZ$11:$DZ347, "X"))</f>
        <v>337</v>
      </c>
      <c r="ED347" s="10" t="str">
        <f t="shared" si="419"/>
        <v>337. Birkenhead House</v>
      </c>
      <c r="EF347" s="8">
        <v>337</v>
      </c>
      <c r="EH347" s="10" t="str">
        <f>IF($B347="", "", IF(COUNTIF($B$11:$B347, $B347)&gt;1, "", $B347))</f>
        <v/>
      </c>
      <c r="EI347" s="8" t="str">
        <f t="shared" si="420"/>
        <v/>
      </c>
      <c r="EJ347" s="10" t="str">
        <f t="shared" si="421"/>
        <v/>
      </c>
      <c r="EL347" s="10" t="str">
        <f>IF($C347="", "", IF(COUNTIF($C$11:$C347, $C347)&gt;1, "", $C347))</f>
        <v>Hermanus</v>
      </c>
      <c r="EM347" s="8">
        <f t="shared" si="422"/>
        <v>122</v>
      </c>
      <c r="EN347" s="10" t="str">
        <f t="shared" si="423"/>
        <v>Vail</v>
      </c>
    </row>
    <row r="348" spans="1:144" hidden="1" x14ac:dyDescent="0.35">
      <c r="A348" s="2"/>
      <c r="B348" s="41" t="s">
        <v>586</v>
      </c>
      <c r="C348" s="42" t="s">
        <v>1443</v>
      </c>
      <c r="D348" s="42" t="s">
        <v>1444</v>
      </c>
      <c r="E348" s="49">
        <v>17</v>
      </c>
      <c r="F348" s="49">
        <v>0</v>
      </c>
      <c r="G348" s="49">
        <v>17</v>
      </c>
      <c r="H348" s="49">
        <v>0</v>
      </c>
      <c r="I348" s="42" t="s">
        <v>137</v>
      </c>
      <c r="J348" s="50" t="s">
        <v>137</v>
      </c>
      <c r="K348" s="49" t="s">
        <v>137</v>
      </c>
      <c r="L348" s="49" t="s">
        <v>137</v>
      </c>
      <c r="M348" s="49" t="s">
        <v>137</v>
      </c>
      <c r="N348" s="49" t="s">
        <v>137</v>
      </c>
      <c r="O348" s="49" t="s">
        <v>137</v>
      </c>
      <c r="P348" s="49" t="s">
        <v>137</v>
      </c>
      <c r="Q348" s="49" t="s">
        <v>137</v>
      </c>
      <c r="R348" s="49" t="s">
        <v>137</v>
      </c>
      <c r="S348" s="50" t="s">
        <v>137</v>
      </c>
      <c r="T348" s="49" t="s">
        <v>137</v>
      </c>
      <c r="U348" s="49" t="s">
        <v>137</v>
      </c>
      <c r="V348" s="49" t="s">
        <v>137</v>
      </c>
      <c r="W348" s="50" t="s">
        <v>137</v>
      </c>
      <c r="X348" s="49" t="s">
        <v>137</v>
      </c>
      <c r="Y348" s="50" t="s">
        <v>137</v>
      </c>
      <c r="Z348" s="49" t="s">
        <v>137</v>
      </c>
      <c r="AA348" s="49" t="s">
        <v>137</v>
      </c>
      <c r="AB348" s="67" t="s">
        <v>137</v>
      </c>
      <c r="AC348" s="63" t="s">
        <v>861</v>
      </c>
      <c r="AD348" s="63" t="s">
        <v>137</v>
      </c>
      <c r="AE348" s="43" t="s">
        <v>137</v>
      </c>
      <c r="AF348" s="2"/>
      <c r="BE348" s="8" t="str">
        <f t="shared" si="424"/>
        <v>X</v>
      </c>
      <c r="BG348" s="8" t="str">
        <f t="shared" si="361"/>
        <v/>
      </c>
      <c r="BH348" s="8" t="str">
        <f t="shared" si="362"/>
        <v/>
      </c>
      <c r="BI348" s="8" t="str">
        <f t="shared" si="363"/>
        <v/>
      </c>
      <c r="BJ348" s="8" t="str">
        <f t="shared" si="364"/>
        <v/>
      </c>
      <c r="BK348" s="8" t="str">
        <f t="shared" si="365"/>
        <v/>
      </c>
      <c r="BL348" s="8" t="str">
        <f t="shared" si="366"/>
        <v/>
      </c>
      <c r="BM348" s="8" t="str">
        <f t="shared" si="367"/>
        <v/>
      </c>
      <c r="BN348" s="8" t="str">
        <f t="shared" si="368"/>
        <v>Yellow</v>
      </c>
      <c r="BO348" s="8" t="str">
        <f t="shared" si="369"/>
        <v>Yellow</v>
      </c>
      <c r="BP348" s="8" t="str">
        <f t="shared" si="370"/>
        <v>Yellow</v>
      </c>
      <c r="BQ348" s="8" t="str">
        <f t="shared" si="371"/>
        <v>Yellow</v>
      </c>
      <c r="BR348" s="8" t="str">
        <f t="shared" si="372"/>
        <v>Yellow</v>
      </c>
      <c r="BS348" s="8" t="str">
        <f t="shared" si="373"/>
        <v>Yellow</v>
      </c>
      <c r="BT348" s="8" t="str">
        <f t="shared" si="374"/>
        <v>Yellow</v>
      </c>
      <c r="BU348" s="8" t="str">
        <f t="shared" si="375"/>
        <v>Yellow</v>
      </c>
      <c r="BV348" s="8" t="str">
        <f t="shared" si="376"/>
        <v>Yellow</v>
      </c>
      <c r="BW348" s="8" t="str">
        <f t="shared" si="377"/>
        <v>Yellow</v>
      </c>
      <c r="BX348" s="8" t="str">
        <f t="shared" si="378"/>
        <v>Yellow</v>
      </c>
      <c r="BY348" s="8" t="str">
        <f t="shared" si="379"/>
        <v>Yellow</v>
      </c>
      <c r="BZ348" s="8" t="str">
        <f t="shared" si="380"/>
        <v>Yellow</v>
      </c>
      <c r="CA348" s="8" t="str">
        <f t="shared" si="381"/>
        <v>Yellow</v>
      </c>
      <c r="CB348" s="8" t="str">
        <f t="shared" si="382"/>
        <v>Yellow</v>
      </c>
      <c r="CC348" s="8" t="str">
        <f t="shared" si="383"/>
        <v>Yellow</v>
      </c>
      <c r="CD348" s="8" t="str">
        <f t="shared" si="384"/>
        <v>Yellow</v>
      </c>
      <c r="CE348" s="8" t="str">
        <f t="shared" si="385"/>
        <v>Yellow</v>
      </c>
      <c r="CF348" s="8" t="str">
        <f t="shared" si="386"/>
        <v>Yellow</v>
      </c>
      <c r="CG348" s="8" t="str">
        <f t="shared" si="425"/>
        <v>Yellow</v>
      </c>
      <c r="CH348" s="8" t="str">
        <f t="shared" si="387"/>
        <v/>
      </c>
      <c r="CI348" s="8" t="str">
        <f t="shared" si="426"/>
        <v>Yellow</v>
      </c>
      <c r="CJ348" s="8" t="str">
        <f t="shared" si="388"/>
        <v>Yellow</v>
      </c>
      <c r="CL348" s="10" t="str">
        <f t="shared" si="427"/>
        <v>South Africa - Franschhoek - La Residence</v>
      </c>
      <c r="CN348" s="22" t="str">
        <f t="shared" si="389"/>
        <v/>
      </c>
      <c r="CO348" s="22" t="str">
        <f t="shared" si="390"/>
        <v/>
      </c>
      <c r="CP348" s="22" t="str">
        <f t="shared" si="391"/>
        <v/>
      </c>
      <c r="CQ348" s="22" t="str">
        <f t="shared" si="392"/>
        <v/>
      </c>
      <c r="CR348" s="22" t="str">
        <f t="shared" si="428"/>
        <v/>
      </c>
      <c r="CS348" s="22" t="str">
        <f t="shared" si="429"/>
        <v/>
      </c>
      <c r="CY348" s="8" t="str">
        <f t="shared" si="393"/>
        <v>X</v>
      </c>
      <c r="CZ348" s="29" t="str">
        <f t="shared" si="394"/>
        <v>X</v>
      </c>
      <c r="DB348" s="8" t="str">
        <f t="shared" si="395"/>
        <v>X</v>
      </c>
      <c r="DC348" s="8" t="str">
        <f t="shared" si="396"/>
        <v>X</v>
      </c>
      <c r="DD348" s="8" t="str">
        <f t="shared" si="397"/>
        <v>X</v>
      </c>
      <c r="DE348" s="8" t="str">
        <f t="shared" si="398"/>
        <v>X</v>
      </c>
      <c r="DF348" s="8" t="str">
        <f t="shared" si="399"/>
        <v>X</v>
      </c>
      <c r="DG348" s="8" t="str">
        <f t="shared" si="400"/>
        <v>X</v>
      </c>
      <c r="DH348" s="8" t="str">
        <f t="shared" si="401"/>
        <v>X</v>
      </c>
      <c r="DI348" s="8" t="str">
        <f t="shared" si="402"/>
        <v>X</v>
      </c>
      <c r="DJ348" s="8" t="str">
        <f t="shared" si="403"/>
        <v>X</v>
      </c>
      <c r="DK348" s="8" t="str">
        <f t="shared" si="404"/>
        <v>X</v>
      </c>
      <c r="DL348" s="8" t="str">
        <f t="shared" si="405"/>
        <v>X</v>
      </c>
      <c r="DM348" s="8" t="str">
        <f t="shared" si="406"/>
        <v>X</v>
      </c>
      <c r="DN348" s="8" t="str">
        <f t="shared" si="407"/>
        <v>X</v>
      </c>
      <c r="DO348" s="8" t="str">
        <f t="shared" si="408"/>
        <v>X</v>
      </c>
      <c r="DP348" s="8" t="str">
        <f t="shared" si="409"/>
        <v>X</v>
      </c>
      <c r="DQ348" s="8" t="str">
        <f t="shared" si="410"/>
        <v>X</v>
      </c>
      <c r="DR348" s="8" t="str">
        <f t="shared" si="411"/>
        <v>X</v>
      </c>
      <c r="DS348" s="8" t="str">
        <f t="shared" si="412"/>
        <v>X</v>
      </c>
      <c r="DT348" s="8" t="str">
        <f t="shared" si="413"/>
        <v>X</v>
      </c>
      <c r="DU348" s="8" t="str">
        <f t="shared" si="414"/>
        <v>X</v>
      </c>
      <c r="DV348" s="8" t="str">
        <f t="shared" si="415"/>
        <v>X</v>
      </c>
      <c r="DW348" s="8" t="str">
        <f t="shared" si="416"/>
        <v>X</v>
      </c>
      <c r="DX348" s="8" t="str">
        <f t="shared" si="417"/>
        <v>X</v>
      </c>
      <c r="DZ348" s="8" t="str">
        <f t="shared" si="418"/>
        <v>X</v>
      </c>
      <c r="EB348" s="8">
        <f>IF($DZ348="", "", COUNTIF($DZ$11:$DZ348, "X"))</f>
        <v>338</v>
      </c>
      <c r="ED348" s="10" t="str">
        <f t="shared" si="419"/>
        <v>338. La Residence</v>
      </c>
      <c r="EF348" s="8">
        <v>338</v>
      </c>
      <c r="EH348" s="10" t="str">
        <f>IF($B348="", "", IF(COUNTIF($B$11:$B348, $B348)&gt;1, "", $B348))</f>
        <v/>
      </c>
      <c r="EI348" s="8" t="str">
        <f t="shared" si="420"/>
        <v/>
      </c>
      <c r="EJ348" s="10" t="str">
        <f t="shared" si="421"/>
        <v/>
      </c>
      <c r="EL348" s="10" t="str">
        <f>IF($C348="", "", IF(COUNTIF($C$11:$C348, $C348)&gt;1, "", $C348))</f>
        <v>Franschhoek</v>
      </c>
      <c r="EM348" s="8">
        <f t="shared" si="422"/>
        <v>101</v>
      </c>
      <c r="EN348" s="10" t="str">
        <f t="shared" si="423"/>
        <v>Val d'lsere</v>
      </c>
    </row>
    <row r="349" spans="1:144" hidden="1" x14ac:dyDescent="0.35">
      <c r="A349" s="2"/>
      <c r="B349" s="41" t="s">
        <v>586</v>
      </c>
      <c r="C349" s="42" t="s">
        <v>1445</v>
      </c>
      <c r="D349" s="42" t="s">
        <v>1446</v>
      </c>
      <c r="E349" s="49">
        <v>27</v>
      </c>
      <c r="F349" s="49">
        <v>0</v>
      </c>
      <c r="G349" s="49">
        <v>27</v>
      </c>
      <c r="H349" s="49">
        <v>0</v>
      </c>
      <c r="I349" s="42" t="s">
        <v>137</v>
      </c>
      <c r="J349" s="50" t="s">
        <v>137</v>
      </c>
      <c r="K349" s="49" t="s">
        <v>137</v>
      </c>
      <c r="L349" s="49" t="s">
        <v>137</v>
      </c>
      <c r="M349" s="49" t="s">
        <v>137</v>
      </c>
      <c r="N349" s="49" t="s">
        <v>137</v>
      </c>
      <c r="O349" s="49" t="s">
        <v>137</v>
      </c>
      <c r="P349" s="49" t="s">
        <v>137</v>
      </c>
      <c r="Q349" s="49" t="s">
        <v>137</v>
      </c>
      <c r="R349" s="49" t="s">
        <v>137</v>
      </c>
      <c r="S349" s="50" t="s">
        <v>137</v>
      </c>
      <c r="T349" s="49" t="s">
        <v>137</v>
      </c>
      <c r="U349" s="49" t="s">
        <v>137</v>
      </c>
      <c r="V349" s="49" t="s">
        <v>137</v>
      </c>
      <c r="W349" s="50" t="s">
        <v>137</v>
      </c>
      <c r="X349" s="49" t="s">
        <v>137</v>
      </c>
      <c r="Y349" s="50" t="s">
        <v>137</v>
      </c>
      <c r="Z349" s="49" t="s">
        <v>137</v>
      </c>
      <c r="AA349" s="49" t="s">
        <v>137</v>
      </c>
      <c r="AB349" s="67" t="s">
        <v>137</v>
      </c>
      <c r="AC349" s="63" t="s">
        <v>861</v>
      </c>
      <c r="AD349" s="63" t="s">
        <v>137</v>
      </c>
      <c r="AE349" s="43" t="s">
        <v>137</v>
      </c>
      <c r="AF349" s="2"/>
      <c r="BE349" s="8" t="str">
        <f t="shared" si="424"/>
        <v>X</v>
      </c>
      <c r="BG349" s="8" t="str">
        <f t="shared" si="361"/>
        <v/>
      </c>
      <c r="BH349" s="8" t="str">
        <f t="shared" si="362"/>
        <v/>
      </c>
      <c r="BI349" s="8" t="str">
        <f t="shared" si="363"/>
        <v/>
      </c>
      <c r="BJ349" s="8" t="str">
        <f t="shared" si="364"/>
        <v/>
      </c>
      <c r="BK349" s="8" t="str">
        <f t="shared" si="365"/>
        <v/>
      </c>
      <c r="BL349" s="8" t="str">
        <f t="shared" si="366"/>
        <v/>
      </c>
      <c r="BM349" s="8" t="str">
        <f t="shared" si="367"/>
        <v/>
      </c>
      <c r="BN349" s="8" t="str">
        <f t="shared" si="368"/>
        <v>Yellow</v>
      </c>
      <c r="BO349" s="8" t="str">
        <f t="shared" si="369"/>
        <v>Yellow</v>
      </c>
      <c r="BP349" s="8" t="str">
        <f t="shared" si="370"/>
        <v>Yellow</v>
      </c>
      <c r="BQ349" s="8" t="str">
        <f t="shared" si="371"/>
        <v>Yellow</v>
      </c>
      <c r="BR349" s="8" t="str">
        <f t="shared" si="372"/>
        <v>Yellow</v>
      </c>
      <c r="BS349" s="8" t="str">
        <f t="shared" si="373"/>
        <v>Yellow</v>
      </c>
      <c r="BT349" s="8" t="str">
        <f t="shared" si="374"/>
        <v>Yellow</v>
      </c>
      <c r="BU349" s="8" t="str">
        <f t="shared" si="375"/>
        <v>Yellow</v>
      </c>
      <c r="BV349" s="8" t="str">
        <f t="shared" si="376"/>
        <v>Yellow</v>
      </c>
      <c r="BW349" s="8" t="str">
        <f t="shared" si="377"/>
        <v>Yellow</v>
      </c>
      <c r="BX349" s="8" t="str">
        <f t="shared" si="378"/>
        <v>Yellow</v>
      </c>
      <c r="BY349" s="8" t="str">
        <f t="shared" si="379"/>
        <v>Yellow</v>
      </c>
      <c r="BZ349" s="8" t="str">
        <f t="shared" si="380"/>
        <v>Yellow</v>
      </c>
      <c r="CA349" s="8" t="str">
        <f t="shared" si="381"/>
        <v>Yellow</v>
      </c>
      <c r="CB349" s="8" t="str">
        <f t="shared" si="382"/>
        <v>Yellow</v>
      </c>
      <c r="CC349" s="8" t="str">
        <f t="shared" si="383"/>
        <v>Yellow</v>
      </c>
      <c r="CD349" s="8" t="str">
        <f t="shared" si="384"/>
        <v>Yellow</v>
      </c>
      <c r="CE349" s="8" t="str">
        <f t="shared" si="385"/>
        <v>Yellow</v>
      </c>
      <c r="CF349" s="8" t="str">
        <f t="shared" si="386"/>
        <v>Yellow</v>
      </c>
      <c r="CG349" s="8" t="str">
        <f t="shared" si="425"/>
        <v>Yellow</v>
      </c>
      <c r="CH349" s="8" t="str">
        <f t="shared" si="387"/>
        <v/>
      </c>
      <c r="CI349" s="8" t="str">
        <f t="shared" si="426"/>
        <v>Yellow</v>
      </c>
      <c r="CJ349" s="8" t="str">
        <f t="shared" si="388"/>
        <v>Yellow</v>
      </c>
      <c r="CL349" s="10" t="str">
        <f t="shared" si="427"/>
        <v>South Africa - Hoedspruit - Royal Malewane</v>
      </c>
      <c r="CN349" s="22" t="str">
        <f t="shared" si="389"/>
        <v/>
      </c>
      <c r="CO349" s="22" t="str">
        <f t="shared" si="390"/>
        <v/>
      </c>
      <c r="CP349" s="22" t="str">
        <f t="shared" si="391"/>
        <v/>
      </c>
      <c r="CQ349" s="22" t="str">
        <f t="shared" si="392"/>
        <v/>
      </c>
      <c r="CR349" s="22" t="str">
        <f t="shared" si="428"/>
        <v/>
      </c>
      <c r="CS349" s="22" t="str">
        <f t="shared" si="429"/>
        <v/>
      </c>
      <c r="CY349" s="8" t="str">
        <f t="shared" si="393"/>
        <v>X</v>
      </c>
      <c r="CZ349" s="29" t="str">
        <f t="shared" si="394"/>
        <v>X</v>
      </c>
      <c r="DB349" s="8" t="str">
        <f t="shared" si="395"/>
        <v>X</v>
      </c>
      <c r="DC349" s="8" t="str">
        <f t="shared" si="396"/>
        <v>X</v>
      </c>
      <c r="DD349" s="8" t="str">
        <f t="shared" si="397"/>
        <v>X</v>
      </c>
      <c r="DE349" s="8" t="str">
        <f t="shared" si="398"/>
        <v>X</v>
      </c>
      <c r="DF349" s="8" t="str">
        <f t="shared" si="399"/>
        <v>X</v>
      </c>
      <c r="DG349" s="8" t="str">
        <f t="shared" si="400"/>
        <v>X</v>
      </c>
      <c r="DH349" s="8" t="str">
        <f t="shared" si="401"/>
        <v>X</v>
      </c>
      <c r="DI349" s="8" t="str">
        <f t="shared" si="402"/>
        <v>X</v>
      </c>
      <c r="DJ349" s="8" t="str">
        <f t="shared" si="403"/>
        <v>X</v>
      </c>
      <c r="DK349" s="8" t="str">
        <f t="shared" si="404"/>
        <v>X</v>
      </c>
      <c r="DL349" s="8" t="str">
        <f t="shared" si="405"/>
        <v>X</v>
      </c>
      <c r="DM349" s="8" t="str">
        <f t="shared" si="406"/>
        <v>X</v>
      </c>
      <c r="DN349" s="8" t="str">
        <f t="shared" si="407"/>
        <v>X</v>
      </c>
      <c r="DO349" s="8" t="str">
        <f t="shared" si="408"/>
        <v>X</v>
      </c>
      <c r="DP349" s="8" t="str">
        <f t="shared" si="409"/>
        <v>X</v>
      </c>
      <c r="DQ349" s="8" t="str">
        <f t="shared" si="410"/>
        <v>X</v>
      </c>
      <c r="DR349" s="8" t="str">
        <f t="shared" si="411"/>
        <v>X</v>
      </c>
      <c r="DS349" s="8" t="str">
        <f t="shared" si="412"/>
        <v>X</v>
      </c>
      <c r="DT349" s="8" t="str">
        <f t="shared" si="413"/>
        <v>X</v>
      </c>
      <c r="DU349" s="8" t="str">
        <f t="shared" si="414"/>
        <v>X</v>
      </c>
      <c r="DV349" s="8" t="str">
        <f t="shared" si="415"/>
        <v>X</v>
      </c>
      <c r="DW349" s="8" t="str">
        <f t="shared" si="416"/>
        <v>X</v>
      </c>
      <c r="DX349" s="8" t="str">
        <f t="shared" si="417"/>
        <v>X</v>
      </c>
      <c r="DZ349" s="8" t="str">
        <f t="shared" si="418"/>
        <v>X</v>
      </c>
      <c r="EB349" s="8">
        <f>IF($DZ349="", "", COUNTIF($DZ$11:$DZ349, "X"))</f>
        <v>339</v>
      </c>
      <c r="ED349" s="10" t="str">
        <f t="shared" si="419"/>
        <v>339. Royal Malewane</v>
      </c>
      <c r="EF349" s="8">
        <v>339</v>
      </c>
      <c r="EH349" s="10" t="str">
        <f>IF($B349="", "", IF(COUNTIF($B$11:$B349, $B349)&gt;1, "", $B349))</f>
        <v/>
      </c>
      <c r="EI349" s="8" t="str">
        <f t="shared" si="420"/>
        <v/>
      </c>
      <c r="EJ349" s="10" t="str">
        <f t="shared" si="421"/>
        <v/>
      </c>
      <c r="EL349" s="10" t="str">
        <f>IF($C349="", "", IF(COUNTIF($C$11:$C349, $C349)&gt;1, "", $C349))</f>
        <v>Hoedspruit</v>
      </c>
      <c r="EM349" s="8">
        <f t="shared" si="422"/>
        <v>125</v>
      </c>
      <c r="EN349" s="10" t="str">
        <f t="shared" si="423"/>
        <v>Valencia</v>
      </c>
    </row>
    <row r="350" spans="1:144" hidden="1" x14ac:dyDescent="0.35">
      <c r="A350" s="2"/>
      <c r="B350" s="41" t="s">
        <v>595</v>
      </c>
      <c r="C350" s="42" t="s">
        <v>598</v>
      </c>
      <c r="D350" s="42" t="s">
        <v>599</v>
      </c>
      <c r="E350" s="49">
        <v>111</v>
      </c>
      <c r="F350" s="49">
        <v>84</v>
      </c>
      <c r="G350" s="49">
        <v>27</v>
      </c>
      <c r="H350" s="49">
        <v>5</v>
      </c>
      <c r="I350" s="42" t="s">
        <v>137</v>
      </c>
      <c r="J350" s="50" t="s">
        <v>137</v>
      </c>
      <c r="K350" s="49" t="s">
        <v>137</v>
      </c>
      <c r="L350" s="49">
        <v>231</v>
      </c>
      <c r="M350" s="49" t="s">
        <v>137</v>
      </c>
      <c r="N350" s="49" t="s">
        <v>137</v>
      </c>
      <c r="O350" s="49" t="s">
        <v>137</v>
      </c>
      <c r="P350" s="49" t="s">
        <v>137</v>
      </c>
      <c r="Q350" s="49" t="s">
        <v>137</v>
      </c>
      <c r="R350" s="49" t="s">
        <v>137</v>
      </c>
      <c r="S350" s="50" t="s">
        <v>7</v>
      </c>
      <c r="T350" s="49" t="s">
        <v>137</v>
      </c>
      <c r="U350" s="49" t="s">
        <v>137</v>
      </c>
      <c r="V350" s="49" t="s">
        <v>137</v>
      </c>
      <c r="W350" s="50" t="s">
        <v>7</v>
      </c>
      <c r="X350" s="49" t="s">
        <v>137</v>
      </c>
      <c r="Y350" s="50" t="s">
        <v>137</v>
      </c>
      <c r="Z350" s="49" t="s">
        <v>137</v>
      </c>
      <c r="AA350" s="49">
        <v>11</v>
      </c>
      <c r="AB350" s="67" t="s">
        <v>137</v>
      </c>
      <c r="AC350" s="63" t="s">
        <v>790</v>
      </c>
      <c r="AD350" s="63" t="s">
        <v>1069</v>
      </c>
      <c r="AE350" s="43" t="s">
        <v>137</v>
      </c>
      <c r="AF350" s="2"/>
      <c r="BE350" s="8" t="str">
        <f t="shared" si="424"/>
        <v>X</v>
      </c>
      <c r="BG350" s="8" t="str">
        <f t="shared" si="361"/>
        <v/>
      </c>
      <c r="BH350" s="8" t="str">
        <f t="shared" si="362"/>
        <v/>
      </c>
      <c r="BI350" s="8" t="str">
        <f t="shared" si="363"/>
        <v/>
      </c>
      <c r="BJ350" s="8" t="str">
        <f t="shared" si="364"/>
        <v/>
      </c>
      <c r="BK350" s="8" t="str">
        <f t="shared" si="365"/>
        <v/>
      </c>
      <c r="BL350" s="8" t="str">
        <f t="shared" si="366"/>
        <v/>
      </c>
      <c r="BM350" s="8" t="str">
        <f t="shared" si="367"/>
        <v/>
      </c>
      <c r="BN350" s="8" t="str">
        <f t="shared" si="368"/>
        <v>Yellow</v>
      </c>
      <c r="BO350" s="8" t="str">
        <f t="shared" si="369"/>
        <v>Yellow</v>
      </c>
      <c r="BP350" s="8" t="str">
        <f t="shared" si="370"/>
        <v>Yellow</v>
      </c>
      <c r="BQ350" s="8" t="str">
        <f t="shared" si="371"/>
        <v/>
      </c>
      <c r="BR350" s="8" t="str">
        <f t="shared" si="372"/>
        <v>Yellow</v>
      </c>
      <c r="BS350" s="8" t="str">
        <f t="shared" si="373"/>
        <v>Yellow</v>
      </c>
      <c r="BT350" s="8" t="str">
        <f t="shared" si="374"/>
        <v>Yellow</v>
      </c>
      <c r="BU350" s="8" t="str">
        <f t="shared" si="375"/>
        <v>Yellow</v>
      </c>
      <c r="BV350" s="8" t="str">
        <f t="shared" si="376"/>
        <v>Yellow</v>
      </c>
      <c r="BW350" s="8" t="str">
        <f t="shared" si="377"/>
        <v>Yellow</v>
      </c>
      <c r="BX350" s="8" t="str">
        <f t="shared" si="378"/>
        <v/>
      </c>
      <c r="BY350" s="8" t="str">
        <f t="shared" si="379"/>
        <v>Yellow</v>
      </c>
      <c r="BZ350" s="8" t="str">
        <f t="shared" si="380"/>
        <v>Yellow</v>
      </c>
      <c r="CA350" s="8" t="str">
        <f t="shared" si="381"/>
        <v>Yellow</v>
      </c>
      <c r="CB350" s="8" t="str">
        <f t="shared" si="382"/>
        <v/>
      </c>
      <c r="CC350" s="8" t="str">
        <f t="shared" si="383"/>
        <v>Yellow</v>
      </c>
      <c r="CD350" s="8" t="str">
        <f t="shared" si="384"/>
        <v>Yellow</v>
      </c>
      <c r="CE350" s="8" t="str">
        <f t="shared" si="385"/>
        <v>Yellow</v>
      </c>
      <c r="CF350" s="8" t="str">
        <f t="shared" si="386"/>
        <v/>
      </c>
      <c r="CG350" s="8" t="str">
        <f t="shared" si="425"/>
        <v>Yellow</v>
      </c>
      <c r="CH350" s="8" t="str">
        <f t="shared" si="387"/>
        <v/>
      </c>
      <c r="CI350" s="8" t="str">
        <f t="shared" si="426"/>
        <v/>
      </c>
      <c r="CJ350" s="8" t="str">
        <f t="shared" si="388"/>
        <v>Yellow</v>
      </c>
      <c r="CL350" s="10" t="str">
        <f t="shared" si="427"/>
        <v>Spain - Madrid - BLESS Hotel Madrid</v>
      </c>
      <c r="CN350" s="22">
        <f t="shared" si="389"/>
        <v>231</v>
      </c>
      <c r="CO350" s="22" t="str">
        <f t="shared" si="390"/>
        <v/>
      </c>
      <c r="CP350" s="22" t="str">
        <f t="shared" si="391"/>
        <v/>
      </c>
      <c r="CQ350" s="22" t="str">
        <f t="shared" si="392"/>
        <v/>
      </c>
      <c r="CR350" s="22" t="str">
        <f t="shared" si="428"/>
        <v/>
      </c>
      <c r="CS350" s="22">
        <f t="shared" si="429"/>
        <v>11</v>
      </c>
      <c r="CY350" s="8" t="str">
        <f t="shared" si="393"/>
        <v>X</v>
      </c>
      <c r="CZ350" s="29" t="str">
        <f t="shared" si="394"/>
        <v>X</v>
      </c>
      <c r="DB350" s="8" t="str">
        <f t="shared" si="395"/>
        <v>X</v>
      </c>
      <c r="DC350" s="8" t="str">
        <f t="shared" si="396"/>
        <v>X</v>
      </c>
      <c r="DD350" s="8" t="str">
        <f t="shared" si="397"/>
        <v>X</v>
      </c>
      <c r="DE350" s="8" t="str">
        <f t="shared" si="398"/>
        <v>X</v>
      </c>
      <c r="DF350" s="8" t="str">
        <f t="shared" si="399"/>
        <v>X</v>
      </c>
      <c r="DG350" s="8" t="str">
        <f t="shared" si="400"/>
        <v>X</v>
      </c>
      <c r="DH350" s="8" t="str">
        <f t="shared" si="401"/>
        <v>X</v>
      </c>
      <c r="DI350" s="8" t="str">
        <f t="shared" si="402"/>
        <v>X</v>
      </c>
      <c r="DJ350" s="8" t="str">
        <f t="shared" si="403"/>
        <v>X</v>
      </c>
      <c r="DK350" s="8" t="str">
        <f t="shared" si="404"/>
        <v>X</v>
      </c>
      <c r="DL350" s="8" t="str">
        <f t="shared" si="405"/>
        <v>X</v>
      </c>
      <c r="DM350" s="8" t="str">
        <f t="shared" si="406"/>
        <v>X</v>
      </c>
      <c r="DN350" s="8" t="str">
        <f t="shared" si="407"/>
        <v>X</v>
      </c>
      <c r="DO350" s="8" t="str">
        <f t="shared" si="408"/>
        <v>X</v>
      </c>
      <c r="DP350" s="8" t="str">
        <f t="shared" si="409"/>
        <v>X</v>
      </c>
      <c r="DQ350" s="8" t="str">
        <f t="shared" si="410"/>
        <v>X</v>
      </c>
      <c r="DR350" s="8" t="str">
        <f t="shared" si="411"/>
        <v>X</v>
      </c>
      <c r="DS350" s="8" t="str">
        <f t="shared" si="412"/>
        <v>X</v>
      </c>
      <c r="DT350" s="8" t="str">
        <f t="shared" si="413"/>
        <v>X</v>
      </c>
      <c r="DU350" s="8" t="str">
        <f t="shared" si="414"/>
        <v>X</v>
      </c>
      <c r="DV350" s="8" t="str">
        <f t="shared" si="415"/>
        <v>X</v>
      </c>
      <c r="DW350" s="8" t="str">
        <f t="shared" si="416"/>
        <v>X</v>
      </c>
      <c r="DX350" s="8" t="str">
        <f t="shared" si="417"/>
        <v>X</v>
      </c>
      <c r="DZ350" s="8" t="str">
        <f t="shared" si="418"/>
        <v>X</v>
      </c>
      <c r="EB350" s="8">
        <f>IF($DZ350="", "", COUNTIF($DZ$11:$DZ350, "X"))</f>
        <v>340</v>
      </c>
      <c r="ED350" s="10" t="str">
        <f t="shared" si="419"/>
        <v>340. BLESS Hotel Madrid</v>
      </c>
      <c r="EF350" s="8">
        <v>340</v>
      </c>
      <c r="EH350" s="10" t="str">
        <f>IF($B350="", "", IF(COUNTIF($B$11:$B350, $B350)&gt;1, "", $B350))</f>
        <v>Spain</v>
      </c>
      <c r="EI350" s="8">
        <f t="shared" si="420"/>
        <v>64</v>
      </c>
      <c r="EJ350" s="10" t="str">
        <f t="shared" si="421"/>
        <v/>
      </c>
      <c r="EL350" s="10" t="str">
        <f>IF($C350="", "", IF(COUNTIF($C$11:$C350, $C350)&gt;1, "", $C350))</f>
        <v>Madrid</v>
      </c>
      <c r="EM350" s="8">
        <f t="shared" si="422"/>
        <v>169</v>
      </c>
      <c r="EN350" s="10" t="str">
        <f t="shared" si="423"/>
        <v>Vancouver</v>
      </c>
    </row>
    <row r="351" spans="1:144" hidden="1" x14ac:dyDescent="0.35">
      <c r="A351" s="2"/>
      <c r="B351" s="41" t="s">
        <v>595</v>
      </c>
      <c r="C351" s="42" t="s">
        <v>610</v>
      </c>
      <c r="D351" s="42" t="s">
        <v>1225</v>
      </c>
      <c r="E351" s="49">
        <v>151</v>
      </c>
      <c r="F351" s="49">
        <v>80</v>
      </c>
      <c r="G351" s="49">
        <v>71</v>
      </c>
      <c r="H351" s="49">
        <v>0</v>
      </c>
      <c r="I351" s="42" t="s">
        <v>137</v>
      </c>
      <c r="J351" s="50" t="s">
        <v>137</v>
      </c>
      <c r="K351" s="49" t="s">
        <v>137</v>
      </c>
      <c r="L351" s="49" t="s">
        <v>137</v>
      </c>
      <c r="M351" s="49" t="s">
        <v>137</v>
      </c>
      <c r="N351" s="49" t="s">
        <v>137</v>
      </c>
      <c r="O351" s="49" t="s">
        <v>137</v>
      </c>
      <c r="P351" s="49" t="s">
        <v>137</v>
      </c>
      <c r="Q351" s="49" t="s">
        <v>137</v>
      </c>
      <c r="R351" s="49" t="s">
        <v>137</v>
      </c>
      <c r="S351" s="50" t="s">
        <v>137</v>
      </c>
      <c r="T351" s="49" t="s">
        <v>137</v>
      </c>
      <c r="U351" s="49" t="s">
        <v>137</v>
      </c>
      <c r="V351" s="49" t="s">
        <v>137</v>
      </c>
      <c r="W351" s="50" t="s">
        <v>137</v>
      </c>
      <c r="X351" s="49" t="s">
        <v>137</v>
      </c>
      <c r="Y351" s="50" t="s">
        <v>137</v>
      </c>
      <c r="Z351" s="49" t="s">
        <v>137</v>
      </c>
      <c r="AA351" s="49">
        <v>17</v>
      </c>
      <c r="AB351" s="67" t="s">
        <v>137</v>
      </c>
      <c r="AC351" s="63" t="s">
        <v>790</v>
      </c>
      <c r="AD351" s="63" t="s">
        <v>1083</v>
      </c>
      <c r="AE351" s="43" t="s">
        <v>137</v>
      </c>
      <c r="AF351" s="2"/>
      <c r="BE351" s="8" t="str">
        <f t="shared" si="424"/>
        <v>X</v>
      </c>
      <c r="BG351" s="8" t="str">
        <f t="shared" si="361"/>
        <v/>
      </c>
      <c r="BH351" s="8" t="str">
        <f t="shared" si="362"/>
        <v/>
      </c>
      <c r="BI351" s="8" t="str">
        <f t="shared" si="363"/>
        <v/>
      </c>
      <c r="BJ351" s="8" t="str">
        <f t="shared" si="364"/>
        <v/>
      </c>
      <c r="BK351" s="8" t="str">
        <f t="shared" si="365"/>
        <v/>
      </c>
      <c r="BL351" s="8" t="str">
        <f t="shared" si="366"/>
        <v/>
      </c>
      <c r="BM351" s="8" t="str">
        <f t="shared" si="367"/>
        <v/>
      </c>
      <c r="BN351" s="8" t="str">
        <f t="shared" si="368"/>
        <v>Yellow</v>
      </c>
      <c r="BO351" s="8" t="str">
        <f t="shared" si="369"/>
        <v>Yellow</v>
      </c>
      <c r="BP351" s="8" t="str">
        <f t="shared" si="370"/>
        <v>Yellow</v>
      </c>
      <c r="BQ351" s="8" t="str">
        <f t="shared" si="371"/>
        <v>Yellow</v>
      </c>
      <c r="BR351" s="8" t="str">
        <f t="shared" si="372"/>
        <v>Yellow</v>
      </c>
      <c r="BS351" s="8" t="str">
        <f t="shared" si="373"/>
        <v>Yellow</v>
      </c>
      <c r="BT351" s="8" t="str">
        <f t="shared" si="374"/>
        <v>Yellow</v>
      </c>
      <c r="BU351" s="8" t="str">
        <f t="shared" si="375"/>
        <v>Yellow</v>
      </c>
      <c r="BV351" s="8" t="str">
        <f t="shared" si="376"/>
        <v>Yellow</v>
      </c>
      <c r="BW351" s="8" t="str">
        <f t="shared" si="377"/>
        <v>Yellow</v>
      </c>
      <c r="BX351" s="8" t="str">
        <f t="shared" si="378"/>
        <v>Yellow</v>
      </c>
      <c r="BY351" s="8" t="str">
        <f t="shared" si="379"/>
        <v>Yellow</v>
      </c>
      <c r="BZ351" s="8" t="str">
        <f t="shared" si="380"/>
        <v>Yellow</v>
      </c>
      <c r="CA351" s="8" t="str">
        <f t="shared" si="381"/>
        <v>Yellow</v>
      </c>
      <c r="CB351" s="8" t="str">
        <f t="shared" si="382"/>
        <v>Yellow</v>
      </c>
      <c r="CC351" s="8" t="str">
        <f t="shared" si="383"/>
        <v>Yellow</v>
      </c>
      <c r="CD351" s="8" t="str">
        <f t="shared" si="384"/>
        <v>Yellow</v>
      </c>
      <c r="CE351" s="8" t="str">
        <f t="shared" si="385"/>
        <v>Yellow</v>
      </c>
      <c r="CF351" s="8" t="str">
        <f t="shared" si="386"/>
        <v/>
      </c>
      <c r="CG351" s="8" t="str">
        <f t="shared" si="425"/>
        <v>Yellow</v>
      </c>
      <c r="CH351" s="8" t="str">
        <f t="shared" si="387"/>
        <v/>
      </c>
      <c r="CI351" s="8" t="str">
        <f t="shared" si="426"/>
        <v/>
      </c>
      <c r="CJ351" s="8" t="str">
        <f t="shared" si="388"/>
        <v>Yellow</v>
      </c>
      <c r="CL351" s="10" t="str">
        <f t="shared" si="427"/>
        <v>Spain - Ibiza - BLESS Hotel Ibiza</v>
      </c>
      <c r="CN351" s="22" t="str">
        <f t="shared" si="389"/>
        <v/>
      </c>
      <c r="CO351" s="22" t="str">
        <f t="shared" si="390"/>
        <v/>
      </c>
      <c r="CP351" s="22" t="str">
        <f t="shared" si="391"/>
        <v/>
      </c>
      <c r="CQ351" s="22" t="str">
        <f t="shared" si="392"/>
        <v/>
      </c>
      <c r="CR351" s="22" t="str">
        <f t="shared" si="428"/>
        <v/>
      </c>
      <c r="CS351" s="22">
        <f t="shared" si="429"/>
        <v>17</v>
      </c>
      <c r="CY351" s="8" t="str">
        <f t="shared" si="393"/>
        <v>X</v>
      </c>
      <c r="CZ351" s="29" t="str">
        <f t="shared" si="394"/>
        <v>X</v>
      </c>
      <c r="DB351" s="8" t="str">
        <f t="shared" si="395"/>
        <v>X</v>
      </c>
      <c r="DC351" s="8" t="str">
        <f t="shared" si="396"/>
        <v>X</v>
      </c>
      <c r="DD351" s="8" t="str">
        <f t="shared" si="397"/>
        <v>X</v>
      </c>
      <c r="DE351" s="8" t="str">
        <f t="shared" si="398"/>
        <v>X</v>
      </c>
      <c r="DF351" s="8" t="str">
        <f t="shared" si="399"/>
        <v>X</v>
      </c>
      <c r="DG351" s="8" t="str">
        <f t="shared" si="400"/>
        <v>X</v>
      </c>
      <c r="DH351" s="8" t="str">
        <f t="shared" si="401"/>
        <v>X</v>
      </c>
      <c r="DI351" s="8" t="str">
        <f t="shared" si="402"/>
        <v>X</v>
      </c>
      <c r="DJ351" s="8" t="str">
        <f t="shared" si="403"/>
        <v>X</v>
      </c>
      <c r="DK351" s="8" t="str">
        <f t="shared" si="404"/>
        <v>X</v>
      </c>
      <c r="DL351" s="8" t="str">
        <f t="shared" si="405"/>
        <v>X</v>
      </c>
      <c r="DM351" s="8" t="str">
        <f t="shared" si="406"/>
        <v>X</v>
      </c>
      <c r="DN351" s="8" t="str">
        <f t="shared" si="407"/>
        <v>X</v>
      </c>
      <c r="DO351" s="8" t="str">
        <f t="shared" si="408"/>
        <v>X</v>
      </c>
      <c r="DP351" s="8" t="str">
        <f t="shared" si="409"/>
        <v>X</v>
      </c>
      <c r="DQ351" s="8" t="str">
        <f t="shared" si="410"/>
        <v>X</v>
      </c>
      <c r="DR351" s="8" t="str">
        <f t="shared" si="411"/>
        <v>X</v>
      </c>
      <c r="DS351" s="8" t="str">
        <f t="shared" si="412"/>
        <v>X</v>
      </c>
      <c r="DT351" s="8" t="str">
        <f t="shared" si="413"/>
        <v>X</v>
      </c>
      <c r="DU351" s="8" t="str">
        <f t="shared" si="414"/>
        <v>X</v>
      </c>
      <c r="DV351" s="8" t="str">
        <f t="shared" si="415"/>
        <v>X</v>
      </c>
      <c r="DW351" s="8" t="str">
        <f t="shared" si="416"/>
        <v>X</v>
      </c>
      <c r="DX351" s="8" t="str">
        <f t="shared" si="417"/>
        <v>X</v>
      </c>
      <c r="DZ351" s="8" t="str">
        <f t="shared" si="418"/>
        <v>X</v>
      </c>
      <c r="EB351" s="8">
        <f>IF($DZ351="", "", COUNTIF($DZ$11:$DZ351, "X"))</f>
        <v>341</v>
      </c>
      <c r="ED351" s="10" t="str">
        <f t="shared" si="419"/>
        <v>341. BLESS Hotel Ibiza</v>
      </c>
      <c r="EF351" s="8">
        <v>341</v>
      </c>
      <c r="EH351" s="10" t="str">
        <f>IF($B351="", "", IF(COUNTIF($B$11:$B351, $B351)&gt;1, "", $B351))</f>
        <v/>
      </c>
      <c r="EI351" s="8" t="str">
        <f t="shared" si="420"/>
        <v/>
      </c>
      <c r="EJ351" s="10" t="str">
        <f t="shared" si="421"/>
        <v/>
      </c>
      <c r="EL351" s="10" t="str">
        <f>IF($C351="", "", IF(COUNTIF($C$11:$C351, $C351)&gt;1, "", $C351))</f>
        <v>Ibiza</v>
      </c>
      <c r="EM351" s="8">
        <f t="shared" si="422"/>
        <v>132</v>
      </c>
      <c r="EN351" s="10" t="str">
        <f t="shared" si="423"/>
        <v>Velden am Woerthersee</v>
      </c>
    </row>
    <row r="352" spans="1:144" hidden="1" x14ac:dyDescent="0.35">
      <c r="A352" s="2"/>
      <c r="B352" s="41" t="s">
        <v>595</v>
      </c>
      <c r="C352" s="42" t="s">
        <v>596</v>
      </c>
      <c r="D352" s="42" t="s">
        <v>597</v>
      </c>
      <c r="E352" s="49">
        <v>30</v>
      </c>
      <c r="F352" s="49">
        <v>27</v>
      </c>
      <c r="G352" s="49">
        <v>3</v>
      </c>
      <c r="H352" s="49">
        <v>6</v>
      </c>
      <c r="I352" s="42" t="s">
        <v>137</v>
      </c>
      <c r="J352" s="50" t="s">
        <v>137</v>
      </c>
      <c r="K352" s="49">
        <v>30</v>
      </c>
      <c r="L352" s="49">
        <v>1003</v>
      </c>
      <c r="M352" s="49">
        <v>180</v>
      </c>
      <c r="N352" s="49">
        <v>100</v>
      </c>
      <c r="O352" s="49">
        <v>50</v>
      </c>
      <c r="P352" s="49">
        <v>40</v>
      </c>
      <c r="Q352" s="49">
        <v>180</v>
      </c>
      <c r="R352" s="49">
        <v>100</v>
      </c>
      <c r="S352" s="50" t="s">
        <v>7</v>
      </c>
      <c r="T352" s="49" t="s">
        <v>137</v>
      </c>
      <c r="U352" s="49" t="s">
        <v>137</v>
      </c>
      <c r="V352" s="49" t="s">
        <v>137</v>
      </c>
      <c r="W352" s="50" t="s">
        <v>7</v>
      </c>
      <c r="X352" s="49" t="s">
        <v>137</v>
      </c>
      <c r="Y352" s="50" t="s">
        <v>137</v>
      </c>
      <c r="Z352" s="49" t="s">
        <v>137</v>
      </c>
      <c r="AA352" s="49">
        <v>124.27</v>
      </c>
      <c r="AB352" s="67" t="s">
        <v>137</v>
      </c>
      <c r="AC352" s="63" t="s">
        <v>790</v>
      </c>
      <c r="AD352" s="63" t="s">
        <v>1068</v>
      </c>
      <c r="AE352" s="43" t="s">
        <v>137</v>
      </c>
      <c r="AF352" s="2"/>
      <c r="BE352" s="8" t="str">
        <f t="shared" si="424"/>
        <v>X</v>
      </c>
      <c r="BG352" s="8" t="str">
        <f t="shared" si="361"/>
        <v/>
      </c>
      <c r="BH352" s="8" t="str">
        <f t="shared" si="362"/>
        <v/>
      </c>
      <c r="BI352" s="8" t="str">
        <f t="shared" si="363"/>
        <v/>
      </c>
      <c r="BJ352" s="8" t="str">
        <f t="shared" si="364"/>
        <v/>
      </c>
      <c r="BK352" s="8" t="str">
        <f t="shared" si="365"/>
        <v/>
      </c>
      <c r="BL352" s="8" t="str">
        <f t="shared" si="366"/>
        <v/>
      </c>
      <c r="BM352" s="8" t="str">
        <f t="shared" si="367"/>
        <v/>
      </c>
      <c r="BN352" s="8" t="str">
        <f t="shared" si="368"/>
        <v>Yellow</v>
      </c>
      <c r="BO352" s="8" t="str">
        <f t="shared" si="369"/>
        <v>Yellow</v>
      </c>
      <c r="BP352" s="8" t="str">
        <f t="shared" si="370"/>
        <v/>
      </c>
      <c r="BQ352" s="8" t="str">
        <f t="shared" si="371"/>
        <v/>
      </c>
      <c r="BR352" s="8" t="str">
        <f t="shared" si="372"/>
        <v/>
      </c>
      <c r="BS352" s="8" t="str">
        <f t="shared" si="373"/>
        <v/>
      </c>
      <c r="BT352" s="8" t="str">
        <f t="shared" si="374"/>
        <v/>
      </c>
      <c r="BU352" s="8" t="str">
        <f t="shared" si="375"/>
        <v/>
      </c>
      <c r="BV352" s="8" t="str">
        <f t="shared" si="376"/>
        <v/>
      </c>
      <c r="BW352" s="8" t="str">
        <f t="shared" si="377"/>
        <v/>
      </c>
      <c r="BX352" s="8" t="str">
        <f t="shared" si="378"/>
        <v/>
      </c>
      <c r="BY352" s="8" t="str">
        <f t="shared" si="379"/>
        <v>Yellow</v>
      </c>
      <c r="BZ352" s="8" t="str">
        <f t="shared" si="380"/>
        <v>Yellow</v>
      </c>
      <c r="CA352" s="8" t="str">
        <f t="shared" si="381"/>
        <v>Yellow</v>
      </c>
      <c r="CB352" s="8" t="str">
        <f t="shared" si="382"/>
        <v/>
      </c>
      <c r="CC352" s="8" t="str">
        <f t="shared" si="383"/>
        <v>Yellow</v>
      </c>
      <c r="CD352" s="8" t="str">
        <f t="shared" si="384"/>
        <v>Yellow</v>
      </c>
      <c r="CE352" s="8" t="str">
        <f t="shared" si="385"/>
        <v>Yellow</v>
      </c>
      <c r="CF352" s="8" t="str">
        <f t="shared" si="386"/>
        <v/>
      </c>
      <c r="CG352" s="8" t="str">
        <f t="shared" si="425"/>
        <v>Yellow</v>
      </c>
      <c r="CH352" s="8" t="str">
        <f t="shared" si="387"/>
        <v/>
      </c>
      <c r="CI352" s="8" t="str">
        <f t="shared" si="426"/>
        <v/>
      </c>
      <c r="CJ352" s="8" t="str">
        <f t="shared" si="388"/>
        <v>Yellow</v>
      </c>
      <c r="CL352" s="10" t="str">
        <f t="shared" si="427"/>
        <v>Spain - Sardón de Duero - Abadía Retuerta LeDomaine</v>
      </c>
      <c r="CN352" s="22">
        <f t="shared" si="389"/>
        <v>1003</v>
      </c>
      <c r="CO352" s="22" t="str">
        <f t="shared" si="390"/>
        <v/>
      </c>
      <c r="CP352" s="22" t="str">
        <f t="shared" si="391"/>
        <v/>
      </c>
      <c r="CQ352" s="22" t="str">
        <f t="shared" si="392"/>
        <v/>
      </c>
      <c r="CR352" s="22" t="str">
        <f t="shared" si="428"/>
        <v/>
      </c>
      <c r="CS352" s="22">
        <f t="shared" si="429"/>
        <v>124.27</v>
      </c>
      <c r="CY352" s="8" t="str">
        <f t="shared" si="393"/>
        <v>X</v>
      </c>
      <c r="CZ352" s="29" t="str">
        <f t="shared" si="394"/>
        <v>X</v>
      </c>
      <c r="DB352" s="8" t="str">
        <f t="shared" si="395"/>
        <v>X</v>
      </c>
      <c r="DC352" s="8" t="str">
        <f t="shared" si="396"/>
        <v>X</v>
      </c>
      <c r="DD352" s="8" t="str">
        <f t="shared" si="397"/>
        <v>X</v>
      </c>
      <c r="DE352" s="8" t="str">
        <f t="shared" si="398"/>
        <v>X</v>
      </c>
      <c r="DF352" s="8" t="str">
        <f t="shared" si="399"/>
        <v>X</v>
      </c>
      <c r="DG352" s="8" t="str">
        <f t="shared" si="400"/>
        <v>X</v>
      </c>
      <c r="DH352" s="8" t="str">
        <f t="shared" si="401"/>
        <v>X</v>
      </c>
      <c r="DI352" s="8" t="str">
        <f t="shared" si="402"/>
        <v>X</v>
      </c>
      <c r="DJ352" s="8" t="str">
        <f t="shared" si="403"/>
        <v>X</v>
      </c>
      <c r="DK352" s="8" t="str">
        <f t="shared" si="404"/>
        <v>X</v>
      </c>
      <c r="DL352" s="8" t="str">
        <f t="shared" si="405"/>
        <v>X</v>
      </c>
      <c r="DM352" s="8" t="str">
        <f t="shared" si="406"/>
        <v>X</v>
      </c>
      <c r="DN352" s="8" t="str">
        <f t="shared" si="407"/>
        <v>X</v>
      </c>
      <c r="DO352" s="8" t="str">
        <f t="shared" si="408"/>
        <v>X</v>
      </c>
      <c r="DP352" s="8" t="str">
        <f t="shared" si="409"/>
        <v>X</v>
      </c>
      <c r="DQ352" s="8" t="str">
        <f t="shared" si="410"/>
        <v>X</v>
      </c>
      <c r="DR352" s="8" t="str">
        <f t="shared" si="411"/>
        <v>X</v>
      </c>
      <c r="DS352" s="8" t="str">
        <f t="shared" si="412"/>
        <v>X</v>
      </c>
      <c r="DT352" s="8" t="str">
        <f t="shared" si="413"/>
        <v>X</v>
      </c>
      <c r="DU352" s="8" t="str">
        <f t="shared" si="414"/>
        <v>X</v>
      </c>
      <c r="DV352" s="8" t="str">
        <f t="shared" si="415"/>
        <v>X</v>
      </c>
      <c r="DW352" s="8" t="str">
        <f t="shared" si="416"/>
        <v>X</v>
      </c>
      <c r="DX352" s="8" t="str">
        <f t="shared" si="417"/>
        <v>X</v>
      </c>
      <c r="DZ352" s="8" t="str">
        <f t="shared" si="418"/>
        <v>X</v>
      </c>
      <c r="EB352" s="8">
        <f>IF($DZ352="", "", COUNTIF($DZ$11:$DZ352, "X"))</f>
        <v>342</v>
      </c>
      <c r="ED352" s="10" t="str">
        <f t="shared" si="419"/>
        <v>342. Abadía Retuerta LeDomaine</v>
      </c>
      <c r="EF352" s="8">
        <v>342</v>
      </c>
      <c r="EH352" s="10" t="str">
        <f>IF($B352="", "", IF(COUNTIF($B$11:$B352, $B352)&gt;1, "", $B352))</f>
        <v/>
      </c>
      <c r="EI352" s="8" t="str">
        <f t="shared" si="420"/>
        <v/>
      </c>
      <c r="EJ352" s="10" t="str">
        <f t="shared" si="421"/>
        <v/>
      </c>
      <c r="EL352" s="10" t="str">
        <f>IF($C352="", "", IF(COUNTIF($C$11:$C352, $C352)&gt;1, "", $C352))</f>
        <v>Sardón de Duero</v>
      </c>
      <c r="EM352" s="8">
        <f t="shared" si="422"/>
        <v>282</v>
      </c>
      <c r="EN352" s="10" t="str">
        <f t="shared" si="423"/>
        <v>Venice</v>
      </c>
    </row>
    <row r="353" spans="1:144" hidden="1" x14ac:dyDescent="0.35">
      <c r="A353" s="2"/>
      <c r="B353" s="41" t="s">
        <v>595</v>
      </c>
      <c r="C353" s="42" t="s">
        <v>614</v>
      </c>
      <c r="D353" s="42" t="s">
        <v>615</v>
      </c>
      <c r="E353" s="49">
        <v>146</v>
      </c>
      <c r="F353" s="49">
        <v>142</v>
      </c>
      <c r="G353" s="49">
        <v>4</v>
      </c>
      <c r="H353" s="49">
        <v>9</v>
      </c>
      <c r="I353" s="42" t="s">
        <v>137</v>
      </c>
      <c r="J353" s="50" t="s">
        <v>137</v>
      </c>
      <c r="K353" s="49">
        <v>300</v>
      </c>
      <c r="L353" s="49">
        <v>652</v>
      </c>
      <c r="M353" s="49">
        <v>200</v>
      </c>
      <c r="N353" s="49">
        <v>140</v>
      </c>
      <c r="O353" s="49" t="s">
        <v>137</v>
      </c>
      <c r="P353" s="49">
        <v>56</v>
      </c>
      <c r="Q353" s="49">
        <v>144</v>
      </c>
      <c r="R353" s="49">
        <v>200</v>
      </c>
      <c r="S353" s="50" t="s">
        <v>7</v>
      </c>
      <c r="T353" s="49" t="s">
        <v>137</v>
      </c>
      <c r="U353" s="49" t="s">
        <v>137</v>
      </c>
      <c r="V353" s="49" t="s">
        <v>137</v>
      </c>
      <c r="W353" s="50" t="s">
        <v>7</v>
      </c>
      <c r="X353" s="49" t="s">
        <v>137</v>
      </c>
      <c r="Y353" s="50" t="s">
        <v>137</v>
      </c>
      <c r="Z353" s="49" t="s">
        <v>137</v>
      </c>
      <c r="AA353" s="49">
        <v>47</v>
      </c>
      <c r="AB353" s="67" t="s">
        <v>137</v>
      </c>
      <c r="AC353" s="63" t="s">
        <v>790</v>
      </c>
      <c r="AD353" s="63" t="s">
        <v>1079</v>
      </c>
      <c r="AE353" s="43" t="s">
        <v>137</v>
      </c>
      <c r="AF353" s="2"/>
      <c r="BE353" s="8" t="str">
        <f t="shared" si="424"/>
        <v>X</v>
      </c>
      <c r="BG353" s="8" t="str">
        <f t="shared" si="361"/>
        <v/>
      </c>
      <c r="BH353" s="8" t="str">
        <f t="shared" si="362"/>
        <v/>
      </c>
      <c r="BI353" s="8" t="str">
        <f t="shared" si="363"/>
        <v/>
      </c>
      <c r="BJ353" s="8" t="str">
        <f t="shared" si="364"/>
        <v/>
      </c>
      <c r="BK353" s="8" t="str">
        <f t="shared" si="365"/>
        <v/>
      </c>
      <c r="BL353" s="8" t="str">
        <f t="shared" si="366"/>
        <v/>
      </c>
      <c r="BM353" s="8" t="str">
        <f t="shared" si="367"/>
        <v/>
      </c>
      <c r="BN353" s="8" t="str">
        <f t="shared" si="368"/>
        <v>Yellow</v>
      </c>
      <c r="BO353" s="8" t="str">
        <f t="shared" si="369"/>
        <v>Yellow</v>
      </c>
      <c r="BP353" s="8" t="str">
        <f t="shared" si="370"/>
        <v/>
      </c>
      <c r="BQ353" s="8" t="str">
        <f t="shared" si="371"/>
        <v/>
      </c>
      <c r="BR353" s="8" t="str">
        <f t="shared" si="372"/>
        <v/>
      </c>
      <c r="BS353" s="8" t="str">
        <f t="shared" si="373"/>
        <v/>
      </c>
      <c r="BT353" s="8" t="str">
        <f t="shared" si="374"/>
        <v>Yellow</v>
      </c>
      <c r="BU353" s="8" t="str">
        <f t="shared" si="375"/>
        <v/>
      </c>
      <c r="BV353" s="8" t="str">
        <f t="shared" si="376"/>
        <v/>
      </c>
      <c r="BW353" s="8" t="str">
        <f t="shared" si="377"/>
        <v/>
      </c>
      <c r="BX353" s="8" t="str">
        <f t="shared" si="378"/>
        <v/>
      </c>
      <c r="BY353" s="8" t="str">
        <f t="shared" si="379"/>
        <v>Yellow</v>
      </c>
      <c r="BZ353" s="8" t="str">
        <f t="shared" si="380"/>
        <v>Yellow</v>
      </c>
      <c r="CA353" s="8" t="str">
        <f t="shared" si="381"/>
        <v>Yellow</v>
      </c>
      <c r="CB353" s="8" t="str">
        <f t="shared" si="382"/>
        <v/>
      </c>
      <c r="CC353" s="8" t="str">
        <f t="shared" si="383"/>
        <v>Yellow</v>
      </c>
      <c r="CD353" s="8" t="str">
        <f t="shared" si="384"/>
        <v>Yellow</v>
      </c>
      <c r="CE353" s="8" t="str">
        <f t="shared" si="385"/>
        <v>Yellow</v>
      </c>
      <c r="CF353" s="8" t="str">
        <f t="shared" si="386"/>
        <v/>
      </c>
      <c r="CG353" s="8" t="str">
        <f t="shared" si="425"/>
        <v>Yellow</v>
      </c>
      <c r="CH353" s="8" t="str">
        <f t="shared" si="387"/>
        <v/>
      </c>
      <c r="CI353" s="8" t="str">
        <f t="shared" si="426"/>
        <v/>
      </c>
      <c r="CJ353" s="8" t="str">
        <f t="shared" si="388"/>
        <v>Yellow</v>
      </c>
      <c r="CL353" s="10" t="str">
        <f t="shared" si="427"/>
        <v>Spain - Canyamel - Cap Vermell Grand Hotel</v>
      </c>
      <c r="CN353" s="22">
        <f t="shared" si="389"/>
        <v>652</v>
      </c>
      <c r="CO353" s="22" t="str">
        <f t="shared" si="390"/>
        <v/>
      </c>
      <c r="CP353" s="22" t="str">
        <f t="shared" si="391"/>
        <v/>
      </c>
      <c r="CQ353" s="22" t="str">
        <f t="shared" si="392"/>
        <v/>
      </c>
      <c r="CR353" s="22" t="str">
        <f t="shared" si="428"/>
        <v/>
      </c>
      <c r="CS353" s="22">
        <f t="shared" si="429"/>
        <v>47</v>
      </c>
      <c r="CY353" s="8" t="str">
        <f t="shared" si="393"/>
        <v>X</v>
      </c>
      <c r="CZ353" s="29" t="str">
        <f t="shared" si="394"/>
        <v>X</v>
      </c>
      <c r="DB353" s="8" t="str">
        <f t="shared" si="395"/>
        <v>X</v>
      </c>
      <c r="DC353" s="8" t="str">
        <f t="shared" si="396"/>
        <v>X</v>
      </c>
      <c r="DD353" s="8" t="str">
        <f t="shared" si="397"/>
        <v>X</v>
      </c>
      <c r="DE353" s="8" t="str">
        <f t="shared" si="398"/>
        <v>X</v>
      </c>
      <c r="DF353" s="8" t="str">
        <f t="shared" si="399"/>
        <v>X</v>
      </c>
      <c r="DG353" s="8" t="str">
        <f t="shared" si="400"/>
        <v>X</v>
      </c>
      <c r="DH353" s="8" t="str">
        <f t="shared" si="401"/>
        <v>X</v>
      </c>
      <c r="DI353" s="8" t="str">
        <f t="shared" si="402"/>
        <v>X</v>
      </c>
      <c r="DJ353" s="8" t="str">
        <f t="shared" si="403"/>
        <v>X</v>
      </c>
      <c r="DK353" s="8" t="str">
        <f t="shared" si="404"/>
        <v>X</v>
      </c>
      <c r="DL353" s="8" t="str">
        <f t="shared" si="405"/>
        <v>X</v>
      </c>
      <c r="DM353" s="8" t="str">
        <f t="shared" si="406"/>
        <v>X</v>
      </c>
      <c r="DN353" s="8" t="str">
        <f t="shared" si="407"/>
        <v>X</v>
      </c>
      <c r="DO353" s="8" t="str">
        <f t="shared" si="408"/>
        <v>X</v>
      </c>
      <c r="DP353" s="8" t="str">
        <f t="shared" si="409"/>
        <v>X</v>
      </c>
      <c r="DQ353" s="8" t="str">
        <f t="shared" si="410"/>
        <v>X</v>
      </c>
      <c r="DR353" s="8" t="str">
        <f t="shared" si="411"/>
        <v>X</v>
      </c>
      <c r="DS353" s="8" t="str">
        <f t="shared" si="412"/>
        <v>X</v>
      </c>
      <c r="DT353" s="8" t="str">
        <f t="shared" si="413"/>
        <v>X</v>
      </c>
      <c r="DU353" s="8" t="str">
        <f t="shared" si="414"/>
        <v>X</v>
      </c>
      <c r="DV353" s="8" t="str">
        <f t="shared" si="415"/>
        <v>X</v>
      </c>
      <c r="DW353" s="8" t="str">
        <f t="shared" si="416"/>
        <v>X</v>
      </c>
      <c r="DX353" s="8" t="str">
        <f t="shared" si="417"/>
        <v>X</v>
      </c>
      <c r="DZ353" s="8" t="str">
        <f t="shared" si="418"/>
        <v>X</v>
      </c>
      <c r="EB353" s="8">
        <f>IF($DZ353="", "", COUNTIF($DZ$11:$DZ353, "X"))</f>
        <v>343</v>
      </c>
      <c r="ED353" s="10" t="str">
        <f t="shared" si="419"/>
        <v>343. Cap Vermell Grand Hotel</v>
      </c>
      <c r="EF353" s="8">
        <v>343</v>
      </c>
      <c r="EH353" s="10" t="str">
        <f>IF($B353="", "", IF(COUNTIF($B$11:$B353, $B353)&gt;1, "", $B353))</f>
        <v/>
      </c>
      <c r="EI353" s="8" t="str">
        <f t="shared" si="420"/>
        <v/>
      </c>
      <c r="EJ353" s="10" t="str">
        <f t="shared" si="421"/>
        <v/>
      </c>
      <c r="EL353" s="10" t="str">
        <f>IF($C353="", "", IF(COUNTIF($C$11:$C353, $C353)&gt;1, "", $C353))</f>
        <v>Canyamel</v>
      </c>
      <c r="EM353" s="8">
        <f t="shared" si="422"/>
        <v>42</v>
      </c>
      <c r="EN353" s="10" t="str">
        <f t="shared" si="423"/>
        <v>Verona</v>
      </c>
    </row>
    <row r="354" spans="1:144" hidden="1" x14ac:dyDescent="0.35">
      <c r="A354" s="2"/>
      <c r="B354" s="41" t="s">
        <v>595</v>
      </c>
      <c r="C354" s="42" t="s">
        <v>1318</v>
      </c>
      <c r="D354" s="42" t="s">
        <v>1319</v>
      </c>
      <c r="E354" s="49">
        <v>74</v>
      </c>
      <c r="F354" s="49">
        <v>40</v>
      </c>
      <c r="G354" s="49">
        <v>34</v>
      </c>
      <c r="H354" s="49">
        <v>5</v>
      </c>
      <c r="I354" s="42" t="s">
        <v>137</v>
      </c>
      <c r="J354" s="50" t="s">
        <v>137</v>
      </c>
      <c r="K354" s="49">
        <v>67</v>
      </c>
      <c r="L354" s="49">
        <v>533</v>
      </c>
      <c r="M354" s="49">
        <v>120</v>
      </c>
      <c r="N354" s="49">
        <v>120</v>
      </c>
      <c r="O354" s="49">
        <v>50</v>
      </c>
      <c r="P354" s="49">
        <v>60</v>
      </c>
      <c r="Q354" s="49">
        <v>140</v>
      </c>
      <c r="R354" s="49">
        <v>140</v>
      </c>
      <c r="S354" s="50" t="s">
        <v>7</v>
      </c>
      <c r="T354" s="49" t="s">
        <v>137</v>
      </c>
      <c r="U354" s="49" t="s">
        <v>137</v>
      </c>
      <c r="V354" s="49" t="s">
        <v>137</v>
      </c>
      <c r="W354" s="50" t="s">
        <v>137</v>
      </c>
      <c r="X354" s="49" t="s">
        <v>137</v>
      </c>
      <c r="Y354" s="50" t="s">
        <v>137</v>
      </c>
      <c r="Z354" s="49" t="s">
        <v>137</v>
      </c>
      <c r="AA354" s="49" t="s">
        <v>137</v>
      </c>
      <c r="AB354" s="67" t="s">
        <v>137</v>
      </c>
      <c r="AC354" s="63" t="s">
        <v>790</v>
      </c>
      <c r="AD354" s="63" t="s">
        <v>1090</v>
      </c>
      <c r="AE354" s="43" t="s">
        <v>137</v>
      </c>
      <c r="AF354" s="2"/>
      <c r="BE354" s="8" t="str">
        <f t="shared" si="424"/>
        <v>X</v>
      </c>
      <c r="BG354" s="8" t="str">
        <f t="shared" si="361"/>
        <v/>
      </c>
      <c r="BH354" s="8" t="str">
        <f t="shared" si="362"/>
        <v/>
      </c>
      <c r="BI354" s="8" t="str">
        <f t="shared" si="363"/>
        <v/>
      </c>
      <c r="BJ354" s="8" t="str">
        <f t="shared" si="364"/>
        <v/>
      </c>
      <c r="BK354" s="8" t="str">
        <f t="shared" si="365"/>
        <v/>
      </c>
      <c r="BL354" s="8" t="str">
        <f t="shared" si="366"/>
        <v/>
      </c>
      <c r="BM354" s="8" t="str">
        <f t="shared" si="367"/>
        <v/>
      </c>
      <c r="BN354" s="8" t="str">
        <f t="shared" si="368"/>
        <v>Yellow</v>
      </c>
      <c r="BO354" s="8" t="str">
        <f t="shared" si="369"/>
        <v>Yellow</v>
      </c>
      <c r="BP354" s="8" t="str">
        <f t="shared" si="370"/>
        <v/>
      </c>
      <c r="BQ354" s="8" t="str">
        <f t="shared" si="371"/>
        <v/>
      </c>
      <c r="BR354" s="8" t="str">
        <f t="shared" si="372"/>
        <v/>
      </c>
      <c r="BS354" s="8" t="str">
        <f t="shared" si="373"/>
        <v/>
      </c>
      <c r="BT354" s="8" t="str">
        <f t="shared" si="374"/>
        <v/>
      </c>
      <c r="BU354" s="8" t="str">
        <f t="shared" si="375"/>
        <v/>
      </c>
      <c r="BV354" s="8" t="str">
        <f t="shared" si="376"/>
        <v/>
      </c>
      <c r="BW354" s="8" t="str">
        <f t="shared" si="377"/>
        <v/>
      </c>
      <c r="BX354" s="8" t="str">
        <f t="shared" si="378"/>
        <v/>
      </c>
      <c r="BY354" s="8" t="str">
        <f t="shared" si="379"/>
        <v>Yellow</v>
      </c>
      <c r="BZ354" s="8" t="str">
        <f t="shared" si="380"/>
        <v>Yellow</v>
      </c>
      <c r="CA354" s="8" t="str">
        <f t="shared" si="381"/>
        <v>Yellow</v>
      </c>
      <c r="CB354" s="8" t="str">
        <f t="shared" si="382"/>
        <v>Yellow</v>
      </c>
      <c r="CC354" s="8" t="str">
        <f t="shared" si="383"/>
        <v>Yellow</v>
      </c>
      <c r="CD354" s="8" t="str">
        <f t="shared" si="384"/>
        <v>Yellow</v>
      </c>
      <c r="CE354" s="8" t="str">
        <f t="shared" si="385"/>
        <v>Yellow</v>
      </c>
      <c r="CF354" s="8" t="str">
        <f t="shared" si="386"/>
        <v>Yellow</v>
      </c>
      <c r="CG354" s="8" t="str">
        <f t="shared" si="425"/>
        <v>Yellow</v>
      </c>
      <c r="CH354" s="8" t="str">
        <f t="shared" si="387"/>
        <v/>
      </c>
      <c r="CI354" s="8" t="str">
        <f t="shared" si="426"/>
        <v/>
      </c>
      <c r="CJ354" s="8" t="str">
        <f t="shared" si="388"/>
        <v>Yellow</v>
      </c>
      <c r="CL354" s="10" t="str">
        <f t="shared" si="427"/>
        <v>Spain - Archidona - Finca La Bobadilla</v>
      </c>
      <c r="CN354" s="22">
        <f t="shared" si="389"/>
        <v>533</v>
      </c>
      <c r="CO354" s="22" t="str">
        <f t="shared" si="390"/>
        <v/>
      </c>
      <c r="CP354" s="22" t="str">
        <f t="shared" si="391"/>
        <v/>
      </c>
      <c r="CQ354" s="22" t="str">
        <f t="shared" si="392"/>
        <v/>
      </c>
      <c r="CR354" s="22" t="str">
        <f t="shared" si="428"/>
        <v/>
      </c>
      <c r="CS354" s="22" t="str">
        <f t="shared" si="429"/>
        <v/>
      </c>
      <c r="CY354" s="8" t="str">
        <f t="shared" si="393"/>
        <v>X</v>
      </c>
      <c r="CZ354" s="29" t="str">
        <f t="shared" si="394"/>
        <v>X</v>
      </c>
      <c r="DB354" s="8" t="str">
        <f t="shared" si="395"/>
        <v>X</v>
      </c>
      <c r="DC354" s="8" t="str">
        <f t="shared" si="396"/>
        <v>X</v>
      </c>
      <c r="DD354" s="8" t="str">
        <f t="shared" si="397"/>
        <v>X</v>
      </c>
      <c r="DE354" s="8" t="str">
        <f t="shared" si="398"/>
        <v>X</v>
      </c>
      <c r="DF354" s="8" t="str">
        <f t="shared" si="399"/>
        <v>X</v>
      </c>
      <c r="DG354" s="8" t="str">
        <f t="shared" si="400"/>
        <v>X</v>
      </c>
      <c r="DH354" s="8" t="str">
        <f t="shared" si="401"/>
        <v>X</v>
      </c>
      <c r="DI354" s="8" t="str">
        <f t="shared" si="402"/>
        <v>X</v>
      </c>
      <c r="DJ354" s="8" t="str">
        <f t="shared" si="403"/>
        <v>X</v>
      </c>
      <c r="DK354" s="8" t="str">
        <f t="shared" si="404"/>
        <v>X</v>
      </c>
      <c r="DL354" s="8" t="str">
        <f t="shared" si="405"/>
        <v>X</v>
      </c>
      <c r="DM354" s="8" t="str">
        <f t="shared" si="406"/>
        <v>X</v>
      </c>
      <c r="DN354" s="8" t="str">
        <f t="shared" si="407"/>
        <v>X</v>
      </c>
      <c r="DO354" s="8" t="str">
        <f t="shared" si="408"/>
        <v>X</v>
      </c>
      <c r="DP354" s="8" t="str">
        <f t="shared" si="409"/>
        <v>X</v>
      </c>
      <c r="DQ354" s="8" t="str">
        <f t="shared" si="410"/>
        <v>X</v>
      </c>
      <c r="DR354" s="8" t="str">
        <f t="shared" si="411"/>
        <v>X</v>
      </c>
      <c r="DS354" s="8" t="str">
        <f t="shared" si="412"/>
        <v>X</v>
      </c>
      <c r="DT354" s="8" t="str">
        <f t="shared" si="413"/>
        <v>X</v>
      </c>
      <c r="DU354" s="8" t="str">
        <f t="shared" si="414"/>
        <v>X</v>
      </c>
      <c r="DV354" s="8" t="str">
        <f t="shared" si="415"/>
        <v>X</v>
      </c>
      <c r="DW354" s="8" t="str">
        <f t="shared" si="416"/>
        <v>X</v>
      </c>
      <c r="DX354" s="8" t="str">
        <f t="shared" si="417"/>
        <v>X</v>
      </c>
      <c r="DZ354" s="8" t="str">
        <f t="shared" si="418"/>
        <v>X</v>
      </c>
      <c r="EB354" s="8">
        <f>IF($DZ354="", "", COUNTIF($DZ$11:$DZ354, "X"))</f>
        <v>344</v>
      </c>
      <c r="ED354" s="10" t="str">
        <f t="shared" si="419"/>
        <v>344. Finca La Bobadilla</v>
      </c>
      <c r="EF354" s="8">
        <v>344</v>
      </c>
      <c r="EH354" s="10" t="str">
        <f>IF($B354="", "", IF(COUNTIF($B$11:$B354, $B354)&gt;1, "", $B354))</f>
        <v/>
      </c>
      <c r="EI354" s="8" t="str">
        <f t="shared" si="420"/>
        <v/>
      </c>
      <c r="EJ354" s="10" t="str">
        <f t="shared" si="421"/>
        <v/>
      </c>
      <c r="EL354" s="10" t="str">
        <f>IF($C354="", "", IF(COUNTIF($C$11:$C354, $C354)&gt;1, "", $C354))</f>
        <v>Archidona</v>
      </c>
      <c r="EM354" s="8">
        <f t="shared" si="422"/>
        <v>10</v>
      </c>
      <c r="EN354" s="10" t="str">
        <f t="shared" si="423"/>
        <v>Vevey</v>
      </c>
    </row>
    <row r="355" spans="1:144" hidden="1" x14ac:dyDescent="0.35">
      <c r="A355" s="2"/>
      <c r="B355" s="41" t="s">
        <v>595</v>
      </c>
      <c r="C355" s="42" t="s">
        <v>630</v>
      </c>
      <c r="D355" s="42" t="s">
        <v>631</v>
      </c>
      <c r="E355" s="49">
        <v>386</v>
      </c>
      <c r="F355" s="49">
        <v>298</v>
      </c>
      <c r="G355" s="49">
        <v>88</v>
      </c>
      <c r="H355" s="49">
        <v>26</v>
      </c>
      <c r="I355" s="42" t="s">
        <v>137</v>
      </c>
      <c r="J355" s="50" t="s">
        <v>137</v>
      </c>
      <c r="K355" s="49">
        <v>150</v>
      </c>
      <c r="L355" s="49">
        <v>3747</v>
      </c>
      <c r="M355" s="49">
        <v>600</v>
      </c>
      <c r="N355" s="49">
        <v>520</v>
      </c>
      <c r="O355" s="49">
        <v>352</v>
      </c>
      <c r="P355" s="49">
        <v>80</v>
      </c>
      <c r="Q355" s="49">
        <v>500</v>
      </c>
      <c r="R355" s="49">
        <v>600</v>
      </c>
      <c r="S355" s="50" t="s">
        <v>8</v>
      </c>
      <c r="T355" s="49" t="s">
        <v>137</v>
      </c>
      <c r="U355" s="49" t="s">
        <v>137</v>
      </c>
      <c r="V355" s="49" t="s">
        <v>137</v>
      </c>
      <c r="W355" s="50" t="s">
        <v>7</v>
      </c>
      <c r="X355" s="49" t="s">
        <v>137</v>
      </c>
      <c r="Y355" s="50" t="s">
        <v>137</v>
      </c>
      <c r="Z355" s="49" t="s">
        <v>137</v>
      </c>
      <c r="AA355" s="49">
        <v>11</v>
      </c>
      <c r="AB355" s="67" t="s">
        <v>137</v>
      </c>
      <c r="AC355" s="63" t="s">
        <v>790</v>
      </c>
      <c r="AD355" s="63" t="s">
        <v>1095</v>
      </c>
      <c r="AE355" s="43" t="s">
        <v>137</v>
      </c>
      <c r="AF355" s="2"/>
      <c r="BE355" s="8" t="str">
        <f t="shared" si="424"/>
        <v>X</v>
      </c>
      <c r="BG355" s="8" t="str">
        <f t="shared" si="361"/>
        <v/>
      </c>
      <c r="BH355" s="8" t="str">
        <f t="shared" si="362"/>
        <v/>
      </c>
      <c r="BI355" s="8" t="str">
        <f t="shared" si="363"/>
        <v/>
      </c>
      <c r="BJ355" s="8" t="str">
        <f t="shared" si="364"/>
        <v/>
      </c>
      <c r="BK355" s="8" t="str">
        <f t="shared" si="365"/>
        <v/>
      </c>
      <c r="BL355" s="8" t="str">
        <f t="shared" si="366"/>
        <v/>
      </c>
      <c r="BM355" s="8" t="str">
        <f t="shared" si="367"/>
        <v/>
      </c>
      <c r="BN355" s="8" t="str">
        <f t="shared" si="368"/>
        <v>Yellow</v>
      </c>
      <c r="BO355" s="8" t="str">
        <f t="shared" si="369"/>
        <v>Yellow</v>
      </c>
      <c r="BP355" s="8" t="str">
        <f t="shared" si="370"/>
        <v/>
      </c>
      <c r="BQ355" s="8" t="str">
        <f t="shared" si="371"/>
        <v/>
      </c>
      <c r="BR355" s="8" t="str">
        <f t="shared" si="372"/>
        <v/>
      </c>
      <c r="BS355" s="8" t="str">
        <f t="shared" si="373"/>
        <v/>
      </c>
      <c r="BT355" s="8" t="str">
        <f t="shared" si="374"/>
        <v/>
      </c>
      <c r="BU355" s="8" t="str">
        <f t="shared" si="375"/>
        <v/>
      </c>
      <c r="BV355" s="8" t="str">
        <f t="shared" si="376"/>
        <v/>
      </c>
      <c r="BW355" s="8" t="str">
        <f t="shared" si="377"/>
        <v/>
      </c>
      <c r="BX355" s="8" t="str">
        <f t="shared" si="378"/>
        <v/>
      </c>
      <c r="BY355" s="8" t="str">
        <f t="shared" si="379"/>
        <v>Yellow</v>
      </c>
      <c r="BZ355" s="8" t="str">
        <f t="shared" si="380"/>
        <v>Yellow</v>
      </c>
      <c r="CA355" s="8" t="str">
        <f t="shared" si="381"/>
        <v>Yellow</v>
      </c>
      <c r="CB355" s="8" t="str">
        <f t="shared" si="382"/>
        <v/>
      </c>
      <c r="CC355" s="8" t="str">
        <f t="shared" si="383"/>
        <v>Yellow</v>
      </c>
      <c r="CD355" s="8" t="str">
        <f t="shared" si="384"/>
        <v>Yellow</v>
      </c>
      <c r="CE355" s="8" t="str">
        <f t="shared" si="385"/>
        <v>Yellow</v>
      </c>
      <c r="CF355" s="8" t="str">
        <f t="shared" si="386"/>
        <v/>
      </c>
      <c r="CG355" s="8" t="str">
        <f t="shared" si="425"/>
        <v>Yellow</v>
      </c>
      <c r="CH355" s="8" t="str">
        <f t="shared" si="387"/>
        <v/>
      </c>
      <c r="CI355" s="8" t="str">
        <f t="shared" si="426"/>
        <v/>
      </c>
      <c r="CJ355" s="8" t="str">
        <f t="shared" si="388"/>
        <v>Yellow</v>
      </c>
      <c r="CL355" s="10" t="str">
        <f t="shared" si="427"/>
        <v>Spain - Tenerife Island - Bahia del Duque</v>
      </c>
      <c r="CN355" s="22">
        <f t="shared" si="389"/>
        <v>3747</v>
      </c>
      <c r="CO355" s="22" t="str">
        <f t="shared" si="390"/>
        <v/>
      </c>
      <c r="CP355" s="22" t="str">
        <f t="shared" si="391"/>
        <v/>
      </c>
      <c r="CQ355" s="22" t="str">
        <f t="shared" si="392"/>
        <v/>
      </c>
      <c r="CR355" s="22" t="str">
        <f t="shared" si="428"/>
        <v/>
      </c>
      <c r="CS355" s="22">
        <f t="shared" si="429"/>
        <v>11</v>
      </c>
      <c r="CY355" s="8" t="str">
        <f t="shared" si="393"/>
        <v>X</v>
      </c>
      <c r="CZ355" s="29" t="str">
        <f t="shared" si="394"/>
        <v>X</v>
      </c>
      <c r="DB355" s="8" t="str">
        <f t="shared" si="395"/>
        <v>X</v>
      </c>
      <c r="DC355" s="8" t="str">
        <f t="shared" si="396"/>
        <v>X</v>
      </c>
      <c r="DD355" s="8" t="str">
        <f t="shared" si="397"/>
        <v>X</v>
      </c>
      <c r="DE355" s="8" t="str">
        <f t="shared" si="398"/>
        <v>X</v>
      </c>
      <c r="DF355" s="8" t="str">
        <f t="shared" si="399"/>
        <v>X</v>
      </c>
      <c r="DG355" s="8" t="str">
        <f t="shared" si="400"/>
        <v>X</v>
      </c>
      <c r="DH355" s="8" t="str">
        <f t="shared" si="401"/>
        <v>X</v>
      </c>
      <c r="DI355" s="8" t="str">
        <f t="shared" si="402"/>
        <v>X</v>
      </c>
      <c r="DJ355" s="8" t="str">
        <f t="shared" si="403"/>
        <v>X</v>
      </c>
      <c r="DK355" s="8" t="str">
        <f t="shared" si="404"/>
        <v>X</v>
      </c>
      <c r="DL355" s="8" t="str">
        <f t="shared" si="405"/>
        <v>X</v>
      </c>
      <c r="DM355" s="8" t="str">
        <f t="shared" si="406"/>
        <v>X</v>
      </c>
      <c r="DN355" s="8" t="str">
        <f t="shared" si="407"/>
        <v>X</v>
      </c>
      <c r="DO355" s="8" t="str">
        <f t="shared" si="408"/>
        <v>X</v>
      </c>
      <c r="DP355" s="8" t="str">
        <f t="shared" si="409"/>
        <v>X</v>
      </c>
      <c r="DQ355" s="8" t="str">
        <f t="shared" si="410"/>
        <v>X</v>
      </c>
      <c r="DR355" s="8" t="str">
        <f t="shared" si="411"/>
        <v>X</v>
      </c>
      <c r="DS355" s="8" t="str">
        <f t="shared" si="412"/>
        <v>X</v>
      </c>
      <c r="DT355" s="8" t="str">
        <f t="shared" si="413"/>
        <v>X</v>
      </c>
      <c r="DU355" s="8" t="str">
        <f t="shared" si="414"/>
        <v>X</v>
      </c>
      <c r="DV355" s="8" t="str">
        <f t="shared" si="415"/>
        <v>X</v>
      </c>
      <c r="DW355" s="8" t="str">
        <f t="shared" si="416"/>
        <v>X</v>
      </c>
      <c r="DX355" s="8" t="str">
        <f t="shared" si="417"/>
        <v>X</v>
      </c>
      <c r="DZ355" s="8" t="str">
        <f t="shared" si="418"/>
        <v>X</v>
      </c>
      <c r="EB355" s="8">
        <f>IF($DZ355="", "", COUNTIF($DZ$11:$DZ355, "X"))</f>
        <v>345</v>
      </c>
      <c r="ED355" s="10" t="str">
        <f t="shared" si="419"/>
        <v>345. Bahia del Duque</v>
      </c>
      <c r="EF355" s="8">
        <v>345</v>
      </c>
      <c r="EH355" s="10" t="str">
        <f>IF($B355="", "", IF(COUNTIF($B$11:$B355, $B355)&gt;1, "", $B355))</f>
        <v/>
      </c>
      <c r="EI355" s="8" t="str">
        <f t="shared" si="420"/>
        <v/>
      </c>
      <c r="EJ355" s="10" t="str">
        <f t="shared" si="421"/>
        <v/>
      </c>
      <c r="EL355" s="10" t="str">
        <f>IF($C355="", "", IF(COUNTIF($C$11:$C355, $C355)&gt;1, "", $C355))</f>
        <v>Tenerife Island</v>
      </c>
      <c r="EM355" s="8">
        <f t="shared" si="422"/>
        <v>320</v>
      </c>
      <c r="EN355" s="10" t="str">
        <f t="shared" si="423"/>
        <v>Viareggio</v>
      </c>
    </row>
    <row r="356" spans="1:144" hidden="1" x14ac:dyDescent="0.35">
      <c r="A356" s="2"/>
      <c r="B356" s="41" t="s">
        <v>595</v>
      </c>
      <c r="C356" s="42" t="s">
        <v>603</v>
      </c>
      <c r="D356" s="42" t="s">
        <v>1316</v>
      </c>
      <c r="E356" s="49">
        <v>70</v>
      </c>
      <c r="F356" s="49">
        <v>63</v>
      </c>
      <c r="G356" s="49">
        <v>7</v>
      </c>
      <c r="H356" s="49">
        <v>5</v>
      </c>
      <c r="I356" s="42" t="s">
        <v>137</v>
      </c>
      <c r="J356" s="50" t="s">
        <v>137</v>
      </c>
      <c r="K356" s="49">
        <v>70</v>
      </c>
      <c r="L356" s="49">
        <v>462</v>
      </c>
      <c r="M356" s="49">
        <v>125</v>
      </c>
      <c r="N356" s="49">
        <v>80</v>
      </c>
      <c r="O356" s="49">
        <v>60</v>
      </c>
      <c r="P356" s="49">
        <v>50</v>
      </c>
      <c r="Q356" s="49">
        <v>150</v>
      </c>
      <c r="R356" s="49">
        <v>200</v>
      </c>
      <c r="S356" s="50" t="s">
        <v>7</v>
      </c>
      <c r="T356" s="49" t="s">
        <v>137</v>
      </c>
      <c r="U356" s="49" t="s">
        <v>137</v>
      </c>
      <c r="V356" s="49" t="s">
        <v>137</v>
      </c>
      <c r="W356" s="50" t="s">
        <v>137</v>
      </c>
      <c r="X356" s="49" t="s">
        <v>137</v>
      </c>
      <c r="Y356" s="50" t="s">
        <v>137</v>
      </c>
      <c r="Z356" s="49" t="s">
        <v>137</v>
      </c>
      <c r="AA356" s="49">
        <v>11</v>
      </c>
      <c r="AB356" s="67" t="s">
        <v>137</v>
      </c>
      <c r="AC356" s="63" t="s">
        <v>790</v>
      </c>
      <c r="AD356" s="63" t="s">
        <v>1093</v>
      </c>
      <c r="AE356" s="43" t="s">
        <v>137</v>
      </c>
      <c r="AF356" s="2"/>
      <c r="BE356" s="8" t="str">
        <f t="shared" si="424"/>
        <v>X</v>
      </c>
      <c r="BG356" s="8" t="str">
        <f t="shared" si="361"/>
        <v/>
      </c>
      <c r="BH356" s="8" t="str">
        <f t="shared" si="362"/>
        <v/>
      </c>
      <c r="BI356" s="8" t="str">
        <f t="shared" si="363"/>
        <v/>
      </c>
      <c r="BJ356" s="8" t="str">
        <f t="shared" si="364"/>
        <v/>
      </c>
      <c r="BK356" s="8" t="str">
        <f t="shared" si="365"/>
        <v/>
      </c>
      <c r="BL356" s="8" t="str">
        <f t="shared" si="366"/>
        <v/>
      </c>
      <c r="BM356" s="8" t="str">
        <f t="shared" si="367"/>
        <v/>
      </c>
      <c r="BN356" s="8" t="str">
        <f t="shared" si="368"/>
        <v>Yellow</v>
      </c>
      <c r="BO356" s="8" t="str">
        <f t="shared" si="369"/>
        <v>Yellow</v>
      </c>
      <c r="BP356" s="8" t="str">
        <f t="shared" si="370"/>
        <v/>
      </c>
      <c r="BQ356" s="8" t="str">
        <f t="shared" si="371"/>
        <v/>
      </c>
      <c r="BR356" s="8" t="str">
        <f t="shared" si="372"/>
        <v/>
      </c>
      <c r="BS356" s="8" t="str">
        <f t="shared" si="373"/>
        <v/>
      </c>
      <c r="BT356" s="8" t="str">
        <f t="shared" si="374"/>
        <v/>
      </c>
      <c r="BU356" s="8" t="str">
        <f t="shared" si="375"/>
        <v/>
      </c>
      <c r="BV356" s="8" t="str">
        <f t="shared" si="376"/>
        <v/>
      </c>
      <c r="BW356" s="8" t="str">
        <f t="shared" si="377"/>
        <v/>
      </c>
      <c r="BX356" s="8" t="str">
        <f t="shared" si="378"/>
        <v/>
      </c>
      <c r="BY356" s="8" t="str">
        <f t="shared" si="379"/>
        <v>Yellow</v>
      </c>
      <c r="BZ356" s="8" t="str">
        <f t="shared" si="380"/>
        <v>Yellow</v>
      </c>
      <c r="CA356" s="8" t="str">
        <f t="shared" si="381"/>
        <v>Yellow</v>
      </c>
      <c r="CB356" s="8" t="str">
        <f t="shared" si="382"/>
        <v>Yellow</v>
      </c>
      <c r="CC356" s="8" t="str">
        <f t="shared" si="383"/>
        <v>Yellow</v>
      </c>
      <c r="CD356" s="8" t="str">
        <f t="shared" si="384"/>
        <v>Yellow</v>
      </c>
      <c r="CE356" s="8" t="str">
        <f t="shared" si="385"/>
        <v>Yellow</v>
      </c>
      <c r="CF356" s="8" t="str">
        <f t="shared" si="386"/>
        <v/>
      </c>
      <c r="CG356" s="8" t="str">
        <f t="shared" si="425"/>
        <v>Yellow</v>
      </c>
      <c r="CH356" s="8" t="str">
        <f t="shared" si="387"/>
        <v/>
      </c>
      <c r="CI356" s="8" t="str">
        <f t="shared" si="426"/>
        <v/>
      </c>
      <c r="CJ356" s="8" t="str">
        <f t="shared" si="388"/>
        <v>Yellow</v>
      </c>
      <c r="CL356" s="10" t="str">
        <f t="shared" si="427"/>
        <v>Spain - Barcelona - METT Barcelona</v>
      </c>
      <c r="CN356" s="22">
        <f t="shared" si="389"/>
        <v>462</v>
      </c>
      <c r="CO356" s="22" t="str">
        <f t="shared" si="390"/>
        <v/>
      </c>
      <c r="CP356" s="22" t="str">
        <f t="shared" si="391"/>
        <v/>
      </c>
      <c r="CQ356" s="22" t="str">
        <f t="shared" si="392"/>
        <v/>
      </c>
      <c r="CR356" s="22" t="str">
        <f t="shared" si="428"/>
        <v/>
      </c>
      <c r="CS356" s="22">
        <f t="shared" si="429"/>
        <v>11</v>
      </c>
      <c r="CY356" s="8" t="str">
        <f t="shared" si="393"/>
        <v>X</v>
      </c>
      <c r="CZ356" s="29" t="str">
        <f t="shared" si="394"/>
        <v>X</v>
      </c>
      <c r="DB356" s="8" t="str">
        <f t="shared" si="395"/>
        <v>X</v>
      </c>
      <c r="DC356" s="8" t="str">
        <f t="shared" si="396"/>
        <v>X</v>
      </c>
      <c r="DD356" s="8" t="str">
        <f t="shared" si="397"/>
        <v>X</v>
      </c>
      <c r="DE356" s="8" t="str">
        <f t="shared" si="398"/>
        <v>X</v>
      </c>
      <c r="DF356" s="8" t="str">
        <f t="shared" si="399"/>
        <v>X</v>
      </c>
      <c r="DG356" s="8" t="str">
        <f t="shared" si="400"/>
        <v>X</v>
      </c>
      <c r="DH356" s="8" t="str">
        <f t="shared" si="401"/>
        <v>X</v>
      </c>
      <c r="DI356" s="8" t="str">
        <f t="shared" si="402"/>
        <v>X</v>
      </c>
      <c r="DJ356" s="8" t="str">
        <f t="shared" si="403"/>
        <v>X</v>
      </c>
      <c r="DK356" s="8" t="str">
        <f t="shared" si="404"/>
        <v>X</v>
      </c>
      <c r="DL356" s="8" t="str">
        <f t="shared" si="405"/>
        <v>X</v>
      </c>
      <c r="DM356" s="8" t="str">
        <f t="shared" si="406"/>
        <v>X</v>
      </c>
      <c r="DN356" s="8" t="str">
        <f t="shared" si="407"/>
        <v>X</v>
      </c>
      <c r="DO356" s="8" t="str">
        <f t="shared" si="408"/>
        <v>X</v>
      </c>
      <c r="DP356" s="8" t="str">
        <f t="shared" si="409"/>
        <v>X</v>
      </c>
      <c r="DQ356" s="8" t="str">
        <f t="shared" si="410"/>
        <v>X</v>
      </c>
      <c r="DR356" s="8" t="str">
        <f t="shared" si="411"/>
        <v>X</v>
      </c>
      <c r="DS356" s="8" t="str">
        <f t="shared" si="412"/>
        <v>X</v>
      </c>
      <c r="DT356" s="8" t="str">
        <f t="shared" si="413"/>
        <v>X</v>
      </c>
      <c r="DU356" s="8" t="str">
        <f t="shared" si="414"/>
        <v>X</v>
      </c>
      <c r="DV356" s="8" t="str">
        <f t="shared" si="415"/>
        <v>X</v>
      </c>
      <c r="DW356" s="8" t="str">
        <f t="shared" si="416"/>
        <v>X</v>
      </c>
      <c r="DX356" s="8" t="str">
        <f t="shared" si="417"/>
        <v>X</v>
      </c>
      <c r="DZ356" s="8" t="str">
        <f t="shared" si="418"/>
        <v>X</v>
      </c>
      <c r="EB356" s="8">
        <f>IF($DZ356="", "", COUNTIF($DZ$11:$DZ356, "X"))</f>
        <v>346</v>
      </c>
      <c r="ED356" s="10" t="str">
        <f t="shared" si="419"/>
        <v>346. METT Barcelona</v>
      </c>
      <c r="EF356" s="8">
        <v>346</v>
      </c>
      <c r="EH356" s="10" t="str">
        <f>IF($B356="", "", IF(COUNTIF($B$11:$B356, $B356)&gt;1, "", $B356))</f>
        <v/>
      </c>
      <c r="EI356" s="8" t="str">
        <f t="shared" si="420"/>
        <v/>
      </c>
      <c r="EJ356" s="10" t="str">
        <f t="shared" si="421"/>
        <v/>
      </c>
      <c r="EL356" s="10" t="str">
        <f>IF($C356="", "", IF(COUNTIF($C$11:$C356, $C356)&gt;1, "", $C356))</f>
        <v>Barcelona</v>
      </c>
      <c r="EM356" s="8">
        <f t="shared" si="422"/>
        <v>19</v>
      </c>
      <c r="EN356" s="10" t="str">
        <f t="shared" si="423"/>
        <v>Vidago</v>
      </c>
    </row>
    <row r="357" spans="1:144" hidden="1" x14ac:dyDescent="0.35">
      <c r="A357" s="2"/>
      <c r="B357" s="41" t="s">
        <v>595</v>
      </c>
      <c r="C357" s="42" t="s">
        <v>598</v>
      </c>
      <c r="D357" s="42" t="s">
        <v>1320</v>
      </c>
      <c r="E357" s="49">
        <v>188</v>
      </c>
      <c r="F357" s="49">
        <v>165</v>
      </c>
      <c r="G357" s="49">
        <v>23</v>
      </c>
      <c r="H357" s="49">
        <v>6</v>
      </c>
      <c r="I357" s="42" t="s">
        <v>137</v>
      </c>
      <c r="J357" s="50" t="s">
        <v>137</v>
      </c>
      <c r="K357" s="49">
        <v>80</v>
      </c>
      <c r="L357" s="49">
        <v>345</v>
      </c>
      <c r="M357" s="49">
        <v>80</v>
      </c>
      <c r="N357" s="49">
        <v>70</v>
      </c>
      <c r="O357" s="49">
        <v>49</v>
      </c>
      <c r="P357" s="49">
        <v>40</v>
      </c>
      <c r="Q357" s="49">
        <v>100</v>
      </c>
      <c r="R357" s="49">
        <v>100</v>
      </c>
      <c r="S357" s="50" t="s">
        <v>8</v>
      </c>
      <c r="T357" s="49" t="s">
        <v>137</v>
      </c>
      <c r="U357" s="49" t="s">
        <v>137</v>
      </c>
      <c r="V357" s="49" t="s">
        <v>137</v>
      </c>
      <c r="W357" s="50" t="s">
        <v>137</v>
      </c>
      <c r="X357" s="49" t="s">
        <v>137</v>
      </c>
      <c r="Y357" s="50" t="s">
        <v>137</v>
      </c>
      <c r="Z357" s="49" t="s">
        <v>137</v>
      </c>
      <c r="AA357" s="49">
        <v>8</v>
      </c>
      <c r="AB357" s="67" t="s">
        <v>137</v>
      </c>
      <c r="AC357" s="63" t="s">
        <v>790</v>
      </c>
      <c r="AD357" s="63" t="s">
        <v>1094</v>
      </c>
      <c r="AE357" s="43" t="s">
        <v>137</v>
      </c>
      <c r="AF357" s="2"/>
      <c r="BE357" s="8" t="str">
        <f t="shared" si="424"/>
        <v>X</v>
      </c>
      <c r="BG357" s="8" t="str">
        <f t="shared" si="361"/>
        <v/>
      </c>
      <c r="BH357" s="8" t="str">
        <f t="shared" si="362"/>
        <v/>
      </c>
      <c r="BI357" s="8" t="str">
        <f t="shared" si="363"/>
        <v/>
      </c>
      <c r="BJ357" s="8" t="str">
        <f t="shared" si="364"/>
        <v/>
      </c>
      <c r="BK357" s="8" t="str">
        <f t="shared" si="365"/>
        <v/>
      </c>
      <c r="BL357" s="8" t="str">
        <f t="shared" si="366"/>
        <v/>
      </c>
      <c r="BM357" s="8" t="str">
        <f t="shared" si="367"/>
        <v/>
      </c>
      <c r="BN357" s="8" t="str">
        <f t="shared" si="368"/>
        <v>Yellow</v>
      </c>
      <c r="BO357" s="8" t="str">
        <f t="shared" si="369"/>
        <v>Yellow</v>
      </c>
      <c r="BP357" s="8" t="str">
        <f t="shared" si="370"/>
        <v/>
      </c>
      <c r="BQ357" s="8" t="str">
        <f t="shared" si="371"/>
        <v/>
      </c>
      <c r="BR357" s="8" t="str">
        <f t="shared" si="372"/>
        <v/>
      </c>
      <c r="BS357" s="8" t="str">
        <f t="shared" si="373"/>
        <v/>
      </c>
      <c r="BT357" s="8" t="str">
        <f t="shared" si="374"/>
        <v/>
      </c>
      <c r="BU357" s="8" t="str">
        <f t="shared" si="375"/>
        <v/>
      </c>
      <c r="BV357" s="8" t="str">
        <f t="shared" si="376"/>
        <v/>
      </c>
      <c r="BW357" s="8" t="str">
        <f t="shared" si="377"/>
        <v/>
      </c>
      <c r="BX357" s="8" t="str">
        <f t="shared" si="378"/>
        <v/>
      </c>
      <c r="BY357" s="8" t="str">
        <f t="shared" si="379"/>
        <v>Yellow</v>
      </c>
      <c r="BZ357" s="8" t="str">
        <f t="shared" si="380"/>
        <v>Yellow</v>
      </c>
      <c r="CA357" s="8" t="str">
        <f t="shared" si="381"/>
        <v>Yellow</v>
      </c>
      <c r="CB357" s="8" t="str">
        <f t="shared" si="382"/>
        <v>Yellow</v>
      </c>
      <c r="CC357" s="8" t="str">
        <f t="shared" si="383"/>
        <v>Yellow</v>
      </c>
      <c r="CD357" s="8" t="str">
        <f t="shared" si="384"/>
        <v>Yellow</v>
      </c>
      <c r="CE357" s="8" t="str">
        <f t="shared" si="385"/>
        <v>Yellow</v>
      </c>
      <c r="CF357" s="8" t="str">
        <f t="shared" si="386"/>
        <v/>
      </c>
      <c r="CG357" s="8" t="str">
        <f t="shared" si="425"/>
        <v>Yellow</v>
      </c>
      <c r="CH357" s="8" t="str">
        <f t="shared" si="387"/>
        <v/>
      </c>
      <c r="CI357" s="8" t="str">
        <f t="shared" si="426"/>
        <v/>
      </c>
      <c r="CJ357" s="8" t="str">
        <f t="shared" si="388"/>
        <v>Yellow</v>
      </c>
      <c r="CL357" s="10" t="str">
        <f t="shared" si="427"/>
        <v>Spain - Madrid - Hotel Fénix, a Gran Melia Hotel</v>
      </c>
      <c r="CN357" s="22">
        <f t="shared" si="389"/>
        <v>345</v>
      </c>
      <c r="CO357" s="22" t="str">
        <f t="shared" si="390"/>
        <v/>
      </c>
      <c r="CP357" s="22" t="str">
        <f t="shared" si="391"/>
        <v/>
      </c>
      <c r="CQ357" s="22" t="str">
        <f t="shared" si="392"/>
        <v/>
      </c>
      <c r="CR357" s="22" t="str">
        <f t="shared" si="428"/>
        <v/>
      </c>
      <c r="CS357" s="22">
        <f t="shared" si="429"/>
        <v>8</v>
      </c>
      <c r="CY357" s="8" t="str">
        <f t="shared" si="393"/>
        <v>X</v>
      </c>
      <c r="CZ357" s="29" t="str">
        <f t="shared" si="394"/>
        <v>X</v>
      </c>
      <c r="DB357" s="8" t="str">
        <f t="shared" si="395"/>
        <v>X</v>
      </c>
      <c r="DC357" s="8" t="str">
        <f t="shared" si="396"/>
        <v>X</v>
      </c>
      <c r="DD357" s="8" t="str">
        <f t="shared" si="397"/>
        <v>X</v>
      </c>
      <c r="DE357" s="8" t="str">
        <f t="shared" si="398"/>
        <v>X</v>
      </c>
      <c r="DF357" s="8" t="str">
        <f t="shared" si="399"/>
        <v>X</v>
      </c>
      <c r="DG357" s="8" t="str">
        <f t="shared" si="400"/>
        <v>X</v>
      </c>
      <c r="DH357" s="8" t="str">
        <f t="shared" si="401"/>
        <v>X</v>
      </c>
      <c r="DI357" s="8" t="str">
        <f t="shared" si="402"/>
        <v>X</v>
      </c>
      <c r="DJ357" s="8" t="str">
        <f t="shared" si="403"/>
        <v>X</v>
      </c>
      <c r="DK357" s="8" t="str">
        <f t="shared" si="404"/>
        <v>X</v>
      </c>
      <c r="DL357" s="8" t="str">
        <f t="shared" si="405"/>
        <v>X</v>
      </c>
      <c r="DM357" s="8" t="str">
        <f t="shared" si="406"/>
        <v>X</v>
      </c>
      <c r="DN357" s="8" t="str">
        <f t="shared" si="407"/>
        <v>X</v>
      </c>
      <c r="DO357" s="8" t="str">
        <f t="shared" si="408"/>
        <v>X</v>
      </c>
      <c r="DP357" s="8" t="str">
        <f t="shared" si="409"/>
        <v>X</v>
      </c>
      <c r="DQ357" s="8" t="str">
        <f t="shared" si="410"/>
        <v>X</v>
      </c>
      <c r="DR357" s="8" t="str">
        <f t="shared" si="411"/>
        <v>X</v>
      </c>
      <c r="DS357" s="8" t="str">
        <f t="shared" si="412"/>
        <v>X</v>
      </c>
      <c r="DT357" s="8" t="str">
        <f t="shared" si="413"/>
        <v>X</v>
      </c>
      <c r="DU357" s="8" t="str">
        <f t="shared" si="414"/>
        <v>X</v>
      </c>
      <c r="DV357" s="8" t="str">
        <f t="shared" si="415"/>
        <v>X</v>
      </c>
      <c r="DW357" s="8" t="str">
        <f t="shared" si="416"/>
        <v>X</v>
      </c>
      <c r="DX357" s="8" t="str">
        <f t="shared" si="417"/>
        <v>X</v>
      </c>
      <c r="DZ357" s="8" t="str">
        <f t="shared" si="418"/>
        <v>X</v>
      </c>
      <c r="EB357" s="8">
        <f>IF($DZ357="", "", COUNTIF($DZ$11:$DZ357, "X"))</f>
        <v>347</v>
      </c>
      <c r="ED357" s="10" t="str">
        <f t="shared" si="419"/>
        <v>347. Hotel Fénix, a Gran Melia Hotel</v>
      </c>
      <c r="EF357" s="8">
        <v>347</v>
      </c>
      <c r="EH357" s="10" t="str">
        <f>IF($B357="", "", IF(COUNTIF($B$11:$B357, $B357)&gt;1, "", $B357))</f>
        <v/>
      </c>
      <c r="EI357" s="8" t="str">
        <f t="shared" si="420"/>
        <v/>
      </c>
      <c r="EJ357" s="10" t="str">
        <f t="shared" si="421"/>
        <v/>
      </c>
      <c r="EL357" s="10" t="str">
        <f>IF($C357="", "", IF(COUNTIF($C$11:$C357, $C357)&gt;1, "", $C357))</f>
        <v/>
      </c>
      <c r="EM357" s="8" t="str">
        <f t="shared" si="422"/>
        <v/>
      </c>
      <c r="EN357" s="10" t="str">
        <f t="shared" si="423"/>
        <v>Vienna</v>
      </c>
    </row>
    <row r="358" spans="1:144" hidden="1" x14ac:dyDescent="0.35">
      <c r="A358" s="2"/>
      <c r="B358" s="41" t="s">
        <v>595</v>
      </c>
      <c r="C358" s="42" t="s">
        <v>632</v>
      </c>
      <c r="D358" s="42" t="s">
        <v>633</v>
      </c>
      <c r="E358" s="49">
        <v>74</v>
      </c>
      <c r="F358" s="49">
        <v>57</v>
      </c>
      <c r="G358" s="49">
        <v>17</v>
      </c>
      <c r="H358" s="49">
        <v>7</v>
      </c>
      <c r="I358" s="42" t="s">
        <v>137</v>
      </c>
      <c r="J358" s="50" t="s">
        <v>137</v>
      </c>
      <c r="K358" s="49">
        <v>74</v>
      </c>
      <c r="L358" s="49">
        <v>892</v>
      </c>
      <c r="M358" s="49">
        <v>200</v>
      </c>
      <c r="N358" s="49">
        <v>120</v>
      </c>
      <c r="O358" s="49">
        <v>100</v>
      </c>
      <c r="P358" s="49">
        <v>60</v>
      </c>
      <c r="Q358" s="49">
        <v>300</v>
      </c>
      <c r="R358" s="49">
        <v>400</v>
      </c>
      <c r="S358" s="50" t="s">
        <v>7</v>
      </c>
      <c r="T358" s="49" t="s">
        <v>137</v>
      </c>
      <c r="U358" s="49" t="s">
        <v>137</v>
      </c>
      <c r="V358" s="49" t="s">
        <v>137</v>
      </c>
      <c r="W358" s="50" t="s">
        <v>7</v>
      </c>
      <c r="X358" s="49" t="s">
        <v>137</v>
      </c>
      <c r="Y358" s="50" t="s">
        <v>137</v>
      </c>
      <c r="Z358" s="49" t="s">
        <v>137</v>
      </c>
      <c r="AA358" s="49">
        <v>17</v>
      </c>
      <c r="AB358" s="67" t="s">
        <v>137</v>
      </c>
      <c r="AC358" s="63" t="s">
        <v>790</v>
      </c>
      <c r="AD358" s="63" t="s">
        <v>1096</v>
      </c>
      <c r="AE358" s="43" t="s">
        <v>137</v>
      </c>
      <c r="AF358" s="2"/>
      <c r="BE358" s="8" t="str">
        <f t="shared" si="424"/>
        <v>X</v>
      </c>
      <c r="BG358" s="8" t="str">
        <f t="shared" si="361"/>
        <v/>
      </c>
      <c r="BH358" s="8" t="str">
        <f t="shared" si="362"/>
        <v/>
      </c>
      <c r="BI358" s="8" t="str">
        <f t="shared" si="363"/>
        <v/>
      </c>
      <c r="BJ358" s="8" t="str">
        <f t="shared" si="364"/>
        <v/>
      </c>
      <c r="BK358" s="8" t="str">
        <f t="shared" si="365"/>
        <v/>
      </c>
      <c r="BL358" s="8" t="str">
        <f t="shared" si="366"/>
        <v/>
      </c>
      <c r="BM358" s="8" t="str">
        <f t="shared" si="367"/>
        <v/>
      </c>
      <c r="BN358" s="8" t="str">
        <f t="shared" si="368"/>
        <v>Yellow</v>
      </c>
      <c r="BO358" s="8" t="str">
        <f t="shared" si="369"/>
        <v>Yellow</v>
      </c>
      <c r="BP358" s="8" t="str">
        <f t="shared" si="370"/>
        <v/>
      </c>
      <c r="BQ358" s="8" t="str">
        <f t="shared" si="371"/>
        <v/>
      </c>
      <c r="BR358" s="8" t="str">
        <f t="shared" si="372"/>
        <v/>
      </c>
      <c r="BS358" s="8" t="str">
        <f t="shared" si="373"/>
        <v/>
      </c>
      <c r="BT358" s="8" t="str">
        <f t="shared" si="374"/>
        <v/>
      </c>
      <c r="BU358" s="8" t="str">
        <f t="shared" si="375"/>
        <v/>
      </c>
      <c r="BV358" s="8" t="str">
        <f t="shared" si="376"/>
        <v/>
      </c>
      <c r="BW358" s="8" t="str">
        <f t="shared" si="377"/>
        <v/>
      </c>
      <c r="BX358" s="8" t="str">
        <f t="shared" si="378"/>
        <v/>
      </c>
      <c r="BY358" s="8" t="str">
        <f t="shared" si="379"/>
        <v>Yellow</v>
      </c>
      <c r="BZ358" s="8" t="str">
        <f t="shared" si="380"/>
        <v>Yellow</v>
      </c>
      <c r="CA358" s="8" t="str">
        <f t="shared" si="381"/>
        <v>Yellow</v>
      </c>
      <c r="CB358" s="8" t="str">
        <f t="shared" si="382"/>
        <v/>
      </c>
      <c r="CC358" s="8" t="str">
        <f t="shared" si="383"/>
        <v>Yellow</v>
      </c>
      <c r="CD358" s="8" t="str">
        <f t="shared" si="384"/>
        <v>Yellow</v>
      </c>
      <c r="CE358" s="8" t="str">
        <f t="shared" si="385"/>
        <v>Yellow</v>
      </c>
      <c r="CF358" s="8" t="str">
        <f t="shared" si="386"/>
        <v/>
      </c>
      <c r="CG358" s="8" t="str">
        <f t="shared" si="425"/>
        <v>Yellow</v>
      </c>
      <c r="CH358" s="8" t="str">
        <f t="shared" si="387"/>
        <v/>
      </c>
      <c r="CI358" s="8" t="str">
        <f t="shared" si="426"/>
        <v/>
      </c>
      <c r="CJ358" s="8" t="str">
        <f t="shared" si="388"/>
        <v>Yellow</v>
      </c>
      <c r="CL358" s="10" t="str">
        <f t="shared" si="427"/>
        <v>Spain - S'Agaro - Hostal de la Gavina</v>
      </c>
      <c r="CN358" s="22">
        <f t="shared" si="389"/>
        <v>892</v>
      </c>
      <c r="CO358" s="22" t="str">
        <f t="shared" si="390"/>
        <v/>
      </c>
      <c r="CP358" s="22" t="str">
        <f t="shared" si="391"/>
        <v/>
      </c>
      <c r="CQ358" s="22" t="str">
        <f t="shared" si="392"/>
        <v/>
      </c>
      <c r="CR358" s="22" t="str">
        <f t="shared" si="428"/>
        <v/>
      </c>
      <c r="CS358" s="22">
        <f t="shared" si="429"/>
        <v>17</v>
      </c>
      <c r="CY358" s="8" t="str">
        <f t="shared" si="393"/>
        <v>X</v>
      </c>
      <c r="CZ358" s="29" t="str">
        <f t="shared" si="394"/>
        <v>X</v>
      </c>
      <c r="DB358" s="8" t="str">
        <f t="shared" si="395"/>
        <v>X</v>
      </c>
      <c r="DC358" s="8" t="str">
        <f t="shared" si="396"/>
        <v>X</v>
      </c>
      <c r="DD358" s="8" t="str">
        <f t="shared" si="397"/>
        <v>X</v>
      </c>
      <c r="DE358" s="8" t="str">
        <f t="shared" si="398"/>
        <v>X</v>
      </c>
      <c r="DF358" s="8" t="str">
        <f t="shared" si="399"/>
        <v>X</v>
      </c>
      <c r="DG358" s="8" t="str">
        <f t="shared" si="400"/>
        <v>X</v>
      </c>
      <c r="DH358" s="8" t="str">
        <f t="shared" si="401"/>
        <v>X</v>
      </c>
      <c r="DI358" s="8" t="str">
        <f t="shared" si="402"/>
        <v>X</v>
      </c>
      <c r="DJ358" s="8" t="str">
        <f t="shared" si="403"/>
        <v>X</v>
      </c>
      <c r="DK358" s="8" t="str">
        <f t="shared" si="404"/>
        <v>X</v>
      </c>
      <c r="DL358" s="8" t="str">
        <f t="shared" si="405"/>
        <v>X</v>
      </c>
      <c r="DM358" s="8" t="str">
        <f t="shared" si="406"/>
        <v>X</v>
      </c>
      <c r="DN358" s="8" t="str">
        <f t="shared" si="407"/>
        <v>X</v>
      </c>
      <c r="DO358" s="8" t="str">
        <f t="shared" si="408"/>
        <v>X</v>
      </c>
      <c r="DP358" s="8" t="str">
        <f t="shared" si="409"/>
        <v>X</v>
      </c>
      <c r="DQ358" s="8" t="str">
        <f t="shared" si="410"/>
        <v>X</v>
      </c>
      <c r="DR358" s="8" t="str">
        <f t="shared" si="411"/>
        <v>X</v>
      </c>
      <c r="DS358" s="8" t="str">
        <f t="shared" si="412"/>
        <v>X</v>
      </c>
      <c r="DT358" s="8" t="str">
        <f t="shared" si="413"/>
        <v>X</v>
      </c>
      <c r="DU358" s="8" t="str">
        <f t="shared" si="414"/>
        <v>X</v>
      </c>
      <c r="DV358" s="8" t="str">
        <f t="shared" si="415"/>
        <v>X</v>
      </c>
      <c r="DW358" s="8" t="str">
        <f t="shared" si="416"/>
        <v>X</v>
      </c>
      <c r="DX358" s="8" t="str">
        <f t="shared" si="417"/>
        <v>X</v>
      </c>
      <c r="DZ358" s="8" t="str">
        <f t="shared" si="418"/>
        <v>X</v>
      </c>
      <c r="EB358" s="8">
        <f>IF($DZ358="", "", COUNTIF($DZ$11:$DZ358, "X"))</f>
        <v>348</v>
      </c>
      <c r="ED358" s="10" t="str">
        <f t="shared" si="419"/>
        <v>348. Hostal de la Gavina</v>
      </c>
      <c r="EF358" s="8">
        <v>348</v>
      </c>
      <c r="EH358" s="10" t="str">
        <f>IF($B358="", "", IF(COUNTIF($B$11:$B358, $B358)&gt;1, "", $B358))</f>
        <v/>
      </c>
      <c r="EI358" s="8" t="str">
        <f t="shared" si="420"/>
        <v/>
      </c>
      <c r="EJ358" s="10" t="str">
        <f t="shared" si="421"/>
        <v/>
      </c>
      <c r="EL358" s="10" t="str">
        <f>IF($C358="", "", IF(COUNTIF($C$11:$C358, $C358)&gt;1, "", $C358))</f>
        <v>S'Agaro</v>
      </c>
      <c r="EM358" s="8">
        <f t="shared" si="422"/>
        <v>255</v>
      </c>
      <c r="EN358" s="10" t="str">
        <f t="shared" si="423"/>
        <v>Vila Nova da Gaia</v>
      </c>
    </row>
    <row r="359" spans="1:144" hidden="1" x14ac:dyDescent="0.35">
      <c r="A359" s="2"/>
      <c r="B359" s="41" t="s">
        <v>595</v>
      </c>
      <c r="C359" s="42" t="s">
        <v>630</v>
      </c>
      <c r="D359" s="42" t="s">
        <v>1302</v>
      </c>
      <c r="E359" s="49">
        <v>252</v>
      </c>
      <c r="F359" s="49">
        <v>205</v>
      </c>
      <c r="G359" s="49">
        <v>47</v>
      </c>
      <c r="H359" s="49">
        <v>10</v>
      </c>
      <c r="I359" s="42" t="s">
        <v>137</v>
      </c>
      <c r="J359" s="50" t="s">
        <v>137</v>
      </c>
      <c r="K359" s="49">
        <v>212</v>
      </c>
      <c r="L359" s="49">
        <v>1400</v>
      </c>
      <c r="M359" s="49">
        <v>500</v>
      </c>
      <c r="N359" s="49">
        <v>300</v>
      </c>
      <c r="O359" s="49">
        <v>150</v>
      </c>
      <c r="P359" s="49">
        <v>160</v>
      </c>
      <c r="Q359" s="49">
        <v>350</v>
      </c>
      <c r="R359" s="49">
        <v>1000</v>
      </c>
      <c r="S359" s="50" t="s">
        <v>7</v>
      </c>
      <c r="T359" s="49" t="s">
        <v>137</v>
      </c>
      <c r="U359" s="49" t="s">
        <v>137</v>
      </c>
      <c r="V359" s="49" t="s">
        <v>137</v>
      </c>
      <c r="W359" s="50" t="s">
        <v>137</v>
      </c>
      <c r="X359" s="49" t="s">
        <v>137</v>
      </c>
      <c r="Y359" s="50" t="s">
        <v>137</v>
      </c>
      <c r="Z359" s="49" t="s">
        <v>137</v>
      </c>
      <c r="AA359" s="49">
        <v>14.91</v>
      </c>
      <c r="AB359" s="67" t="s">
        <v>137</v>
      </c>
      <c r="AC359" s="63" t="s">
        <v>790</v>
      </c>
      <c r="AD359" s="63" t="s">
        <v>1097</v>
      </c>
      <c r="AE359" s="43" t="s">
        <v>137</v>
      </c>
      <c r="AF359" s="2"/>
      <c r="BE359" s="8" t="str">
        <f t="shared" si="424"/>
        <v>X</v>
      </c>
      <c r="BG359" s="8" t="str">
        <f t="shared" si="361"/>
        <v/>
      </c>
      <c r="BH359" s="8" t="str">
        <f t="shared" si="362"/>
        <v/>
      </c>
      <c r="BI359" s="8" t="str">
        <f t="shared" si="363"/>
        <v/>
      </c>
      <c r="BJ359" s="8" t="str">
        <f t="shared" si="364"/>
        <v/>
      </c>
      <c r="BK359" s="8" t="str">
        <f t="shared" si="365"/>
        <v/>
      </c>
      <c r="BL359" s="8" t="str">
        <f t="shared" si="366"/>
        <v/>
      </c>
      <c r="BM359" s="8" t="str">
        <f t="shared" si="367"/>
        <v/>
      </c>
      <c r="BN359" s="8" t="str">
        <f t="shared" si="368"/>
        <v>Yellow</v>
      </c>
      <c r="BO359" s="8" t="str">
        <f t="shared" si="369"/>
        <v>Yellow</v>
      </c>
      <c r="BP359" s="8" t="str">
        <f t="shared" si="370"/>
        <v/>
      </c>
      <c r="BQ359" s="8" t="str">
        <f t="shared" si="371"/>
        <v/>
      </c>
      <c r="BR359" s="8" t="str">
        <f t="shared" si="372"/>
        <v/>
      </c>
      <c r="BS359" s="8" t="str">
        <f t="shared" si="373"/>
        <v/>
      </c>
      <c r="BT359" s="8" t="str">
        <f t="shared" si="374"/>
        <v/>
      </c>
      <c r="BU359" s="8" t="str">
        <f t="shared" si="375"/>
        <v/>
      </c>
      <c r="BV359" s="8" t="str">
        <f t="shared" si="376"/>
        <v/>
      </c>
      <c r="BW359" s="8" t="str">
        <f t="shared" si="377"/>
        <v/>
      </c>
      <c r="BX359" s="8" t="str">
        <f t="shared" si="378"/>
        <v/>
      </c>
      <c r="BY359" s="8" t="str">
        <f t="shared" si="379"/>
        <v>Yellow</v>
      </c>
      <c r="BZ359" s="8" t="str">
        <f t="shared" si="380"/>
        <v>Yellow</v>
      </c>
      <c r="CA359" s="8" t="str">
        <f t="shared" si="381"/>
        <v>Yellow</v>
      </c>
      <c r="CB359" s="8" t="str">
        <f t="shared" si="382"/>
        <v>Yellow</v>
      </c>
      <c r="CC359" s="8" t="str">
        <f t="shared" si="383"/>
        <v>Yellow</v>
      </c>
      <c r="CD359" s="8" t="str">
        <f t="shared" si="384"/>
        <v>Yellow</v>
      </c>
      <c r="CE359" s="8" t="str">
        <f t="shared" si="385"/>
        <v>Yellow</v>
      </c>
      <c r="CF359" s="8" t="str">
        <f t="shared" si="386"/>
        <v/>
      </c>
      <c r="CG359" s="8" t="str">
        <f t="shared" si="425"/>
        <v>Yellow</v>
      </c>
      <c r="CH359" s="8" t="str">
        <f t="shared" si="387"/>
        <v/>
      </c>
      <c r="CI359" s="8" t="str">
        <f t="shared" si="426"/>
        <v/>
      </c>
      <c r="CJ359" s="8" t="str">
        <f t="shared" si="388"/>
        <v>Yellow</v>
      </c>
      <c r="CL359" s="10" t="str">
        <f t="shared" si="427"/>
        <v>Spain - Tenerife Island - Hotel Botanico &amp; The Oriental Spa Garden 5*GL</v>
      </c>
      <c r="CN359" s="22">
        <f t="shared" si="389"/>
        <v>1400</v>
      </c>
      <c r="CO359" s="22" t="str">
        <f t="shared" si="390"/>
        <v/>
      </c>
      <c r="CP359" s="22" t="str">
        <f t="shared" si="391"/>
        <v/>
      </c>
      <c r="CQ359" s="22" t="str">
        <f t="shared" si="392"/>
        <v/>
      </c>
      <c r="CR359" s="22" t="str">
        <f t="shared" si="428"/>
        <v/>
      </c>
      <c r="CS359" s="22">
        <f t="shared" si="429"/>
        <v>14.91</v>
      </c>
      <c r="CY359" s="8" t="str">
        <f t="shared" si="393"/>
        <v>X</v>
      </c>
      <c r="CZ359" s="29" t="str">
        <f t="shared" si="394"/>
        <v>X</v>
      </c>
      <c r="DB359" s="8" t="str">
        <f t="shared" si="395"/>
        <v>X</v>
      </c>
      <c r="DC359" s="8" t="str">
        <f t="shared" si="396"/>
        <v>X</v>
      </c>
      <c r="DD359" s="8" t="str">
        <f t="shared" si="397"/>
        <v>X</v>
      </c>
      <c r="DE359" s="8" t="str">
        <f t="shared" si="398"/>
        <v>X</v>
      </c>
      <c r="DF359" s="8" t="str">
        <f t="shared" si="399"/>
        <v>X</v>
      </c>
      <c r="DG359" s="8" t="str">
        <f t="shared" si="400"/>
        <v>X</v>
      </c>
      <c r="DH359" s="8" t="str">
        <f t="shared" si="401"/>
        <v>X</v>
      </c>
      <c r="DI359" s="8" t="str">
        <f t="shared" si="402"/>
        <v>X</v>
      </c>
      <c r="DJ359" s="8" t="str">
        <f t="shared" si="403"/>
        <v>X</v>
      </c>
      <c r="DK359" s="8" t="str">
        <f t="shared" si="404"/>
        <v>X</v>
      </c>
      <c r="DL359" s="8" t="str">
        <f t="shared" si="405"/>
        <v>X</v>
      </c>
      <c r="DM359" s="8" t="str">
        <f t="shared" si="406"/>
        <v>X</v>
      </c>
      <c r="DN359" s="8" t="str">
        <f t="shared" si="407"/>
        <v>X</v>
      </c>
      <c r="DO359" s="8" t="str">
        <f t="shared" si="408"/>
        <v>X</v>
      </c>
      <c r="DP359" s="8" t="str">
        <f t="shared" si="409"/>
        <v>X</v>
      </c>
      <c r="DQ359" s="8" t="str">
        <f t="shared" si="410"/>
        <v>X</v>
      </c>
      <c r="DR359" s="8" t="str">
        <f t="shared" si="411"/>
        <v>X</v>
      </c>
      <c r="DS359" s="8" t="str">
        <f t="shared" si="412"/>
        <v>X</v>
      </c>
      <c r="DT359" s="8" t="str">
        <f t="shared" si="413"/>
        <v>X</v>
      </c>
      <c r="DU359" s="8" t="str">
        <f t="shared" si="414"/>
        <v>X</v>
      </c>
      <c r="DV359" s="8" t="str">
        <f t="shared" si="415"/>
        <v>X</v>
      </c>
      <c r="DW359" s="8" t="str">
        <f t="shared" si="416"/>
        <v>X</v>
      </c>
      <c r="DX359" s="8" t="str">
        <f t="shared" si="417"/>
        <v>X</v>
      </c>
      <c r="DZ359" s="8" t="str">
        <f t="shared" si="418"/>
        <v>X</v>
      </c>
      <c r="EB359" s="8">
        <f>IF($DZ359="", "", COUNTIF($DZ$11:$DZ359, "X"))</f>
        <v>349</v>
      </c>
      <c r="ED359" s="10" t="str">
        <f t="shared" si="419"/>
        <v>349. Hotel Botanico &amp; The Oriental Spa Garden 5*GL</v>
      </c>
      <c r="EF359" s="8">
        <v>349</v>
      </c>
      <c r="EH359" s="10" t="str">
        <f>IF($B359="", "", IF(COUNTIF($B$11:$B359, $B359)&gt;1, "", $B359))</f>
        <v/>
      </c>
      <c r="EI359" s="8" t="str">
        <f t="shared" si="420"/>
        <v/>
      </c>
      <c r="EJ359" s="10" t="str">
        <f t="shared" si="421"/>
        <v/>
      </c>
      <c r="EL359" s="10" t="str">
        <f>IF($C359="", "", IF(COUNTIF($C$11:$C359, $C359)&gt;1, "", $C359))</f>
        <v/>
      </c>
      <c r="EM359" s="8" t="str">
        <f t="shared" si="422"/>
        <v/>
      </c>
      <c r="EN359" s="10" t="str">
        <f t="shared" si="423"/>
        <v>Villars sur Ollon</v>
      </c>
    </row>
    <row r="360" spans="1:144" hidden="1" x14ac:dyDescent="0.35">
      <c r="A360" s="2"/>
      <c r="B360" s="41" t="s">
        <v>595</v>
      </c>
      <c r="C360" s="42" t="s">
        <v>603</v>
      </c>
      <c r="D360" s="42" t="s">
        <v>623</v>
      </c>
      <c r="E360" s="49">
        <v>105</v>
      </c>
      <c r="F360" s="49">
        <v>85</v>
      </c>
      <c r="G360" s="49">
        <v>20</v>
      </c>
      <c r="H360" s="49">
        <v>4</v>
      </c>
      <c r="I360" s="42" t="s">
        <v>137</v>
      </c>
      <c r="J360" s="50" t="s">
        <v>137</v>
      </c>
      <c r="K360" s="49">
        <v>80</v>
      </c>
      <c r="L360" s="49">
        <v>598</v>
      </c>
      <c r="M360" s="49">
        <v>100</v>
      </c>
      <c r="N360" s="49">
        <v>70</v>
      </c>
      <c r="O360" s="49">
        <v>80</v>
      </c>
      <c r="P360" s="49">
        <v>40</v>
      </c>
      <c r="Q360" s="49">
        <v>200</v>
      </c>
      <c r="R360" s="49">
        <v>300</v>
      </c>
      <c r="S360" s="50" t="s">
        <v>7</v>
      </c>
      <c r="T360" s="49" t="s">
        <v>137</v>
      </c>
      <c r="U360" s="49" t="s">
        <v>137</v>
      </c>
      <c r="V360" s="49" t="s">
        <v>137</v>
      </c>
      <c r="W360" s="50" t="s">
        <v>7</v>
      </c>
      <c r="X360" s="49" t="s">
        <v>137</v>
      </c>
      <c r="Y360" s="50" t="s">
        <v>137</v>
      </c>
      <c r="Z360" s="49" t="s">
        <v>137</v>
      </c>
      <c r="AA360" s="49" t="s">
        <v>137</v>
      </c>
      <c r="AB360" s="67" t="s">
        <v>137</v>
      </c>
      <c r="AC360" s="63" t="s">
        <v>790</v>
      </c>
      <c r="AD360" s="63" t="s">
        <v>1085</v>
      </c>
      <c r="AE360" s="43" t="s">
        <v>137</v>
      </c>
      <c r="AF360" s="2"/>
      <c r="BE360" s="8" t="str">
        <f t="shared" si="424"/>
        <v>X</v>
      </c>
      <c r="BG360" s="8" t="str">
        <f t="shared" si="361"/>
        <v/>
      </c>
      <c r="BH360" s="8" t="str">
        <f t="shared" si="362"/>
        <v/>
      </c>
      <c r="BI360" s="8" t="str">
        <f t="shared" si="363"/>
        <v/>
      </c>
      <c r="BJ360" s="8" t="str">
        <f t="shared" si="364"/>
        <v/>
      </c>
      <c r="BK360" s="8" t="str">
        <f t="shared" si="365"/>
        <v/>
      </c>
      <c r="BL360" s="8" t="str">
        <f t="shared" si="366"/>
        <v/>
      </c>
      <c r="BM360" s="8" t="str">
        <f t="shared" si="367"/>
        <v/>
      </c>
      <c r="BN360" s="8" t="str">
        <f t="shared" si="368"/>
        <v>Yellow</v>
      </c>
      <c r="BO360" s="8" t="str">
        <f t="shared" si="369"/>
        <v>Yellow</v>
      </c>
      <c r="BP360" s="8" t="str">
        <f t="shared" si="370"/>
        <v/>
      </c>
      <c r="BQ360" s="8" t="str">
        <f t="shared" si="371"/>
        <v/>
      </c>
      <c r="BR360" s="8" t="str">
        <f t="shared" si="372"/>
        <v/>
      </c>
      <c r="BS360" s="8" t="str">
        <f t="shared" si="373"/>
        <v/>
      </c>
      <c r="BT360" s="8" t="str">
        <f t="shared" si="374"/>
        <v/>
      </c>
      <c r="BU360" s="8" t="str">
        <f t="shared" si="375"/>
        <v/>
      </c>
      <c r="BV360" s="8" t="str">
        <f t="shared" si="376"/>
        <v/>
      </c>
      <c r="BW360" s="8" t="str">
        <f t="shared" si="377"/>
        <v/>
      </c>
      <c r="BX360" s="8" t="str">
        <f t="shared" si="378"/>
        <v/>
      </c>
      <c r="BY360" s="8" t="str">
        <f t="shared" si="379"/>
        <v>Yellow</v>
      </c>
      <c r="BZ360" s="8" t="str">
        <f t="shared" si="380"/>
        <v>Yellow</v>
      </c>
      <c r="CA360" s="8" t="str">
        <f t="shared" si="381"/>
        <v>Yellow</v>
      </c>
      <c r="CB360" s="8" t="str">
        <f t="shared" si="382"/>
        <v/>
      </c>
      <c r="CC360" s="8" t="str">
        <f t="shared" si="383"/>
        <v>Yellow</v>
      </c>
      <c r="CD360" s="8" t="str">
        <f t="shared" si="384"/>
        <v>Yellow</v>
      </c>
      <c r="CE360" s="8" t="str">
        <f t="shared" si="385"/>
        <v>Yellow</v>
      </c>
      <c r="CF360" s="8" t="str">
        <f t="shared" si="386"/>
        <v>Yellow</v>
      </c>
      <c r="CG360" s="8" t="str">
        <f t="shared" si="425"/>
        <v>Yellow</v>
      </c>
      <c r="CH360" s="8" t="str">
        <f t="shared" si="387"/>
        <v/>
      </c>
      <c r="CI360" s="8" t="str">
        <f t="shared" si="426"/>
        <v/>
      </c>
      <c r="CJ360" s="8" t="str">
        <f t="shared" si="388"/>
        <v>Yellow</v>
      </c>
      <c r="CL360" s="10" t="str">
        <f t="shared" si="427"/>
        <v>Spain - Barcelona - Hotel Casa Fuster</v>
      </c>
      <c r="CN360" s="22">
        <f t="shared" si="389"/>
        <v>598</v>
      </c>
      <c r="CO360" s="22" t="str">
        <f t="shared" si="390"/>
        <v/>
      </c>
      <c r="CP360" s="22" t="str">
        <f t="shared" si="391"/>
        <v/>
      </c>
      <c r="CQ360" s="22" t="str">
        <f t="shared" si="392"/>
        <v/>
      </c>
      <c r="CR360" s="22" t="str">
        <f t="shared" si="428"/>
        <v/>
      </c>
      <c r="CS360" s="22" t="str">
        <f t="shared" si="429"/>
        <v/>
      </c>
      <c r="CY360" s="8" t="str">
        <f t="shared" si="393"/>
        <v>X</v>
      </c>
      <c r="CZ360" s="29" t="str">
        <f t="shared" si="394"/>
        <v>X</v>
      </c>
      <c r="DB360" s="8" t="str">
        <f t="shared" si="395"/>
        <v>X</v>
      </c>
      <c r="DC360" s="8" t="str">
        <f t="shared" si="396"/>
        <v>X</v>
      </c>
      <c r="DD360" s="8" t="str">
        <f t="shared" si="397"/>
        <v>X</v>
      </c>
      <c r="DE360" s="8" t="str">
        <f t="shared" si="398"/>
        <v>X</v>
      </c>
      <c r="DF360" s="8" t="str">
        <f t="shared" si="399"/>
        <v>X</v>
      </c>
      <c r="DG360" s="8" t="str">
        <f t="shared" si="400"/>
        <v>X</v>
      </c>
      <c r="DH360" s="8" t="str">
        <f t="shared" si="401"/>
        <v>X</v>
      </c>
      <c r="DI360" s="8" t="str">
        <f t="shared" si="402"/>
        <v>X</v>
      </c>
      <c r="DJ360" s="8" t="str">
        <f t="shared" si="403"/>
        <v>X</v>
      </c>
      <c r="DK360" s="8" t="str">
        <f t="shared" si="404"/>
        <v>X</v>
      </c>
      <c r="DL360" s="8" t="str">
        <f t="shared" si="405"/>
        <v>X</v>
      </c>
      <c r="DM360" s="8" t="str">
        <f t="shared" si="406"/>
        <v>X</v>
      </c>
      <c r="DN360" s="8" t="str">
        <f t="shared" si="407"/>
        <v>X</v>
      </c>
      <c r="DO360" s="8" t="str">
        <f t="shared" si="408"/>
        <v>X</v>
      </c>
      <c r="DP360" s="8" t="str">
        <f t="shared" si="409"/>
        <v>X</v>
      </c>
      <c r="DQ360" s="8" t="str">
        <f t="shared" si="410"/>
        <v>X</v>
      </c>
      <c r="DR360" s="8" t="str">
        <f t="shared" si="411"/>
        <v>X</v>
      </c>
      <c r="DS360" s="8" t="str">
        <f t="shared" si="412"/>
        <v>X</v>
      </c>
      <c r="DT360" s="8" t="str">
        <f t="shared" si="413"/>
        <v>X</v>
      </c>
      <c r="DU360" s="8" t="str">
        <f t="shared" si="414"/>
        <v>X</v>
      </c>
      <c r="DV360" s="8" t="str">
        <f t="shared" si="415"/>
        <v>X</v>
      </c>
      <c r="DW360" s="8" t="str">
        <f t="shared" si="416"/>
        <v>X</v>
      </c>
      <c r="DX360" s="8" t="str">
        <f t="shared" si="417"/>
        <v>X</v>
      </c>
      <c r="DZ360" s="8" t="str">
        <f t="shared" si="418"/>
        <v>X</v>
      </c>
      <c r="EB360" s="8">
        <f>IF($DZ360="", "", COUNTIF($DZ$11:$DZ360, "X"))</f>
        <v>350</v>
      </c>
      <c r="ED360" s="10" t="str">
        <f t="shared" si="419"/>
        <v>350. Hotel Casa Fuster</v>
      </c>
      <c r="EF360" s="8">
        <v>350</v>
      </c>
      <c r="EH360" s="10" t="str">
        <f>IF($B360="", "", IF(COUNTIF($B$11:$B360, $B360)&gt;1, "", $B360))</f>
        <v/>
      </c>
      <c r="EI360" s="8" t="str">
        <f t="shared" si="420"/>
        <v/>
      </c>
      <c r="EJ360" s="10" t="str">
        <f t="shared" si="421"/>
        <v/>
      </c>
      <c r="EL360" s="10" t="str">
        <f>IF($C360="", "", IF(COUNTIF($C$11:$C360, $C360)&gt;1, "", $C360))</f>
        <v/>
      </c>
      <c r="EM360" s="8" t="str">
        <f t="shared" si="422"/>
        <v/>
      </c>
      <c r="EN360" s="10" t="str">
        <f t="shared" si="423"/>
        <v>Villars-sur-Ollon</v>
      </c>
    </row>
    <row r="361" spans="1:144" hidden="1" x14ac:dyDescent="0.35">
      <c r="A361" s="2"/>
      <c r="B361" s="41" t="s">
        <v>595</v>
      </c>
      <c r="C361" s="42" t="s">
        <v>624</v>
      </c>
      <c r="D361" s="42" t="s">
        <v>1226</v>
      </c>
      <c r="E361" s="49">
        <v>253</v>
      </c>
      <c r="F361" s="49">
        <v>243</v>
      </c>
      <c r="G361" s="49">
        <v>10</v>
      </c>
      <c r="H361" s="49">
        <v>17</v>
      </c>
      <c r="I361" s="42" t="s">
        <v>137</v>
      </c>
      <c r="J361" s="50" t="s">
        <v>137</v>
      </c>
      <c r="K361" s="49">
        <v>440</v>
      </c>
      <c r="L361" s="49">
        <v>4828</v>
      </c>
      <c r="M361" s="49">
        <v>500</v>
      </c>
      <c r="N361" s="49">
        <v>400</v>
      </c>
      <c r="O361" s="49">
        <v>120</v>
      </c>
      <c r="P361" s="49">
        <v>30</v>
      </c>
      <c r="Q361" s="49">
        <v>500</v>
      </c>
      <c r="R361" s="49">
        <v>600</v>
      </c>
      <c r="S361" s="50" t="s">
        <v>7</v>
      </c>
      <c r="T361" s="49" t="s">
        <v>137</v>
      </c>
      <c r="U361" s="49" t="s">
        <v>137</v>
      </c>
      <c r="V361" s="49" t="s">
        <v>137</v>
      </c>
      <c r="W361" s="50" t="s">
        <v>137</v>
      </c>
      <c r="X361" s="49" t="s">
        <v>137</v>
      </c>
      <c r="Y361" s="50" t="s">
        <v>137</v>
      </c>
      <c r="Z361" s="49" t="s">
        <v>137</v>
      </c>
      <c r="AA361" s="49">
        <v>11</v>
      </c>
      <c r="AB361" s="67" t="s">
        <v>137</v>
      </c>
      <c r="AC361" s="63" t="s">
        <v>790</v>
      </c>
      <c r="AD361" s="63" t="s">
        <v>1086</v>
      </c>
      <c r="AE361" s="43" t="s">
        <v>137</v>
      </c>
      <c r="AF361" s="2"/>
      <c r="BE361" s="8" t="str">
        <f t="shared" si="424"/>
        <v>X</v>
      </c>
      <c r="BG361" s="8" t="str">
        <f t="shared" si="361"/>
        <v/>
      </c>
      <c r="BH361" s="8" t="str">
        <f t="shared" si="362"/>
        <v/>
      </c>
      <c r="BI361" s="8" t="str">
        <f t="shared" si="363"/>
        <v/>
      </c>
      <c r="BJ361" s="8" t="str">
        <f t="shared" si="364"/>
        <v/>
      </c>
      <c r="BK361" s="8" t="str">
        <f t="shared" si="365"/>
        <v/>
      </c>
      <c r="BL361" s="8" t="str">
        <f t="shared" si="366"/>
        <v/>
      </c>
      <c r="BM361" s="8" t="str">
        <f t="shared" si="367"/>
        <v/>
      </c>
      <c r="BN361" s="8" t="str">
        <f t="shared" si="368"/>
        <v>Yellow</v>
      </c>
      <c r="BO361" s="8" t="str">
        <f t="shared" si="369"/>
        <v>Yellow</v>
      </c>
      <c r="BP361" s="8" t="str">
        <f t="shared" si="370"/>
        <v/>
      </c>
      <c r="BQ361" s="8" t="str">
        <f t="shared" si="371"/>
        <v/>
      </c>
      <c r="BR361" s="8" t="str">
        <f t="shared" si="372"/>
        <v/>
      </c>
      <c r="BS361" s="8" t="str">
        <f t="shared" si="373"/>
        <v/>
      </c>
      <c r="BT361" s="8" t="str">
        <f t="shared" si="374"/>
        <v/>
      </c>
      <c r="BU361" s="8" t="str">
        <f t="shared" si="375"/>
        <v/>
      </c>
      <c r="BV361" s="8" t="str">
        <f t="shared" si="376"/>
        <v/>
      </c>
      <c r="BW361" s="8" t="str">
        <f t="shared" si="377"/>
        <v/>
      </c>
      <c r="BX361" s="8" t="str">
        <f t="shared" si="378"/>
        <v/>
      </c>
      <c r="BY361" s="8" t="str">
        <f t="shared" si="379"/>
        <v>Yellow</v>
      </c>
      <c r="BZ361" s="8" t="str">
        <f t="shared" si="380"/>
        <v>Yellow</v>
      </c>
      <c r="CA361" s="8" t="str">
        <f t="shared" si="381"/>
        <v>Yellow</v>
      </c>
      <c r="CB361" s="8" t="str">
        <f t="shared" si="382"/>
        <v>Yellow</v>
      </c>
      <c r="CC361" s="8" t="str">
        <f t="shared" si="383"/>
        <v>Yellow</v>
      </c>
      <c r="CD361" s="8" t="str">
        <f t="shared" si="384"/>
        <v>Yellow</v>
      </c>
      <c r="CE361" s="8" t="str">
        <f t="shared" si="385"/>
        <v>Yellow</v>
      </c>
      <c r="CF361" s="8" t="str">
        <f t="shared" si="386"/>
        <v/>
      </c>
      <c r="CG361" s="8" t="str">
        <f t="shared" si="425"/>
        <v>Yellow</v>
      </c>
      <c r="CH361" s="8" t="str">
        <f t="shared" si="387"/>
        <v/>
      </c>
      <c r="CI361" s="8" t="str">
        <f t="shared" si="426"/>
        <v/>
      </c>
      <c r="CJ361" s="8" t="str">
        <f t="shared" si="388"/>
        <v>Yellow</v>
      </c>
      <c r="CL361" s="10" t="str">
        <f t="shared" si="427"/>
        <v>Spain - Valencia - Hotel Las Arenas</v>
      </c>
      <c r="CN361" s="22">
        <f t="shared" si="389"/>
        <v>4828</v>
      </c>
      <c r="CO361" s="22" t="str">
        <f t="shared" si="390"/>
        <v/>
      </c>
      <c r="CP361" s="22" t="str">
        <f t="shared" si="391"/>
        <v/>
      </c>
      <c r="CQ361" s="22" t="str">
        <f t="shared" si="392"/>
        <v/>
      </c>
      <c r="CR361" s="22" t="str">
        <f t="shared" si="428"/>
        <v/>
      </c>
      <c r="CS361" s="22">
        <f t="shared" si="429"/>
        <v>11</v>
      </c>
      <c r="CY361" s="8" t="str">
        <f t="shared" si="393"/>
        <v>X</v>
      </c>
      <c r="CZ361" s="29" t="str">
        <f t="shared" si="394"/>
        <v>X</v>
      </c>
      <c r="DB361" s="8" t="str">
        <f t="shared" si="395"/>
        <v>X</v>
      </c>
      <c r="DC361" s="8" t="str">
        <f t="shared" si="396"/>
        <v>X</v>
      </c>
      <c r="DD361" s="8" t="str">
        <f t="shared" si="397"/>
        <v>X</v>
      </c>
      <c r="DE361" s="8" t="str">
        <f t="shared" si="398"/>
        <v>X</v>
      </c>
      <c r="DF361" s="8" t="str">
        <f t="shared" si="399"/>
        <v>X</v>
      </c>
      <c r="DG361" s="8" t="str">
        <f t="shared" si="400"/>
        <v>X</v>
      </c>
      <c r="DH361" s="8" t="str">
        <f t="shared" si="401"/>
        <v>X</v>
      </c>
      <c r="DI361" s="8" t="str">
        <f t="shared" si="402"/>
        <v>X</v>
      </c>
      <c r="DJ361" s="8" t="str">
        <f t="shared" si="403"/>
        <v>X</v>
      </c>
      <c r="DK361" s="8" t="str">
        <f t="shared" si="404"/>
        <v>X</v>
      </c>
      <c r="DL361" s="8" t="str">
        <f t="shared" si="405"/>
        <v>X</v>
      </c>
      <c r="DM361" s="8" t="str">
        <f t="shared" si="406"/>
        <v>X</v>
      </c>
      <c r="DN361" s="8" t="str">
        <f t="shared" si="407"/>
        <v>X</v>
      </c>
      <c r="DO361" s="8" t="str">
        <f t="shared" si="408"/>
        <v>X</v>
      </c>
      <c r="DP361" s="8" t="str">
        <f t="shared" si="409"/>
        <v>X</v>
      </c>
      <c r="DQ361" s="8" t="str">
        <f t="shared" si="410"/>
        <v>X</v>
      </c>
      <c r="DR361" s="8" t="str">
        <f t="shared" si="411"/>
        <v>X</v>
      </c>
      <c r="DS361" s="8" t="str">
        <f t="shared" si="412"/>
        <v>X</v>
      </c>
      <c r="DT361" s="8" t="str">
        <f t="shared" si="413"/>
        <v>X</v>
      </c>
      <c r="DU361" s="8" t="str">
        <f t="shared" si="414"/>
        <v>X</v>
      </c>
      <c r="DV361" s="8" t="str">
        <f t="shared" si="415"/>
        <v>X</v>
      </c>
      <c r="DW361" s="8" t="str">
        <f t="shared" si="416"/>
        <v>X</v>
      </c>
      <c r="DX361" s="8" t="str">
        <f t="shared" si="417"/>
        <v>X</v>
      </c>
      <c r="DZ361" s="8" t="str">
        <f t="shared" si="418"/>
        <v>X</v>
      </c>
      <c r="EB361" s="8">
        <f>IF($DZ361="", "", COUNTIF($DZ$11:$DZ361, "X"))</f>
        <v>351</v>
      </c>
      <c r="ED361" s="10" t="str">
        <f t="shared" si="419"/>
        <v>351. Hotel Las Arenas</v>
      </c>
      <c r="EF361" s="8">
        <v>351</v>
      </c>
      <c r="EH361" s="10" t="str">
        <f>IF($B361="", "", IF(COUNTIF($B$11:$B361, $B361)&gt;1, "", $B361))</f>
        <v/>
      </c>
      <c r="EI361" s="8" t="str">
        <f t="shared" si="420"/>
        <v/>
      </c>
      <c r="EJ361" s="10" t="str">
        <f t="shared" si="421"/>
        <v/>
      </c>
      <c r="EL361" s="10" t="str">
        <f>IF($C361="", "", IF(COUNTIF($C$11:$C361, $C361)&gt;1, "", $C361))</f>
        <v>Valencia</v>
      </c>
      <c r="EM361" s="8">
        <f t="shared" si="422"/>
        <v>339</v>
      </c>
      <c r="EN361" s="10" t="str">
        <f t="shared" si="423"/>
        <v>Vitznau</v>
      </c>
    </row>
    <row r="362" spans="1:144" hidden="1" x14ac:dyDescent="0.35">
      <c r="A362" s="2"/>
      <c r="B362" s="41" t="s">
        <v>595</v>
      </c>
      <c r="C362" s="42" t="s">
        <v>603</v>
      </c>
      <c r="D362" s="42" t="s">
        <v>627</v>
      </c>
      <c r="E362" s="49">
        <v>125</v>
      </c>
      <c r="F362" s="49">
        <v>83</v>
      </c>
      <c r="G362" s="49">
        <v>42</v>
      </c>
      <c r="H362" s="49">
        <v>6</v>
      </c>
      <c r="I362" s="42" t="s">
        <v>137</v>
      </c>
      <c r="J362" s="50" t="s">
        <v>137</v>
      </c>
      <c r="K362" s="49">
        <v>40</v>
      </c>
      <c r="L362" s="49">
        <v>650</v>
      </c>
      <c r="M362" s="49">
        <v>250</v>
      </c>
      <c r="N362" s="49">
        <v>80</v>
      </c>
      <c r="O362" s="49">
        <v>100</v>
      </c>
      <c r="P362" s="49">
        <v>70</v>
      </c>
      <c r="Q362" s="49">
        <v>180</v>
      </c>
      <c r="R362" s="49">
        <v>250</v>
      </c>
      <c r="S362" s="50" t="s">
        <v>7</v>
      </c>
      <c r="T362" s="49" t="s">
        <v>137</v>
      </c>
      <c r="U362" s="49" t="s">
        <v>137</v>
      </c>
      <c r="V362" s="49" t="s">
        <v>137</v>
      </c>
      <c r="W362" s="50" t="s">
        <v>7</v>
      </c>
      <c r="X362" s="49" t="s">
        <v>137</v>
      </c>
      <c r="Y362" s="50" t="s">
        <v>137</v>
      </c>
      <c r="Z362" s="49" t="s">
        <v>137</v>
      </c>
      <c r="AA362" s="49">
        <v>20</v>
      </c>
      <c r="AB362" s="67" t="s">
        <v>137</v>
      </c>
      <c r="AC362" s="63" t="s">
        <v>790</v>
      </c>
      <c r="AD362" s="63" t="s">
        <v>1089</v>
      </c>
      <c r="AE362" s="43" t="s">
        <v>137</v>
      </c>
      <c r="AF362" s="2"/>
      <c r="BE362" s="8" t="str">
        <f t="shared" si="424"/>
        <v>X</v>
      </c>
      <c r="BG362" s="8" t="str">
        <f t="shared" si="361"/>
        <v/>
      </c>
      <c r="BH362" s="8" t="str">
        <f t="shared" si="362"/>
        <v/>
      </c>
      <c r="BI362" s="8" t="str">
        <f t="shared" si="363"/>
        <v/>
      </c>
      <c r="BJ362" s="8" t="str">
        <f t="shared" si="364"/>
        <v/>
      </c>
      <c r="BK362" s="8" t="str">
        <f t="shared" si="365"/>
        <v/>
      </c>
      <c r="BL362" s="8" t="str">
        <f t="shared" si="366"/>
        <v/>
      </c>
      <c r="BM362" s="8" t="str">
        <f t="shared" si="367"/>
        <v/>
      </c>
      <c r="BN362" s="8" t="str">
        <f t="shared" si="368"/>
        <v>Yellow</v>
      </c>
      <c r="BO362" s="8" t="str">
        <f t="shared" si="369"/>
        <v>Yellow</v>
      </c>
      <c r="BP362" s="8" t="str">
        <f t="shared" si="370"/>
        <v/>
      </c>
      <c r="BQ362" s="8" t="str">
        <f t="shared" si="371"/>
        <v/>
      </c>
      <c r="BR362" s="8" t="str">
        <f t="shared" si="372"/>
        <v/>
      </c>
      <c r="BS362" s="8" t="str">
        <f t="shared" si="373"/>
        <v/>
      </c>
      <c r="BT362" s="8" t="str">
        <f t="shared" si="374"/>
        <v/>
      </c>
      <c r="BU362" s="8" t="str">
        <f t="shared" si="375"/>
        <v/>
      </c>
      <c r="BV362" s="8" t="str">
        <f t="shared" si="376"/>
        <v/>
      </c>
      <c r="BW362" s="8" t="str">
        <f t="shared" si="377"/>
        <v/>
      </c>
      <c r="BX362" s="8" t="str">
        <f t="shared" si="378"/>
        <v/>
      </c>
      <c r="BY362" s="8" t="str">
        <f t="shared" si="379"/>
        <v>Yellow</v>
      </c>
      <c r="BZ362" s="8" t="str">
        <f t="shared" si="380"/>
        <v>Yellow</v>
      </c>
      <c r="CA362" s="8" t="str">
        <f t="shared" si="381"/>
        <v>Yellow</v>
      </c>
      <c r="CB362" s="8" t="str">
        <f t="shared" si="382"/>
        <v/>
      </c>
      <c r="CC362" s="8" t="str">
        <f t="shared" si="383"/>
        <v>Yellow</v>
      </c>
      <c r="CD362" s="8" t="str">
        <f t="shared" si="384"/>
        <v>Yellow</v>
      </c>
      <c r="CE362" s="8" t="str">
        <f t="shared" si="385"/>
        <v>Yellow</v>
      </c>
      <c r="CF362" s="8" t="str">
        <f t="shared" si="386"/>
        <v/>
      </c>
      <c r="CG362" s="8" t="str">
        <f t="shared" si="425"/>
        <v>Yellow</v>
      </c>
      <c r="CH362" s="8" t="str">
        <f t="shared" si="387"/>
        <v/>
      </c>
      <c r="CI362" s="8" t="str">
        <f t="shared" si="426"/>
        <v/>
      </c>
      <c r="CJ362" s="8" t="str">
        <f t="shared" si="388"/>
        <v>Yellow</v>
      </c>
      <c r="CL362" s="10" t="str">
        <f t="shared" si="427"/>
        <v>Spain - Barcelona - El Palace, Barcelona</v>
      </c>
      <c r="CN362" s="22">
        <f t="shared" si="389"/>
        <v>650</v>
      </c>
      <c r="CO362" s="22" t="str">
        <f t="shared" si="390"/>
        <v/>
      </c>
      <c r="CP362" s="22" t="str">
        <f t="shared" si="391"/>
        <v/>
      </c>
      <c r="CQ362" s="22" t="str">
        <f t="shared" si="392"/>
        <v/>
      </c>
      <c r="CR362" s="22" t="str">
        <f t="shared" si="428"/>
        <v/>
      </c>
      <c r="CS362" s="22">
        <f t="shared" si="429"/>
        <v>20</v>
      </c>
      <c r="CY362" s="8" t="str">
        <f t="shared" si="393"/>
        <v>X</v>
      </c>
      <c r="CZ362" s="29" t="str">
        <f t="shared" si="394"/>
        <v>X</v>
      </c>
      <c r="DB362" s="8" t="str">
        <f t="shared" si="395"/>
        <v>X</v>
      </c>
      <c r="DC362" s="8" t="str">
        <f t="shared" si="396"/>
        <v>X</v>
      </c>
      <c r="DD362" s="8" t="str">
        <f t="shared" si="397"/>
        <v>X</v>
      </c>
      <c r="DE362" s="8" t="str">
        <f t="shared" si="398"/>
        <v>X</v>
      </c>
      <c r="DF362" s="8" t="str">
        <f t="shared" si="399"/>
        <v>X</v>
      </c>
      <c r="DG362" s="8" t="str">
        <f t="shared" si="400"/>
        <v>X</v>
      </c>
      <c r="DH362" s="8" t="str">
        <f t="shared" si="401"/>
        <v>X</v>
      </c>
      <c r="DI362" s="8" t="str">
        <f t="shared" si="402"/>
        <v>X</v>
      </c>
      <c r="DJ362" s="8" t="str">
        <f t="shared" si="403"/>
        <v>X</v>
      </c>
      <c r="DK362" s="8" t="str">
        <f t="shared" si="404"/>
        <v>X</v>
      </c>
      <c r="DL362" s="8" t="str">
        <f t="shared" si="405"/>
        <v>X</v>
      </c>
      <c r="DM362" s="8" t="str">
        <f t="shared" si="406"/>
        <v>X</v>
      </c>
      <c r="DN362" s="8" t="str">
        <f t="shared" si="407"/>
        <v>X</v>
      </c>
      <c r="DO362" s="8" t="str">
        <f t="shared" si="408"/>
        <v>X</v>
      </c>
      <c r="DP362" s="8" t="str">
        <f t="shared" si="409"/>
        <v>X</v>
      </c>
      <c r="DQ362" s="8" t="str">
        <f t="shared" si="410"/>
        <v>X</v>
      </c>
      <c r="DR362" s="8" t="str">
        <f t="shared" si="411"/>
        <v>X</v>
      </c>
      <c r="DS362" s="8" t="str">
        <f t="shared" si="412"/>
        <v>X</v>
      </c>
      <c r="DT362" s="8" t="str">
        <f t="shared" si="413"/>
        <v>X</v>
      </c>
      <c r="DU362" s="8" t="str">
        <f t="shared" si="414"/>
        <v>X</v>
      </c>
      <c r="DV362" s="8" t="str">
        <f t="shared" si="415"/>
        <v>X</v>
      </c>
      <c r="DW362" s="8" t="str">
        <f t="shared" si="416"/>
        <v>X</v>
      </c>
      <c r="DX362" s="8" t="str">
        <f t="shared" si="417"/>
        <v>X</v>
      </c>
      <c r="DZ362" s="8" t="str">
        <f t="shared" si="418"/>
        <v>X</v>
      </c>
      <c r="EB362" s="8">
        <f>IF($DZ362="", "", COUNTIF($DZ$11:$DZ362, "X"))</f>
        <v>352</v>
      </c>
      <c r="ED362" s="10" t="str">
        <f t="shared" si="419"/>
        <v>352. El Palace, Barcelona</v>
      </c>
      <c r="EF362" s="8">
        <v>352</v>
      </c>
      <c r="EH362" s="10" t="str">
        <f>IF($B362="", "", IF(COUNTIF($B$11:$B362, $B362)&gt;1, "", $B362))</f>
        <v/>
      </c>
      <c r="EI362" s="8" t="str">
        <f t="shared" si="420"/>
        <v/>
      </c>
      <c r="EJ362" s="10" t="str">
        <f t="shared" si="421"/>
        <v/>
      </c>
      <c r="EL362" s="10" t="str">
        <f>IF($C362="", "", IF(COUNTIF($C$11:$C362, $C362)&gt;1, "", $C362))</f>
        <v/>
      </c>
      <c r="EM362" s="8" t="str">
        <f t="shared" si="422"/>
        <v/>
      </c>
      <c r="EN362" s="10" t="str">
        <f t="shared" si="423"/>
        <v>Vysoký Újezd</v>
      </c>
    </row>
    <row r="363" spans="1:144" hidden="1" x14ac:dyDescent="0.35">
      <c r="A363" s="2"/>
      <c r="B363" s="41" t="s">
        <v>595</v>
      </c>
      <c r="C363" s="42" t="s">
        <v>625</v>
      </c>
      <c r="D363" s="42" t="s">
        <v>1447</v>
      </c>
      <c r="E363" s="49">
        <v>161</v>
      </c>
      <c r="F363" s="49">
        <v>158</v>
      </c>
      <c r="G363" s="49">
        <v>3</v>
      </c>
      <c r="H363" s="49">
        <v>11</v>
      </c>
      <c r="I363" s="42" t="s">
        <v>137</v>
      </c>
      <c r="J363" s="50" t="s">
        <v>137</v>
      </c>
      <c r="K363" s="49">
        <v>220</v>
      </c>
      <c r="L363" s="49">
        <v>650</v>
      </c>
      <c r="M363" s="49">
        <v>700</v>
      </c>
      <c r="N363" s="49">
        <v>450</v>
      </c>
      <c r="O363" s="49">
        <v>270</v>
      </c>
      <c r="P363" s="49">
        <v>150</v>
      </c>
      <c r="Q363" s="49">
        <v>450</v>
      </c>
      <c r="R363" s="49">
        <v>700</v>
      </c>
      <c r="S363" s="50" t="s">
        <v>7</v>
      </c>
      <c r="T363" s="49" t="s">
        <v>137</v>
      </c>
      <c r="U363" s="49" t="s">
        <v>137</v>
      </c>
      <c r="V363" s="49" t="s">
        <v>137</v>
      </c>
      <c r="W363" s="50" t="s">
        <v>137</v>
      </c>
      <c r="X363" s="49" t="s">
        <v>137</v>
      </c>
      <c r="Y363" s="50" t="s">
        <v>137</v>
      </c>
      <c r="Z363" s="49" t="s">
        <v>137</v>
      </c>
      <c r="AA363" s="49">
        <v>34</v>
      </c>
      <c r="AB363" s="67" t="s">
        <v>137</v>
      </c>
      <c r="AC363" s="63" t="s">
        <v>790</v>
      </c>
      <c r="AD363" s="63" t="s">
        <v>1088</v>
      </c>
      <c r="AE363" s="43" t="s">
        <v>137</v>
      </c>
      <c r="AF363" s="2"/>
      <c r="BE363" s="8" t="str">
        <f t="shared" si="424"/>
        <v>X</v>
      </c>
      <c r="BG363" s="8" t="str">
        <f t="shared" si="361"/>
        <v/>
      </c>
      <c r="BH363" s="8" t="str">
        <f t="shared" si="362"/>
        <v/>
      </c>
      <c r="BI363" s="8" t="str">
        <f t="shared" si="363"/>
        <v/>
      </c>
      <c r="BJ363" s="8" t="str">
        <f t="shared" si="364"/>
        <v/>
      </c>
      <c r="BK363" s="8" t="str">
        <f t="shared" si="365"/>
        <v/>
      </c>
      <c r="BL363" s="8" t="str">
        <f t="shared" si="366"/>
        <v/>
      </c>
      <c r="BM363" s="8" t="str">
        <f t="shared" si="367"/>
        <v/>
      </c>
      <c r="BN363" s="8" t="str">
        <f t="shared" si="368"/>
        <v>Yellow</v>
      </c>
      <c r="BO363" s="8" t="str">
        <f t="shared" si="369"/>
        <v>Yellow</v>
      </c>
      <c r="BP363" s="8" t="str">
        <f t="shared" si="370"/>
        <v/>
      </c>
      <c r="BQ363" s="8" t="str">
        <f t="shared" si="371"/>
        <v/>
      </c>
      <c r="BR363" s="8" t="str">
        <f t="shared" si="372"/>
        <v/>
      </c>
      <c r="BS363" s="8" t="str">
        <f t="shared" si="373"/>
        <v/>
      </c>
      <c r="BT363" s="8" t="str">
        <f t="shared" si="374"/>
        <v/>
      </c>
      <c r="BU363" s="8" t="str">
        <f t="shared" si="375"/>
        <v/>
      </c>
      <c r="BV363" s="8" t="str">
        <f t="shared" si="376"/>
        <v/>
      </c>
      <c r="BW363" s="8" t="str">
        <f t="shared" si="377"/>
        <v/>
      </c>
      <c r="BX363" s="8" t="str">
        <f t="shared" si="378"/>
        <v/>
      </c>
      <c r="BY363" s="8" t="str">
        <f t="shared" si="379"/>
        <v>Yellow</v>
      </c>
      <c r="BZ363" s="8" t="str">
        <f t="shared" si="380"/>
        <v>Yellow</v>
      </c>
      <c r="CA363" s="8" t="str">
        <f t="shared" si="381"/>
        <v>Yellow</v>
      </c>
      <c r="CB363" s="8" t="str">
        <f t="shared" si="382"/>
        <v>Yellow</v>
      </c>
      <c r="CC363" s="8" t="str">
        <f t="shared" si="383"/>
        <v>Yellow</v>
      </c>
      <c r="CD363" s="8" t="str">
        <f t="shared" si="384"/>
        <v>Yellow</v>
      </c>
      <c r="CE363" s="8" t="str">
        <f t="shared" si="385"/>
        <v>Yellow</v>
      </c>
      <c r="CF363" s="8" t="str">
        <f t="shared" si="386"/>
        <v/>
      </c>
      <c r="CG363" s="8" t="str">
        <f t="shared" si="425"/>
        <v>Yellow</v>
      </c>
      <c r="CH363" s="8" t="str">
        <f t="shared" si="387"/>
        <v/>
      </c>
      <c r="CI363" s="8" t="str">
        <f t="shared" si="426"/>
        <v/>
      </c>
      <c r="CJ363" s="8" t="str">
        <f t="shared" si="388"/>
        <v>Yellow</v>
      </c>
      <c r="CL363" s="10" t="str">
        <f t="shared" si="427"/>
        <v>Spain - Marbella - Hotel Puente Romano Marbella</v>
      </c>
      <c r="CN363" s="22">
        <f t="shared" si="389"/>
        <v>650</v>
      </c>
      <c r="CO363" s="22" t="str">
        <f t="shared" si="390"/>
        <v/>
      </c>
      <c r="CP363" s="22" t="str">
        <f t="shared" si="391"/>
        <v/>
      </c>
      <c r="CQ363" s="22" t="str">
        <f t="shared" si="392"/>
        <v/>
      </c>
      <c r="CR363" s="22" t="str">
        <f t="shared" si="428"/>
        <v/>
      </c>
      <c r="CS363" s="22">
        <f t="shared" si="429"/>
        <v>34</v>
      </c>
      <c r="CY363" s="8" t="str">
        <f t="shared" si="393"/>
        <v>X</v>
      </c>
      <c r="CZ363" s="29" t="str">
        <f t="shared" si="394"/>
        <v>X</v>
      </c>
      <c r="DB363" s="8" t="str">
        <f t="shared" si="395"/>
        <v>X</v>
      </c>
      <c r="DC363" s="8" t="str">
        <f t="shared" si="396"/>
        <v>X</v>
      </c>
      <c r="DD363" s="8" t="str">
        <f t="shared" si="397"/>
        <v>X</v>
      </c>
      <c r="DE363" s="8" t="str">
        <f t="shared" si="398"/>
        <v>X</v>
      </c>
      <c r="DF363" s="8" t="str">
        <f t="shared" si="399"/>
        <v>X</v>
      </c>
      <c r="DG363" s="8" t="str">
        <f t="shared" si="400"/>
        <v>X</v>
      </c>
      <c r="DH363" s="8" t="str">
        <f t="shared" si="401"/>
        <v>X</v>
      </c>
      <c r="DI363" s="8" t="str">
        <f t="shared" si="402"/>
        <v>X</v>
      </c>
      <c r="DJ363" s="8" t="str">
        <f t="shared" si="403"/>
        <v>X</v>
      </c>
      <c r="DK363" s="8" t="str">
        <f t="shared" si="404"/>
        <v>X</v>
      </c>
      <c r="DL363" s="8" t="str">
        <f t="shared" si="405"/>
        <v>X</v>
      </c>
      <c r="DM363" s="8" t="str">
        <f t="shared" si="406"/>
        <v>X</v>
      </c>
      <c r="DN363" s="8" t="str">
        <f t="shared" si="407"/>
        <v>X</v>
      </c>
      <c r="DO363" s="8" t="str">
        <f t="shared" si="408"/>
        <v>X</v>
      </c>
      <c r="DP363" s="8" t="str">
        <f t="shared" si="409"/>
        <v>X</v>
      </c>
      <c r="DQ363" s="8" t="str">
        <f t="shared" si="410"/>
        <v>X</v>
      </c>
      <c r="DR363" s="8" t="str">
        <f t="shared" si="411"/>
        <v>X</v>
      </c>
      <c r="DS363" s="8" t="str">
        <f t="shared" si="412"/>
        <v>X</v>
      </c>
      <c r="DT363" s="8" t="str">
        <f t="shared" si="413"/>
        <v>X</v>
      </c>
      <c r="DU363" s="8" t="str">
        <f t="shared" si="414"/>
        <v>X</v>
      </c>
      <c r="DV363" s="8" t="str">
        <f t="shared" si="415"/>
        <v>X</v>
      </c>
      <c r="DW363" s="8" t="str">
        <f t="shared" si="416"/>
        <v>X</v>
      </c>
      <c r="DX363" s="8" t="str">
        <f t="shared" si="417"/>
        <v>X</v>
      </c>
      <c r="DZ363" s="8" t="str">
        <f t="shared" si="418"/>
        <v>X</v>
      </c>
      <c r="EB363" s="8">
        <f>IF($DZ363="", "", COUNTIF($DZ$11:$DZ363, "X"))</f>
        <v>353</v>
      </c>
      <c r="ED363" s="10" t="str">
        <f t="shared" si="419"/>
        <v>353. Hotel Puente Romano Marbella</v>
      </c>
      <c r="EF363" s="8">
        <v>353</v>
      </c>
      <c r="EH363" s="10" t="str">
        <f>IF($B363="", "", IF(COUNTIF($B$11:$B363, $B363)&gt;1, "", $B363))</f>
        <v/>
      </c>
      <c r="EI363" s="8" t="str">
        <f t="shared" si="420"/>
        <v/>
      </c>
      <c r="EJ363" s="10" t="str">
        <f t="shared" si="421"/>
        <v/>
      </c>
      <c r="EL363" s="10" t="str">
        <f>IF($C363="", "", IF(COUNTIF($C$11:$C363, $C363)&gt;1, "", $C363))</f>
        <v>Marbella</v>
      </c>
      <c r="EM363" s="8">
        <f t="shared" si="422"/>
        <v>173</v>
      </c>
      <c r="EN363" s="10" t="str">
        <f t="shared" si="423"/>
        <v>Washington</v>
      </c>
    </row>
    <row r="364" spans="1:144" hidden="1" x14ac:dyDescent="0.35">
      <c r="A364" s="2"/>
      <c r="B364" s="41" t="s">
        <v>595</v>
      </c>
      <c r="C364" s="42" t="s">
        <v>625</v>
      </c>
      <c r="D364" s="42" t="s">
        <v>626</v>
      </c>
      <c r="E364" s="49">
        <v>130</v>
      </c>
      <c r="F364" s="49">
        <v>64</v>
      </c>
      <c r="G364" s="49">
        <v>66</v>
      </c>
      <c r="H364" s="49">
        <v>6</v>
      </c>
      <c r="I364" s="42" t="s">
        <v>137</v>
      </c>
      <c r="J364" s="50" t="s">
        <v>137</v>
      </c>
      <c r="K364" s="49">
        <v>125</v>
      </c>
      <c r="L364" s="49">
        <v>932</v>
      </c>
      <c r="M364" s="49">
        <v>260</v>
      </c>
      <c r="N364" s="49">
        <v>140</v>
      </c>
      <c r="O364" s="49">
        <v>80</v>
      </c>
      <c r="P364" s="49">
        <v>46</v>
      </c>
      <c r="Q364" s="49">
        <v>250</v>
      </c>
      <c r="R364" s="49">
        <v>320</v>
      </c>
      <c r="S364" s="50" t="s">
        <v>7</v>
      </c>
      <c r="T364" s="49" t="s">
        <v>137</v>
      </c>
      <c r="U364" s="49" t="s">
        <v>137</v>
      </c>
      <c r="V364" s="49" t="s">
        <v>137</v>
      </c>
      <c r="W364" s="50" t="s">
        <v>7</v>
      </c>
      <c r="X364" s="49" t="s">
        <v>137</v>
      </c>
      <c r="Y364" s="50" t="s">
        <v>137</v>
      </c>
      <c r="Z364" s="49" t="s">
        <v>137</v>
      </c>
      <c r="AA364" s="49">
        <v>43</v>
      </c>
      <c r="AB364" s="67" t="s">
        <v>137</v>
      </c>
      <c r="AC364" s="63" t="s">
        <v>790</v>
      </c>
      <c r="AD364" s="63" t="s">
        <v>1087</v>
      </c>
      <c r="AE364" s="43" t="s">
        <v>137</v>
      </c>
      <c r="AF364" s="2"/>
      <c r="BE364" s="8" t="str">
        <f t="shared" si="424"/>
        <v>X</v>
      </c>
      <c r="BG364" s="8" t="str">
        <f t="shared" si="361"/>
        <v/>
      </c>
      <c r="BH364" s="8" t="str">
        <f t="shared" si="362"/>
        <v/>
      </c>
      <c r="BI364" s="8" t="str">
        <f t="shared" si="363"/>
        <v/>
      </c>
      <c r="BJ364" s="8" t="str">
        <f t="shared" si="364"/>
        <v/>
      </c>
      <c r="BK364" s="8" t="str">
        <f t="shared" si="365"/>
        <v/>
      </c>
      <c r="BL364" s="8" t="str">
        <f t="shared" si="366"/>
        <v/>
      </c>
      <c r="BM364" s="8" t="str">
        <f t="shared" si="367"/>
        <v/>
      </c>
      <c r="BN364" s="8" t="str">
        <f t="shared" si="368"/>
        <v>Yellow</v>
      </c>
      <c r="BO364" s="8" t="str">
        <f t="shared" si="369"/>
        <v>Yellow</v>
      </c>
      <c r="BP364" s="8" t="str">
        <f t="shared" si="370"/>
        <v/>
      </c>
      <c r="BQ364" s="8" t="str">
        <f t="shared" si="371"/>
        <v/>
      </c>
      <c r="BR364" s="8" t="str">
        <f t="shared" si="372"/>
        <v/>
      </c>
      <c r="BS364" s="8" t="str">
        <f t="shared" si="373"/>
        <v/>
      </c>
      <c r="BT364" s="8" t="str">
        <f t="shared" si="374"/>
        <v/>
      </c>
      <c r="BU364" s="8" t="str">
        <f t="shared" si="375"/>
        <v/>
      </c>
      <c r="BV364" s="8" t="str">
        <f t="shared" si="376"/>
        <v/>
      </c>
      <c r="BW364" s="8" t="str">
        <f t="shared" si="377"/>
        <v/>
      </c>
      <c r="BX364" s="8" t="str">
        <f t="shared" si="378"/>
        <v/>
      </c>
      <c r="BY364" s="8" t="str">
        <f t="shared" si="379"/>
        <v>Yellow</v>
      </c>
      <c r="BZ364" s="8" t="str">
        <f t="shared" si="380"/>
        <v>Yellow</v>
      </c>
      <c r="CA364" s="8" t="str">
        <f t="shared" si="381"/>
        <v>Yellow</v>
      </c>
      <c r="CB364" s="8" t="str">
        <f t="shared" si="382"/>
        <v/>
      </c>
      <c r="CC364" s="8" t="str">
        <f t="shared" si="383"/>
        <v>Yellow</v>
      </c>
      <c r="CD364" s="8" t="str">
        <f t="shared" si="384"/>
        <v>Yellow</v>
      </c>
      <c r="CE364" s="8" t="str">
        <f t="shared" si="385"/>
        <v>Yellow</v>
      </c>
      <c r="CF364" s="8" t="str">
        <f t="shared" si="386"/>
        <v/>
      </c>
      <c r="CG364" s="8" t="str">
        <f t="shared" si="425"/>
        <v>Yellow</v>
      </c>
      <c r="CH364" s="8" t="str">
        <f t="shared" si="387"/>
        <v/>
      </c>
      <c r="CI364" s="8" t="str">
        <f t="shared" si="426"/>
        <v/>
      </c>
      <c r="CJ364" s="8" t="str">
        <f t="shared" si="388"/>
        <v>Yellow</v>
      </c>
      <c r="CL364" s="10" t="str">
        <f t="shared" si="427"/>
        <v>Spain - Marbella - Anantara Villa Padierna Palace</v>
      </c>
      <c r="CN364" s="22">
        <f t="shared" si="389"/>
        <v>932</v>
      </c>
      <c r="CO364" s="22" t="str">
        <f t="shared" si="390"/>
        <v/>
      </c>
      <c r="CP364" s="22" t="str">
        <f t="shared" si="391"/>
        <v/>
      </c>
      <c r="CQ364" s="22" t="str">
        <f t="shared" si="392"/>
        <v/>
      </c>
      <c r="CR364" s="22" t="str">
        <f t="shared" si="428"/>
        <v/>
      </c>
      <c r="CS364" s="22">
        <f t="shared" si="429"/>
        <v>43</v>
      </c>
      <c r="CY364" s="8" t="str">
        <f t="shared" si="393"/>
        <v>X</v>
      </c>
      <c r="CZ364" s="29" t="str">
        <f t="shared" si="394"/>
        <v>X</v>
      </c>
      <c r="DB364" s="8" t="str">
        <f t="shared" si="395"/>
        <v>X</v>
      </c>
      <c r="DC364" s="8" t="str">
        <f t="shared" si="396"/>
        <v>X</v>
      </c>
      <c r="DD364" s="8" t="str">
        <f t="shared" si="397"/>
        <v>X</v>
      </c>
      <c r="DE364" s="8" t="str">
        <f t="shared" si="398"/>
        <v>X</v>
      </c>
      <c r="DF364" s="8" t="str">
        <f t="shared" si="399"/>
        <v>X</v>
      </c>
      <c r="DG364" s="8" t="str">
        <f t="shared" si="400"/>
        <v>X</v>
      </c>
      <c r="DH364" s="8" t="str">
        <f t="shared" si="401"/>
        <v>X</v>
      </c>
      <c r="DI364" s="8" t="str">
        <f t="shared" si="402"/>
        <v>X</v>
      </c>
      <c r="DJ364" s="8" t="str">
        <f t="shared" si="403"/>
        <v>X</v>
      </c>
      <c r="DK364" s="8" t="str">
        <f t="shared" si="404"/>
        <v>X</v>
      </c>
      <c r="DL364" s="8" t="str">
        <f t="shared" si="405"/>
        <v>X</v>
      </c>
      <c r="DM364" s="8" t="str">
        <f t="shared" si="406"/>
        <v>X</v>
      </c>
      <c r="DN364" s="8" t="str">
        <f t="shared" si="407"/>
        <v>X</v>
      </c>
      <c r="DO364" s="8" t="str">
        <f t="shared" si="408"/>
        <v>X</v>
      </c>
      <c r="DP364" s="8" t="str">
        <f t="shared" si="409"/>
        <v>X</v>
      </c>
      <c r="DQ364" s="8" t="str">
        <f t="shared" si="410"/>
        <v>X</v>
      </c>
      <c r="DR364" s="8" t="str">
        <f t="shared" si="411"/>
        <v>X</v>
      </c>
      <c r="DS364" s="8" t="str">
        <f t="shared" si="412"/>
        <v>X</v>
      </c>
      <c r="DT364" s="8" t="str">
        <f t="shared" si="413"/>
        <v>X</v>
      </c>
      <c r="DU364" s="8" t="str">
        <f t="shared" si="414"/>
        <v>X</v>
      </c>
      <c r="DV364" s="8" t="str">
        <f t="shared" si="415"/>
        <v>X</v>
      </c>
      <c r="DW364" s="8" t="str">
        <f t="shared" si="416"/>
        <v>X</v>
      </c>
      <c r="DX364" s="8" t="str">
        <f t="shared" si="417"/>
        <v>X</v>
      </c>
      <c r="DZ364" s="8" t="str">
        <f t="shared" si="418"/>
        <v>X</v>
      </c>
      <c r="EB364" s="8">
        <f>IF($DZ364="", "", COUNTIF($DZ$11:$DZ364, "X"))</f>
        <v>354</v>
      </c>
      <c r="ED364" s="10" t="str">
        <f t="shared" si="419"/>
        <v>354. Anantara Villa Padierna Palace</v>
      </c>
      <c r="EF364" s="8">
        <v>354</v>
      </c>
      <c r="EH364" s="10" t="str">
        <f>IF($B364="", "", IF(COUNTIF($B$11:$B364, $B364)&gt;1, "", $B364))</f>
        <v/>
      </c>
      <c r="EI364" s="8" t="str">
        <f t="shared" si="420"/>
        <v/>
      </c>
      <c r="EJ364" s="10" t="str">
        <f t="shared" si="421"/>
        <v/>
      </c>
      <c r="EL364" s="10" t="str">
        <f>IF($C364="", "", IF(COUNTIF($C$11:$C364, $C364)&gt;1, "", $C364))</f>
        <v/>
      </c>
      <c r="EM364" s="8" t="str">
        <f t="shared" si="422"/>
        <v/>
      </c>
      <c r="EN364" s="10" t="str">
        <f t="shared" si="423"/>
        <v>West Palm Beach</v>
      </c>
    </row>
    <row r="365" spans="1:144" hidden="1" x14ac:dyDescent="0.35">
      <c r="A365" s="2"/>
      <c r="B365" s="41" t="s">
        <v>595</v>
      </c>
      <c r="C365" s="42" t="s">
        <v>625</v>
      </c>
      <c r="D365" s="42" t="s">
        <v>1410</v>
      </c>
      <c r="E365" s="49">
        <v>118</v>
      </c>
      <c r="F365" s="49">
        <v>18</v>
      </c>
      <c r="G365" s="49">
        <v>100</v>
      </c>
      <c r="H365" s="49">
        <v>2</v>
      </c>
      <c r="I365" s="42" t="s">
        <v>137</v>
      </c>
      <c r="J365" s="50" t="s">
        <v>137</v>
      </c>
      <c r="K365" s="49">
        <v>180</v>
      </c>
      <c r="L365" s="49">
        <v>172</v>
      </c>
      <c r="M365" s="49">
        <v>180</v>
      </c>
      <c r="N365" s="49">
        <v>110</v>
      </c>
      <c r="O365" s="49">
        <v>70</v>
      </c>
      <c r="P365" s="49">
        <v>65</v>
      </c>
      <c r="Q365" s="49">
        <v>140</v>
      </c>
      <c r="R365" s="49">
        <v>200</v>
      </c>
      <c r="S365" s="50" t="s">
        <v>7</v>
      </c>
      <c r="T365" s="49" t="s">
        <v>137</v>
      </c>
      <c r="U365" s="49" t="s">
        <v>137</v>
      </c>
      <c r="V365" s="49" t="s">
        <v>137</v>
      </c>
      <c r="W365" s="50" t="s">
        <v>137</v>
      </c>
      <c r="X365" s="49" t="s">
        <v>137</v>
      </c>
      <c r="Y365" s="50" t="s">
        <v>137</v>
      </c>
      <c r="Z365" s="49" t="s">
        <v>137</v>
      </c>
      <c r="AA365" s="49">
        <v>39</v>
      </c>
      <c r="AB365" s="67" t="s">
        <v>137</v>
      </c>
      <c r="AC365" s="63" t="s">
        <v>790</v>
      </c>
      <c r="AD365" s="63" t="s">
        <v>1091</v>
      </c>
      <c r="AE365" s="43" t="s">
        <v>137</v>
      </c>
      <c r="AF365" s="2"/>
      <c r="BE365" s="8" t="str">
        <f t="shared" si="424"/>
        <v>X</v>
      </c>
      <c r="BG365" s="8" t="str">
        <f t="shared" si="361"/>
        <v/>
      </c>
      <c r="BH365" s="8" t="str">
        <f t="shared" si="362"/>
        <v/>
      </c>
      <c r="BI365" s="8" t="str">
        <f t="shared" si="363"/>
        <v/>
      </c>
      <c r="BJ365" s="8" t="str">
        <f t="shared" si="364"/>
        <v/>
      </c>
      <c r="BK365" s="8" t="str">
        <f t="shared" si="365"/>
        <v/>
      </c>
      <c r="BL365" s="8" t="str">
        <f t="shared" si="366"/>
        <v/>
      </c>
      <c r="BM365" s="8" t="str">
        <f t="shared" si="367"/>
        <v/>
      </c>
      <c r="BN365" s="8" t="str">
        <f t="shared" si="368"/>
        <v>Yellow</v>
      </c>
      <c r="BO365" s="8" t="str">
        <f t="shared" si="369"/>
        <v>Yellow</v>
      </c>
      <c r="BP365" s="8" t="str">
        <f t="shared" si="370"/>
        <v/>
      </c>
      <c r="BQ365" s="8" t="str">
        <f t="shared" si="371"/>
        <v/>
      </c>
      <c r="BR365" s="8" t="str">
        <f t="shared" si="372"/>
        <v/>
      </c>
      <c r="BS365" s="8" t="str">
        <f t="shared" si="373"/>
        <v/>
      </c>
      <c r="BT365" s="8" t="str">
        <f t="shared" si="374"/>
        <v/>
      </c>
      <c r="BU365" s="8" t="str">
        <f t="shared" si="375"/>
        <v/>
      </c>
      <c r="BV365" s="8" t="str">
        <f t="shared" si="376"/>
        <v/>
      </c>
      <c r="BW365" s="8" t="str">
        <f t="shared" si="377"/>
        <v/>
      </c>
      <c r="BX365" s="8" t="str">
        <f t="shared" si="378"/>
        <v/>
      </c>
      <c r="BY365" s="8" t="str">
        <f t="shared" si="379"/>
        <v>Yellow</v>
      </c>
      <c r="BZ365" s="8" t="str">
        <f t="shared" si="380"/>
        <v>Yellow</v>
      </c>
      <c r="CA365" s="8" t="str">
        <f t="shared" si="381"/>
        <v>Yellow</v>
      </c>
      <c r="CB365" s="8" t="str">
        <f t="shared" si="382"/>
        <v>Yellow</v>
      </c>
      <c r="CC365" s="8" t="str">
        <f t="shared" si="383"/>
        <v>Yellow</v>
      </c>
      <c r="CD365" s="8" t="str">
        <f t="shared" si="384"/>
        <v>Yellow</v>
      </c>
      <c r="CE365" s="8" t="str">
        <f t="shared" si="385"/>
        <v>Yellow</v>
      </c>
      <c r="CF365" s="8" t="str">
        <f t="shared" si="386"/>
        <v/>
      </c>
      <c r="CG365" s="8" t="str">
        <f t="shared" si="425"/>
        <v>Yellow</v>
      </c>
      <c r="CH365" s="8" t="str">
        <f t="shared" si="387"/>
        <v/>
      </c>
      <c r="CI365" s="8" t="str">
        <f t="shared" si="426"/>
        <v/>
      </c>
      <c r="CJ365" s="8" t="str">
        <f t="shared" si="388"/>
        <v>Yellow</v>
      </c>
      <c r="CL365" s="10" t="str">
        <f t="shared" si="427"/>
        <v>Spain - Marbella - Marbella Club</v>
      </c>
      <c r="CN365" s="22">
        <f t="shared" si="389"/>
        <v>172</v>
      </c>
      <c r="CO365" s="22" t="str">
        <f t="shared" si="390"/>
        <v/>
      </c>
      <c r="CP365" s="22" t="str">
        <f t="shared" si="391"/>
        <v/>
      </c>
      <c r="CQ365" s="22" t="str">
        <f t="shared" si="392"/>
        <v/>
      </c>
      <c r="CR365" s="22" t="str">
        <f t="shared" si="428"/>
        <v/>
      </c>
      <c r="CS365" s="22">
        <f t="shared" si="429"/>
        <v>39</v>
      </c>
      <c r="CY365" s="8" t="str">
        <f t="shared" si="393"/>
        <v>X</v>
      </c>
      <c r="CZ365" s="29" t="str">
        <f t="shared" si="394"/>
        <v>X</v>
      </c>
      <c r="DB365" s="8" t="str">
        <f t="shared" si="395"/>
        <v>X</v>
      </c>
      <c r="DC365" s="8" t="str">
        <f t="shared" si="396"/>
        <v>X</v>
      </c>
      <c r="DD365" s="8" t="str">
        <f t="shared" si="397"/>
        <v>X</v>
      </c>
      <c r="DE365" s="8" t="str">
        <f t="shared" si="398"/>
        <v>X</v>
      </c>
      <c r="DF365" s="8" t="str">
        <f t="shared" si="399"/>
        <v>X</v>
      </c>
      <c r="DG365" s="8" t="str">
        <f t="shared" si="400"/>
        <v>X</v>
      </c>
      <c r="DH365" s="8" t="str">
        <f t="shared" si="401"/>
        <v>X</v>
      </c>
      <c r="DI365" s="8" t="str">
        <f t="shared" si="402"/>
        <v>X</v>
      </c>
      <c r="DJ365" s="8" t="str">
        <f t="shared" si="403"/>
        <v>X</v>
      </c>
      <c r="DK365" s="8" t="str">
        <f t="shared" si="404"/>
        <v>X</v>
      </c>
      <c r="DL365" s="8" t="str">
        <f t="shared" si="405"/>
        <v>X</v>
      </c>
      <c r="DM365" s="8" t="str">
        <f t="shared" si="406"/>
        <v>X</v>
      </c>
      <c r="DN365" s="8" t="str">
        <f t="shared" si="407"/>
        <v>X</v>
      </c>
      <c r="DO365" s="8" t="str">
        <f t="shared" si="408"/>
        <v>X</v>
      </c>
      <c r="DP365" s="8" t="str">
        <f t="shared" si="409"/>
        <v>X</v>
      </c>
      <c r="DQ365" s="8" t="str">
        <f t="shared" si="410"/>
        <v>X</v>
      </c>
      <c r="DR365" s="8" t="str">
        <f t="shared" si="411"/>
        <v>X</v>
      </c>
      <c r="DS365" s="8" t="str">
        <f t="shared" si="412"/>
        <v>X</v>
      </c>
      <c r="DT365" s="8" t="str">
        <f t="shared" si="413"/>
        <v>X</v>
      </c>
      <c r="DU365" s="8" t="str">
        <f t="shared" si="414"/>
        <v>X</v>
      </c>
      <c r="DV365" s="8" t="str">
        <f t="shared" si="415"/>
        <v>X</v>
      </c>
      <c r="DW365" s="8" t="str">
        <f t="shared" si="416"/>
        <v>X</v>
      </c>
      <c r="DX365" s="8" t="str">
        <f t="shared" si="417"/>
        <v>X</v>
      </c>
      <c r="DZ365" s="8" t="str">
        <f t="shared" si="418"/>
        <v>X</v>
      </c>
      <c r="EB365" s="8">
        <f>IF($DZ365="", "", COUNTIF($DZ$11:$DZ365, "X"))</f>
        <v>355</v>
      </c>
      <c r="ED365" s="10" t="str">
        <f t="shared" si="419"/>
        <v>355. Marbella Club</v>
      </c>
      <c r="EF365" s="8">
        <v>355</v>
      </c>
      <c r="EH365" s="10" t="str">
        <f>IF($B365="", "", IF(COUNTIF($B$11:$B365, $B365)&gt;1, "", $B365))</f>
        <v/>
      </c>
      <c r="EI365" s="8" t="str">
        <f t="shared" si="420"/>
        <v/>
      </c>
      <c r="EJ365" s="10" t="str">
        <f t="shared" si="421"/>
        <v/>
      </c>
      <c r="EL365" s="10" t="str">
        <f>IF($C365="", "", IF(COUNTIF($C$11:$C365, $C365)&gt;1, "", $C365))</f>
        <v/>
      </c>
      <c r="EM365" s="8" t="str">
        <f t="shared" si="422"/>
        <v/>
      </c>
      <c r="EN365" s="10" t="str">
        <f t="shared" si="423"/>
        <v>Wiesbaden</v>
      </c>
    </row>
    <row r="366" spans="1:144" hidden="1" x14ac:dyDescent="0.35">
      <c r="A366" s="2"/>
      <c r="B366" s="41" t="s">
        <v>595</v>
      </c>
      <c r="C366" s="42" t="s">
        <v>628</v>
      </c>
      <c r="D366" s="42" t="s">
        <v>629</v>
      </c>
      <c r="E366" s="49">
        <v>94</v>
      </c>
      <c r="F366" s="49">
        <v>73</v>
      </c>
      <c r="G366" s="49">
        <v>21</v>
      </c>
      <c r="H366" s="49">
        <v>2</v>
      </c>
      <c r="I366" s="42" t="s">
        <v>137</v>
      </c>
      <c r="J366" s="50" t="s">
        <v>137</v>
      </c>
      <c r="K366" s="49">
        <v>30</v>
      </c>
      <c r="L366" s="49">
        <v>12900</v>
      </c>
      <c r="M366" s="49">
        <v>20</v>
      </c>
      <c r="N366" s="49">
        <v>12</v>
      </c>
      <c r="O366" s="49" t="s">
        <v>137</v>
      </c>
      <c r="P366" s="49">
        <v>10</v>
      </c>
      <c r="Q366" s="49">
        <v>128</v>
      </c>
      <c r="R366" s="49">
        <v>110</v>
      </c>
      <c r="S366" s="50" t="s">
        <v>7</v>
      </c>
      <c r="T366" s="49" t="s">
        <v>137</v>
      </c>
      <c r="U366" s="49" t="s">
        <v>137</v>
      </c>
      <c r="V366" s="49" t="s">
        <v>137</v>
      </c>
      <c r="W366" s="50" t="s">
        <v>7</v>
      </c>
      <c r="X366" s="49" t="s">
        <v>137</v>
      </c>
      <c r="Y366" s="50" t="s">
        <v>137</v>
      </c>
      <c r="Z366" s="49" t="s">
        <v>137</v>
      </c>
      <c r="AA366" s="49">
        <v>24</v>
      </c>
      <c r="AB366" s="67" t="s">
        <v>137</v>
      </c>
      <c r="AC366" s="63" t="s">
        <v>790</v>
      </c>
      <c r="AD366" s="63" t="s">
        <v>1092</v>
      </c>
      <c r="AE366" s="43" t="s">
        <v>137</v>
      </c>
      <c r="AF366" s="2"/>
      <c r="BE366" s="8" t="str">
        <f t="shared" si="424"/>
        <v>X</v>
      </c>
      <c r="BG366" s="8" t="str">
        <f t="shared" si="361"/>
        <v/>
      </c>
      <c r="BH366" s="8" t="str">
        <f t="shared" si="362"/>
        <v/>
      </c>
      <c r="BI366" s="8" t="str">
        <f t="shared" si="363"/>
        <v/>
      </c>
      <c r="BJ366" s="8" t="str">
        <f t="shared" si="364"/>
        <v/>
      </c>
      <c r="BK366" s="8" t="str">
        <f t="shared" si="365"/>
        <v/>
      </c>
      <c r="BL366" s="8" t="str">
        <f t="shared" si="366"/>
        <v/>
      </c>
      <c r="BM366" s="8" t="str">
        <f t="shared" si="367"/>
        <v/>
      </c>
      <c r="BN366" s="8" t="str">
        <f t="shared" si="368"/>
        <v>Yellow</v>
      </c>
      <c r="BO366" s="8" t="str">
        <f t="shared" si="369"/>
        <v>Yellow</v>
      </c>
      <c r="BP366" s="8" t="str">
        <f t="shared" si="370"/>
        <v/>
      </c>
      <c r="BQ366" s="8" t="str">
        <f t="shared" si="371"/>
        <v/>
      </c>
      <c r="BR366" s="8" t="str">
        <f t="shared" si="372"/>
        <v/>
      </c>
      <c r="BS366" s="8" t="str">
        <f t="shared" si="373"/>
        <v/>
      </c>
      <c r="BT366" s="8" t="str">
        <f t="shared" si="374"/>
        <v>Yellow</v>
      </c>
      <c r="BU366" s="8" t="str">
        <f t="shared" si="375"/>
        <v/>
      </c>
      <c r="BV366" s="8" t="str">
        <f t="shared" si="376"/>
        <v/>
      </c>
      <c r="BW366" s="8" t="str">
        <f t="shared" si="377"/>
        <v/>
      </c>
      <c r="BX366" s="8" t="str">
        <f t="shared" si="378"/>
        <v/>
      </c>
      <c r="BY366" s="8" t="str">
        <f t="shared" si="379"/>
        <v>Yellow</v>
      </c>
      <c r="BZ366" s="8" t="str">
        <f t="shared" si="380"/>
        <v>Yellow</v>
      </c>
      <c r="CA366" s="8" t="str">
        <f t="shared" si="381"/>
        <v>Yellow</v>
      </c>
      <c r="CB366" s="8" t="str">
        <f t="shared" si="382"/>
        <v/>
      </c>
      <c r="CC366" s="8" t="str">
        <f t="shared" si="383"/>
        <v>Yellow</v>
      </c>
      <c r="CD366" s="8" t="str">
        <f t="shared" si="384"/>
        <v>Yellow</v>
      </c>
      <c r="CE366" s="8" t="str">
        <f t="shared" si="385"/>
        <v>Yellow</v>
      </c>
      <c r="CF366" s="8" t="str">
        <f t="shared" si="386"/>
        <v/>
      </c>
      <c r="CG366" s="8" t="str">
        <f t="shared" si="425"/>
        <v>Yellow</v>
      </c>
      <c r="CH366" s="8" t="str">
        <f t="shared" si="387"/>
        <v/>
      </c>
      <c r="CI366" s="8" t="str">
        <f t="shared" si="426"/>
        <v/>
      </c>
      <c r="CJ366" s="8" t="str">
        <f t="shared" si="388"/>
        <v>Yellow</v>
      </c>
      <c r="CL366" s="10" t="str">
        <f t="shared" si="427"/>
        <v>Spain - Gran Canaria - Seaside Grand Hotel Residencia</v>
      </c>
      <c r="CN366" s="22">
        <f t="shared" si="389"/>
        <v>12900</v>
      </c>
      <c r="CO366" s="22" t="str">
        <f t="shared" si="390"/>
        <v/>
      </c>
      <c r="CP366" s="22" t="str">
        <f t="shared" si="391"/>
        <v/>
      </c>
      <c r="CQ366" s="22" t="str">
        <f t="shared" si="392"/>
        <v/>
      </c>
      <c r="CR366" s="22" t="str">
        <f t="shared" si="428"/>
        <v/>
      </c>
      <c r="CS366" s="22">
        <f t="shared" si="429"/>
        <v>24</v>
      </c>
      <c r="CY366" s="8" t="str">
        <f t="shared" si="393"/>
        <v>X</v>
      </c>
      <c r="CZ366" s="29" t="str">
        <f t="shared" si="394"/>
        <v>X</v>
      </c>
      <c r="DB366" s="8" t="str">
        <f t="shared" si="395"/>
        <v>X</v>
      </c>
      <c r="DC366" s="8" t="str">
        <f t="shared" si="396"/>
        <v>X</v>
      </c>
      <c r="DD366" s="8" t="str">
        <f t="shared" si="397"/>
        <v>X</v>
      </c>
      <c r="DE366" s="8" t="str">
        <f t="shared" si="398"/>
        <v>X</v>
      </c>
      <c r="DF366" s="8" t="str">
        <f t="shared" si="399"/>
        <v>X</v>
      </c>
      <c r="DG366" s="8" t="str">
        <f t="shared" si="400"/>
        <v>X</v>
      </c>
      <c r="DH366" s="8" t="str">
        <f t="shared" si="401"/>
        <v>X</v>
      </c>
      <c r="DI366" s="8" t="str">
        <f t="shared" si="402"/>
        <v>X</v>
      </c>
      <c r="DJ366" s="8" t="str">
        <f t="shared" si="403"/>
        <v>X</v>
      </c>
      <c r="DK366" s="8" t="str">
        <f t="shared" si="404"/>
        <v>X</v>
      </c>
      <c r="DL366" s="8" t="str">
        <f t="shared" si="405"/>
        <v>X</v>
      </c>
      <c r="DM366" s="8" t="str">
        <f t="shared" si="406"/>
        <v>X</v>
      </c>
      <c r="DN366" s="8" t="str">
        <f t="shared" si="407"/>
        <v>X</v>
      </c>
      <c r="DO366" s="8" t="str">
        <f t="shared" si="408"/>
        <v>X</v>
      </c>
      <c r="DP366" s="8" t="str">
        <f t="shared" si="409"/>
        <v>X</v>
      </c>
      <c r="DQ366" s="8" t="str">
        <f t="shared" si="410"/>
        <v>X</v>
      </c>
      <c r="DR366" s="8" t="str">
        <f t="shared" si="411"/>
        <v>X</v>
      </c>
      <c r="DS366" s="8" t="str">
        <f t="shared" si="412"/>
        <v>X</v>
      </c>
      <c r="DT366" s="8" t="str">
        <f t="shared" si="413"/>
        <v>X</v>
      </c>
      <c r="DU366" s="8" t="str">
        <f t="shared" si="414"/>
        <v>X</v>
      </c>
      <c r="DV366" s="8" t="str">
        <f t="shared" si="415"/>
        <v>X</v>
      </c>
      <c r="DW366" s="8" t="str">
        <f t="shared" si="416"/>
        <v>X</v>
      </c>
      <c r="DX366" s="8" t="str">
        <f t="shared" si="417"/>
        <v>X</v>
      </c>
      <c r="DZ366" s="8" t="str">
        <f t="shared" si="418"/>
        <v>X</v>
      </c>
      <c r="EB366" s="8">
        <f>IF($DZ366="", "", COUNTIF($DZ$11:$DZ366, "X"))</f>
        <v>356</v>
      </c>
      <c r="ED366" s="10" t="str">
        <f t="shared" si="419"/>
        <v>356. Seaside Grand Hotel Residencia</v>
      </c>
      <c r="EF366" s="8">
        <v>356</v>
      </c>
      <c r="EH366" s="10" t="str">
        <f>IF($B366="", "", IF(COUNTIF($B$11:$B366, $B366)&gt;1, "", $B366))</f>
        <v/>
      </c>
      <c r="EI366" s="8" t="str">
        <f t="shared" si="420"/>
        <v/>
      </c>
      <c r="EJ366" s="10" t="str">
        <f t="shared" si="421"/>
        <v/>
      </c>
      <c r="EL366" s="10" t="str">
        <f>IF($C366="", "", IF(COUNTIF($C$11:$C366, $C366)&gt;1, "", $C366))</f>
        <v>Gran Canaria</v>
      </c>
      <c r="EM366" s="8">
        <f t="shared" si="422"/>
        <v>111</v>
      </c>
      <c r="EN366" s="10" t="str">
        <f t="shared" si="423"/>
        <v>Xiamen, Fujian</v>
      </c>
    </row>
    <row r="367" spans="1:144" hidden="1" x14ac:dyDescent="0.35">
      <c r="A367" s="2"/>
      <c r="B367" s="41" t="s">
        <v>595</v>
      </c>
      <c r="C367" s="42" t="s">
        <v>605</v>
      </c>
      <c r="D367" s="42" t="s">
        <v>606</v>
      </c>
      <c r="E367" s="49">
        <v>159</v>
      </c>
      <c r="F367" s="49">
        <v>114</v>
      </c>
      <c r="G367" s="49">
        <v>45</v>
      </c>
      <c r="H367" s="49" t="s">
        <v>137</v>
      </c>
      <c r="I367" s="42" t="s">
        <v>137</v>
      </c>
      <c r="J367" s="50" t="s">
        <v>137</v>
      </c>
      <c r="K367" s="49" t="s">
        <v>137</v>
      </c>
      <c r="L367" s="49" t="s">
        <v>137</v>
      </c>
      <c r="M367" s="49" t="s">
        <v>137</v>
      </c>
      <c r="N367" s="49" t="s">
        <v>137</v>
      </c>
      <c r="O367" s="49" t="s">
        <v>137</v>
      </c>
      <c r="P367" s="49" t="s">
        <v>137</v>
      </c>
      <c r="Q367" s="49" t="s">
        <v>137</v>
      </c>
      <c r="R367" s="49" t="s">
        <v>137</v>
      </c>
      <c r="S367" s="50" t="s">
        <v>137</v>
      </c>
      <c r="T367" s="49" t="s">
        <v>137</v>
      </c>
      <c r="U367" s="49" t="s">
        <v>137</v>
      </c>
      <c r="V367" s="49" t="s">
        <v>137</v>
      </c>
      <c r="W367" s="50" t="s">
        <v>7</v>
      </c>
      <c r="X367" s="49" t="s">
        <v>137</v>
      </c>
      <c r="Y367" s="50" t="s">
        <v>137</v>
      </c>
      <c r="Z367" s="49" t="s">
        <v>137</v>
      </c>
      <c r="AA367" s="49" t="s">
        <v>137</v>
      </c>
      <c r="AB367" s="67" t="s">
        <v>137</v>
      </c>
      <c r="AC367" s="63" t="s">
        <v>790</v>
      </c>
      <c r="AD367" s="63" t="s">
        <v>1073</v>
      </c>
      <c r="AE367" s="43" t="s">
        <v>137</v>
      </c>
      <c r="AF367" s="2"/>
      <c r="BE367" s="8" t="str">
        <f t="shared" si="424"/>
        <v>X</v>
      </c>
      <c r="BG367" s="8" t="str">
        <f t="shared" si="361"/>
        <v/>
      </c>
      <c r="BH367" s="8" t="str">
        <f t="shared" si="362"/>
        <v/>
      </c>
      <c r="BI367" s="8" t="str">
        <f t="shared" si="363"/>
        <v/>
      </c>
      <c r="BJ367" s="8" t="str">
        <f t="shared" si="364"/>
        <v/>
      </c>
      <c r="BK367" s="8" t="str">
        <f t="shared" si="365"/>
        <v/>
      </c>
      <c r="BL367" s="8" t="str">
        <f t="shared" si="366"/>
        <v/>
      </c>
      <c r="BM367" s="8" t="str">
        <f t="shared" si="367"/>
        <v>Yellow</v>
      </c>
      <c r="BN367" s="8" t="str">
        <f t="shared" si="368"/>
        <v>Yellow</v>
      </c>
      <c r="BO367" s="8" t="str">
        <f t="shared" si="369"/>
        <v>Yellow</v>
      </c>
      <c r="BP367" s="8" t="str">
        <f t="shared" si="370"/>
        <v>Yellow</v>
      </c>
      <c r="BQ367" s="8" t="str">
        <f t="shared" si="371"/>
        <v>Yellow</v>
      </c>
      <c r="BR367" s="8" t="str">
        <f t="shared" si="372"/>
        <v>Yellow</v>
      </c>
      <c r="BS367" s="8" t="str">
        <f t="shared" si="373"/>
        <v>Yellow</v>
      </c>
      <c r="BT367" s="8" t="str">
        <f t="shared" si="374"/>
        <v>Yellow</v>
      </c>
      <c r="BU367" s="8" t="str">
        <f t="shared" si="375"/>
        <v>Yellow</v>
      </c>
      <c r="BV367" s="8" t="str">
        <f t="shared" si="376"/>
        <v>Yellow</v>
      </c>
      <c r="BW367" s="8" t="str">
        <f t="shared" si="377"/>
        <v>Yellow</v>
      </c>
      <c r="BX367" s="8" t="str">
        <f t="shared" si="378"/>
        <v>Yellow</v>
      </c>
      <c r="BY367" s="8" t="str">
        <f t="shared" si="379"/>
        <v>Yellow</v>
      </c>
      <c r="BZ367" s="8" t="str">
        <f t="shared" si="380"/>
        <v>Yellow</v>
      </c>
      <c r="CA367" s="8" t="str">
        <f t="shared" si="381"/>
        <v>Yellow</v>
      </c>
      <c r="CB367" s="8" t="str">
        <f t="shared" si="382"/>
        <v/>
      </c>
      <c r="CC367" s="8" t="str">
        <f t="shared" si="383"/>
        <v>Yellow</v>
      </c>
      <c r="CD367" s="8" t="str">
        <f t="shared" si="384"/>
        <v>Yellow</v>
      </c>
      <c r="CE367" s="8" t="str">
        <f t="shared" si="385"/>
        <v>Yellow</v>
      </c>
      <c r="CF367" s="8" t="str">
        <f t="shared" si="386"/>
        <v>Yellow</v>
      </c>
      <c r="CG367" s="8" t="str">
        <f t="shared" si="425"/>
        <v>Yellow</v>
      </c>
      <c r="CH367" s="8" t="str">
        <f t="shared" si="387"/>
        <v/>
      </c>
      <c r="CI367" s="8" t="str">
        <f t="shared" si="426"/>
        <v/>
      </c>
      <c r="CJ367" s="8" t="str">
        <f t="shared" si="388"/>
        <v>Yellow</v>
      </c>
      <c r="CL367" s="10" t="str">
        <f t="shared" si="427"/>
        <v>Spain - Menorca - Villa Le Blanc, a Gran Melia Hotel</v>
      </c>
      <c r="CN367" s="22" t="str">
        <f t="shared" si="389"/>
        <v/>
      </c>
      <c r="CO367" s="22" t="str">
        <f t="shared" si="390"/>
        <v/>
      </c>
      <c r="CP367" s="22" t="str">
        <f t="shared" si="391"/>
        <v/>
      </c>
      <c r="CQ367" s="22" t="str">
        <f t="shared" si="392"/>
        <v/>
      </c>
      <c r="CR367" s="22" t="str">
        <f t="shared" si="428"/>
        <v/>
      </c>
      <c r="CS367" s="22" t="str">
        <f t="shared" si="429"/>
        <v/>
      </c>
      <c r="CY367" s="8" t="str">
        <f t="shared" si="393"/>
        <v>X</v>
      </c>
      <c r="CZ367" s="29" t="str">
        <f t="shared" si="394"/>
        <v>X</v>
      </c>
      <c r="DB367" s="8" t="str">
        <f t="shared" si="395"/>
        <v>X</v>
      </c>
      <c r="DC367" s="8" t="str">
        <f t="shared" si="396"/>
        <v>X</v>
      </c>
      <c r="DD367" s="8" t="str">
        <f t="shared" si="397"/>
        <v>X</v>
      </c>
      <c r="DE367" s="8" t="str">
        <f t="shared" si="398"/>
        <v>X</v>
      </c>
      <c r="DF367" s="8" t="str">
        <f t="shared" si="399"/>
        <v>X</v>
      </c>
      <c r="DG367" s="8" t="str">
        <f t="shared" si="400"/>
        <v>X</v>
      </c>
      <c r="DH367" s="8" t="str">
        <f t="shared" si="401"/>
        <v>X</v>
      </c>
      <c r="DI367" s="8" t="str">
        <f t="shared" si="402"/>
        <v>X</v>
      </c>
      <c r="DJ367" s="8" t="str">
        <f t="shared" si="403"/>
        <v>X</v>
      </c>
      <c r="DK367" s="8" t="str">
        <f t="shared" si="404"/>
        <v>X</v>
      </c>
      <c r="DL367" s="8" t="str">
        <f t="shared" si="405"/>
        <v>X</v>
      </c>
      <c r="DM367" s="8" t="str">
        <f t="shared" si="406"/>
        <v>X</v>
      </c>
      <c r="DN367" s="8" t="str">
        <f t="shared" si="407"/>
        <v>X</v>
      </c>
      <c r="DO367" s="8" t="str">
        <f t="shared" si="408"/>
        <v>X</v>
      </c>
      <c r="DP367" s="8" t="str">
        <f t="shared" si="409"/>
        <v>X</v>
      </c>
      <c r="DQ367" s="8" t="str">
        <f t="shared" si="410"/>
        <v>X</v>
      </c>
      <c r="DR367" s="8" t="str">
        <f t="shared" si="411"/>
        <v>X</v>
      </c>
      <c r="DS367" s="8" t="str">
        <f t="shared" si="412"/>
        <v>X</v>
      </c>
      <c r="DT367" s="8" t="str">
        <f t="shared" si="413"/>
        <v>X</v>
      </c>
      <c r="DU367" s="8" t="str">
        <f t="shared" si="414"/>
        <v>X</v>
      </c>
      <c r="DV367" s="8" t="str">
        <f t="shared" si="415"/>
        <v>X</v>
      </c>
      <c r="DW367" s="8" t="str">
        <f t="shared" si="416"/>
        <v>X</v>
      </c>
      <c r="DX367" s="8" t="str">
        <f t="shared" si="417"/>
        <v>X</v>
      </c>
      <c r="DZ367" s="8" t="str">
        <f t="shared" si="418"/>
        <v>X</v>
      </c>
      <c r="EB367" s="8">
        <f>IF($DZ367="", "", COUNTIF($DZ$11:$DZ367, "X"))</f>
        <v>357</v>
      </c>
      <c r="ED367" s="10" t="str">
        <f t="shared" si="419"/>
        <v>357. Villa Le Blanc, a Gran Melia Hotel</v>
      </c>
      <c r="EF367" s="8">
        <v>357</v>
      </c>
      <c r="EH367" s="10" t="str">
        <f>IF($B367="", "", IF(COUNTIF($B$11:$B367, $B367)&gt;1, "", $B367))</f>
        <v/>
      </c>
      <c r="EI367" s="8" t="str">
        <f t="shared" si="420"/>
        <v/>
      </c>
      <c r="EJ367" s="10" t="str">
        <f t="shared" si="421"/>
        <v/>
      </c>
      <c r="EL367" s="10" t="str">
        <f>IF($C367="", "", IF(COUNTIF($C$11:$C367, $C367)&gt;1, "", $C367))</f>
        <v>Menorca</v>
      </c>
      <c r="EM367" s="8">
        <f t="shared" si="422"/>
        <v>177</v>
      </c>
      <c r="EN367" s="10" t="str">
        <f t="shared" si="423"/>
        <v>Yokohama</v>
      </c>
    </row>
    <row r="368" spans="1:144" hidden="1" x14ac:dyDescent="0.35">
      <c r="A368" s="2"/>
      <c r="B368" s="41" t="s">
        <v>595</v>
      </c>
      <c r="C368" s="42" t="s">
        <v>607</v>
      </c>
      <c r="D368" s="42" t="s">
        <v>608</v>
      </c>
      <c r="E368" s="49">
        <v>49</v>
      </c>
      <c r="F368" s="49">
        <v>42</v>
      </c>
      <c r="G368" s="49">
        <v>7</v>
      </c>
      <c r="H368" s="49" t="s">
        <v>137</v>
      </c>
      <c r="I368" s="42" t="s">
        <v>137</v>
      </c>
      <c r="J368" s="50" t="s">
        <v>137</v>
      </c>
      <c r="K368" s="49" t="s">
        <v>137</v>
      </c>
      <c r="L368" s="49" t="s">
        <v>137</v>
      </c>
      <c r="M368" s="49" t="s">
        <v>137</v>
      </c>
      <c r="N368" s="49" t="s">
        <v>137</v>
      </c>
      <c r="O368" s="49" t="s">
        <v>137</v>
      </c>
      <c r="P368" s="49" t="s">
        <v>137</v>
      </c>
      <c r="Q368" s="49" t="s">
        <v>137</v>
      </c>
      <c r="R368" s="49" t="s">
        <v>137</v>
      </c>
      <c r="S368" s="50" t="s">
        <v>137</v>
      </c>
      <c r="T368" s="49" t="s">
        <v>137</v>
      </c>
      <c r="U368" s="49" t="s">
        <v>137</v>
      </c>
      <c r="V368" s="49" t="s">
        <v>137</v>
      </c>
      <c r="W368" s="50" t="s">
        <v>7</v>
      </c>
      <c r="X368" s="49" t="s">
        <v>137</v>
      </c>
      <c r="Y368" s="50" t="s">
        <v>137</v>
      </c>
      <c r="Z368" s="49" t="s">
        <v>137</v>
      </c>
      <c r="AA368" s="49" t="s">
        <v>137</v>
      </c>
      <c r="AB368" s="67" t="s">
        <v>137</v>
      </c>
      <c r="AC368" s="63" t="s">
        <v>790</v>
      </c>
      <c r="AD368" s="63" t="s">
        <v>1074</v>
      </c>
      <c r="AE368" s="43" t="s">
        <v>137</v>
      </c>
      <c r="AF368" s="2"/>
      <c r="BE368" s="8" t="str">
        <f t="shared" si="424"/>
        <v>X</v>
      </c>
      <c r="BG368" s="8" t="str">
        <f t="shared" si="361"/>
        <v/>
      </c>
      <c r="BH368" s="8" t="str">
        <f t="shared" si="362"/>
        <v/>
      </c>
      <c r="BI368" s="8" t="str">
        <f t="shared" si="363"/>
        <v/>
      </c>
      <c r="BJ368" s="8" t="str">
        <f t="shared" si="364"/>
        <v/>
      </c>
      <c r="BK368" s="8" t="str">
        <f t="shared" si="365"/>
        <v/>
      </c>
      <c r="BL368" s="8" t="str">
        <f t="shared" si="366"/>
        <v/>
      </c>
      <c r="BM368" s="8" t="str">
        <f t="shared" si="367"/>
        <v>Yellow</v>
      </c>
      <c r="BN368" s="8" t="str">
        <f t="shared" si="368"/>
        <v>Yellow</v>
      </c>
      <c r="BO368" s="8" t="str">
        <f t="shared" si="369"/>
        <v>Yellow</v>
      </c>
      <c r="BP368" s="8" t="str">
        <f t="shared" si="370"/>
        <v>Yellow</v>
      </c>
      <c r="BQ368" s="8" t="str">
        <f t="shared" si="371"/>
        <v>Yellow</v>
      </c>
      <c r="BR368" s="8" t="str">
        <f t="shared" si="372"/>
        <v>Yellow</v>
      </c>
      <c r="BS368" s="8" t="str">
        <f t="shared" si="373"/>
        <v>Yellow</v>
      </c>
      <c r="BT368" s="8" t="str">
        <f t="shared" si="374"/>
        <v>Yellow</v>
      </c>
      <c r="BU368" s="8" t="str">
        <f t="shared" si="375"/>
        <v>Yellow</v>
      </c>
      <c r="BV368" s="8" t="str">
        <f t="shared" si="376"/>
        <v>Yellow</v>
      </c>
      <c r="BW368" s="8" t="str">
        <f t="shared" si="377"/>
        <v>Yellow</v>
      </c>
      <c r="BX368" s="8" t="str">
        <f t="shared" si="378"/>
        <v>Yellow</v>
      </c>
      <c r="BY368" s="8" t="str">
        <f t="shared" si="379"/>
        <v>Yellow</v>
      </c>
      <c r="BZ368" s="8" t="str">
        <f t="shared" si="380"/>
        <v>Yellow</v>
      </c>
      <c r="CA368" s="8" t="str">
        <f t="shared" si="381"/>
        <v>Yellow</v>
      </c>
      <c r="CB368" s="8" t="str">
        <f t="shared" si="382"/>
        <v/>
      </c>
      <c r="CC368" s="8" t="str">
        <f t="shared" si="383"/>
        <v>Yellow</v>
      </c>
      <c r="CD368" s="8" t="str">
        <f t="shared" si="384"/>
        <v>Yellow</v>
      </c>
      <c r="CE368" s="8" t="str">
        <f t="shared" si="385"/>
        <v>Yellow</v>
      </c>
      <c r="CF368" s="8" t="str">
        <f t="shared" si="386"/>
        <v>Yellow</v>
      </c>
      <c r="CG368" s="8" t="str">
        <f t="shared" si="425"/>
        <v>Yellow</v>
      </c>
      <c r="CH368" s="8" t="str">
        <f t="shared" si="387"/>
        <v/>
      </c>
      <c r="CI368" s="8" t="str">
        <f t="shared" si="426"/>
        <v/>
      </c>
      <c r="CJ368" s="8" t="str">
        <f t="shared" si="388"/>
        <v>Yellow</v>
      </c>
      <c r="CL368" s="10" t="str">
        <f t="shared" si="427"/>
        <v>Spain - Bilbao - Palacio Arriluce Hotel</v>
      </c>
      <c r="CN368" s="22" t="str">
        <f t="shared" si="389"/>
        <v/>
      </c>
      <c r="CO368" s="22" t="str">
        <f t="shared" si="390"/>
        <v/>
      </c>
      <c r="CP368" s="22" t="str">
        <f t="shared" si="391"/>
        <v/>
      </c>
      <c r="CQ368" s="22" t="str">
        <f t="shared" si="392"/>
        <v/>
      </c>
      <c r="CR368" s="22" t="str">
        <f t="shared" si="428"/>
        <v/>
      </c>
      <c r="CS368" s="22" t="str">
        <f t="shared" si="429"/>
        <v/>
      </c>
      <c r="CY368" s="8" t="str">
        <f t="shared" si="393"/>
        <v>X</v>
      </c>
      <c r="CZ368" s="29" t="str">
        <f t="shared" si="394"/>
        <v>X</v>
      </c>
      <c r="DB368" s="8" t="str">
        <f t="shared" si="395"/>
        <v>X</v>
      </c>
      <c r="DC368" s="8" t="str">
        <f t="shared" si="396"/>
        <v>X</v>
      </c>
      <c r="DD368" s="8" t="str">
        <f t="shared" si="397"/>
        <v>X</v>
      </c>
      <c r="DE368" s="8" t="str">
        <f t="shared" si="398"/>
        <v>X</v>
      </c>
      <c r="DF368" s="8" t="str">
        <f t="shared" si="399"/>
        <v>X</v>
      </c>
      <c r="DG368" s="8" t="str">
        <f t="shared" si="400"/>
        <v>X</v>
      </c>
      <c r="DH368" s="8" t="str">
        <f t="shared" si="401"/>
        <v>X</v>
      </c>
      <c r="DI368" s="8" t="str">
        <f t="shared" si="402"/>
        <v>X</v>
      </c>
      <c r="DJ368" s="8" t="str">
        <f t="shared" si="403"/>
        <v>X</v>
      </c>
      <c r="DK368" s="8" t="str">
        <f t="shared" si="404"/>
        <v>X</v>
      </c>
      <c r="DL368" s="8" t="str">
        <f t="shared" si="405"/>
        <v>X</v>
      </c>
      <c r="DM368" s="8" t="str">
        <f t="shared" si="406"/>
        <v>X</v>
      </c>
      <c r="DN368" s="8" t="str">
        <f t="shared" si="407"/>
        <v>X</v>
      </c>
      <c r="DO368" s="8" t="str">
        <f t="shared" si="408"/>
        <v>X</v>
      </c>
      <c r="DP368" s="8" t="str">
        <f t="shared" si="409"/>
        <v>X</v>
      </c>
      <c r="DQ368" s="8" t="str">
        <f t="shared" si="410"/>
        <v>X</v>
      </c>
      <c r="DR368" s="8" t="str">
        <f t="shared" si="411"/>
        <v>X</v>
      </c>
      <c r="DS368" s="8" t="str">
        <f t="shared" si="412"/>
        <v>X</v>
      </c>
      <c r="DT368" s="8" t="str">
        <f t="shared" si="413"/>
        <v>X</v>
      </c>
      <c r="DU368" s="8" t="str">
        <f t="shared" si="414"/>
        <v>X</v>
      </c>
      <c r="DV368" s="8" t="str">
        <f t="shared" si="415"/>
        <v>X</v>
      </c>
      <c r="DW368" s="8" t="str">
        <f t="shared" si="416"/>
        <v>X</v>
      </c>
      <c r="DX368" s="8" t="str">
        <f t="shared" si="417"/>
        <v>X</v>
      </c>
      <c r="DZ368" s="8" t="str">
        <f t="shared" si="418"/>
        <v>X</v>
      </c>
      <c r="EB368" s="8">
        <f>IF($DZ368="", "", COUNTIF($DZ$11:$DZ368, "X"))</f>
        <v>358</v>
      </c>
      <c r="ED368" s="10" t="str">
        <f t="shared" si="419"/>
        <v>358. Palacio Arriluce Hotel</v>
      </c>
      <c r="EF368" s="8">
        <v>358</v>
      </c>
      <c r="EH368" s="10" t="str">
        <f>IF($B368="", "", IF(COUNTIF($B$11:$B368, $B368)&gt;1, "", $B368))</f>
        <v/>
      </c>
      <c r="EI368" s="8" t="str">
        <f t="shared" si="420"/>
        <v/>
      </c>
      <c r="EJ368" s="10" t="str">
        <f t="shared" si="421"/>
        <v/>
      </c>
      <c r="EL368" s="10" t="str">
        <f>IF($C368="", "", IF(COUNTIF($C$11:$C368, $C368)&gt;1, "", $C368))</f>
        <v>Bilbao</v>
      </c>
      <c r="EM368" s="8">
        <f t="shared" si="422"/>
        <v>28</v>
      </c>
      <c r="EN368" s="10" t="str">
        <f t="shared" si="423"/>
        <v>Zakynthos</v>
      </c>
    </row>
    <row r="369" spans="1:144" hidden="1" x14ac:dyDescent="0.35">
      <c r="A369" s="2"/>
      <c r="B369" s="41" t="s">
        <v>595</v>
      </c>
      <c r="C369" s="42" t="s">
        <v>609</v>
      </c>
      <c r="D369" s="42" t="s">
        <v>1355</v>
      </c>
      <c r="E369" s="49">
        <v>174</v>
      </c>
      <c r="F369" s="49">
        <v>144</v>
      </c>
      <c r="G369" s="49">
        <v>30</v>
      </c>
      <c r="H369" s="49">
        <v>4</v>
      </c>
      <c r="I369" s="42" t="s">
        <v>137</v>
      </c>
      <c r="J369" s="50" t="s">
        <v>137</v>
      </c>
      <c r="K369" s="49">
        <v>186</v>
      </c>
      <c r="L369" s="49">
        <v>400</v>
      </c>
      <c r="M369" s="49">
        <v>200</v>
      </c>
      <c r="N369" s="49">
        <v>140</v>
      </c>
      <c r="O369" s="49">
        <v>84</v>
      </c>
      <c r="P369" s="49">
        <v>30</v>
      </c>
      <c r="Q369" s="49">
        <v>220</v>
      </c>
      <c r="R369" s="49">
        <v>250</v>
      </c>
      <c r="S369" s="50" t="s">
        <v>7</v>
      </c>
      <c r="T369" s="49" t="s">
        <v>137</v>
      </c>
      <c r="U369" s="49" t="s">
        <v>137</v>
      </c>
      <c r="V369" s="49" t="s">
        <v>137</v>
      </c>
      <c r="W369" s="50" t="s">
        <v>137</v>
      </c>
      <c r="X369" s="49" t="s">
        <v>137</v>
      </c>
      <c r="Y369" s="50" t="s">
        <v>137</v>
      </c>
      <c r="Z369" s="49" t="s">
        <v>137</v>
      </c>
      <c r="AA369" s="49">
        <v>7</v>
      </c>
      <c r="AB369" s="67" t="s">
        <v>137</v>
      </c>
      <c r="AC369" s="63" t="s">
        <v>790</v>
      </c>
      <c r="AD369" s="63" t="s">
        <v>1075</v>
      </c>
      <c r="AE369" s="43" t="s">
        <v>137</v>
      </c>
      <c r="AF369" s="2"/>
      <c r="BE369" s="8" t="str">
        <f t="shared" si="424"/>
        <v>X</v>
      </c>
      <c r="BG369" s="8" t="str">
        <f t="shared" si="361"/>
        <v/>
      </c>
      <c r="BH369" s="8" t="str">
        <f t="shared" si="362"/>
        <v/>
      </c>
      <c r="BI369" s="8" t="str">
        <f t="shared" si="363"/>
        <v/>
      </c>
      <c r="BJ369" s="8" t="str">
        <f t="shared" si="364"/>
        <v/>
      </c>
      <c r="BK369" s="8" t="str">
        <f t="shared" si="365"/>
        <v/>
      </c>
      <c r="BL369" s="8" t="str">
        <f t="shared" si="366"/>
        <v/>
      </c>
      <c r="BM369" s="8" t="str">
        <f t="shared" si="367"/>
        <v/>
      </c>
      <c r="BN369" s="8" t="str">
        <f t="shared" si="368"/>
        <v>Yellow</v>
      </c>
      <c r="BO369" s="8" t="str">
        <f t="shared" si="369"/>
        <v>Yellow</v>
      </c>
      <c r="BP369" s="8" t="str">
        <f t="shared" si="370"/>
        <v/>
      </c>
      <c r="BQ369" s="8" t="str">
        <f t="shared" si="371"/>
        <v/>
      </c>
      <c r="BR369" s="8" t="str">
        <f t="shared" si="372"/>
        <v/>
      </c>
      <c r="BS369" s="8" t="str">
        <f t="shared" si="373"/>
        <v/>
      </c>
      <c r="BT369" s="8" t="str">
        <f t="shared" si="374"/>
        <v/>
      </c>
      <c r="BU369" s="8" t="str">
        <f t="shared" si="375"/>
        <v/>
      </c>
      <c r="BV369" s="8" t="str">
        <f t="shared" si="376"/>
        <v/>
      </c>
      <c r="BW369" s="8" t="str">
        <f t="shared" si="377"/>
        <v/>
      </c>
      <c r="BX369" s="8" t="str">
        <f t="shared" si="378"/>
        <v/>
      </c>
      <c r="BY369" s="8" t="str">
        <f t="shared" si="379"/>
        <v>Yellow</v>
      </c>
      <c r="BZ369" s="8" t="str">
        <f t="shared" si="380"/>
        <v>Yellow</v>
      </c>
      <c r="CA369" s="8" t="str">
        <f t="shared" si="381"/>
        <v>Yellow</v>
      </c>
      <c r="CB369" s="8" t="str">
        <f t="shared" si="382"/>
        <v>Yellow</v>
      </c>
      <c r="CC369" s="8" t="str">
        <f t="shared" si="383"/>
        <v>Yellow</v>
      </c>
      <c r="CD369" s="8" t="str">
        <f t="shared" si="384"/>
        <v>Yellow</v>
      </c>
      <c r="CE369" s="8" t="str">
        <f t="shared" si="385"/>
        <v>Yellow</v>
      </c>
      <c r="CF369" s="8" t="str">
        <f t="shared" si="386"/>
        <v/>
      </c>
      <c r="CG369" s="8" t="str">
        <f t="shared" si="425"/>
        <v>Yellow</v>
      </c>
      <c r="CH369" s="8" t="str">
        <f t="shared" si="387"/>
        <v/>
      </c>
      <c r="CI369" s="8" t="str">
        <f t="shared" si="426"/>
        <v/>
      </c>
      <c r="CJ369" s="8" t="str">
        <f t="shared" si="388"/>
        <v>Yellow</v>
      </c>
      <c r="CL369" s="10" t="str">
        <f t="shared" si="427"/>
        <v>Spain - Seville - Hotel Colón Gran Melia</v>
      </c>
      <c r="CN369" s="22">
        <f t="shared" si="389"/>
        <v>400</v>
      </c>
      <c r="CO369" s="22" t="str">
        <f t="shared" si="390"/>
        <v/>
      </c>
      <c r="CP369" s="22" t="str">
        <f t="shared" si="391"/>
        <v/>
      </c>
      <c r="CQ369" s="22" t="str">
        <f t="shared" si="392"/>
        <v/>
      </c>
      <c r="CR369" s="22" t="str">
        <f t="shared" si="428"/>
        <v/>
      </c>
      <c r="CS369" s="22">
        <f t="shared" si="429"/>
        <v>7</v>
      </c>
      <c r="CY369" s="8" t="str">
        <f t="shared" si="393"/>
        <v>X</v>
      </c>
      <c r="CZ369" s="29" t="str">
        <f t="shared" si="394"/>
        <v>X</v>
      </c>
      <c r="DB369" s="8" t="str">
        <f t="shared" si="395"/>
        <v>X</v>
      </c>
      <c r="DC369" s="8" t="str">
        <f t="shared" si="396"/>
        <v>X</v>
      </c>
      <c r="DD369" s="8" t="str">
        <f t="shared" si="397"/>
        <v>X</v>
      </c>
      <c r="DE369" s="8" t="str">
        <f t="shared" si="398"/>
        <v>X</v>
      </c>
      <c r="DF369" s="8" t="str">
        <f t="shared" si="399"/>
        <v>X</v>
      </c>
      <c r="DG369" s="8" t="str">
        <f t="shared" si="400"/>
        <v>X</v>
      </c>
      <c r="DH369" s="8" t="str">
        <f t="shared" si="401"/>
        <v>X</v>
      </c>
      <c r="DI369" s="8" t="str">
        <f t="shared" si="402"/>
        <v>X</v>
      </c>
      <c r="DJ369" s="8" t="str">
        <f t="shared" si="403"/>
        <v>X</v>
      </c>
      <c r="DK369" s="8" t="str">
        <f t="shared" si="404"/>
        <v>X</v>
      </c>
      <c r="DL369" s="8" t="str">
        <f t="shared" si="405"/>
        <v>X</v>
      </c>
      <c r="DM369" s="8" t="str">
        <f t="shared" si="406"/>
        <v>X</v>
      </c>
      <c r="DN369" s="8" t="str">
        <f t="shared" si="407"/>
        <v>X</v>
      </c>
      <c r="DO369" s="8" t="str">
        <f t="shared" si="408"/>
        <v>X</v>
      </c>
      <c r="DP369" s="8" t="str">
        <f t="shared" si="409"/>
        <v>X</v>
      </c>
      <c r="DQ369" s="8" t="str">
        <f t="shared" si="410"/>
        <v>X</v>
      </c>
      <c r="DR369" s="8" t="str">
        <f t="shared" si="411"/>
        <v>X</v>
      </c>
      <c r="DS369" s="8" t="str">
        <f t="shared" si="412"/>
        <v>X</v>
      </c>
      <c r="DT369" s="8" t="str">
        <f t="shared" si="413"/>
        <v>X</v>
      </c>
      <c r="DU369" s="8" t="str">
        <f t="shared" si="414"/>
        <v>X</v>
      </c>
      <c r="DV369" s="8" t="str">
        <f t="shared" si="415"/>
        <v>X</v>
      </c>
      <c r="DW369" s="8" t="str">
        <f t="shared" si="416"/>
        <v>X</v>
      </c>
      <c r="DX369" s="8" t="str">
        <f t="shared" si="417"/>
        <v>X</v>
      </c>
      <c r="DZ369" s="8" t="str">
        <f t="shared" si="418"/>
        <v>X</v>
      </c>
      <c r="EB369" s="8">
        <f>IF($DZ369="", "", COUNTIF($DZ$11:$DZ369, "X"))</f>
        <v>359</v>
      </c>
      <c r="ED369" s="10" t="str">
        <f t="shared" si="419"/>
        <v>359. Hotel Colón Gran Melia</v>
      </c>
      <c r="EF369" s="8">
        <v>359</v>
      </c>
      <c r="EH369" s="10" t="str">
        <f>IF($B369="", "", IF(COUNTIF($B$11:$B369, $B369)&gt;1, "", $B369))</f>
        <v/>
      </c>
      <c r="EI369" s="8" t="str">
        <f t="shared" si="420"/>
        <v/>
      </c>
      <c r="EJ369" s="10" t="str">
        <f t="shared" si="421"/>
        <v/>
      </c>
      <c r="EL369" s="10" t="str">
        <f>IF($C369="", "", IF(COUNTIF($C$11:$C369, $C369)&gt;1, "", $C369))</f>
        <v>Seville</v>
      </c>
      <c r="EM369" s="8">
        <f t="shared" si="422"/>
        <v>294</v>
      </c>
      <c r="EN369" s="10" t="str">
        <f t="shared" si="423"/>
        <v>Zakynthos Island</v>
      </c>
    </row>
    <row r="370" spans="1:144" hidden="1" x14ac:dyDescent="0.35">
      <c r="A370" s="2"/>
      <c r="B370" s="41" t="s">
        <v>595</v>
      </c>
      <c r="C370" s="42" t="s">
        <v>612</v>
      </c>
      <c r="D370" s="42" t="s">
        <v>613</v>
      </c>
      <c r="E370" s="49">
        <v>309</v>
      </c>
      <c r="F370" s="49">
        <v>289</v>
      </c>
      <c r="G370" s="49">
        <v>20</v>
      </c>
      <c r="H370" s="49">
        <v>12</v>
      </c>
      <c r="I370" s="42" t="s">
        <v>137</v>
      </c>
      <c r="J370" s="50" t="s">
        <v>137</v>
      </c>
      <c r="K370" s="49">
        <v>550</v>
      </c>
      <c r="L370" s="49">
        <v>4500</v>
      </c>
      <c r="M370" s="49">
        <v>800</v>
      </c>
      <c r="N370" s="49">
        <v>450</v>
      </c>
      <c r="O370" s="49">
        <v>550</v>
      </c>
      <c r="P370" s="49" t="s">
        <v>137</v>
      </c>
      <c r="Q370" s="49">
        <v>700</v>
      </c>
      <c r="R370" s="49">
        <v>900</v>
      </c>
      <c r="S370" s="50" t="s">
        <v>7</v>
      </c>
      <c r="T370" s="49" t="s">
        <v>137</v>
      </c>
      <c r="U370" s="49" t="s">
        <v>137</v>
      </c>
      <c r="V370" s="49" t="s">
        <v>137</v>
      </c>
      <c r="W370" s="50" t="s">
        <v>7</v>
      </c>
      <c r="X370" s="49" t="s">
        <v>137</v>
      </c>
      <c r="Y370" s="50" t="s">
        <v>137</v>
      </c>
      <c r="Z370" s="49" t="s">
        <v>137</v>
      </c>
      <c r="AA370" s="49">
        <v>34</v>
      </c>
      <c r="AB370" s="67" t="s">
        <v>137</v>
      </c>
      <c r="AC370" s="63" t="s">
        <v>790</v>
      </c>
      <c r="AD370" s="63" t="s">
        <v>1078</v>
      </c>
      <c r="AE370" s="43" t="s">
        <v>137</v>
      </c>
      <c r="AF370" s="2"/>
      <c r="BE370" s="8" t="str">
        <f t="shared" si="424"/>
        <v>X</v>
      </c>
      <c r="BG370" s="8" t="str">
        <f t="shared" si="361"/>
        <v/>
      </c>
      <c r="BH370" s="8" t="str">
        <f t="shared" si="362"/>
        <v/>
      </c>
      <c r="BI370" s="8" t="str">
        <f t="shared" si="363"/>
        <v/>
      </c>
      <c r="BJ370" s="8" t="str">
        <f t="shared" si="364"/>
        <v/>
      </c>
      <c r="BK370" s="8" t="str">
        <f t="shared" si="365"/>
        <v/>
      </c>
      <c r="BL370" s="8" t="str">
        <f t="shared" si="366"/>
        <v/>
      </c>
      <c r="BM370" s="8" t="str">
        <f t="shared" si="367"/>
        <v/>
      </c>
      <c r="BN370" s="8" t="str">
        <f t="shared" si="368"/>
        <v>Yellow</v>
      </c>
      <c r="BO370" s="8" t="str">
        <f t="shared" si="369"/>
        <v>Yellow</v>
      </c>
      <c r="BP370" s="8" t="str">
        <f t="shared" si="370"/>
        <v/>
      </c>
      <c r="BQ370" s="8" t="str">
        <f t="shared" si="371"/>
        <v/>
      </c>
      <c r="BR370" s="8" t="str">
        <f t="shared" si="372"/>
        <v/>
      </c>
      <c r="BS370" s="8" t="str">
        <f t="shared" si="373"/>
        <v/>
      </c>
      <c r="BT370" s="8" t="str">
        <f t="shared" si="374"/>
        <v/>
      </c>
      <c r="BU370" s="8" t="str">
        <f t="shared" si="375"/>
        <v>Yellow</v>
      </c>
      <c r="BV370" s="8" t="str">
        <f t="shared" si="376"/>
        <v/>
      </c>
      <c r="BW370" s="8" t="str">
        <f t="shared" si="377"/>
        <v/>
      </c>
      <c r="BX370" s="8" t="str">
        <f t="shared" si="378"/>
        <v/>
      </c>
      <c r="BY370" s="8" t="str">
        <f t="shared" si="379"/>
        <v>Yellow</v>
      </c>
      <c r="BZ370" s="8" t="str">
        <f t="shared" si="380"/>
        <v>Yellow</v>
      </c>
      <c r="CA370" s="8" t="str">
        <f t="shared" si="381"/>
        <v>Yellow</v>
      </c>
      <c r="CB370" s="8" t="str">
        <f t="shared" si="382"/>
        <v/>
      </c>
      <c r="CC370" s="8" t="str">
        <f t="shared" si="383"/>
        <v>Yellow</v>
      </c>
      <c r="CD370" s="8" t="str">
        <f t="shared" si="384"/>
        <v>Yellow</v>
      </c>
      <c r="CE370" s="8" t="str">
        <f t="shared" si="385"/>
        <v>Yellow</v>
      </c>
      <c r="CF370" s="8" t="str">
        <f t="shared" si="386"/>
        <v/>
      </c>
      <c r="CG370" s="8" t="str">
        <f t="shared" si="425"/>
        <v>Yellow</v>
      </c>
      <c r="CH370" s="8" t="str">
        <f t="shared" si="387"/>
        <v/>
      </c>
      <c r="CI370" s="8" t="str">
        <f t="shared" si="426"/>
        <v/>
      </c>
      <c r="CJ370" s="8" t="str">
        <f t="shared" si="388"/>
        <v>Yellow</v>
      </c>
      <c r="CL370" s="10" t="str">
        <f t="shared" si="427"/>
        <v>Spain - Finestrat (Alicante) - Asia Gardens Hotel &amp; Thai Spa</v>
      </c>
      <c r="CN370" s="22">
        <f t="shared" si="389"/>
        <v>4500</v>
      </c>
      <c r="CO370" s="22" t="str">
        <f t="shared" si="390"/>
        <v/>
      </c>
      <c r="CP370" s="22" t="str">
        <f t="shared" si="391"/>
        <v/>
      </c>
      <c r="CQ370" s="22" t="str">
        <f t="shared" si="392"/>
        <v/>
      </c>
      <c r="CR370" s="22" t="str">
        <f t="shared" si="428"/>
        <v/>
      </c>
      <c r="CS370" s="22">
        <f t="shared" si="429"/>
        <v>34</v>
      </c>
      <c r="CY370" s="8" t="str">
        <f t="shared" si="393"/>
        <v>X</v>
      </c>
      <c r="CZ370" s="29" t="str">
        <f t="shared" si="394"/>
        <v>X</v>
      </c>
      <c r="DB370" s="8" t="str">
        <f t="shared" si="395"/>
        <v>X</v>
      </c>
      <c r="DC370" s="8" t="str">
        <f t="shared" si="396"/>
        <v>X</v>
      </c>
      <c r="DD370" s="8" t="str">
        <f t="shared" si="397"/>
        <v>X</v>
      </c>
      <c r="DE370" s="8" t="str">
        <f t="shared" si="398"/>
        <v>X</v>
      </c>
      <c r="DF370" s="8" t="str">
        <f t="shared" si="399"/>
        <v>X</v>
      </c>
      <c r="DG370" s="8" t="str">
        <f t="shared" si="400"/>
        <v>X</v>
      </c>
      <c r="DH370" s="8" t="str">
        <f t="shared" si="401"/>
        <v>X</v>
      </c>
      <c r="DI370" s="8" t="str">
        <f t="shared" si="402"/>
        <v>X</v>
      </c>
      <c r="DJ370" s="8" t="str">
        <f t="shared" si="403"/>
        <v>X</v>
      </c>
      <c r="DK370" s="8" t="str">
        <f t="shared" si="404"/>
        <v>X</v>
      </c>
      <c r="DL370" s="8" t="str">
        <f t="shared" si="405"/>
        <v>X</v>
      </c>
      <c r="DM370" s="8" t="str">
        <f t="shared" si="406"/>
        <v>X</v>
      </c>
      <c r="DN370" s="8" t="str">
        <f t="shared" si="407"/>
        <v>X</v>
      </c>
      <c r="DO370" s="8" t="str">
        <f t="shared" si="408"/>
        <v>X</v>
      </c>
      <c r="DP370" s="8" t="str">
        <f t="shared" si="409"/>
        <v>X</v>
      </c>
      <c r="DQ370" s="8" t="str">
        <f t="shared" si="410"/>
        <v>X</v>
      </c>
      <c r="DR370" s="8" t="str">
        <f t="shared" si="411"/>
        <v>X</v>
      </c>
      <c r="DS370" s="8" t="str">
        <f t="shared" si="412"/>
        <v>X</v>
      </c>
      <c r="DT370" s="8" t="str">
        <f t="shared" si="413"/>
        <v>X</v>
      </c>
      <c r="DU370" s="8" t="str">
        <f t="shared" si="414"/>
        <v>X</v>
      </c>
      <c r="DV370" s="8" t="str">
        <f t="shared" si="415"/>
        <v>X</v>
      </c>
      <c r="DW370" s="8" t="str">
        <f t="shared" si="416"/>
        <v>X</v>
      </c>
      <c r="DX370" s="8" t="str">
        <f t="shared" si="417"/>
        <v>X</v>
      </c>
      <c r="DZ370" s="8" t="str">
        <f t="shared" si="418"/>
        <v>X</v>
      </c>
      <c r="EB370" s="8">
        <f>IF($DZ370="", "", COUNTIF($DZ$11:$DZ370, "X"))</f>
        <v>360</v>
      </c>
      <c r="ED370" s="10" t="str">
        <f t="shared" si="419"/>
        <v>360. Asia Gardens Hotel &amp; Thai Spa</v>
      </c>
      <c r="EF370" s="8">
        <v>360</v>
      </c>
      <c r="EH370" s="10" t="str">
        <f>IF($B370="", "", IF(COUNTIF($B$11:$B370, $B370)&gt;1, "", $B370))</f>
        <v/>
      </c>
      <c r="EI370" s="8" t="str">
        <f t="shared" si="420"/>
        <v/>
      </c>
      <c r="EJ370" s="10" t="str">
        <f t="shared" si="421"/>
        <v/>
      </c>
      <c r="EL370" s="10" t="str">
        <f>IF($C370="", "", IF(COUNTIF($C$11:$C370, $C370)&gt;1, "", $C370))</f>
        <v>Finestrat (Alicante)</v>
      </c>
      <c r="EM370" s="8">
        <f t="shared" si="422"/>
        <v>93</v>
      </c>
      <c r="EN370" s="10" t="str">
        <f t="shared" si="423"/>
        <v>Zermatt</v>
      </c>
    </row>
    <row r="371" spans="1:144" hidden="1" x14ac:dyDescent="0.35">
      <c r="A371" s="2"/>
      <c r="B371" s="41" t="s">
        <v>595</v>
      </c>
      <c r="C371" s="42" t="s">
        <v>616</v>
      </c>
      <c r="D371" s="42" t="s">
        <v>617</v>
      </c>
      <c r="E371" s="49">
        <v>43</v>
      </c>
      <c r="F371" s="49">
        <v>25</v>
      </c>
      <c r="G371" s="49">
        <v>18</v>
      </c>
      <c r="H371" s="49">
        <v>2</v>
      </c>
      <c r="I371" s="42" t="s">
        <v>137</v>
      </c>
      <c r="J371" s="50" t="s">
        <v>137</v>
      </c>
      <c r="K371" s="49">
        <v>80</v>
      </c>
      <c r="L371" s="49">
        <v>72</v>
      </c>
      <c r="M371" s="49">
        <v>40</v>
      </c>
      <c r="N371" s="49">
        <v>20</v>
      </c>
      <c r="O371" s="49" t="s">
        <v>137</v>
      </c>
      <c r="P371" s="49">
        <v>20</v>
      </c>
      <c r="Q371" s="49">
        <v>30</v>
      </c>
      <c r="R371" s="49">
        <v>40</v>
      </c>
      <c r="S371" s="50" t="s">
        <v>7</v>
      </c>
      <c r="T371" s="49" t="s">
        <v>137</v>
      </c>
      <c r="U371" s="49" t="s">
        <v>137</v>
      </c>
      <c r="V371" s="49" t="s">
        <v>137</v>
      </c>
      <c r="W371" s="50" t="s">
        <v>7</v>
      </c>
      <c r="X371" s="49" t="s">
        <v>137</v>
      </c>
      <c r="Y371" s="50" t="s">
        <v>137</v>
      </c>
      <c r="Z371" s="49" t="s">
        <v>137</v>
      </c>
      <c r="AA371" s="49">
        <v>21</v>
      </c>
      <c r="AB371" s="67" t="s">
        <v>137</v>
      </c>
      <c r="AC371" s="63" t="s">
        <v>790</v>
      </c>
      <c r="AD371" s="63" t="s">
        <v>1080</v>
      </c>
      <c r="AE371" s="43" t="s">
        <v>137</v>
      </c>
      <c r="AF371" s="2"/>
      <c r="BE371" s="8" t="str">
        <f t="shared" si="424"/>
        <v>X</v>
      </c>
      <c r="BG371" s="8" t="str">
        <f t="shared" si="361"/>
        <v/>
      </c>
      <c r="BH371" s="8" t="str">
        <f t="shared" si="362"/>
        <v/>
      </c>
      <c r="BI371" s="8" t="str">
        <f t="shared" si="363"/>
        <v/>
      </c>
      <c r="BJ371" s="8" t="str">
        <f t="shared" si="364"/>
        <v/>
      </c>
      <c r="BK371" s="8" t="str">
        <f t="shared" si="365"/>
        <v/>
      </c>
      <c r="BL371" s="8" t="str">
        <f t="shared" si="366"/>
        <v/>
      </c>
      <c r="BM371" s="8" t="str">
        <f t="shared" si="367"/>
        <v/>
      </c>
      <c r="BN371" s="8" t="str">
        <f t="shared" si="368"/>
        <v>Yellow</v>
      </c>
      <c r="BO371" s="8" t="str">
        <f t="shared" si="369"/>
        <v>Yellow</v>
      </c>
      <c r="BP371" s="8" t="str">
        <f t="shared" si="370"/>
        <v/>
      </c>
      <c r="BQ371" s="8" t="str">
        <f t="shared" si="371"/>
        <v/>
      </c>
      <c r="BR371" s="8" t="str">
        <f t="shared" si="372"/>
        <v/>
      </c>
      <c r="BS371" s="8" t="str">
        <f t="shared" si="373"/>
        <v/>
      </c>
      <c r="BT371" s="8" t="str">
        <f t="shared" si="374"/>
        <v>Yellow</v>
      </c>
      <c r="BU371" s="8" t="str">
        <f t="shared" si="375"/>
        <v/>
      </c>
      <c r="BV371" s="8" t="str">
        <f t="shared" si="376"/>
        <v/>
      </c>
      <c r="BW371" s="8" t="str">
        <f t="shared" si="377"/>
        <v/>
      </c>
      <c r="BX371" s="8" t="str">
        <f t="shared" si="378"/>
        <v/>
      </c>
      <c r="BY371" s="8" t="str">
        <f t="shared" si="379"/>
        <v>Yellow</v>
      </c>
      <c r="BZ371" s="8" t="str">
        <f t="shared" si="380"/>
        <v>Yellow</v>
      </c>
      <c r="CA371" s="8" t="str">
        <f t="shared" si="381"/>
        <v>Yellow</v>
      </c>
      <c r="CB371" s="8" t="str">
        <f t="shared" si="382"/>
        <v/>
      </c>
      <c r="CC371" s="8" t="str">
        <f t="shared" si="383"/>
        <v>Yellow</v>
      </c>
      <c r="CD371" s="8" t="str">
        <f t="shared" si="384"/>
        <v>Yellow</v>
      </c>
      <c r="CE371" s="8" t="str">
        <f t="shared" si="385"/>
        <v>Yellow</v>
      </c>
      <c r="CF371" s="8" t="str">
        <f t="shared" si="386"/>
        <v/>
      </c>
      <c r="CG371" s="8" t="str">
        <f t="shared" si="425"/>
        <v>Yellow</v>
      </c>
      <c r="CH371" s="8" t="str">
        <f t="shared" si="387"/>
        <v/>
      </c>
      <c r="CI371" s="8" t="str">
        <f t="shared" si="426"/>
        <v/>
      </c>
      <c r="CJ371" s="8" t="str">
        <f t="shared" si="388"/>
        <v>Yellow</v>
      </c>
      <c r="CL371" s="10" t="str">
        <f t="shared" si="427"/>
        <v>Spain - Isla Baleares (Mallorca) - Castell Son Claret</v>
      </c>
      <c r="CN371" s="22">
        <f t="shared" si="389"/>
        <v>72</v>
      </c>
      <c r="CO371" s="22" t="str">
        <f t="shared" si="390"/>
        <v/>
      </c>
      <c r="CP371" s="22" t="str">
        <f t="shared" si="391"/>
        <v/>
      </c>
      <c r="CQ371" s="22" t="str">
        <f t="shared" si="392"/>
        <v/>
      </c>
      <c r="CR371" s="22" t="str">
        <f t="shared" si="428"/>
        <v/>
      </c>
      <c r="CS371" s="22">
        <f t="shared" si="429"/>
        <v>21</v>
      </c>
      <c r="CY371" s="8" t="str">
        <f t="shared" si="393"/>
        <v>X</v>
      </c>
      <c r="CZ371" s="29" t="str">
        <f t="shared" si="394"/>
        <v>X</v>
      </c>
      <c r="DB371" s="8" t="str">
        <f t="shared" si="395"/>
        <v>X</v>
      </c>
      <c r="DC371" s="8" t="str">
        <f t="shared" si="396"/>
        <v>X</v>
      </c>
      <c r="DD371" s="8" t="str">
        <f t="shared" si="397"/>
        <v>X</v>
      </c>
      <c r="DE371" s="8" t="str">
        <f t="shared" si="398"/>
        <v>X</v>
      </c>
      <c r="DF371" s="8" t="str">
        <f t="shared" si="399"/>
        <v>X</v>
      </c>
      <c r="DG371" s="8" t="str">
        <f t="shared" si="400"/>
        <v>X</v>
      </c>
      <c r="DH371" s="8" t="str">
        <f t="shared" si="401"/>
        <v>X</v>
      </c>
      <c r="DI371" s="8" t="str">
        <f t="shared" si="402"/>
        <v>X</v>
      </c>
      <c r="DJ371" s="8" t="str">
        <f t="shared" si="403"/>
        <v>X</v>
      </c>
      <c r="DK371" s="8" t="str">
        <f t="shared" si="404"/>
        <v>X</v>
      </c>
      <c r="DL371" s="8" t="str">
        <f t="shared" si="405"/>
        <v>X</v>
      </c>
      <c r="DM371" s="8" t="str">
        <f t="shared" si="406"/>
        <v>X</v>
      </c>
      <c r="DN371" s="8" t="str">
        <f t="shared" si="407"/>
        <v>X</v>
      </c>
      <c r="DO371" s="8" t="str">
        <f t="shared" si="408"/>
        <v>X</v>
      </c>
      <c r="DP371" s="8" t="str">
        <f t="shared" si="409"/>
        <v>X</v>
      </c>
      <c r="DQ371" s="8" t="str">
        <f t="shared" si="410"/>
        <v>X</v>
      </c>
      <c r="DR371" s="8" t="str">
        <f t="shared" si="411"/>
        <v>X</v>
      </c>
      <c r="DS371" s="8" t="str">
        <f t="shared" si="412"/>
        <v>X</v>
      </c>
      <c r="DT371" s="8" t="str">
        <f t="shared" si="413"/>
        <v>X</v>
      </c>
      <c r="DU371" s="8" t="str">
        <f t="shared" si="414"/>
        <v>X</v>
      </c>
      <c r="DV371" s="8" t="str">
        <f t="shared" si="415"/>
        <v>X</v>
      </c>
      <c r="DW371" s="8" t="str">
        <f t="shared" si="416"/>
        <v>X</v>
      </c>
      <c r="DX371" s="8" t="str">
        <f t="shared" si="417"/>
        <v>X</v>
      </c>
      <c r="DZ371" s="8" t="str">
        <f t="shared" si="418"/>
        <v>X</v>
      </c>
      <c r="EB371" s="8">
        <f>IF($DZ371="", "", COUNTIF($DZ$11:$DZ371, "X"))</f>
        <v>361</v>
      </c>
      <c r="ED371" s="10" t="str">
        <f t="shared" si="419"/>
        <v>361. Castell Son Claret</v>
      </c>
      <c r="EF371" s="8">
        <v>361</v>
      </c>
      <c r="EH371" s="10" t="str">
        <f>IF($B371="", "", IF(COUNTIF($B$11:$B371, $B371)&gt;1, "", $B371))</f>
        <v/>
      </c>
      <c r="EI371" s="8" t="str">
        <f t="shared" si="420"/>
        <v/>
      </c>
      <c r="EJ371" s="10" t="str">
        <f t="shared" si="421"/>
        <v/>
      </c>
      <c r="EL371" s="10" t="str">
        <f>IF($C371="", "", IF(COUNTIF($C$11:$C371, $C371)&gt;1, "", $C371))</f>
        <v>Isla Baleares (Mallorca)</v>
      </c>
      <c r="EM371" s="8">
        <f t="shared" si="422"/>
        <v>134</v>
      </c>
      <c r="EN371" s="10" t="str">
        <f t="shared" si="423"/>
        <v>Žman</v>
      </c>
    </row>
    <row r="372" spans="1:144" hidden="1" x14ac:dyDescent="0.35">
      <c r="A372" s="2"/>
      <c r="B372" s="41" t="s">
        <v>595</v>
      </c>
      <c r="C372" s="42" t="s">
        <v>603</v>
      </c>
      <c r="D372" s="42" t="s">
        <v>604</v>
      </c>
      <c r="E372" s="49">
        <v>242</v>
      </c>
      <c r="F372" s="49">
        <v>162</v>
      </c>
      <c r="G372" s="49">
        <v>80</v>
      </c>
      <c r="H372" s="49">
        <v>6</v>
      </c>
      <c r="I372" s="42" t="s">
        <v>137</v>
      </c>
      <c r="J372" s="50" t="s">
        <v>137</v>
      </c>
      <c r="K372" s="49">
        <v>250</v>
      </c>
      <c r="L372" s="49">
        <v>645</v>
      </c>
      <c r="M372" s="49">
        <v>500</v>
      </c>
      <c r="N372" s="49">
        <v>275</v>
      </c>
      <c r="O372" s="49">
        <v>60</v>
      </c>
      <c r="P372" s="49">
        <v>275</v>
      </c>
      <c r="Q372" s="49">
        <v>500</v>
      </c>
      <c r="R372" s="49">
        <v>645</v>
      </c>
      <c r="S372" s="50" t="s">
        <v>7</v>
      </c>
      <c r="T372" s="49" t="s">
        <v>137</v>
      </c>
      <c r="U372" s="49" t="s">
        <v>137</v>
      </c>
      <c r="V372" s="49" t="s">
        <v>137</v>
      </c>
      <c r="W372" s="50" t="s">
        <v>7</v>
      </c>
      <c r="X372" s="49" t="s">
        <v>137</v>
      </c>
      <c r="Y372" s="50" t="s">
        <v>137</v>
      </c>
      <c r="Z372" s="49" t="s">
        <v>137</v>
      </c>
      <c r="AA372" s="49">
        <v>9</v>
      </c>
      <c r="AB372" s="67" t="s">
        <v>137</v>
      </c>
      <c r="AC372" s="63" t="s">
        <v>790</v>
      </c>
      <c r="AD372" s="63" t="s">
        <v>1072</v>
      </c>
      <c r="AE372" s="43" t="s">
        <v>137</v>
      </c>
      <c r="AF372" s="2"/>
      <c r="BE372" s="8" t="str">
        <f t="shared" si="424"/>
        <v>X</v>
      </c>
      <c r="BG372" s="8" t="str">
        <f t="shared" si="361"/>
        <v/>
      </c>
      <c r="BH372" s="8" t="str">
        <f t="shared" si="362"/>
        <v/>
      </c>
      <c r="BI372" s="8" t="str">
        <f t="shared" si="363"/>
        <v/>
      </c>
      <c r="BJ372" s="8" t="str">
        <f t="shared" si="364"/>
        <v/>
      </c>
      <c r="BK372" s="8" t="str">
        <f t="shared" si="365"/>
        <v/>
      </c>
      <c r="BL372" s="8" t="str">
        <f t="shared" si="366"/>
        <v/>
      </c>
      <c r="BM372" s="8" t="str">
        <f t="shared" si="367"/>
        <v/>
      </c>
      <c r="BN372" s="8" t="str">
        <f t="shared" si="368"/>
        <v>Yellow</v>
      </c>
      <c r="BO372" s="8" t="str">
        <f t="shared" si="369"/>
        <v>Yellow</v>
      </c>
      <c r="BP372" s="8" t="str">
        <f t="shared" si="370"/>
        <v/>
      </c>
      <c r="BQ372" s="8" t="str">
        <f t="shared" si="371"/>
        <v/>
      </c>
      <c r="BR372" s="8" t="str">
        <f t="shared" si="372"/>
        <v/>
      </c>
      <c r="BS372" s="8" t="str">
        <f t="shared" si="373"/>
        <v/>
      </c>
      <c r="BT372" s="8" t="str">
        <f t="shared" si="374"/>
        <v/>
      </c>
      <c r="BU372" s="8" t="str">
        <f t="shared" si="375"/>
        <v/>
      </c>
      <c r="BV372" s="8" t="str">
        <f t="shared" si="376"/>
        <v/>
      </c>
      <c r="BW372" s="8" t="str">
        <f t="shared" si="377"/>
        <v/>
      </c>
      <c r="BX372" s="8" t="str">
        <f t="shared" si="378"/>
        <v/>
      </c>
      <c r="BY372" s="8" t="str">
        <f t="shared" si="379"/>
        <v>Yellow</v>
      </c>
      <c r="BZ372" s="8" t="str">
        <f t="shared" si="380"/>
        <v>Yellow</v>
      </c>
      <c r="CA372" s="8" t="str">
        <f t="shared" si="381"/>
        <v>Yellow</v>
      </c>
      <c r="CB372" s="8" t="str">
        <f t="shared" si="382"/>
        <v/>
      </c>
      <c r="CC372" s="8" t="str">
        <f t="shared" si="383"/>
        <v>Yellow</v>
      </c>
      <c r="CD372" s="8" t="str">
        <f t="shared" si="384"/>
        <v>Yellow</v>
      </c>
      <c r="CE372" s="8" t="str">
        <f t="shared" si="385"/>
        <v>Yellow</v>
      </c>
      <c r="CF372" s="8" t="str">
        <f t="shared" si="386"/>
        <v/>
      </c>
      <c r="CG372" s="8" t="str">
        <f t="shared" si="425"/>
        <v>Yellow</v>
      </c>
      <c r="CH372" s="8" t="str">
        <f t="shared" si="387"/>
        <v/>
      </c>
      <c r="CI372" s="8" t="str">
        <f t="shared" si="426"/>
        <v/>
      </c>
      <c r="CJ372" s="8" t="str">
        <f t="shared" si="388"/>
        <v>Yellow</v>
      </c>
      <c r="CL372" s="10" t="str">
        <f t="shared" si="427"/>
        <v>Spain - Barcelona - Majestic Hotel &amp; Spa</v>
      </c>
      <c r="CN372" s="22">
        <f t="shared" si="389"/>
        <v>645</v>
      </c>
      <c r="CO372" s="22" t="str">
        <f t="shared" si="390"/>
        <v/>
      </c>
      <c r="CP372" s="22" t="str">
        <f t="shared" si="391"/>
        <v/>
      </c>
      <c r="CQ372" s="22" t="str">
        <f t="shared" si="392"/>
        <v/>
      </c>
      <c r="CR372" s="22" t="str">
        <f t="shared" si="428"/>
        <v/>
      </c>
      <c r="CS372" s="22">
        <f t="shared" si="429"/>
        <v>9</v>
      </c>
      <c r="CY372" s="8" t="str">
        <f t="shared" si="393"/>
        <v>X</v>
      </c>
      <c r="CZ372" s="29" t="str">
        <f t="shared" si="394"/>
        <v>X</v>
      </c>
      <c r="DB372" s="8" t="str">
        <f t="shared" si="395"/>
        <v>X</v>
      </c>
      <c r="DC372" s="8" t="str">
        <f t="shared" si="396"/>
        <v>X</v>
      </c>
      <c r="DD372" s="8" t="str">
        <f t="shared" si="397"/>
        <v>X</v>
      </c>
      <c r="DE372" s="8" t="str">
        <f t="shared" si="398"/>
        <v>X</v>
      </c>
      <c r="DF372" s="8" t="str">
        <f t="shared" si="399"/>
        <v>X</v>
      </c>
      <c r="DG372" s="8" t="str">
        <f t="shared" si="400"/>
        <v>X</v>
      </c>
      <c r="DH372" s="8" t="str">
        <f t="shared" si="401"/>
        <v>X</v>
      </c>
      <c r="DI372" s="8" t="str">
        <f t="shared" si="402"/>
        <v>X</v>
      </c>
      <c r="DJ372" s="8" t="str">
        <f t="shared" si="403"/>
        <v>X</v>
      </c>
      <c r="DK372" s="8" t="str">
        <f t="shared" si="404"/>
        <v>X</v>
      </c>
      <c r="DL372" s="8" t="str">
        <f t="shared" si="405"/>
        <v>X</v>
      </c>
      <c r="DM372" s="8" t="str">
        <f t="shared" si="406"/>
        <v>X</v>
      </c>
      <c r="DN372" s="8" t="str">
        <f t="shared" si="407"/>
        <v>X</v>
      </c>
      <c r="DO372" s="8" t="str">
        <f t="shared" si="408"/>
        <v>X</v>
      </c>
      <c r="DP372" s="8" t="str">
        <f t="shared" si="409"/>
        <v>X</v>
      </c>
      <c r="DQ372" s="8" t="str">
        <f t="shared" si="410"/>
        <v>X</v>
      </c>
      <c r="DR372" s="8" t="str">
        <f t="shared" si="411"/>
        <v>X</v>
      </c>
      <c r="DS372" s="8" t="str">
        <f t="shared" si="412"/>
        <v>X</v>
      </c>
      <c r="DT372" s="8" t="str">
        <f t="shared" si="413"/>
        <v>X</v>
      </c>
      <c r="DU372" s="8" t="str">
        <f t="shared" si="414"/>
        <v>X</v>
      </c>
      <c r="DV372" s="8" t="str">
        <f t="shared" si="415"/>
        <v>X</v>
      </c>
      <c r="DW372" s="8" t="str">
        <f t="shared" si="416"/>
        <v>X</v>
      </c>
      <c r="DX372" s="8" t="str">
        <f t="shared" si="417"/>
        <v>X</v>
      </c>
      <c r="DZ372" s="8" t="str">
        <f t="shared" si="418"/>
        <v>X</v>
      </c>
      <c r="EB372" s="8">
        <f>IF($DZ372="", "", COUNTIF($DZ$11:$DZ372, "X"))</f>
        <v>362</v>
      </c>
      <c r="ED372" s="10" t="str">
        <f t="shared" si="419"/>
        <v>362. Majestic Hotel &amp; Spa</v>
      </c>
      <c r="EF372" s="8">
        <v>362</v>
      </c>
      <c r="EH372" s="10" t="str">
        <f>IF($B372="", "", IF(COUNTIF($B$11:$B372, $B372)&gt;1, "", $B372))</f>
        <v/>
      </c>
      <c r="EI372" s="8" t="str">
        <f t="shared" si="420"/>
        <v/>
      </c>
      <c r="EJ372" s="10" t="str">
        <f t="shared" si="421"/>
        <v/>
      </c>
      <c r="EL372" s="10" t="str">
        <f>IF($C372="", "", IF(COUNTIF($C$11:$C372, $C372)&gt;1, "", $C372))</f>
        <v/>
      </c>
      <c r="EM372" s="8" t="str">
        <f t="shared" si="422"/>
        <v/>
      </c>
      <c r="EN372" s="10" t="str">
        <f t="shared" si="423"/>
        <v>Zurich</v>
      </c>
    </row>
    <row r="373" spans="1:144" hidden="1" x14ac:dyDescent="0.35">
      <c r="A373" s="2"/>
      <c r="B373" s="41" t="s">
        <v>595</v>
      </c>
      <c r="C373" s="42" t="s">
        <v>610</v>
      </c>
      <c r="D373" s="42" t="s">
        <v>611</v>
      </c>
      <c r="E373" s="49">
        <v>149</v>
      </c>
      <c r="F373" s="49">
        <v>90</v>
      </c>
      <c r="G373" s="49">
        <v>59</v>
      </c>
      <c r="H373" s="49">
        <v>2</v>
      </c>
      <c r="I373" s="42" t="s">
        <v>137</v>
      </c>
      <c r="J373" s="50" t="s">
        <v>137</v>
      </c>
      <c r="K373" s="49">
        <v>400</v>
      </c>
      <c r="L373" s="49">
        <v>156</v>
      </c>
      <c r="M373" s="49">
        <v>135</v>
      </c>
      <c r="N373" s="49">
        <v>95</v>
      </c>
      <c r="O373" s="49">
        <v>78</v>
      </c>
      <c r="P373" s="49">
        <v>95</v>
      </c>
      <c r="Q373" s="49">
        <v>80</v>
      </c>
      <c r="R373" s="49">
        <v>150</v>
      </c>
      <c r="S373" s="50" t="s">
        <v>8</v>
      </c>
      <c r="T373" s="49" t="s">
        <v>137</v>
      </c>
      <c r="U373" s="49" t="s">
        <v>137</v>
      </c>
      <c r="V373" s="49" t="s">
        <v>137</v>
      </c>
      <c r="W373" s="50" t="s">
        <v>7</v>
      </c>
      <c r="X373" s="49" t="s">
        <v>137</v>
      </c>
      <c r="Y373" s="50" t="s">
        <v>137</v>
      </c>
      <c r="Z373" s="49" t="s">
        <v>137</v>
      </c>
      <c r="AA373" s="49">
        <v>14</v>
      </c>
      <c r="AB373" s="67" t="s">
        <v>137</v>
      </c>
      <c r="AC373" s="63" t="s">
        <v>790</v>
      </c>
      <c r="AD373" s="63" t="s">
        <v>1076</v>
      </c>
      <c r="AE373" s="43" t="s">
        <v>137</v>
      </c>
      <c r="AF373" s="2"/>
      <c r="BE373" s="8" t="str">
        <f t="shared" si="424"/>
        <v>X</v>
      </c>
      <c r="BG373" s="8" t="str">
        <f t="shared" si="361"/>
        <v/>
      </c>
      <c r="BH373" s="8" t="str">
        <f t="shared" si="362"/>
        <v/>
      </c>
      <c r="BI373" s="8" t="str">
        <f t="shared" si="363"/>
        <v/>
      </c>
      <c r="BJ373" s="8" t="str">
        <f t="shared" si="364"/>
        <v/>
      </c>
      <c r="BK373" s="8" t="str">
        <f t="shared" si="365"/>
        <v/>
      </c>
      <c r="BL373" s="8" t="str">
        <f t="shared" si="366"/>
        <v/>
      </c>
      <c r="BM373" s="8" t="str">
        <f t="shared" si="367"/>
        <v/>
      </c>
      <c r="BN373" s="8" t="str">
        <f t="shared" si="368"/>
        <v>Yellow</v>
      </c>
      <c r="BO373" s="8" t="str">
        <f t="shared" si="369"/>
        <v>Yellow</v>
      </c>
      <c r="BP373" s="8" t="str">
        <f t="shared" si="370"/>
        <v/>
      </c>
      <c r="BQ373" s="8" t="str">
        <f t="shared" si="371"/>
        <v/>
      </c>
      <c r="BR373" s="8" t="str">
        <f t="shared" si="372"/>
        <v/>
      </c>
      <c r="BS373" s="8" t="str">
        <f t="shared" si="373"/>
        <v/>
      </c>
      <c r="BT373" s="8" t="str">
        <f t="shared" si="374"/>
        <v/>
      </c>
      <c r="BU373" s="8" t="str">
        <f t="shared" si="375"/>
        <v/>
      </c>
      <c r="BV373" s="8" t="str">
        <f t="shared" si="376"/>
        <v/>
      </c>
      <c r="BW373" s="8" t="str">
        <f t="shared" si="377"/>
        <v/>
      </c>
      <c r="BX373" s="8" t="str">
        <f t="shared" si="378"/>
        <v/>
      </c>
      <c r="BY373" s="8" t="str">
        <f t="shared" si="379"/>
        <v>Yellow</v>
      </c>
      <c r="BZ373" s="8" t="str">
        <f t="shared" si="380"/>
        <v>Yellow</v>
      </c>
      <c r="CA373" s="8" t="str">
        <f t="shared" si="381"/>
        <v>Yellow</v>
      </c>
      <c r="CB373" s="8" t="str">
        <f t="shared" si="382"/>
        <v/>
      </c>
      <c r="CC373" s="8" t="str">
        <f t="shared" si="383"/>
        <v>Yellow</v>
      </c>
      <c r="CD373" s="8" t="str">
        <f t="shared" si="384"/>
        <v>Yellow</v>
      </c>
      <c r="CE373" s="8" t="str">
        <f t="shared" si="385"/>
        <v>Yellow</v>
      </c>
      <c r="CF373" s="8" t="str">
        <f t="shared" si="386"/>
        <v/>
      </c>
      <c r="CG373" s="8" t="str">
        <f t="shared" si="425"/>
        <v>Yellow</v>
      </c>
      <c r="CH373" s="8" t="str">
        <f t="shared" si="387"/>
        <v/>
      </c>
      <c r="CI373" s="8" t="str">
        <f t="shared" si="426"/>
        <v/>
      </c>
      <c r="CJ373" s="8" t="str">
        <f t="shared" si="388"/>
        <v>Yellow</v>
      </c>
      <c r="CL373" s="10" t="str">
        <f t="shared" si="427"/>
        <v>Spain - Ibiza - ME Ibiza</v>
      </c>
      <c r="CN373" s="22">
        <f t="shared" si="389"/>
        <v>156</v>
      </c>
      <c r="CO373" s="22" t="str">
        <f t="shared" si="390"/>
        <v/>
      </c>
      <c r="CP373" s="22" t="str">
        <f t="shared" si="391"/>
        <v/>
      </c>
      <c r="CQ373" s="22" t="str">
        <f t="shared" si="392"/>
        <v/>
      </c>
      <c r="CR373" s="22" t="str">
        <f t="shared" si="428"/>
        <v/>
      </c>
      <c r="CS373" s="22">
        <f t="shared" si="429"/>
        <v>14</v>
      </c>
      <c r="CY373" s="8" t="str">
        <f t="shared" si="393"/>
        <v>X</v>
      </c>
      <c r="CZ373" s="29" t="str">
        <f t="shared" si="394"/>
        <v>X</v>
      </c>
      <c r="DB373" s="8" t="str">
        <f t="shared" si="395"/>
        <v>X</v>
      </c>
      <c r="DC373" s="8" t="str">
        <f t="shared" si="396"/>
        <v>X</v>
      </c>
      <c r="DD373" s="8" t="str">
        <f t="shared" si="397"/>
        <v>X</v>
      </c>
      <c r="DE373" s="8" t="str">
        <f t="shared" si="398"/>
        <v>X</v>
      </c>
      <c r="DF373" s="8" t="str">
        <f t="shared" si="399"/>
        <v>X</v>
      </c>
      <c r="DG373" s="8" t="str">
        <f t="shared" si="400"/>
        <v>X</v>
      </c>
      <c r="DH373" s="8" t="str">
        <f t="shared" si="401"/>
        <v>X</v>
      </c>
      <c r="DI373" s="8" t="str">
        <f t="shared" si="402"/>
        <v>X</v>
      </c>
      <c r="DJ373" s="8" t="str">
        <f t="shared" si="403"/>
        <v>X</v>
      </c>
      <c r="DK373" s="8" t="str">
        <f t="shared" si="404"/>
        <v>X</v>
      </c>
      <c r="DL373" s="8" t="str">
        <f t="shared" si="405"/>
        <v>X</v>
      </c>
      <c r="DM373" s="8" t="str">
        <f t="shared" si="406"/>
        <v>X</v>
      </c>
      <c r="DN373" s="8" t="str">
        <f t="shared" si="407"/>
        <v>X</v>
      </c>
      <c r="DO373" s="8" t="str">
        <f t="shared" si="408"/>
        <v>X</v>
      </c>
      <c r="DP373" s="8" t="str">
        <f t="shared" si="409"/>
        <v>X</v>
      </c>
      <c r="DQ373" s="8" t="str">
        <f t="shared" si="410"/>
        <v>X</v>
      </c>
      <c r="DR373" s="8" t="str">
        <f t="shared" si="411"/>
        <v>X</v>
      </c>
      <c r="DS373" s="8" t="str">
        <f t="shared" si="412"/>
        <v>X</v>
      </c>
      <c r="DT373" s="8" t="str">
        <f t="shared" si="413"/>
        <v>X</v>
      </c>
      <c r="DU373" s="8" t="str">
        <f t="shared" si="414"/>
        <v>X</v>
      </c>
      <c r="DV373" s="8" t="str">
        <f t="shared" si="415"/>
        <v>X</v>
      </c>
      <c r="DW373" s="8" t="str">
        <f t="shared" si="416"/>
        <v>X</v>
      </c>
      <c r="DX373" s="8" t="str">
        <f t="shared" si="417"/>
        <v>X</v>
      </c>
      <c r="DZ373" s="8" t="str">
        <f t="shared" si="418"/>
        <v>X</v>
      </c>
      <c r="EB373" s="8">
        <f>IF($DZ373="", "", COUNTIF($DZ$11:$DZ373, "X"))</f>
        <v>363</v>
      </c>
      <c r="ED373" s="10" t="str">
        <f t="shared" si="419"/>
        <v>363. ME Ibiza</v>
      </c>
      <c r="EF373" s="8">
        <v>363</v>
      </c>
      <c r="EH373" s="10" t="str">
        <f>IF($B373="", "", IF(COUNTIF($B$11:$B373, $B373)&gt;1, "", $B373))</f>
        <v/>
      </c>
      <c r="EI373" s="8" t="str">
        <f t="shared" si="420"/>
        <v/>
      </c>
      <c r="EJ373" s="10" t="str">
        <f t="shared" si="421"/>
        <v/>
      </c>
      <c r="EL373" s="10" t="str">
        <f>IF($C373="", "", IF(COUNTIF($C$11:$C373, $C373)&gt;1, "", $C373))</f>
        <v/>
      </c>
      <c r="EM373" s="8" t="str">
        <f t="shared" si="422"/>
        <v/>
      </c>
      <c r="EN373" s="10" t="str">
        <f t="shared" si="423"/>
        <v>Zürs</v>
      </c>
    </row>
    <row r="374" spans="1:144" hidden="1" x14ac:dyDescent="0.35">
      <c r="A374" s="2"/>
      <c r="B374" s="41" t="s">
        <v>595</v>
      </c>
      <c r="C374" s="42" t="s">
        <v>598</v>
      </c>
      <c r="D374" s="42" t="s">
        <v>1454</v>
      </c>
      <c r="E374" s="49">
        <v>180</v>
      </c>
      <c r="F374" s="49">
        <v>160</v>
      </c>
      <c r="G374" s="49">
        <v>20</v>
      </c>
      <c r="H374" s="49">
        <v>5</v>
      </c>
      <c r="I374" s="42" t="s">
        <v>137</v>
      </c>
      <c r="J374" s="50" t="s">
        <v>137</v>
      </c>
      <c r="K374" s="49">
        <v>80</v>
      </c>
      <c r="L374" s="49">
        <v>1562</v>
      </c>
      <c r="M374" s="49">
        <v>260</v>
      </c>
      <c r="N374" s="49">
        <v>120</v>
      </c>
      <c r="O374" s="49">
        <v>98</v>
      </c>
      <c r="P374" s="49">
        <v>100</v>
      </c>
      <c r="Q374" s="49">
        <v>220</v>
      </c>
      <c r="R374" s="49">
        <v>300</v>
      </c>
      <c r="S374" s="50" t="s">
        <v>7</v>
      </c>
      <c r="T374" s="49" t="s">
        <v>137</v>
      </c>
      <c r="U374" s="49" t="s">
        <v>137</v>
      </c>
      <c r="V374" s="49" t="s">
        <v>137</v>
      </c>
      <c r="W374" s="50" t="s">
        <v>137</v>
      </c>
      <c r="X374" s="49" t="s">
        <v>137</v>
      </c>
      <c r="Y374" s="50" t="s">
        <v>137</v>
      </c>
      <c r="Z374" s="49" t="s">
        <v>137</v>
      </c>
      <c r="AA374" s="49">
        <v>10</v>
      </c>
      <c r="AB374" s="67" t="s">
        <v>137</v>
      </c>
      <c r="AC374" s="63" t="s">
        <v>790</v>
      </c>
      <c r="AD374" s="63" t="s">
        <v>1077</v>
      </c>
      <c r="AE374" s="43" t="s">
        <v>137</v>
      </c>
      <c r="AF374" s="2"/>
      <c r="BE374" s="8" t="str">
        <f t="shared" si="424"/>
        <v>X</v>
      </c>
      <c r="BG374" s="8" t="str">
        <f t="shared" si="361"/>
        <v/>
      </c>
      <c r="BH374" s="8" t="str">
        <f t="shared" si="362"/>
        <v/>
      </c>
      <c r="BI374" s="8" t="str">
        <f t="shared" si="363"/>
        <v/>
      </c>
      <c r="BJ374" s="8" t="str">
        <f t="shared" si="364"/>
        <v/>
      </c>
      <c r="BK374" s="8" t="str">
        <f t="shared" si="365"/>
        <v/>
      </c>
      <c r="BL374" s="8" t="str">
        <f t="shared" si="366"/>
        <v/>
      </c>
      <c r="BM374" s="8" t="str">
        <f t="shared" si="367"/>
        <v/>
      </c>
      <c r="BN374" s="8" t="str">
        <f t="shared" si="368"/>
        <v>Yellow</v>
      </c>
      <c r="BO374" s="8" t="str">
        <f t="shared" si="369"/>
        <v>Yellow</v>
      </c>
      <c r="BP374" s="8" t="str">
        <f t="shared" si="370"/>
        <v/>
      </c>
      <c r="BQ374" s="8" t="str">
        <f t="shared" si="371"/>
        <v/>
      </c>
      <c r="BR374" s="8" t="str">
        <f t="shared" si="372"/>
        <v/>
      </c>
      <c r="BS374" s="8" t="str">
        <f t="shared" si="373"/>
        <v/>
      </c>
      <c r="BT374" s="8" t="str">
        <f t="shared" si="374"/>
        <v/>
      </c>
      <c r="BU374" s="8" t="str">
        <f t="shared" si="375"/>
        <v/>
      </c>
      <c r="BV374" s="8" t="str">
        <f t="shared" si="376"/>
        <v/>
      </c>
      <c r="BW374" s="8" t="str">
        <f t="shared" si="377"/>
        <v/>
      </c>
      <c r="BX374" s="8" t="str">
        <f t="shared" si="378"/>
        <v/>
      </c>
      <c r="BY374" s="8" t="str">
        <f t="shared" si="379"/>
        <v>Yellow</v>
      </c>
      <c r="BZ374" s="8" t="str">
        <f t="shared" si="380"/>
        <v>Yellow</v>
      </c>
      <c r="CA374" s="8" t="str">
        <f t="shared" si="381"/>
        <v>Yellow</v>
      </c>
      <c r="CB374" s="8" t="str">
        <f t="shared" si="382"/>
        <v>Yellow</v>
      </c>
      <c r="CC374" s="8" t="str">
        <f t="shared" si="383"/>
        <v>Yellow</v>
      </c>
      <c r="CD374" s="8" t="str">
        <f t="shared" si="384"/>
        <v>Yellow</v>
      </c>
      <c r="CE374" s="8" t="str">
        <f t="shared" si="385"/>
        <v>Yellow</v>
      </c>
      <c r="CF374" s="8" t="str">
        <f t="shared" si="386"/>
        <v/>
      </c>
      <c r="CG374" s="8" t="str">
        <f t="shared" si="425"/>
        <v>Yellow</v>
      </c>
      <c r="CH374" s="8" t="str">
        <f t="shared" si="387"/>
        <v/>
      </c>
      <c r="CI374" s="8" t="str">
        <f t="shared" si="426"/>
        <v/>
      </c>
      <c r="CJ374" s="8" t="str">
        <f t="shared" si="388"/>
        <v>Yellow</v>
      </c>
      <c r="CL374" s="10" t="str">
        <f t="shared" si="427"/>
        <v>Spain - Madrid - Palacio De Los Duques, a Gran Meliá</v>
      </c>
      <c r="CN374" s="22">
        <f t="shared" si="389"/>
        <v>1562</v>
      </c>
      <c r="CO374" s="22" t="str">
        <f t="shared" si="390"/>
        <v/>
      </c>
      <c r="CP374" s="22" t="str">
        <f t="shared" si="391"/>
        <v/>
      </c>
      <c r="CQ374" s="22" t="str">
        <f t="shared" si="392"/>
        <v/>
      </c>
      <c r="CR374" s="22" t="str">
        <f t="shared" si="428"/>
        <v/>
      </c>
      <c r="CS374" s="22">
        <f t="shared" si="429"/>
        <v>10</v>
      </c>
      <c r="CY374" s="8" t="str">
        <f t="shared" si="393"/>
        <v>X</v>
      </c>
      <c r="CZ374" s="29" t="str">
        <f t="shared" si="394"/>
        <v>X</v>
      </c>
      <c r="DB374" s="8" t="str">
        <f t="shared" si="395"/>
        <v>X</v>
      </c>
      <c r="DC374" s="8" t="str">
        <f t="shared" si="396"/>
        <v>X</v>
      </c>
      <c r="DD374" s="8" t="str">
        <f t="shared" si="397"/>
        <v>X</v>
      </c>
      <c r="DE374" s="8" t="str">
        <f t="shared" si="398"/>
        <v>X</v>
      </c>
      <c r="DF374" s="8" t="str">
        <f t="shared" si="399"/>
        <v>X</v>
      </c>
      <c r="DG374" s="8" t="str">
        <f t="shared" si="400"/>
        <v>X</v>
      </c>
      <c r="DH374" s="8" t="str">
        <f t="shared" si="401"/>
        <v>X</v>
      </c>
      <c r="DI374" s="8" t="str">
        <f t="shared" si="402"/>
        <v>X</v>
      </c>
      <c r="DJ374" s="8" t="str">
        <f t="shared" si="403"/>
        <v>X</v>
      </c>
      <c r="DK374" s="8" t="str">
        <f t="shared" si="404"/>
        <v>X</v>
      </c>
      <c r="DL374" s="8" t="str">
        <f t="shared" si="405"/>
        <v>X</v>
      </c>
      <c r="DM374" s="8" t="str">
        <f t="shared" si="406"/>
        <v>X</v>
      </c>
      <c r="DN374" s="8" t="str">
        <f t="shared" si="407"/>
        <v>X</v>
      </c>
      <c r="DO374" s="8" t="str">
        <f t="shared" si="408"/>
        <v>X</v>
      </c>
      <c r="DP374" s="8" t="str">
        <f t="shared" si="409"/>
        <v>X</v>
      </c>
      <c r="DQ374" s="8" t="str">
        <f t="shared" si="410"/>
        <v>X</v>
      </c>
      <c r="DR374" s="8" t="str">
        <f t="shared" si="411"/>
        <v>X</v>
      </c>
      <c r="DS374" s="8" t="str">
        <f t="shared" si="412"/>
        <v>X</v>
      </c>
      <c r="DT374" s="8" t="str">
        <f t="shared" si="413"/>
        <v>X</v>
      </c>
      <c r="DU374" s="8" t="str">
        <f t="shared" si="414"/>
        <v>X</v>
      </c>
      <c r="DV374" s="8" t="str">
        <f t="shared" si="415"/>
        <v>X</v>
      </c>
      <c r="DW374" s="8" t="str">
        <f t="shared" si="416"/>
        <v>X</v>
      </c>
      <c r="DX374" s="8" t="str">
        <f t="shared" si="417"/>
        <v>X</v>
      </c>
      <c r="DZ374" s="8" t="str">
        <f t="shared" si="418"/>
        <v>X</v>
      </c>
      <c r="EB374" s="8">
        <f>IF($DZ374="", "", COUNTIF($DZ$11:$DZ374, "X"))</f>
        <v>364</v>
      </c>
      <c r="ED374" s="10" t="str">
        <f t="shared" si="419"/>
        <v>364. Palacio De Los Duques, a Gran Meliá</v>
      </c>
      <c r="EF374" s="8">
        <v>364</v>
      </c>
      <c r="EH374" s="10" t="str">
        <f>IF($B374="", "", IF(COUNTIF($B$11:$B374, $B374)&gt;1, "", $B374))</f>
        <v/>
      </c>
      <c r="EI374" s="8" t="str">
        <f t="shared" si="420"/>
        <v/>
      </c>
      <c r="EJ374" s="10" t="str">
        <f t="shared" si="421"/>
        <v/>
      </c>
      <c r="EL374" s="10" t="str">
        <f>IF($C374="", "", IF(COUNTIF($C$11:$C374, $C374)&gt;1, "", $C374))</f>
        <v/>
      </c>
      <c r="EM374" s="8" t="str">
        <f t="shared" si="422"/>
        <v/>
      </c>
      <c r="EN374" s="10" t="str">
        <f t="shared" si="423"/>
        <v/>
      </c>
    </row>
    <row r="375" spans="1:144" hidden="1" x14ac:dyDescent="0.35">
      <c r="A375" s="2"/>
      <c r="B375" s="41" t="s">
        <v>595</v>
      </c>
      <c r="C375" s="42" t="s">
        <v>621</v>
      </c>
      <c r="D375" s="42" t="s">
        <v>622</v>
      </c>
      <c r="E375" s="49">
        <v>200</v>
      </c>
      <c r="F375" s="49">
        <v>171</v>
      </c>
      <c r="G375" s="49">
        <v>29</v>
      </c>
      <c r="H375" s="49">
        <v>18</v>
      </c>
      <c r="I375" s="42" t="s">
        <v>137</v>
      </c>
      <c r="J375" s="50" t="s">
        <v>137</v>
      </c>
      <c r="K375" s="49">
        <v>585</v>
      </c>
      <c r="L375" s="49">
        <v>3689</v>
      </c>
      <c r="M375" s="49">
        <v>585</v>
      </c>
      <c r="N375" s="49">
        <v>375</v>
      </c>
      <c r="O375" s="49">
        <v>0</v>
      </c>
      <c r="P375" s="49" t="s">
        <v>137</v>
      </c>
      <c r="Q375" s="49">
        <v>468</v>
      </c>
      <c r="R375" s="49">
        <v>0</v>
      </c>
      <c r="S375" s="50" t="s">
        <v>7</v>
      </c>
      <c r="T375" s="49" t="s">
        <v>137</v>
      </c>
      <c r="U375" s="49" t="s">
        <v>137</v>
      </c>
      <c r="V375" s="49" t="s">
        <v>137</v>
      </c>
      <c r="W375" s="50" t="s">
        <v>7</v>
      </c>
      <c r="X375" s="49" t="s">
        <v>137</v>
      </c>
      <c r="Y375" s="50" t="s">
        <v>137</v>
      </c>
      <c r="Z375" s="49" t="s">
        <v>137</v>
      </c>
      <c r="AA375" s="49">
        <v>8</v>
      </c>
      <c r="AB375" s="67" t="s">
        <v>137</v>
      </c>
      <c r="AC375" s="63" t="s">
        <v>790</v>
      </c>
      <c r="AD375" s="63" t="s">
        <v>1084</v>
      </c>
      <c r="AE375" s="43" t="s">
        <v>137</v>
      </c>
      <c r="AF375" s="2"/>
      <c r="BE375" s="8" t="str">
        <f t="shared" si="424"/>
        <v>X</v>
      </c>
      <c r="BG375" s="8" t="str">
        <f t="shared" si="361"/>
        <v/>
      </c>
      <c r="BH375" s="8" t="str">
        <f t="shared" si="362"/>
        <v/>
      </c>
      <c r="BI375" s="8" t="str">
        <f t="shared" si="363"/>
        <v/>
      </c>
      <c r="BJ375" s="8" t="str">
        <f t="shared" si="364"/>
        <v/>
      </c>
      <c r="BK375" s="8" t="str">
        <f t="shared" si="365"/>
        <v/>
      </c>
      <c r="BL375" s="8" t="str">
        <f t="shared" si="366"/>
        <v/>
      </c>
      <c r="BM375" s="8" t="str">
        <f t="shared" si="367"/>
        <v/>
      </c>
      <c r="BN375" s="8" t="str">
        <f t="shared" si="368"/>
        <v>Yellow</v>
      </c>
      <c r="BO375" s="8" t="str">
        <f t="shared" si="369"/>
        <v>Yellow</v>
      </c>
      <c r="BP375" s="8" t="str">
        <f t="shared" si="370"/>
        <v/>
      </c>
      <c r="BQ375" s="8" t="str">
        <f t="shared" si="371"/>
        <v/>
      </c>
      <c r="BR375" s="8" t="str">
        <f t="shared" si="372"/>
        <v/>
      </c>
      <c r="BS375" s="8" t="str">
        <f t="shared" si="373"/>
        <v/>
      </c>
      <c r="BT375" s="8" t="str">
        <f t="shared" si="374"/>
        <v/>
      </c>
      <c r="BU375" s="8" t="str">
        <f t="shared" si="375"/>
        <v>Yellow</v>
      </c>
      <c r="BV375" s="8" t="str">
        <f t="shared" si="376"/>
        <v/>
      </c>
      <c r="BW375" s="8" t="str">
        <f t="shared" si="377"/>
        <v/>
      </c>
      <c r="BX375" s="8" t="str">
        <f t="shared" si="378"/>
        <v/>
      </c>
      <c r="BY375" s="8" t="str">
        <f t="shared" si="379"/>
        <v>Yellow</v>
      </c>
      <c r="BZ375" s="8" t="str">
        <f t="shared" si="380"/>
        <v>Yellow</v>
      </c>
      <c r="CA375" s="8" t="str">
        <f t="shared" si="381"/>
        <v>Yellow</v>
      </c>
      <c r="CB375" s="8" t="str">
        <f t="shared" si="382"/>
        <v/>
      </c>
      <c r="CC375" s="8" t="str">
        <f t="shared" si="383"/>
        <v>Yellow</v>
      </c>
      <c r="CD375" s="8" t="str">
        <f t="shared" si="384"/>
        <v>Yellow</v>
      </c>
      <c r="CE375" s="8" t="str">
        <f t="shared" si="385"/>
        <v>Yellow</v>
      </c>
      <c r="CF375" s="8" t="str">
        <f t="shared" si="386"/>
        <v/>
      </c>
      <c r="CG375" s="8" t="str">
        <f t="shared" si="425"/>
        <v>Yellow</v>
      </c>
      <c r="CH375" s="8" t="str">
        <f t="shared" si="387"/>
        <v/>
      </c>
      <c r="CI375" s="8" t="str">
        <f t="shared" si="426"/>
        <v/>
      </c>
      <c r="CJ375" s="8" t="str">
        <f t="shared" si="388"/>
        <v>Yellow</v>
      </c>
      <c r="CL375" s="10" t="str">
        <f t="shared" si="427"/>
        <v>Spain - Malaga - Gran Hotel Miramar 5*GL</v>
      </c>
      <c r="CN375" s="22">
        <f t="shared" si="389"/>
        <v>3689</v>
      </c>
      <c r="CO375" s="22" t="str">
        <f t="shared" si="390"/>
        <v/>
      </c>
      <c r="CP375" s="22" t="str">
        <f t="shared" si="391"/>
        <v/>
      </c>
      <c r="CQ375" s="22" t="str">
        <f t="shared" si="392"/>
        <v/>
      </c>
      <c r="CR375" s="22" t="str">
        <f t="shared" si="428"/>
        <v/>
      </c>
      <c r="CS375" s="22">
        <f t="shared" si="429"/>
        <v>8</v>
      </c>
      <c r="CY375" s="8" t="str">
        <f t="shared" si="393"/>
        <v>X</v>
      </c>
      <c r="CZ375" s="29" t="str">
        <f t="shared" si="394"/>
        <v>X</v>
      </c>
      <c r="DB375" s="8" t="str">
        <f t="shared" si="395"/>
        <v>X</v>
      </c>
      <c r="DC375" s="8" t="str">
        <f t="shared" si="396"/>
        <v>X</v>
      </c>
      <c r="DD375" s="8" t="str">
        <f t="shared" si="397"/>
        <v>X</v>
      </c>
      <c r="DE375" s="8" t="str">
        <f t="shared" si="398"/>
        <v>X</v>
      </c>
      <c r="DF375" s="8" t="str">
        <f t="shared" si="399"/>
        <v>X</v>
      </c>
      <c r="DG375" s="8" t="str">
        <f t="shared" si="400"/>
        <v>X</v>
      </c>
      <c r="DH375" s="8" t="str">
        <f t="shared" si="401"/>
        <v>X</v>
      </c>
      <c r="DI375" s="8" t="str">
        <f t="shared" si="402"/>
        <v>X</v>
      </c>
      <c r="DJ375" s="8" t="str">
        <f t="shared" si="403"/>
        <v>X</v>
      </c>
      <c r="DK375" s="8" t="str">
        <f t="shared" si="404"/>
        <v>X</v>
      </c>
      <c r="DL375" s="8" t="str">
        <f t="shared" si="405"/>
        <v>X</v>
      </c>
      <c r="DM375" s="8" t="str">
        <f t="shared" si="406"/>
        <v>X</v>
      </c>
      <c r="DN375" s="8" t="str">
        <f t="shared" si="407"/>
        <v>X</v>
      </c>
      <c r="DO375" s="8" t="str">
        <f t="shared" si="408"/>
        <v>X</v>
      </c>
      <c r="DP375" s="8" t="str">
        <f t="shared" si="409"/>
        <v>X</v>
      </c>
      <c r="DQ375" s="8" t="str">
        <f t="shared" si="410"/>
        <v>X</v>
      </c>
      <c r="DR375" s="8" t="str">
        <f t="shared" si="411"/>
        <v>X</v>
      </c>
      <c r="DS375" s="8" t="str">
        <f t="shared" si="412"/>
        <v>X</v>
      </c>
      <c r="DT375" s="8" t="str">
        <f t="shared" si="413"/>
        <v>X</v>
      </c>
      <c r="DU375" s="8" t="str">
        <f t="shared" si="414"/>
        <v>X</v>
      </c>
      <c r="DV375" s="8" t="str">
        <f t="shared" si="415"/>
        <v>X</v>
      </c>
      <c r="DW375" s="8" t="str">
        <f t="shared" si="416"/>
        <v>X</v>
      </c>
      <c r="DX375" s="8" t="str">
        <f t="shared" si="417"/>
        <v>X</v>
      </c>
      <c r="DZ375" s="8" t="str">
        <f t="shared" si="418"/>
        <v>X</v>
      </c>
      <c r="EB375" s="8">
        <f>IF($DZ375="", "", COUNTIF($DZ$11:$DZ375, "X"))</f>
        <v>365</v>
      </c>
      <c r="ED375" s="10" t="str">
        <f t="shared" si="419"/>
        <v>365. Gran Hotel Miramar 5*GL</v>
      </c>
      <c r="EF375" s="8">
        <v>365</v>
      </c>
      <c r="EH375" s="10" t="str">
        <f>IF($B375="", "", IF(COUNTIF($B$11:$B375, $B375)&gt;1, "", $B375))</f>
        <v/>
      </c>
      <c r="EI375" s="8" t="str">
        <f t="shared" si="420"/>
        <v/>
      </c>
      <c r="EJ375" s="10" t="str">
        <f t="shared" si="421"/>
        <v/>
      </c>
      <c r="EL375" s="10" t="str">
        <f>IF($C375="", "", IF(COUNTIF($C$11:$C375, $C375)&gt;1, "", $C375))</f>
        <v>Malaga</v>
      </c>
      <c r="EM375" s="8">
        <f t="shared" si="422"/>
        <v>170</v>
      </c>
      <c r="EN375" s="10" t="str">
        <f t="shared" si="423"/>
        <v/>
      </c>
    </row>
    <row r="376" spans="1:144" hidden="1" x14ac:dyDescent="0.35">
      <c r="A376" s="2"/>
      <c r="B376" s="41" t="s">
        <v>595</v>
      </c>
      <c r="C376" s="42" t="s">
        <v>600</v>
      </c>
      <c r="D376" s="42" t="s">
        <v>601</v>
      </c>
      <c r="E376" s="49">
        <v>137</v>
      </c>
      <c r="F376" s="49">
        <v>119</v>
      </c>
      <c r="G376" s="49">
        <v>18</v>
      </c>
      <c r="H376" s="49">
        <v>6</v>
      </c>
      <c r="I376" s="42" t="s">
        <v>137</v>
      </c>
      <c r="J376" s="50" t="s">
        <v>137</v>
      </c>
      <c r="K376" s="49">
        <v>250</v>
      </c>
      <c r="L376" s="49">
        <v>449</v>
      </c>
      <c r="M376" s="49">
        <v>220</v>
      </c>
      <c r="N376" s="49">
        <v>140</v>
      </c>
      <c r="O376" s="49">
        <v>0</v>
      </c>
      <c r="P376" s="49" t="s">
        <v>137</v>
      </c>
      <c r="Q376" s="49">
        <v>180</v>
      </c>
      <c r="R376" s="49">
        <v>250</v>
      </c>
      <c r="S376" s="50" t="s">
        <v>7</v>
      </c>
      <c r="T376" s="49" t="s">
        <v>137</v>
      </c>
      <c r="U376" s="49" t="s">
        <v>137</v>
      </c>
      <c r="V376" s="49" t="s">
        <v>137</v>
      </c>
      <c r="W376" s="50" t="s">
        <v>7</v>
      </c>
      <c r="X376" s="49" t="s">
        <v>137</v>
      </c>
      <c r="Y376" s="50" t="s">
        <v>137</v>
      </c>
      <c r="Z376" s="49" t="s">
        <v>137</v>
      </c>
      <c r="AA376" s="49">
        <v>11</v>
      </c>
      <c r="AB376" s="67" t="s">
        <v>137</v>
      </c>
      <c r="AC376" s="63" t="s">
        <v>790</v>
      </c>
      <c r="AD376" s="63" t="s">
        <v>1070</v>
      </c>
      <c r="AE376" s="43" t="s">
        <v>137</v>
      </c>
      <c r="AF376" s="2"/>
      <c r="BE376" s="8" t="str">
        <f t="shared" si="424"/>
        <v>X</v>
      </c>
      <c r="BG376" s="8" t="str">
        <f t="shared" si="361"/>
        <v/>
      </c>
      <c r="BH376" s="8" t="str">
        <f t="shared" si="362"/>
        <v/>
      </c>
      <c r="BI376" s="8" t="str">
        <f t="shared" si="363"/>
        <v/>
      </c>
      <c r="BJ376" s="8" t="str">
        <f t="shared" si="364"/>
        <v/>
      </c>
      <c r="BK376" s="8" t="str">
        <f t="shared" si="365"/>
        <v/>
      </c>
      <c r="BL376" s="8" t="str">
        <f t="shared" si="366"/>
        <v/>
      </c>
      <c r="BM376" s="8" t="str">
        <f t="shared" si="367"/>
        <v/>
      </c>
      <c r="BN376" s="8" t="str">
        <f t="shared" si="368"/>
        <v>Yellow</v>
      </c>
      <c r="BO376" s="8" t="str">
        <f t="shared" si="369"/>
        <v>Yellow</v>
      </c>
      <c r="BP376" s="8" t="str">
        <f t="shared" si="370"/>
        <v/>
      </c>
      <c r="BQ376" s="8" t="str">
        <f t="shared" si="371"/>
        <v/>
      </c>
      <c r="BR376" s="8" t="str">
        <f t="shared" si="372"/>
        <v/>
      </c>
      <c r="BS376" s="8" t="str">
        <f t="shared" si="373"/>
        <v/>
      </c>
      <c r="BT376" s="8" t="str">
        <f t="shared" si="374"/>
        <v/>
      </c>
      <c r="BU376" s="8" t="str">
        <f t="shared" si="375"/>
        <v>Yellow</v>
      </c>
      <c r="BV376" s="8" t="str">
        <f t="shared" si="376"/>
        <v/>
      </c>
      <c r="BW376" s="8" t="str">
        <f t="shared" si="377"/>
        <v/>
      </c>
      <c r="BX376" s="8" t="str">
        <f t="shared" si="378"/>
        <v/>
      </c>
      <c r="BY376" s="8" t="str">
        <f t="shared" si="379"/>
        <v>Yellow</v>
      </c>
      <c r="BZ376" s="8" t="str">
        <f t="shared" si="380"/>
        <v>Yellow</v>
      </c>
      <c r="CA376" s="8" t="str">
        <f t="shared" si="381"/>
        <v>Yellow</v>
      </c>
      <c r="CB376" s="8" t="str">
        <f t="shared" si="382"/>
        <v/>
      </c>
      <c r="CC376" s="8" t="str">
        <f t="shared" si="383"/>
        <v>Yellow</v>
      </c>
      <c r="CD376" s="8" t="str">
        <f t="shared" si="384"/>
        <v>Yellow</v>
      </c>
      <c r="CE376" s="8" t="str">
        <f t="shared" si="385"/>
        <v>Yellow</v>
      </c>
      <c r="CF376" s="8" t="str">
        <f t="shared" si="386"/>
        <v/>
      </c>
      <c r="CG376" s="8" t="str">
        <f t="shared" si="425"/>
        <v>Yellow</v>
      </c>
      <c r="CH376" s="8" t="str">
        <f t="shared" si="387"/>
        <v/>
      </c>
      <c r="CI376" s="8" t="str">
        <f t="shared" si="426"/>
        <v/>
      </c>
      <c r="CJ376" s="8" t="str">
        <f t="shared" si="388"/>
        <v>Yellow</v>
      </c>
      <c r="CL376" s="10" t="str">
        <f t="shared" si="427"/>
        <v>Spain - Calvia - Mallorca (PMI) - Hotel De Mar, a Gran Melia Hotel</v>
      </c>
      <c r="CN376" s="22">
        <f t="shared" si="389"/>
        <v>449</v>
      </c>
      <c r="CO376" s="22" t="str">
        <f t="shared" si="390"/>
        <v/>
      </c>
      <c r="CP376" s="22" t="str">
        <f t="shared" si="391"/>
        <v/>
      </c>
      <c r="CQ376" s="22" t="str">
        <f t="shared" si="392"/>
        <v/>
      </c>
      <c r="CR376" s="22" t="str">
        <f t="shared" si="428"/>
        <v/>
      </c>
      <c r="CS376" s="22">
        <f t="shared" si="429"/>
        <v>11</v>
      </c>
      <c r="CY376" s="8" t="str">
        <f t="shared" si="393"/>
        <v>X</v>
      </c>
      <c r="CZ376" s="29" t="str">
        <f t="shared" si="394"/>
        <v>X</v>
      </c>
      <c r="DB376" s="8" t="str">
        <f t="shared" si="395"/>
        <v>X</v>
      </c>
      <c r="DC376" s="8" t="str">
        <f t="shared" si="396"/>
        <v>X</v>
      </c>
      <c r="DD376" s="8" t="str">
        <f t="shared" si="397"/>
        <v>X</v>
      </c>
      <c r="DE376" s="8" t="str">
        <f t="shared" si="398"/>
        <v>X</v>
      </c>
      <c r="DF376" s="8" t="str">
        <f t="shared" si="399"/>
        <v>X</v>
      </c>
      <c r="DG376" s="8" t="str">
        <f t="shared" si="400"/>
        <v>X</v>
      </c>
      <c r="DH376" s="8" t="str">
        <f t="shared" si="401"/>
        <v>X</v>
      </c>
      <c r="DI376" s="8" t="str">
        <f t="shared" si="402"/>
        <v>X</v>
      </c>
      <c r="DJ376" s="8" t="str">
        <f t="shared" si="403"/>
        <v>X</v>
      </c>
      <c r="DK376" s="8" t="str">
        <f t="shared" si="404"/>
        <v>X</v>
      </c>
      <c r="DL376" s="8" t="str">
        <f t="shared" si="405"/>
        <v>X</v>
      </c>
      <c r="DM376" s="8" t="str">
        <f t="shared" si="406"/>
        <v>X</v>
      </c>
      <c r="DN376" s="8" t="str">
        <f t="shared" si="407"/>
        <v>X</v>
      </c>
      <c r="DO376" s="8" t="str">
        <f t="shared" si="408"/>
        <v>X</v>
      </c>
      <c r="DP376" s="8" t="str">
        <f t="shared" si="409"/>
        <v>X</v>
      </c>
      <c r="DQ376" s="8" t="str">
        <f t="shared" si="410"/>
        <v>X</v>
      </c>
      <c r="DR376" s="8" t="str">
        <f t="shared" si="411"/>
        <v>X</v>
      </c>
      <c r="DS376" s="8" t="str">
        <f t="shared" si="412"/>
        <v>X</v>
      </c>
      <c r="DT376" s="8" t="str">
        <f t="shared" si="413"/>
        <v>X</v>
      </c>
      <c r="DU376" s="8" t="str">
        <f t="shared" si="414"/>
        <v>X</v>
      </c>
      <c r="DV376" s="8" t="str">
        <f t="shared" si="415"/>
        <v>X</v>
      </c>
      <c r="DW376" s="8" t="str">
        <f t="shared" si="416"/>
        <v>X</v>
      </c>
      <c r="DX376" s="8" t="str">
        <f t="shared" si="417"/>
        <v>X</v>
      </c>
      <c r="DZ376" s="8" t="str">
        <f t="shared" si="418"/>
        <v>X</v>
      </c>
      <c r="EB376" s="8">
        <f>IF($DZ376="", "", COUNTIF($DZ$11:$DZ376, "X"))</f>
        <v>366</v>
      </c>
      <c r="ED376" s="10" t="str">
        <f t="shared" si="419"/>
        <v>366. Hotel De Mar, a Gran Melia Hotel</v>
      </c>
      <c r="EF376" s="8">
        <v>366</v>
      </c>
      <c r="EH376" s="10" t="str">
        <f>IF($B376="", "", IF(COUNTIF($B$11:$B376, $B376)&gt;1, "", $B376))</f>
        <v/>
      </c>
      <c r="EI376" s="8" t="str">
        <f t="shared" si="420"/>
        <v/>
      </c>
      <c r="EJ376" s="10" t="str">
        <f t="shared" si="421"/>
        <v/>
      </c>
      <c r="EL376" s="10" t="str">
        <f>IF($C376="", "", IF(COUNTIF($C$11:$C376, $C376)&gt;1, "", $C376))</f>
        <v>Calvia - Mallorca (PMI)</v>
      </c>
      <c r="EM376" s="8">
        <f t="shared" si="422"/>
        <v>38</v>
      </c>
      <c r="EN376" s="10" t="str">
        <f t="shared" si="423"/>
        <v/>
      </c>
    </row>
    <row r="377" spans="1:144" hidden="1" x14ac:dyDescent="0.35">
      <c r="A377" s="2"/>
      <c r="B377" s="41" t="s">
        <v>595</v>
      </c>
      <c r="C377" s="42" t="s">
        <v>602</v>
      </c>
      <c r="D377" s="42" t="s">
        <v>1500</v>
      </c>
      <c r="E377" s="49">
        <v>145</v>
      </c>
      <c r="F377" s="49">
        <v>136</v>
      </c>
      <c r="G377" s="49">
        <v>9</v>
      </c>
      <c r="H377" s="49">
        <v>9</v>
      </c>
      <c r="I377" s="42" t="s">
        <v>137</v>
      </c>
      <c r="J377" s="50" t="s">
        <v>137</v>
      </c>
      <c r="K377" s="49">
        <v>450</v>
      </c>
      <c r="L377" s="49">
        <v>1096</v>
      </c>
      <c r="M377" s="49">
        <v>450</v>
      </c>
      <c r="N377" s="49">
        <v>215</v>
      </c>
      <c r="O377" s="49">
        <v>0</v>
      </c>
      <c r="P377" s="49" t="s">
        <v>137</v>
      </c>
      <c r="Q377" s="49">
        <v>300</v>
      </c>
      <c r="R377" s="49">
        <v>400</v>
      </c>
      <c r="S377" s="50" t="s">
        <v>7</v>
      </c>
      <c r="T377" s="49" t="s">
        <v>137</v>
      </c>
      <c r="U377" s="49" t="s">
        <v>137</v>
      </c>
      <c r="V377" s="49" t="s">
        <v>137</v>
      </c>
      <c r="W377" s="50" t="s">
        <v>137</v>
      </c>
      <c r="X377" s="49" t="s">
        <v>137</v>
      </c>
      <c r="Y377" s="50" t="s">
        <v>137</v>
      </c>
      <c r="Z377" s="49" t="s">
        <v>137</v>
      </c>
      <c r="AA377" s="49">
        <v>5</v>
      </c>
      <c r="AB377" s="67" t="s">
        <v>137</v>
      </c>
      <c r="AC377" s="63" t="s">
        <v>790</v>
      </c>
      <c r="AD377" s="63" t="s">
        <v>1071</v>
      </c>
      <c r="AE377" s="43" t="s">
        <v>137</v>
      </c>
      <c r="AF377" s="2"/>
      <c r="BE377" s="8" t="str">
        <f t="shared" si="424"/>
        <v>X</v>
      </c>
      <c r="BG377" s="8" t="str">
        <f t="shared" si="361"/>
        <v/>
      </c>
      <c r="BH377" s="8" t="str">
        <f t="shared" si="362"/>
        <v/>
      </c>
      <c r="BI377" s="8" t="str">
        <f t="shared" si="363"/>
        <v/>
      </c>
      <c r="BJ377" s="8" t="str">
        <f t="shared" si="364"/>
        <v/>
      </c>
      <c r="BK377" s="8" t="str">
        <f t="shared" si="365"/>
        <v/>
      </c>
      <c r="BL377" s="8" t="str">
        <f t="shared" si="366"/>
        <v/>
      </c>
      <c r="BM377" s="8" t="str">
        <f t="shared" si="367"/>
        <v/>
      </c>
      <c r="BN377" s="8" t="str">
        <f t="shared" si="368"/>
        <v>Yellow</v>
      </c>
      <c r="BO377" s="8" t="str">
        <f t="shared" si="369"/>
        <v>Yellow</v>
      </c>
      <c r="BP377" s="8" t="str">
        <f t="shared" si="370"/>
        <v/>
      </c>
      <c r="BQ377" s="8" t="str">
        <f t="shared" si="371"/>
        <v/>
      </c>
      <c r="BR377" s="8" t="str">
        <f t="shared" si="372"/>
        <v/>
      </c>
      <c r="BS377" s="8" t="str">
        <f t="shared" si="373"/>
        <v/>
      </c>
      <c r="BT377" s="8" t="str">
        <f t="shared" si="374"/>
        <v/>
      </c>
      <c r="BU377" s="8" t="str">
        <f t="shared" si="375"/>
        <v>Yellow</v>
      </c>
      <c r="BV377" s="8" t="str">
        <f t="shared" si="376"/>
        <v/>
      </c>
      <c r="BW377" s="8" t="str">
        <f t="shared" si="377"/>
        <v/>
      </c>
      <c r="BX377" s="8" t="str">
        <f t="shared" si="378"/>
        <v/>
      </c>
      <c r="BY377" s="8" t="str">
        <f t="shared" si="379"/>
        <v>Yellow</v>
      </c>
      <c r="BZ377" s="8" t="str">
        <f t="shared" si="380"/>
        <v>Yellow</v>
      </c>
      <c r="CA377" s="8" t="str">
        <f t="shared" si="381"/>
        <v>Yellow</v>
      </c>
      <c r="CB377" s="8" t="str">
        <f t="shared" si="382"/>
        <v>Yellow</v>
      </c>
      <c r="CC377" s="8" t="str">
        <f t="shared" si="383"/>
        <v>Yellow</v>
      </c>
      <c r="CD377" s="8" t="str">
        <f t="shared" si="384"/>
        <v>Yellow</v>
      </c>
      <c r="CE377" s="8" t="str">
        <f t="shared" si="385"/>
        <v>Yellow</v>
      </c>
      <c r="CF377" s="8" t="str">
        <f t="shared" si="386"/>
        <v/>
      </c>
      <c r="CG377" s="8" t="str">
        <f t="shared" si="425"/>
        <v>Yellow</v>
      </c>
      <c r="CH377" s="8" t="str">
        <f t="shared" si="387"/>
        <v/>
      </c>
      <c r="CI377" s="8" t="str">
        <f t="shared" si="426"/>
        <v/>
      </c>
      <c r="CJ377" s="8" t="str">
        <f t="shared" si="388"/>
        <v>Yellow</v>
      </c>
      <c r="CL377" s="10" t="str">
        <f t="shared" si="427"/>
        <v>Spain - Girona - Camiral</v>
      </c>
      <c r="CN377" s="22">
        <f t="shared" si="389"/>
        <v>1096</v>
      </c>
      <c r="CO377" s="22" t="str">
        <f t="shared" si="390"/>
        <v/>
      </c>
      <c r="CP377" s="22" t="str">
        <f t="shared" si="391"/>
        <v/>
      </c>
      <c r="CQ377" s="22" t="str">
        <f t="shared" si="392"/>
        <v/>
      </c>
      <c r="CR377" s="22" t="str">
        <f t="shared" si="428"/>
        <v/>
      </c>
      <c r="CS377" s="22">
        <f t="shared" si="429"/>
        <v>5</v>
      </c>
      <c r="CY377" s="8" t="str">
        <f t="shared" si="393"/>
        <v>X</v>
      </c>
      <c r="CZ377" s="29" t="str">
        <f t="shared" si="394"/>
        <v>X</v>
      </c>
      <c r="DB377" s="8" t="str">
        <f t="shared" si="395"/>
        <v>X</v>
      </c>
      <c r="DC377" s="8" t="str">
        <f t="shared" si="396"/>
        <v>X</v>
      </c>
      <c r="DD377" s="8" t="str">
        <f t="shared" si="397"/>
        <v>X</v>
      </c>
      <c r="DE377" s="8" t="str">
        <f t="shared" si="398"/>
        <v>X</v>
      </c>
      <c r="DF377" s="8" t="str">
        <f t="shared" si="399"/>
        <v>X</v>
      </c>
      <c r="DG377" s="8" t="str">
        <f t="shared" si="400"/>
        <v>X</v>
      </c>
      <c r="DH377" s="8" t="str">
        <f t="shared" si="401"/>
        <v>X</v>
      </c>
      <c r="DI377" s="8" t="str">
        <f t="shared" si="402"/>
        <v>X</v>
      </c>
      <c r="DJ377" s="8" t="str">
        <f t="shared" si="403"/>
        <v>X</v>
      </c>
      <c r="DK377" s="8" t="str">
        <f t="shared" si="404"/>
        <v>X</v>
      </c>
      <c r="DL377" s="8" t="str">
        <f t="shared" si="405"/>
        <v>X</v>
      </c>
      <c r="DM377" s="8" t="str">
        <f t="shared" si="406"/>
        <v>X</v>
      </c>
      <c r="DN377" s="8" t="str">
        <f t="shared" si="407"/>
        <v>X</v>
      </c>
      <c r="DO377" s="8" t="str">
        <f t="shared" si="408"/>
        <v>X</v>
      </c>
      <c r="DP377" s="8" t="str">
        <f t="shared" si="409"/>
        <v>X</v>
      </c>
      <c r="DQ377" s="8" t="str">
        <f t="shared" si="410"/>
        <v>X</v>
      </c>
      <c r="DR377" s="8" t="str">
        <f t="shared" si="411"/>
        <v>X</v>
      </c>
      <c r="DS377" s="8" t="str">
        <f t="shared" si="412"/>
        <v>X</v>
      </c>
      <c r="DT377" s="8" t="str">
        <f t="shared" si="413"/>
        <v>X</v>
      </c>
      <c r="DU377" s="8" t="str">
        <f t="shared" si="414"/>
        <v>X</v>
      </c>
      <c r="DV377" s="8" t="str">
        <f t="shared" si="415"/>
        <v>X</v>
      </c>
      <c r="DW377" s="8" t="str">
        <f t="shared" si="416"/>
        <v>X</v>
      </c>
      <c r="DX377" s="8" t="str">
        <f t="shared" si="417"/>
        <v>X</v>
      </c>
      <c r="DZ377" s="8" t="str">
        <f t="shared" si="418"/>
        <v>X</v>
      </c>
      <c r="EB377" s="8">
        <f>IF($DZ377="", "", COUNTIF($DZ$11:$DZ377, "X"))</f>
        <v>367</v>
      </c>
      <c r="ED377" s="10" t="str">
        <f t="shared" si="419"/>
        <v>367. Camiral</v>
      </c>
      <c r="EF377" s="8">
        <v>367</v>
      </c>
      <c r="EH377" s="10" t="str">
        <f>IF($B377="", "", IF(COUNTIF($B$11:$B377, $B377)&gt;1, "", $B377))</f>
        <v/>
      </c>
      <c r="EI377" s="8" t="str">
        <f t="shared" si="420"/>
        <v/>
      </c>
      <c r="EJ377" s="10" t="str">
        <f t="shared" si="421"/>
        <v/>
      </c>
      <c r="EL377" s="10" t="str">
        <f>IF($C377="", "", IF(COUNTIF($C$11:$C377, $C377)&gt;1, "", $C377))</f>
        <v>Girona</v>
      </c>
      <c r="EM377" s="8">
        <f t="shared" si="422"/>
        <v>109</v>
      </c>
      <c r="EN377" s="10" t="str">
        <f t="shared" si="423"/>
        <v/>
      </c>
    </row>
    <row r="378" spans="1:144" hidden="1" x14ac:dyDescent="0.35">
      <c r="A378" s="2"/>
      <c r="B378" s="41" t="s">
        <v>595</v>
      </c>
      <c r="C378" s="42" t="s">
        <v>598</v>
      </c>
      <c r="D378" s="42" t="s">
        <v>620</v>
      </c>
      <c r="E378" s="49">
        <v>48</v>
      </c>
      <c r="F378" s="49">
        <v>43</v>
      </c>
      <c r="G378" s="49">
        <v>5</v>
      </c>
      <c r="H378" s="49">
        <v>4</v>
      </c>
      <c r="I378" s="42" t="s">
        <v>137</v>
      </c>
      <c r="J378" s="50" t="s">
        <v>137</v>
      </c>
      <c r="K378" s="49">
        <v>40</v>
      </c>
      <c r="L378" s="49">
        <v>117</v>
      </c>
      <c r="M378" s="49">
        <v>40</v>
      </c>
      <c r="N378" s="49">
        <v>16</v>
      </c>
      <c r="O378" s="49">
        <v>0</v>
      </c>
      <c r="P378" s="49" t="s">
        <v>137</v>
      </c>
      <c r="Q378" s="49">
        <v>32</v>
      </c>
      <c r="R378" s="49">
        <v>40</v>
      </c>
      <c r="S378" s="50" t="s">
        <v>8</v>
      </c>
      <c r="T378" s="49" t="s">
        <v>137</v>
      </c>
      <c r="U378" s="49" t="s">
        <v>137</v>
      </c>
      <c r="V378" s="49" t="s">
        <v>137</v>
      </c>
      <c r="W378" s="50" t="s">
        <v>7</v>
      </c>
      <c r="X378" s="49" t="s">
        <v>137</v>
      </c>
      <c r="Y378" s="50" t="s">
        <v>137</v>
      </c>
      <c r="Z378" s="49" t="s">
        <v>137</v>
      </c>
      <c r="AA378" s="49">
        <v>9</v>
      </c>
      <c r="AB378" s="67" t="s">
        <v>137</v>
      </c>
      <c r="AC378" s="63" t="s">
        <v>790</v>
      </c>
      <c r="AD378" s="63" t="s">
        <v>1082</v>
      </c>
      <c r="AE378" s="43" t="s">
        <v>137</v>
      </c>
      <c r="AF378" s="2"/>
      <c r="BE378" s="8" t="str">
        <f t="shared" si="424"/>
        <v>X</v>
      </c>
      <c r="BG378" s="8" t="str">
        <f t="shared" si="361"/>
        <v/>
      </c>
      <c r="BH378" s="8" t="str">
        <f t="shared" si="362"/>
        <v/>
      </c>
      <c r="BI378" s="8" t="str">
        <f t="shared" si="363"/>
        <v/>
      </c>
      <c r="BJ378" s="8" t="str">
        <f t="shared" si="364"/>
        <v/>
      </c>
      <c r="BK378" s="8" t="str">
        <f t="shared" si="365"/>
        <v/>
      </c>
      <c r="BL378" s="8" t="str">
        <f t="shared" si="366"/>
        <v/>
      </c>
      <c r="BM378" s="8" t="str">
        <f t="shared" si="367"/>
        <v/>
      </c>
      <c r="BN378" s="8" t="str">
        <f t="shared" si="368"/>
        <v>Yellow</v>
      </c>
      <c r="BO378" s="8" t="str">
        <f t="shared" si="369"/>
        <v>Yellow</v>
      </c>
      <c r="BP378" s="8" t="str">
        <f t="shared" si="370"/>
        <v/>
      </c>
      <c r="BQ378" s="8" t="str">
        <f t="shared" si="371"/>
        <v/>
      </c>
      <c r="BR378" s="8" t="str">
        <f t="shared" si="372"/>
        <v/>
      </c>
      <c r="BS378" s="8" t="str">
        <f t="shared" si="373"/>
        <v/>
      </c>
      <c r="BT378" s="8" t="str">
        <f t="shared" si="374"/>
        <v/>
      </c>
      <c r="BU378" s="8" t="str">
        <f t="shared" si="375"/>
        <v>Yellow</v>
      </c>
      <c r="BV378" s="8" t="str">
        <f t="shared" si="376"/>
        <v/>
      </c>
      <c r="BW378" s="8" t="str">
        <f t="shared" si="377"/>
        <v/>
      </c>
      <c r="BX378" s="8" t="str">
        <f t="shared" si="378"/>
        <v/>
      </c>
      <c r="BY378" s="8" t="str">
        <f t="shared" si="379"/>
        <v>Yellow</v>
      </c>
      <c r="BZ378" s="8" t="str">
        <f t="shared" si="380"/>
        <v>Yellow</v>
      </c>
      <c r="CA378" s="8" t="str">
        <f t="shared" si="381"/>
        <v>Yellow</v>
      </c>
      <c r="CB378" s="8" t="str">
        <f t="shared" si="382"/>
        <v/>
      </c>
      <c r="CC378" s="8" t="str">
        <f t="shared" si="383"/>
        <v>Yellow</v>
      </c>
      <c r="CD378" s="8" t="str">
        <f t="shared" si="384"/>
        <v>Yellow</v>
      </c>
      <c r="CE378" s="8" t="str">
        <f t="shared" si="385"/>
        <v>Yellow</v>
      </c>
      <c r="CF378" s="8" t="str">
        <f t="shared" si="386"/>
        <v/>
      </c>
      <c r="CG378" s="8" t="str">
        <f t="shared" si="425"/>
        <v>Yellow</v>
      </c>
      <c r="CH378" s="8" t="str">
        <f t="shared" si="387"/>
        <v/>
      </c>
      <c r="CI378" s="8" t="str">
        <f t="shared" si="426"/>
        <v/>
      </c>
      <c r="CJ378" s="8" t="str">
        <f t="shared" si="388"/>
        <v>Yellow</v>
      </c>
      <c r="CL378" s="10" t="str">
        <f t="shared" si="427"/>
        <v>Spain - Madrid - Gran Hotel Ingles</v>
      </c>
      <c r="CN378" s="22">
        <f t="shared" si="389"/>
        <v>117</v>
      </c>
      <c r="CO378" s="22" t="str">
        <f t="shared" si="390"/>
        <v/>
      </c>
      <c r="CP378" s="22" t="str">
        <f t="shared" si="391"/>
        <v/>
      </c>
      <c r="CQ378" s="22" t="str">
        <f t="shared" si="392"/>
        <v/>
      </c>
      <c r="CR378" s="22" t="str">
        <f t="shared" si="428"/>
        <v/>
      </c>
      <c r="CS378" s="22">
        <f t="shared" si="429"/>
        <v>9</v>
      </c>
      <c r="CY378" s="8" t="str">
        <f t="shared" si="393"/>
        <v>X</v>
      </c>
      <c r="CZ378" s="29" t="str">
        <f t="shared" si="394"/>
        <v>X</v>
      </c>
      <c r="DB378" s="8" t="str">
        <f t="shared" si="395"/>
        <v>X</v>
      </c>
      <c r="DC378" s="8" t="str">
        <f t="shared" si="396"/>
        <v>X</v>
      </c>
      <c r="DD378" s="8" t="str">
        <f t="shared" si="397"/>
        <v>X</v>
      </c>
      <c r="DE378" s="8" t="str">
        <f t="shared" si="398"/>
        <v>X</v>
      </c>
      <c r="DF378" s="8" t="str">
        <f t="shared" si="399"/>
        <v>X</v>
      </c>
      <c r="DG378" s="8" t="str">
        <f t="shared" si="400"/>
        <v>X</v>
      </c>
      <c r="DH378" s="8" t="str">
        <f t="shared" si="401"/>
        <v>X</v>
      </c>
      <c r="DI378" s="8" t="str">
        <f t="shared" si="402"/>
        <v>X</v>
      </c>
      <c r="DJ378" s="8" t="str">
        <f t="shared" si="403"/>
        <v>X</v>
      </c>
      <c r="DK378" s="8" t="str">
        <f t="shared" si="404"/>
        <v>X</v>
      </c>
      <c r="DL378" s="8" t="str">
        <f t="shared" si="405"/>
        <v>X</v>
      </c>
      <c r="DM378" s="8" t="str">
        <f t="shared" si="406"/>
        <v>X</v>
      </c>
      <c r="DN378" s="8" t="str">
        <f t="shared" si="407"/>
        <v>X</v>
      </c>
      <c r="DO378" s="8" t="str">
        <f t="shared" si="408"/>
        <v>X</v>
      </c>
      <c r="DP378" s="8" t="str">
        <f t="shared" si="409"/>
        <v>X</v>
      </c>
      <c r="DQ378" s="8" t="str">
        <f t="shared" si="410"/>
        <v>X</v>
      </c>
      <c r="DR378" s="8" t="str">
        <f t="shared" si="411"/>
        <v>X</v>
      </c>
      <c r="DS378" s="8" t="str">
        <f t="shared" si="412"/>
        <v>X</v>
      </c>
      <c r="DT378" s="8" t="str">
        <f t="shared" si="413"/>
        <v>X</v>
      </c>
      <c r="DU378" s="8" t="str">
        <f t="shared" si="414"/>
        <v>X</v>
      </c>
      <c r="DV378" s="8" t="str">
        <f t="shared" si="415"/>
        <v>X</v>
      </c>
      <c r="DW378" s="8" t="str">
        <f t="shared" si="416"/>
        <v>X</v>
      </c>
      <c r="DX378" s="8" t="str">
        <f t="shared" si="417"/>
        <v>X</v>
      </c>
      <c r="DZ378" s="8" t="str">
        <f t="shared" si="418"/>
        <v>X</v>
      </c>
      <c r="EB378" s="8">
        <f>IF($DZ378="", "", COUNTIF($DZ$11:$DZ378, "X"))</f>
        <v>368</v>
      </c>
      <c r="ED378" s="10" t="str">
        <f t="shared" si="419"/>
        <v>368. Gran Hotel Ingles</v>
      </c>
      <c r="EF378" s="8">
        <v>368</v>
      </c>
      <c r="EH378" s="10" t="str">
        <f>IF($B378="", "", IF(COUNTIF($B$11:$B378, $B378)&gt;1, "", $B378))</f>
        <v/>
      </c>
      <c r="EI378" s="8" t="str">
        <f t="shared" si="420"/>
        <v/>
      </c>
      <c r="EJ378" s="10" t="str">
        <f t="shared" si="421"/>
        <v/>
      </c>
      <c r="EL378" s="10" t="str">
        <f>IF($C378="", "", IF(COUNTIF($C$11:$C378, $C378)&gt;1, "", $C378))</f>
        <v/>
      </c>
      <c r="EM378" s="8" t="str">
        <f t="shared" si="422"/>
        <v/>
      </c>
      <c r="EN378" s="10" t="str">
        <f t="shared" si="423"/>
        <v/>
      </c>
    </row>
    <row r="379" spans="1:144" hidden="1" x14ac:dyDescent="0.35">
      <c r="A379" s="2"/>
      <c r="B379" s="41" t="s">
        <v>595</v>
      </c>
      <c r="C379" s="42" t="s">
        <v>618</v>
      </c>
      <c r="D379" s="42" t="s">
        <v>619</v>
      </c>
      <c r="E379" s="49">
        <v>68</v>
      </c>
      <c r="F379" s="49">
        <v>66</v>
      </c>
      <c r="G379" s="49">
        <v>2</v>
      </c>
      <c r="H379" s="49">
        <v>4</v>
      </c>
      <c r="I379" s="42" t="s">
        <v>137</v>
      </c>
      <c r="J379" s="50" t="s">
        <v>137</v>
      </c>
      <c r="K379" s="49">
        <v>65</v>
      </c>
      <c r="L379" s="49">
        <v>80</v>
      </c>
      <c r="M379" s="49">
        <v>35</v>
      </c>
      <c r="N379" s="49">
        <v>25</v>
      </c>
      <c r="O379" s="49">
        <v>20</v>
      </c>
      <c r="P379" s="49">
        <v>20</v>
      </c>
      <c r="Q379" s="49">
        <v>60</v>
      </c>
      <c r="R379" s="49">
        <v>60</v>
      </c>
      <c r="S379" s="50" t="s">
        <v>7</v>
      </c>
      <c r="T379" s="49" t="s">
        <v>137</v>
      </c>
      <c r="U379" s="49" t="s">
        <v>137</v>
      </c>
      <c r="V379" s="49" t="s">
        <v>137</v>
      </c>
      <c r="W379" s="50" t="s">
        <v>7</v>
      </c>
      <c r="X379" s="49" t="s">
        <v>137</v>
      </c>
      <c r="Y379" s="50" t="s">
        <v>137</v>
      </c>
      <c r="Z379" s="49" t="s">
        <v>137</v>
      </c>
      <c r="AA379" s="49">
        <v>5</v>
      </c>
      <c r="AB379" s="67" t="s">
        <v>137</v>
      </c>
      <c r="AC379" s="63" t="s">
        <v>790</v>
      </c>
      <c r="AD379" s="63" t="s">
        <v>1081</v>
      </c>
      <c r="AE379" s="43" t="s">
        <v>137</v>
      </c>
      <c r="AF379" s="2"/>
      <c r="BE379" s="8" t="str">
        <f t="shared" si="424"/>
        <v>X</v>
      </c>
      <c r="BG379" s="8" t="str">
        <f t="shared" si="361"/>
        <v/>
      </c>
      <c r="BH379" s="8" t="str">
        <f t="shared" si="362"/>
        <v/>
      </c>
      <c r="BI379" s="8" t="str">
        <f t="shared" si="363"/>
        <v/>
      </c>
      <c r="BJ379" s="8" t="str">
        <f t="shared" si="364"/>
        <v/>
      </c>
      <c r="BK379" s="8" t="str">
        <f t="shared" si="365"/>
        <v/>
      </c>
      <c r="BL379" s="8" t="str">
        <f t="shared" si="366"/>
        <v/>
      </c>
      <c r="BM379" s="8" t="str">
        <f t="shared" si="367"/>
        <v/>
      </c>
      <c r="BN379" s="8" t="str">
        <f t="shared" si="368"/>
        <v>Yellow</v>
      </c>
      <c r="BO379" s="8" t="str">
        <f t="shared" si="369"/>
        <v>Yellow</v>
      </c>
      <c r="BP379" s="8" t="str">
        <f t="shared" si="370"/>
        <v/>
      </c>
      <c r="BQ379" s="8" t="str">
        <f t="shared" si="371"/>
        <v/>
      </c>
      <c r="BR379" s="8" t="str">
        <f t="shared" si="372"/>
        <v/>
      </c>
      <c r="BS379" s="8" t="str">
        <f t="shared" si="373"/>
        <v/>
      </c>
      <c r="BT379" s="8" t="str">
        <f t="shared" si="374"/>
        <v/>
      </c>
      <c r="BU379" s="8" t="str">
        <f t="shared" si="375"/>
        <v/>
      </c>
      <c r="BV379" s="8" t="str">
        <f t="shared" si="376"/>
        <v/>
      </c>
      <c r="BW379" s="8" t="str">
        <f t="shared" si="377"/>
        <v/>
      </c>
      <c r="BX379" s="8" t="str">
        <f t="shared" si="378"/>
        <v/>
      </c>
      <c r="BY379" s="8" t="str">
        <f t="shared" si="379"/>
        <v>Yellow</v>
      </c>
      <c r="BZ379" s="8" t="str">
        <f t="shared" si="380"/>
        <v>Yellow</v>
      </c>
      <c r="CA379" s="8" t="str">
        <f t="shared" si="381"/>
        <v>Yellow</v>
      </c>
      <c r="CB379" s="8" t="str">
        <f t="shared" si="382"/>
        <v/>
      </c>
      <c r="CC379" s="8" t="str">
        <f t="shared" si="383"/>
        <v>Yellow</v>
      </c>
      <c r="CD379" s="8" t="str">
        <f t="shared" si="384"/>
        <v>Yellow</v>
      </c>
      <c r="CE379" s="8" t="str">
        <f t="shared" si="385"/>
        <v>Yellow</v>
      </c>
      <c r="CF379" s="8" t="str">
        <f t="shared" si="386"/>
        <v/>
      </c>
      <c r="CG379" s="8" t="str">
        <f t="shared" si="425"/>
        <v>Yellow</v>
      </c>
      <c r="CH379" s="8" t="str">
        <f t="shared" si="387"/>
        <v/>
      </c>
      <c r="CI379" s="8" t="str">
        <f t="shared" si="426"/>
        <v/>
      </c>
      <c r="CJ379" s="8" t="str">
        <f t="shared" si="388"/>
        <v>Yellow</v>
      </c>
      <c r="CL379" s="10" t="str">
        <f t="shared" si="427"/>
        <v>Spain - Palma de Mallorca - Es Princep</v>
      </c>
      <c r="CN379" s="22">
        <f t="shared" si="389"/>
        <v>80</v>
      </c>
      <c r="CO379" s="22" t="str">
        <f t="shared" si="390"/>
        <v/>
      </c>
      <c r="CP379" s="22" t="str">
        <f t="shared" si="391"/>
        <v/>
      </c>
      <c r="CQ379" s="22" t="str">
        <f t="shared" si="392"/>
        <v/>
      </c>
      <c r="CR379" s="22" t="str">
        <f t="shared" si="428"/>
        <v/>
      </c>
      <c r="CS379" s="22">
        <f t="shared" si="429"/>
        <v>5</v>
      </c>
      <c r="CY379" s="8" t="str">
        <f t="shared" si="393"/>
        <v>X</v>
      </c>
      <c r="CZ379" s="29" t="str">
        <f t="shared" si="394"/>
        <v>X</v>
      </c>
      <c r="DB379" s="8" t="str">
        <f t="shared" si="395"/>
        <v>X</v>
      </c>
      <c r="DC379" s="8" t="str">
        <f t="shared" si="396"/>
        <v>X</v>
      </c>
      <c r="DD379" s="8" t="str">
        <f t="shared" si="397"/>
        <v>X</v>
      </c>
      <c r="DE379" s="8" t="str">
        <f t="shared" si="398"/>
        <v>X</v>
      </c>
      <c r="DF379" s="8" t="str">
        <f t="shared" si="399"/>
        <v>X</v>
      </c>
      <c r="DG379" s="8" t="str">
        <f t="shared" si="400"/>
        <v>X</v>
      </c>
      <c r="DH379" s="8" t="str">
        <f t="shared" si="401"/>
        <v>X</v>
      </c>
      <c r="DI379" s="8" t="str">
        <f t="shared" si="402"/>
        <v>X</v>
      </c>
      <c r="DJ379" s="8" t="str">
        <f t="shared" si="403"/>
        <v>X</v>
      </c>
      <c r="DK379" s="8" t="str">
        <f t="shared" si="404"/>
        <v>X</v>
      </c>
      <c r="DL379" s="8" t="str">
        <f t="shared" si="405"/>
        <v>X</v>
      </c>
      <c r="DM379" s="8" t="str">
        <f t="shared" si="406"/>
        <v>X</v>
      </c>
      <c r="DN379" s="8" t="str">
        <f t="shared" si="407"/>
        <v>X</v>
      </c>
      <c r="DO379" s="8" t="str">
        <f t="shared" si="408"/>
        <v>X</v>
      </c>
      <c r="DP379" s="8" t="str">
        <f t="shared" si="409"/>
        <v>X</v>
      </c>
      <c r="DQ379" s="8" t="str">
        <f t="shared" si="410"/>
        <v>X</v>
      </c>
      <c r="DR379" s="8" t="str">
        <f t="shared" si="411"/>
        <v>X</v>
      </c>
      <c r="DS379" s="8" t="str">
        <f t="shared" si="412"/>
        <v>X</v>
      </c>
      <c r="DT379" s="8" t="str">
        <f t="shared" si="413"/>
        <v>X</v>
      </c>
      <c r="DU379" s="8" t="str">
        <f t="shared" si="414"/>
        <v>X</v>
      </c>
      <c r="DV379" s="8" t="str">
        <f t="shared" si="415"/>
        <v>X</v>
      </c>
      <c r="DW379" s="8" t="str">
        <f t="shared" si="416"/>
        <v>X</v>
      </c>
      <c r="DX379" s="8" t="str">
        <f t="shared" si="417"/>
        <v>X</v>
      </c>
      <c r="DZ379" s="8" t="str">
        <f t="shared" si="418"/>
        <v>X</v>
      </c>
      <c r="EB379" s="8">
        <f>IF($DZ379="", "", COUNTIF($DZ$11:$DZ379, "X"))</f>
        <v>369</v>
      </c>
      <c r="ED379" s="10" t="str">
        <f t="shared" si="419"/>
        <v>369. Es Princep</v>
      </c>
      <c r="EF379" s="8">
        <v>369</v>
      </c>
      <c r="EH379" s="10" t="str">
        <f>IF($B379="", "", IF(COUNTIF($B$11:$B379, $B379)&gt;1, "", $B379))</f>
        <v/>
      </c>
      <c r="EI379" s="8" t="str">
        <f t="shared" si="420"/>
        <v/>
      </c>
      <c r="EJ379" s="10" t="str">
        <f t="shared" si="421"/>
        <v/>
      </c>
      <c r="EL379" s="10" t="str">
        <f>IF($C379="", "", IF(COUNTIF($C$11:$C379, $C379)&gt;1, "", $C379))</f>
        <v>Palma de Mallorca</v>
      </c>
      <c r="EM379" s="8">
        <f t="shared" si="422"/>
        <v>218</v>
      </c>
      <c r="EN379" s="10" t="str">
        <f t="shared" si="423"/>
        <v/>
      </c>
    </row>
    <row r="380" spans="1:144" hidden="1" x14ac:dyDescent="0.35">
      <c r="A380" s="2"/>
      <c r="B380" s="41" t="s">
        <v>595</v>
      </c>
      <c r="C380" s="42" t="s">
        <v>1411</v>
      </c>
      <c r="D380" s="42" t="s">
        <v>1412</v>
      </c>
      <c r="E380" s="49">
        <v>48</v>
      </c>
      <c r="F380" s="49">
        <v>17</v>
      </c>
      <c r="G380" s="49">
        <v>31</v>
      </c>
      <c r="H380" s="49">
        <v>0</v>
      </c>
      <c r="I380" s="42" t="s">
        <v>137</v>
      </c>
      <c r="J380" s="50" t="s">
        <v>137</v>
      </c>
      <c r="K380" s="49" t="s">
        <v>137</v>
      </c>
      <c r="L380" s="49" t="s">
        <v>137</v>
      </c>
      <c r="M380" s="49" t="s">
        <v>137</v>
      </c>
      <c r="N380" s="49" t="s">
        <v>137</v>
      </c>
      <c r="O380" s="49" t="s">
        <v>137</v>
      </c>
      <c r="P380" s="49" t="s">
        <v>137</v>
      </c>
      <c r="Q380" s="49" t="s">
        <v>137</v>
      </c>
      <c r="R380" s="49" t="s">
        <v>137</v>
      </c>
      <c r="S380" s="50" t="s">
        <v>137</v>
      </c>
      <c r="T380" s="49" t="s">
        <v>137</v>
      </c>
      <c r="U380" s="49" t="s">
        <v>137</v>
      </c>
      <c r="V380" s="49" t="s">
        <v>137</v>
      </c>
      <c r="W380" s="50" t="s">
        <v>137</v>
      </c>
      <c r="X380" s="49" t="s">
        <v>137</v>
      </c>
      <c r="Y380" s="50" t="s">
        <v>137</v>
      </c>
      <c r="Z380" s="49" t="s">
        <v>137</v>
      </c>
      <c r="AA380" s="49" t="s">
        <v>137</v>
      </c>
      <c r="AB380" s="67" t="s">
        <v>137</v>
      </c>
      <c r="AC380" s="63" t="s">
        <v>790</v>
      </c>
      <c r="AD380" s="63" t="s">
        <v>137</v>
      </c>
      <c r="AE380" s="43" t="s">
        <v>137</v>
      </c>
      <c r="AF380" s="2"/>
      <c r="BE380" s="8" t="str">
        <f t="shared" si="424"/>
        <v>X</v>
      </c>
      <c r="BG380" s="8" t="str">
        <f t="shared" si="361"/>
        <v/>
      </c>
      <c r="BH380" s="8" t="str">
        <f t="shared" si="362"/>
        <v/>
      </c>
      <c r="BI380" s="8" t="str">
        <f t="shared" si="363"/>
        <v/>
      </c>
      <c r="BJ380" s="8" t="str">
        <f t="shared" si="364"/>
        <v/>
      </c>
      <c r="BK380" s="8" t="str">
        <f t="shared" si="365"/>
        <v/>
      </c>
      <c r="BL380" s="8" t="str">
        <f t="shared" si="366"/>
        <v/>
      </c>
      <c r="BM380" s="8" t="str">
        <f t="shared" si="367"/>
        <v/>
      </c>
      <c r="BN380" s="8" t="str">
        <f t="shared" si="368"/>
        <v>Yellow</v>
      </c>
      <c r="BO380" s="8" t="str">
        <f t="shared" si="369"/>
        <v>Yellow</v>
      </c>
      <c r="BP380" s="8" t="str">
        <f t="shared" si="370"/>
        <v>Yellow</v>
      </c>
      <c r="BQ380" s="8" t="str">
        <f t="shared" si="371"/>
        <v>Yellow</v>
      </c>
      <c r="BR380" s="8" t="str">
        <f t="shared" si="372"/>
        <v>Yellow</v>
      </c>
      <c r="BS380" s="8" t="str">
        <f t="shared" si="373"/>
        <v>Yellow</v>
      </c>
      <c r="BT380" s="8" t="str">
        <f t="shared" si="374"/>
        <v>Yellow</v>
      </c>
      <c r="BU380" s="8" t="str">
        <f t="shared" si="375"/>
        <v>Yellow</v>
      </c>
      <c r="BV380" s="8" t="str">
        <f t="shared" si="376"/>
        <v>Yellow</v>
      </c>
      <c r="BW380" s="8" t="str">
        <f t="shared" si="377"/>
        <v>Yellow</v>
      </c>
      <c r="BX380" s="8" t="str">
        <f t="shared" si="378"/>
        <v>Yellow</v>
      </c>
      <c r="BY380" s="8" t="str">
        <f t="shared" si="379"/>
        <v>Yellow</v>
      </c>
      <c r="BZ380" s="8" t="str">
        <f t="shared" si="380"/>
        <v>Yellow</v>
      </c>
      <c r="CA380" s="8" t="str">
        <f t="shared" si="381"/>
        <v>Yellow</v>
      </c>
      <c r="CB380" s="8" t="str">
        <f t="shared" si="382"/>
        <v>Yellow</v>
      </c>
      <c r="CC380" s="8" t="str">
        <f t="shared" si="383"/>
        <v>Yellow</v>
      </c>
      <c r="CD380" s="8" t="str">
        <f t="shared" si="384"/>
        <v>Yellow</v>
      </c>
      <c r="CE380" s="8" t="str">
        <f t="shared" si="385"/>
        <v>Yellow</v>
      </c>
      <c r="CF380" s="8" t="str">
        <f t="shared" si="386"/>
        <v>Yellow</v>
      </c>
      <c r="CG380" s="8" t="str">
        <f t="shared" si="425"/>
        <v>Yellow</v>
      </c>
      <c r="CH380" s="8" t="str">
        <f t="shared" si="387"/>
        <v/>
      </c>
      <c r="CI380" s="8" t="str">
        <f t="shared" si="426"/>
        <v>Yellow</v>
      </c>
      <c r="CJ380" s="8" t="str">
        <f t="shared" si="388"/>
        <v>Yellow</v>
      </c>
      <c r="CL380" s="10" t="str">
        <f t="shared" si="427"/>
        <v>Spain - Haro - Palacio de Los Angeles - La Rioja</v>
      </c>
      <c r="CN380" s="22" t="str">
        <f t="shared" si="389"/>
        <v/>
      </c>
      <c r="CO380" s="22" t="str">
        <f t="shared" si="390"/>
        <v/>
      </c>
      <c r="CP380" s="22" t="str">
        <f t="shared" si="391"/>
        <v/>
      </c>
      <c r="CQ380" s="22" t="str">
        <f t="shared" si="392"/>
        <v/>
      </c>
      <c r="CR380" s="22" t="str">
        <f t="shared" si="428"/>
        <v/>
      </c>
      <c r="CS380" s="22" t="str">
        <f t="shared" si="429"/>
        <v/>
      </c>
      <c r="CY380" s="8" t="str">
        <f t="shared" si="393"/>
        <v>X</v>
      </c>
      <c r="CZ380" s="29" t="str">
        <f t="shared" si="394"/>
        <v>X</v>
      </c>
      <c r="DB380" s="8" t="str">
        <f t="shared" si="395"/>
        <v>X</v>
      </c>
      <c r="DC380" s="8" t="str">
        <f t="shared" si="396"/>
        <v>X</v>
      </c>
      <c r="DD380" s="8" t="str">
        <f t="shared" si="397"/>
        <v>X</v>
      </c>
      <c r="DE380" s="8" t="str">
        <f t="shared" si="398"/>
        <v>X</v>
      </c>
      <c r="DF380" s="8" t="str">
        <f t="shared" si="399"/>
        <v>X</v>
      </c>
      <c r="DG380" s="8" t="str">
        <f t="shared" si="400"/>
        <v>X</v>
      </c>
      <c r="DH380" s="8" t="str">
        <f t="shared" si="401"/>
        <v>X</v>
      </c>
      <c r="DI380" s="8" t="str">
        <f t="shared" si="402"/>
        <v>X</v>
      </c>
      <c r="DJ380" s="8" t="str">
        <f t="shared" si="403"/>
        <v>X</v>
      </c>
      <c r="DK380" s="8" t="str">
        <f t="shared" si="404"/>
        <v>X</v>
      </c>
      <c r="DL380" s="8" t="str">
        <f t="shared" si="405"/>
        <v>X</v>
      </c>
      <c r="DM380" s="8" t="str">
        <f t="shared" si="406"/>
        <v>X</v>
      </c>
      <c r="DN380" s="8" t="str">
        <f t="shared" si="407"/>
        <v>X</v>
      </c>
      <c r="DO380" s="8" t="str">
        <f t="shared" si="408"/>
        <v>X</v>
      </c>
      <c r="DP380" s="8" t="str">
        <f t="shared" si="409"/>
        <v>X</v>
      </c>
      <c r="DQ380" s="8" t="str">
        <f t="shared" si="410"/>
        <v>X</v>
      </c>
      <c r="DR380" s="8" t="str">
        <f t="shared" si="411"/>
        <v>X</v>
      </c>
      <c r="DS380" s="8" t="str">
        <f t="shared" si="412"/>
        <v>X</v>
      </c>
      <c r="DT380" s="8" t="str">
        <f t="shared" si="413"/>
        <v>X</v>
      </c>
      <c r="DU380" s="8" t="str">
        <f t="shared" si="414"/>
        <v>X</v>
      </c>
      <c r="DV380" s="8" t="str">
        <f t="shared" si="415"/>
        <v>X</v>
      </c>
      <c r="DW380" s="8" t="str">
        <f t="shared" si="416"/>
        <v>X</v>
      </c>
      <c r="DX380" s="8" t="str">
        <f t="shared" si="417"/>
        <v>X</v>
      </c>
      <c r="DZ380" s="8" t="str">
        <f t="shared" si="418"/>
        <v>X</v>
      </c>
      <c r="EB380" s="8">
        <f>IF($DZ380="", "", COUNTIF($DZ$11:$DZ380, "X"))</f>
        <v>370</v>
      </c>
      <c r="ED380" s="10" t="str">
        <f t="shared" si="419"/>
        <v>370. Palacio de Los Angeles - La Rioja</v>
      </c>
      <c r="EF380" s="8">
        <v>370</v>
      </c>
      <c r="EH380" s="10" t="str">
        <f>IF($B380="", "", IF(COUNTIF($B$11:$B380, $B380)&gt;1, "", $B380))</f>
        <v/>
      </c>
      <c r="EI380" s="8" t="str">
        <f t="shared" si="420"/>
        <v/>
      </c>
      <c r="EJ380" s="10" t="str">
        <f t="shared" si="421"/>
        <v/>
      </c>
      <c r="EL380" s="10" t="str">
        <f>IF($C380="", "", IF(COUNTIF($C$11:$C380, $C380)&gt;1, "", $C380))</f>
        <v>Haro</v>
      </c>
      <c r="EM380" s="8">
        <f t="shared" si="422"/>
        <v>119</v>
      </c>
      <c r="EN380" s="10" t="str">
        <f t="shared" si="423"/>
        <v/>
      </c>
    </row>
    <row r="381" spans="1:144" hidden="1" x14ac:dyDescent="0.35">
      <c r="A381" s="2"/>
      <c r="B381" s="41" t="s">
        <v>595</v>
      </c>
      <c r="C381" s="42" t="s">
        <v>1356</v>
      </c>
      <c r="D381" s="42" t="s">
        <v>1357</v>
      </c>
      <c r="E381" s="49">
        <v>219</v>
      </c>
      <c r="F381" s="49">
        <v>218</v>
      </c>
      <c r="G381" s="49">
        <v>1</v>
      </c>
      <c r="H381" s="49">
        <v>8</v>
      </c>
      <c r="I381" s="42" t="s">
        <v>137</v>
      </c>
      <c r="J381" s="50" t="s">
        <v>137</v>
      </c>
      <c r="K381" s="49">
        <v>219</v>
      </c>
      <c r="L381" s="49">
        <v>457</v>
      </c>
      <c r="M381" s="49">
        <v>300</v>
      </c>
      <c r="N381" s="49">
        <v>200</v>
      </c>
      <c r="O381" s="49">
        <v>100</v>
      </c>
      <c r="P381" s="49">
        <v>30</v>
      </c>
      <c r="Q381" s="49">
        <v>220</v>
      </c>
      <c r="R381" s="49">
        <v>300</v>
      </c>
      <c r="S381" s="50" t="s">
        <v>7</v>
      </c>
      <c r="T381" s="49" t="s">
        <v>137</v>
      </c>
      <c r="U381" s="49" t="s">
        <v>137</v>
      </c>
      <c r="V381" s="49" t="s">
        <v>137</v>
      </c>
      <c r="W381" s="50" t="s">
        <v>137</v>
      </c>
      <c r="X381" s="49" t="s">
        <v>137</v>
      </c>
      <c r="Y381" s="50" t="s">
        <v>137</v>
      </c>
      <c r="Z381" s="49" t="s">
        <v>137</v>
      </c>
      <c r="AA381" s="49">
        <v>90.1</v>
      </c>
      <c r="AB381" s="67" t="s">
        <v>137</v>
      </c>
      <c r="AC381" s="63" t="s">
        <v>790</v>
      </c>
      <c r="AD381" s="63" t="s">
        <v>1479</v>
      </c>
      <c r="AE381" s="43" t="s">
        <v>137</v>
      </c>
      <c r="AF381" s="2"/>
      <c r="BE381" s="8" t="str">
        <f t="shared" si="424"/>
        <v>X</v>
      </c>
      <c r="BG381" s="8" t="str">
        <f t="shared" si="361"/>
        <v/>
      </c>
      <c r="BH381" s="8" t="str">
        <f t="shared" si="362"/>
        <v/>
      </c>
      <c r="BI381" s="8" t="str">
        <f t="shared" si="363"/>
        <v/>
      </c>
      <c r="BJ381" s="8" t="str">
        <f t="shared" si="364"/>
        <v/>
      </c>
      <c r="BK381" s="8" t="str">
        <f t="shared" si="365"/>
        <v/>
      </c>
      <c r="BL381" s="8" t="str">
        <f t="shared" si="366"/>
        <v/>
      </c>
      <c r="BM381" s="8" t="str">
        <f t="shared" si="367"/>
        <v/>
      </c>
      <c r="BN381" s="8" t="str">
        <f t="shared" si="368"/>
        <v>Yellow</v>
      </c>
      <c r="BO381" s="8" t="str">
        <f t="shared" si="369"/>
        <v>Yellow</v>
      </c>
      <c r="BP381" s="8" t="str">
        <f t="shared" si="370"/>
        <v/>
      </c>
      <c r="BQ381" s="8" t="str">
        <f t="shared" si="371"/>
        <v/>
      </c>
      <c r="BR381" s="8" t="str">
        <f t="shared" si="372"/>
        <v/>
      </c>
      <c r="BS381" s="8" t="str">
        <f t="shared" si="373"/>
        <v/>
      </c>
      <c r="BT381" s="8" t="str">
        <f t="shared" si="374"/>
        <v/>
      </c>
      <c r="BU381" s="8" t="str">
        <f t="shared" si="375"/>
        <v/>
      </c>
      <c r="BV381" s="8" t="str">
        <f t="shared" si="376"/>
        <v/>
      </c>
      <c r="BW381" s="8" t="str">
        <f t="shared" si="377"/>
        <v/>
      </c>
      <c r="BX381" s="8" t="str">
        <f t="shared" si="378"/>
        <v/>
      </c>
      <c r="BY381" s="8" t="str">
        <f t="shared" si="379"/>
        <v>Yellow</v>
      </c>
      <c r="BZ381" s="8" t="str">
        <f t="shared" si="380"/>
        <v>Yellow</v>
      </c>
      <c r="CA381" s="8" t="str">
        <f t="shared" si="381"/>
        <v>Yellow</v>
      </c>
      <c r="CB381" s="8" t="str">
        <f t="shared" si="382"/>
        <v>Yellow</v>
      </c>
      <c r="CC381" s="8" t="str">
        <f t="shared" si="383"/>
        <v>Yellow</v>
      </c>
      <c r="CD381" s="8" t="str">
        <f t="shared" si="384"/>
        <v>Yellow</v>
      </c>
      <c r="CE381" s="8" t="str">
        <f t="shared" si="385"/>
        <v>Yellow</v>
      </c>
      <c r="CF381" s="8" t="str">
        <f t="shared" si="386"/>
        <v/>
      </c>
      <c r="CG381" s="8" t="str">
        <f t="shared" si="425"/>
        <v>Yellow</v>
      </c>
      <c r="CH381" s="8" t="str">
        <f t="shared" si="387"/>
        <v/>
      </c>
      <c r="CI381" s="8" t="str">
        <f t="shared" si="426"/>
        <v/>
      </c>
      <c r="CJ381" s="8" t="str">
        <f t="shared" si="388"/>
        <v>Yellow</v>
      </c>
      <c r="CL381" s="10" t="str">
        <f t="shared" si="427"/>
        <v>Spain - Chiclana de la Frontera-Cádiz - Palacio de Sancti Petri, Gran Melia</v>
      </c>
      <c r="CN381" s="22">
        <f t="shared" si="389"/>
        <v>457</v>
      </c>
      <c r="CO381" s="22" t="str">
        <f t="shared" si="390"/>
        <v/>
      </c>
      <c r="CP381" s="22" t="str">
        <f t="shared" si="391"/>
        <v/>
      </c>
      <c r="CQ381" s="22" t="str">
        <f t="shared" si="392"/>
        <v/>
      </c>
      <c r="CR381" s="22" t="str">
        <f t="shared" si="428"/>
        <v/>
      </c>
      <c r="CS381" s="22">
        <f t="shared" si="429"/>
        <v>90.1</v>
      </c>
      <c r="CY381" s="8" t="str">
        <f t="shared" si="393"/>
        <v>X</v>
      </c>
      <c r="CZ381" s="29" t="str">
        <f t="shared" si="394"/>
        <v>X</v>
      </c>
      <c r="DB381" s="8" t="str">
        <f t="shared" si="395"/>
        <v>X</v>
      </c>
      <c r="DC381" s="8" t="str">
        <f t="shared" si="396"/>
        <v>X</v>
      </c>
      <c r="DD381" s="8" t="str">
        <f t="shared" si="397"/>
        <v>X</v>
      </c>
      <c r="DE381" s="8" t="str">
        <f t="shared" si="398"/>
        <v>X</v>
      </c>
      <c r="DF381" s="8" t="str">
        <f t="shared" si="399"/>
        <v>X</v>
      </c>
      <c r="DG381" s="8" t="str">
        <f t="shared" si="400"/>
        <v>X</v>
      </c>
      <c r="DH381" s="8" t="str">
        <f t="shared" si="401"/>
        <v>X</v>
      </c>
      <c r="DI381" s="8" t="str">
        <f t="shared" si="402"/>
        <v>X</v>
      </c>
      <c r="DJ381" s="8" t="str">
        <f t="shared" si="403"/>
        <v>X</v>
      </c>
      <c r="DK381" s="8" t="str">
        <f t="shared" si="404"/>
        <v>X</v>
      </c>
      <c r="DL381" s="8" t="str">
        <f t="shared" si="405"/>
        <v>X</v>
      </c>
      <c r="DM381" s="8" t="str">
        <f t="shared" si="406"/>
        <v>X</v>
      </c>
      <c r="DN381" s="8" t="str">
        <f t="shared" si="407"/>
        <v>X</v>
      </c>
      <c r="DO381" s="8" t="str">
        <f t="shared" si="408"/>
        <v>X</v>
      </c>
      <c r="DP381" s="8" t="str">
        <f t="shared" si="409"/>
        <v>X</v>
      </c>
      <c r="DQ381" s="8" t="str">
        <f t="shared" si="410"/>
        <v>X</v>
      </c>
      <c r="DR381" s="8" t="str">
        <f t="shared" si="411"/>
        <v>X</v>
      </c>
      <c r="DS381" s="8" t="str">
        <f t="shared" si="412"/>
        <v>X</v>
      </c>
      <c r="DT381" s="8" t="str">
        <f t="shared" si="413"/>
        <v>X</v>
      </c>
      <c r="DU381" s="8" t="str">
        <f t="shared" si="414"/>
        <v>X</v>
      </c>
      <c r="DV381" s="8" t="str">
        <f t="shared" si="415"/>
        <v>X</v>
      </c>
      <c r="DW381" s="8" t="str">
        <f t="shared" si="416"/>
        <v>X</v>
      </c>
      <c r="DX381" s="8" t="str">
        <f t="shared" si="417"/>
        <v>X</v>
      </c>
      <c r="DZ381" s="8" t="str">
        <f t="shared" si="418"/>
        <v>X</v>
      </c>
      <c r="EB381" s="8">
        <f>IF($DZ381="", "", COUNTIF($DZ$11:$DZ381, "X"))</f>
        <v>371</v>
      </c>
      <c r="ED381" s="10" t="str">
        <f t="shared" si="419"/>
        <v>371. Palacio de Sancti Petri, Gran Melia</v>
      </c>
      <c r="EF381" s="8">
        <v>371</v>
      </c>
      <c r="EH381" s="10" t="str">
        <f>IF($B381="", "", IF(COUNTIF($B$11:$B381, $B381)&gt;1, "", $B381))</f>
        <v/>
      </c>
      <c r="EI381" s="8" t="str">
        <f t="shared" si="420"/>
        <v/>
      </c>
      <c r="EJ381" s="10" t="str">
        <f t="shared" si="421"/>
        <v/>
      </c>
      <c r="EL381" s="10" t="str">
        <f>IF($C381="", "", IF(COUNTIF($C$11:$C381, $C381)&gt;1, "", $C381))</f>
        <v>Chiclana de la Frontera-Cádiz</v>
      </c>
      <c r="EM381" s="8">
        <f t="shared" si="422"/>
        <v>61</v>
      </c>
      <c r="EN381" s="10" t="str">
        <f t="shared" si="423"/>
        <v/>
      </c>
    </row>
    <row r="382" spans="1:144" hidden="1" x14ac:dyDescent="0.35">
      <c r="A382" s="2"/>
      <c r="B382" s="41" t="s">
        <v>595</v>
      </c>
      <c r="C382" s="42" t="s">
        <v>1413</v>
      </c>
      <c r="D382" s="42" t="s">
        <v>1414</v>
      </c>
      <c r="E382" s="49">
        <v>47</v>
      </c>
      <c r="F382" s="49">
        <v>37</v>
      </c>
      <c r="G382" s="49">
        <v>10</v>
      </c>
      <c r="H382" s="49">
        <v>0</v>
      </c>
      <c r="I382" s="42" t="s">
        <v>137</v>
      </c>
      <c r="J382" s="50" t="s">
        <v>137</v>
      </c>
      <c r="K382" s="49" t="s">
        <v>137</v>
      </c>
      <c r="L382" s="49" t="s">
        <v>137</v>
      </c>
      <c r="M382" s="49" t="s">
        <v>137</v>
      </c>
      <c r="N382" s="49" t="s">
        <v>137</v>
      </c>
      <c r="O382" s="49" t="s">
        <v>137</v>
      </c>
      <c r="P382" s="49" t="s">
        <v>137</v>
      </c>
      <c r="Q382" s="49" t="s">
        <v>137</v>
      </c>
      <c r="R382" s="49" t="s">
        <v>137</v>
      </c>
      <c r="S382" s="50" t="s">
        <v>137</v>
      </c>
      <c r="T382" s="49" t="s">
        <v>137</v>
      </c>
      <c r="U382" s="49" t="s">
        <v>137</v>
      </c>
      <c r="V382" s="49" t="s">
        <v>137</v>
      </c>
      <c r="W382" s="50" t="s">
        <v>137</v>
      </c>
      <c r="X382" s="49" t="s">
        <v>137</v>
      </c>
      <c r="Y382" s="50" t="s">
        <v>137</v>
      </c>
      <c r="Z382" s="49" t="s">
        <v>137</v>
      </c>
      <c r="AA382" s="49" t="s">
        <v>137</v>
      </c>
      <c r="AB382" s="67" t="s">
        <v>137</v>
      </c>
      <c r="AC382" s="63" t="s">
        <v>790</v>
      </c>
      <c r="AD382" s="63" t="s">
        <v>137</v>
      </c>
      <c r="AE382" s="43" t="s">
        <v>137</v>
      </c>
      <c r="AF382" s="2"/>
      <c r="BE382" s="8" t="str">
        <f t="shared" si="424"/>
        <v>X</v>
      </c>
      <c r="BG382" s="8" t="str">
        <f t="shared" si="361"/>
        <v/>
      </c>
      <c r="BH382" s="8" t="str">
        <f t="shared" si="362"/>
        <v/>
      </c>
      <c r="BI382" s="8" t="str">
        <f t="shared" si="363"/>
        <v/>
      </c>
      <c r="BJ382" s="8" t="str">
        <f t="shared" si="364"/>
        <v/>
      </c>
      <c r="BK382" s="8" t="str">
        <f t="shared" si="365"/>
        <v/>
      </c>
      <c r="BL382" s="8" t="str">
        <f t="shared" si="366"/>
        <v/>
      </c>
      <c r="BM382" s="8" t="str">
        <f t="shared" si="367"/>
        <v/>
      </c>
      <c r="BN382" s="8" t="str">
        <f t="shared" si="368"/>
        <v>Yellow</v>
      </c>
      <c r="BO382" s="8" t="str">
        <f t="shared" si="369"/>
        <v>Yellow</v>
      </c>
      <c r="BP382" s="8" t="str">
        <f t="shared" si="370"/>
        <v>Yellow</v>
      </c>
      <c r="BQ382" s="8" t="str">
        <f t="shared" si="371"/>
        <v>Yellow</v>
      </c>
      <c r="BR382" s="8" t="str">
        <f t="shared" si="372"/>
        <v>Yellow</v>
      </c>
      <c r="BS382" s="8" t="str">
        <f t="shared" si="373"/>
        <v>Yellow</v>
      </c>
      <c r="BT382" s="8" t="str">
        <f t="shared" si="374"/>
        <v>Yellow</v>
      </c>
      <c r="BU382" s="8" t="str">
        <f t="shared" si="375"/>
        <v>Yellow</v>
      </c>
      <c r="BV382" s="8" t="str">
        <f t="shared" si="376"/>
        <v>Yellow</v>
      </c>
      <c r="BW382" s="8" t="str">
        <f t="shared" si="377"/>
        <v>Yellow</v>
      </c>
      <c r="BX382" s="8" t="str">
        <f t="shared" si="378"/>
        <v>Yellow</v>
      </c>
      <c r="BY382" s="8" t="str">
        <f t="shared" si="379"/>
        <v>Yellow</v>
      </c>
      <c r="BZ382" s="8" t="str">
        <f t="shared" si="380"/>
        <v>Yellow</v>
      </c>
      <c r="CA382" s="8" t="str">
        <f t="shared" si="381"/>
        <v>Yellow</v>
      </c>
      <c r="CB382" s="8" t="str">
        <f t="shared" si="382"/>
        <v>Yellow</v>
      </c>
      <c r="CC382" s="8" t="str">
        <f t="shared" si="383"/>
        <v>Yellow</v>
      </c>
      <c r="CD382" s="8" t="str">
        <f t="shared" si="384"/>
        <v>Yellow</v>
      </c>
      <c r="CE382" s="8" t="str">
        <f t="shared" si="385"/>
        <v>Yellow</v>
      </c>
      <c r="CF382" s="8" t="str">
        <f t="shared" si="386"/>
        <v>Yellow</v>
      </c>
      <c r="CG382" s="8" t="str">
        <f t="shared" si="425"/>
        <v>Yellow</v>
      </c>
      <c r="CH382" s="8" t="str">
        <f t="shared" si="387"/>
        <v/>
      </c>
      <c r="CI382" s="8" t="str">
        <f t="shared" si="426"/>
        <v>Yellow</v>
      </c>
      <c r="CJ382" s="8" t="str">
        <f t="shared" si="388"/>
        <v>Yellow</v>
      </c>
      <c r="CL382" s="10" t="str">
        <f t="shared" si="427"/>
        <v>Spain - Estepona - Palacio Maravilla</v>
      </c>
      <c r="CN382" s="22" t="str">
        <f t="shared" si="389"/>
        <v/>
      </c>
      <c r="CO382" s="22" t="str">
        <f t="shared" si="390"/>
        <v/>
      </c>
      <c r="CP382" s="22" t="str">
        <f t="shared" si="391"/>
        <v/>
      </c>
      <c r="CQ382" s="22" t="str">
        <f t="shared" si="392"/>
        <v/>
      </c>
      <c r="CR382" s="22" t="str">
        <f t="shared" si="428"/>
        <v/>
      </c>
      <c r="CS382" s="22" t="str">
        <f t="shared" si="429"/>
        <v/>
      </c>
      <c r="CY382" s="8" t="str">
        <f t="shared" si="393"/>
        <v>X</v>
      </c>
      <c r="CZ382" s="29" t="str">
        <f t="shared" si="394"/>
        <v>X</v>
      </c>
      <c r="DB382" s="8" t="str">
        <f t="shared" si="395"/>
        <v>X</v>
      </c>
      <c r="DC382" s="8" t="str">
        <f t="shared" si="396"/>
        <v>X</v>
      </c>
      <c r="DD382" s="8" t="str">
        <f t="shared" si="397"/>
        <v>X</v>
      </c>
      <c r="DE382" s="8" t="str">
        <f t="shared" si="398"/>
        <v>X</v>
      </c>
      <c r="DF382" s="8" t="str">
        <f t="shared" si="399"/>
        <v>X</v>
      </c>
      <c r="DG382" s="8" t="str">
        <f t="shared" si="400"/>
        <v>X</v>
      </c>
      <c r="DH382" s="8" t="str">
        <f t="shared" si="401"/>
        <v>X</v>
      </c>
      <c r="DI382" s="8" t="str">
        <f t="shared" si="402"/>
        <v>X</v>
      </c>
      <c r="DJ382" s="8" t="str">
        <f t="shared" si="403"/>
        <v>X</v>
      </c>
      <c r="DK382" s="8" t="str">
        <f t="shared" si="404"/>
        <v>X</v>
      </c>
      <c r="DL382" s="8" t="str">
        <f t="shared" si="405"/>
        <v>X</v>
      </c>
      <c r="DM382" s="8" t="str">
        <f t="shared" si="406"/>
        <v>X</v>
      </c>
      <c r="DN382" s="8" t="str">
        <f t="shared" si="407"/>
        <v>X</v>
      </c>
      <c r="DO382" s="8" t="str">
        <f t="shared" si="408"/>
        <v>X</v>
      </c>
      <c r="DP382" s="8" t="str">
        <f t="shared" si="409"/>
        <v>X</v>
      </c>
      <c r="DQ382" s="8" t="str">
        <f t="shared" si="410"/>
        <v>X</v>
      </c>
      <c r="DR382" s="8" t="str">
        <f t="shared" si="411"/>
        <v>X</v>
      </c>
      <c r="DS382" s="8" t="str">
        <f t="shared" si="412"/>
        <v>X</v>
      </c>
      <c r="DT382" s="8" t="str">
        <f t="shared" si="413"/>
        <v>X</v>
      </c>
      <c r="DU382" s="8" t="str">
        <f t="shared" si="414"/>
        <v>X</v>
      </c>
      <c r="DV382" s="8" t="str">
        <f t="shared" si="415"/>
        <v>X</v>
      </c>
      <c r="DW382" s="8" t="str">
        <f t="shared" si="416"/>
        <v>X</v>
      </c>
      <c r="DX382" s="8" t="str">
        <f t="shared" si="417"/>
        <v>X</v>
      </c>
      <c r="DZ382" s="8" t="str">
        <f t="shared" si="418"/>
        <v>X</v>
      </c>
      <c r="EB382" s="8">
        <f>IF($DZ382="", "", COUNTIF($DZ$11:$DZ382, "X"))</f>
        <v>372</v>
      </c>
      <c r="ED382" s="10" t="str">
        <f t="shared" si="419"/>
        <v>372. Palacio Maravilla</v>
      </c>
      <c r="EF382" s="8">
        <v>372</v>
      </c>
      <c r="EH382" s="10" t="str">
        <f>IF($B382="", "", IF(COUNTIF($B$11:$B382, $B382)&gt;1, "", $B382))</f>
        <v/>
      </c>
      <c r="EI382" s="8" t="str">
        <f t="shared" si="420"/>
        <v/>
      </c>
      <c r="EJ382" s="10" t="str">
        <f t="shared" si="421"/>
        <v/>
      </c>
      <c r="EL382" s="10" t="str">
        <f>IF($C382="", "", IF(COUNTIF($C$11:$C382, $C382)&gt;1, "", $C382))</f>
        <v>Estepona</v>
      </c>
      <c r="EM382" s="8">
        <f t="shared" si="422"/>
        <v>90</v>
      </c>
      <c r="EN382" s="10" t="str">
        <f t="shared" si="423"/>
        <v/>
      </c>
    </row>
    <row r="383" spans="1:144" hidden="1" x14ac:dyDescent="0.35">
      <c r="A383" s="2"/>
      <c r="B383" s="41" t="s">
        <v>634</v>
      </c>
      <c r="C383" s="42" t="s">
        <v>635</v>
      </c>
      <c r="D383" s="42" t="s">
        <v>636</v>
      </c>
      <c r="E383" s="49">
        <v>279</v>
      </c>
      <c r="F383" s="49">
        <v>209</v>
      </c>
      <c r="G383" s="49">
        <v>70</v>
      </c>
      <c r="H383" s="49">
        <v>24</v>
      </c>
      <c r="I383" s="42" t="s">
        <v>137</v>
      </c>
      <c r="J383" s="50" t="s">
        <v>137</v>
      </c>
      <c r="K383" s="49">
        <v>270</v>
      </c>
      <c r="L383" s="49">
        <v>45000</v>
      </c>
      <c r="M383" s="49">
        <v>650</v>
      </c>
      <c r="N383" s="49">
        <v>200</v>
      </c>
      <c r="O383" s="49">
        <v>240</v>
      </c>
      <c r="P383" s="49">
        <v>0</v>
      </c>
      <c r="Q383" s="49">
        <v>350</v>
      </c>
      <c r="R383" s="49">
        <v>800</v>
      </c>
      <c r="S383" s="50" t="s">
        <v>7</v>
      </c>
      <c r="T383" s="49" t="s">
        <v>137</v>
      </c>
      <c r="U383" s="49" t="s">
        <v>137</v>
      </c>
      <c r="V383" s="49" t="s">
        <v>137</v>
      </c>
      <c r="W383" s="50" t="s">
        <v>7</v>
      </c>
      <c r="X383" s="49" t="s">
        <v>137</v>
      </c>
      <c r="Y383" s="50" t="s">
        <v>137</v>
      </c>
      <c r="Z383" s="49" t="s">
        <v>137</v>
      </c>
      <c r="AA383" s="49">
        <v>25</v>
      </c>
      <c r="AB383" s="67" t="s">
        <v>137</v>
      </c>
      <c r="AC383" s="63" t="s">
        <v>790</v>
      </c>
      <c r="AD383" s="63" t="s">
        <v>1098</v>
      </c>
      <c r="AE383" s="43" t="s">
        <v>137</v>
      </c>
      <c r="AF383" s="2"/>
      <c r="BE383" s="8" t="str">
        <f t="shared" si="424"/>
        <v>X</v>
      </c>
      <c r="BG383" s="8" t="str">
        <f t="shared" si="361"/>
        <v/>
      </c>
      <c r="BH383" s="8" t="str">
        <f t="shared" si="362"/>
        <v/>
      </c>
      <c r="BI383" s="8" t="str">
        <f t="shared" si="363"/>
        <v/>
      </c>
      <c r="BJ383" s="8" t="str">
        <f t="shared" si="364"/>
        <v/>
      </c>
      <c r="BK383" s="8" t="str">
        <f t="shared" si="365"/>
        <v/>
      </c>
      <c r="BL383" s="8" t="str">
        <f t="shared" si="366"/>
        <v/>
      </c>
      <c r="BM383" s="8" t="str">
        <f t="shared" si="367"/>
        <v/>
      </c>
      <c r="BN383" s="8" t="str">
        <f t="shared" si="368"/>
        <v>Yellow</v>
      </c>
      <c r="BO383" s="8" t="str">
        <f t="shared" si="369"/>
        <v>Yellow</v>
      </c>
      <c r="BP383" s="8" t="str">
        <f t="shared" si="370"/>
        <v/>
      </c>
      <c r="BQ383" s="8" t="str">
        <f t="shared" si="371"/>
        <v/>
      </c>
      <c r="BR383" s="8" t="str">
        <f t="shared" si="372"/>
        <v/>
      </c>
      <c r="BS383" s="8" t="str">
        <f t="shared" si="373"/>
        <v/>
      </c>
      <c r="BT383" s="8" t="str">
        <f t="shared" si="374"/>
        <v/>
      </c>
      <c r="BU383" s="8" t="str">
        <f t="shared" si="375"/>
        <v/>
      </c>
      <c r="BV383" s="8" t="str">
        <f t="shared" si="376"/>
        <v/>
      </c>
      <c r="BW383" s="8" t="str">
        <f t="shared" si="377"/>
        <v/>
      </c>
      <c r="BX383" s="8" t="str">
        <f t="shared" si="378"/>
        <v/>
      </c>
      <c r="BY383" s="8" t="str">
        <f t="shared" si="379"/>
        <v>Yellow</v>
      </c>
      <c r="BZ383" s="8" t="str">
        <f t="shared" si="380"/>
        <v>Yellow</v>
      </c>
      <c r="CA383" s="8" t="str">
        <f t="shared" si="381"/>
        <v>Yellow</v>
      </c>
      <c r="CB383" s="8" t="str">
        <f t="shared" si="382"/>
        <v/>
      </c>
      <c r="CC383" s="8" t="str">
        <f t="shared" si="383"/>
        <v>Yellow</v>
      </c>
      <c r="CD383" s="8" t="str">
        <f t="shared" si="384"/>
        <v>Yellow</v>
      </c>
      <c r="CE383" s="8" t="str">
        <f t="shared" si="385"/>
        <v>Yellow</v>
      </c>
      <c r="CF383" s="8" t="str">
        <f t="shared" si="386"/>
        <v/>
      </c>
      <c r="CG383" s="8" t="str">
        <f t="shared" si="425"/>
        <v>Yellow</v>
      </c>
      <c r="CH383" s="8" t="str">
        <f t="shared" si="387"/>
        <v/>
      </c>
      <c r="CI383" s="8" t="str">
        <f t="shared" si="426"/>
        <v/>
      </c>
      <c r="CJ383" s="8" t="str">
        <f t="shared" si="388"/>
        <v>Yellow</v>
      </c>
      <c r="CL383" s="10" t="str">
        <f t="shared" si="427"/>
        <v>Sweden - Stockholm - Grand Hotel Stockholm</v>
      </c>
      <c r="CN383" s="22">
        <f t="shared" si="389"/>
        <v>45000</v>
      </c>
      <c r="CO383" s="22" t="str">
        <f t="shared" si="390"/>
        <v/>
      </c>
      <c r="CP383" s="22" t="str">
        <f t="shared" si="391"/>
        <v/>
      </c>
      <c r="CQ383" s="22" t="str">
        <f t="shared" si="392"/>
        <v/>
      </c>
      <c r="CR383" s="22" t="str">
        <f t="shared" si="428"/>
        <v/>
      </c>
      <c r="CS383" s="22">
        <f t="shared" si="429"/>
        <v>25</v>
      </c>
      <c r="CY383" s="8" t="str">
        <f t="shared" si="393"/>
        <v>X</v>
      </c>
      <c r="CZ383" s="29" t="str">
        <f t="shared" si="394"/>
        <v>X</v>
      </c>
      <c r="DB383" s="8" t="str">
        <f t="shared" si="395"/>
        <v>X</v>
      </c>
      <c r="DC383" s="8" t="str">
        <f t="shared" si="396"/>
        <v>X</v>
      </c>
      <c r="DD383" s="8" t="str">
        <f t="shared" si="397"/>
        <v>X</v>
      </c>
      <c r="DE383" s="8" t="str">
        <f t="shared" si="398"/>
        <v>X</v>
      </c>
      <c r="DF383" s="8" t="str">
        <f t="shared" si="399"/>
        <v>X</v>
      </c>
      <c r="DG383" s="8" t="str">
        <f t="shared" si="400"/>
        <v>X</v>
      </c>
      <c r="DH383" s="8" t="str">
        <f t="shared" si="401"/>
        <v>X</v>
      </c>
      <c r="DI383" s="8" t="str">
        <f t="shared" si="402"/>
        <v>X</v>
      </c>
      <c r="DJ383" s="8" t="str">
        <f t="shared" si="403"/>
        <v>X</v>
      </c>
      <c r="DK383" s="8" t="str">
        <f t="shared" si="404"/>
        <v>X</v>
      </c>
      <c r="DL383" s="8" t="str">
        <f t="shared" si="405"/>
        <v>X</v>
      </c>
      <c r="DM383" s="8" t="str">
        <f t="shared" si="406"/>
        <v>X</v>
      </c>
      <c r="DN383" s="8" t="str">
        <f t="shared" si="407"/>
        <v>X</v>
      </c>
      <c r="DO383" s="8" t="str">
        <f t="shared" si="408"/>
        <v>X</v>
      </c>
      <c r="DP383" s="8" t="str">
        <f t="shared" si="409"/>
        <v>X</v>
      </c>
      <c r="DQ383" s="8" t="str">
        <f t="shared" si="410"/>
        <v>X</v>
      </c>
      <c r="DR383" s="8" t="str">
        <f t="shared" si="411"/>
        <v>X</v>
      </c>
      <c r="DS383" s="8" t="str">
        <f t="shared" si="412"/>
        <v>X</v>
      </c>
      <c r="DT383" s="8" t="str">
        <f t="shared" si="413"/>
        <v>X</v>
      </c>
      <c r="DU383" s="8" t="str">
        <f t="shared" si="414"/>
        <v>X</v>
      </c>
      <c r="DV383" s="8" t="str">
        <f t="shared" si="415"/>
        <v>X</v>
      </c>
      <c r="DW383" s="8" t="str">
        <f t="shared" si="416"/>
        <v>X</v>
      </c>
      <c r="DX383" s="8" t="str">
        <f t="shared" si="417"/>
        <v>X</v>
      </c>
      <c r="DZ383" s="8" t="str">
        <f t="shared" si="418"/>
        <v>X</v>
      </c>
      <c r="EB383" s="8">
        <f>IF($DZ383="", "", COUNTIF($DZ$11:$DZ383, "X"))</f>
        <v>373</v>
      </c>
      <c r="ED383" s="10" t="str">
        <f t="shared" si="419"/>
        <v>373. Grand Hotel Stockholm</v>
      </c>
      <c r="EF383" s="8">
        <v>373</v>
      </c>
      <c r="EH383" s="10" t="str">
        <f>IF($B383="", "", IF(COUNTIF($B$11:$B383, $B383)&gt;1, "", $B383))</f>
        <v>Sweden</v>
      </c>
      <c r="EI383" s="8">
        <f t="shared" si="420"/>
        <v>65</v>
      </c>
      <c r="EJ383" s="10" t="str">
        <f t="shared" si="421"/>
        <v/>
      </c>
      <c r="EL383" s="10" t="str">
        <f>IF($C383="", "", IF(COUNTIF($C$11:$C383, $C383)&gt;1, "", $C383))</f>
        <v>Stockholm</v>
      </c>
      <c r="EM383" s="8">
        <f t="shared" si="422"/>
        <v>308</v>
      </c>
      <c r="EN383" s="10" t="str">
        <f t="shared" si="423"/>
        <v/>
      </c>
    </row>
    <row r="384" spans="1:144" hidden="1" x14ac:dyDescent="0.35">
      <c r="A384" s="2"/>
      <c r="B384" s="41" t="s">
        <v>637</v>
      </c>
      <c r="C384" s="42" t="s">
        <v>642</v>
      </c>
      <c r="D384" s="42" t="s">
        <v>643</v>
      </c>
      <c r="E384" s="49">
        <v>40</v>
      </c>
      <c r="F384" s="49">
        <v>37</v>
      </c>
      <c r="G384" s="49">
        <v>3</v>
      </c>
      <c r="H384" s="49">
        <v>0</v>
      </c>
      <c r="I384" s="42" t="s">
        <v>137</v>
      </c>
      <c r="J384" s="50" t="s">
        <v>137</v>
      </c>
      <c r="K384" s="49" t="s">
        <v>137</v>
      </c>
      <c r="L384" s="49" t="s">
        <v>137</v>
      </c>
      <c r="M384" s="49" t="s">
        <v>137</v>
      </c>
      <c r="N384" s="49" t="s">
        <v>137</v>
      </c>
      <c r="O384" s="49" t="s">
        <v>137</v>
      </c>
      <c r="P384" s="49" t="s">
        <v>137</v>
      </c>
      <c r="Q384" s="49" t="s">
        <v>137</v>
      </c>
      <c r="R384" s="49" t="s">
        <v>137</v>
      </c>
      <c r="S384" s="50" t="s">
        <v>137</v>
      </c>
      <c r="T384" s="49" t="s">
        <v>137</v>
      </c>
      <c r="U384" s="49" t="s">
        <v>137</v>
      </c>
      <c r="V384" s="49" t="s">
        <v>137</v>
      </c>
      <c r="W384" s="50" t="s">
        <v>7</v>
      </c>
      <c r="X384" s="49" t="s">
        <v>137</v>
      </c>
      <c r="Y384" s="50" t="s">
        <v>137</v>
      </c>
      <c r="Z384" s="49" t="s">
        <v>137</v>
      </c>
      <c r="AA384" s="49">
        <v>7</v>
      </c>
      <c r="AB384" s="67" t="s">
        <v>137</v>
      </c>
      <c r="AC384" s="63" t="s">
        <v>790</v>
      </c>
      <c r="AD384" s="63" t="s">
        <v>1101</v>
      </c>
      <c r="AE384" s="43" t="s">
        <v>137</v>
      </c>
      <c r="AF384" s="2"/>
      <c r="BE384" s="8" t="str">
        <f t="shared" si="424"/>
        <v>X</v>
      </c>
      <c r="BG384" s="8" t="str">
        <f t="shared" si="361"/>
        <v/>
      </c>
      <c r="BH384" s="8" t="str">
        <f t="shared" si="362"/>
        <v/>
      </c>
      <c r="BI384" s="8" t="str">
        <f t="shared" si="363"/>
        <v/>
      </c>
      <c r="BJ384" s="8" t="str">
        <f t="shared" si="364"/>
        <v/>
      </c>
      <c r="BK384" s="8" t="str">
        <f t="shared" si="365"/>
        <v/>
      </c>
      <c r="BL384" s="8" t="str">
        <f t="shared" si="366"/>
        <v/>
      </c>
      <c r="BM384" s="8" t="str">
        <f t="shared" si="367"/>
        <v/>
      </c>
      <c r="BN384" s="8" t="str">
        <f t="shared" si="368"/>
        <v>Yellow</v>
      </c>
      <c r="BO384" s="8" t="str">
        <f t="shared" si="369"/>
        <v>Yellow</v>
      </c>
      <c r="BP384" s="8" t="str">
        <f t="shared" si="370"/>
        <v>Yellow</v>
      </c>
      <c r="BQ384" s="8" t="str">
        <f t="shared" si="371"/>
        <v>Yellow</v>
      </c>
      <c r="BR384" s="8" t="str">
        <f t="shared" si="372"/>
        <v>Yellow</v>
      </c>
      <c r="BS384" s="8" t="str">
        <f t="shared" si="373"/>
        <v>Yellow</v>
      </c>
      <c r="BT384" s="8" t="str">
        <f t="shared" si="374"/>
        <v>Yellow</v>
      </c>
      <c r="BU384" s="8" t="str">
        <f t="shared" si="375"/>
        <v>Yellow</v>
      </c>
      <c r="BV384" s="8" t="str">
        <f t="shared" si="376"/>
        <v>Yellow</v>
      </c>
      <c r="BW384" s="8" t="str">
        <f t="shared" si="377"/>
        <v>Yellow</v>
      </c>
      <c r="BX384" s="8" t="str">
        <f t="shared" si="378"/>
        <v>Yellow</v>
      </c>
      <c r="BY384" s="8" t="str">
        <f t="shared" si="379"/>
        <v>Yellow</v>
      </c>
      <c r="BZ384" s="8" t="str">
        <f t="shared" si="380"/>
        <v>Yellow</v>
      </c>
      <c r="CA384" s="8" t="str">
        <f t="shared" si="381"/>
        <v>Yellow</v>
      </c>
      <c r="CB384" s="8" t="str">
        <f t="shared" si="382"/>
        <v/>
      </c>
      <c r="CC384" s="8" t="str">
        <f t="shared" si="383"/>
        <v>Yellow</v>
      </c>
      <c r="CD384" s="8" t="str">
        <f t="shared" si="384"/>
        <v>Yellow</v>
      </c>
      <c r="CE384" s="8" t="str">
        <f t="shared" si="385"/>
        <v>Yellow</v>
      </c>
      <c r="CF384" s="8" t="str">
        <f t="shared" si="386"/>
        <v/>
      </c>
      <c r="CG384" s="8" t="str">
        <f t="shared" si="425"/>
        <v>Yellow</v>
      </c>
      <c r="CH384" s="8" t="str">
        <f t="shared" si="387"/>
        <v/>
      </c>
      <c r="CI384" s="8" t="str">
        <f t="shared" si="426"/>
        <v/>
      </c>
      <c r="CJ384" s="8" t="str">
        <f t="shared" si="388"/>
        <v>Yellow</v>
      </c>
      <c r="CL384" s="10" t="str">
        <f t="shared" si="427"/>
        <v>Switzerland - Zurich - La Réserve Eden au Lac Zurich</v>
      </c>
      <c r="CN384" s="22" t="str">
        <f t="shared" si="389"/>
        <v/>
      </c>
      <c r="CO384" s="22" t="str">
        <f t="shared" si="390"/>
        <v/>
      </c>
      <c r="CP384" s="22" t="str">
        <f t="shared" si="391"/>
        <v/>
      </c>
      <c r="CQ384" s="22" t="str">
        <f t="shared" si="392"/>
        <v/>
      </c>
      <c r="CR384" s="22" t="str">
        <f t="shared" si="428"/>
        <v/>
      </c>
      <c r="CS384" s="22">
        <f t="shared" si="429"/>
        <v>7</v>
      </c>
      <c r="CY384" s="8" t="str">
        <f t="shared" si="393"/>
        <v>X</v>
      </c>
      <c r="CZ384" s="29" t="str">
        <f t="shared" si="394"/>
        <v>X</v>
      </c>
      <c r="DB384" s="8" t="str">
        <f t="shared" si="395"/>
        <v>X</v>
      </c>
      <c r="DC384" s="8" t="str">
        <f t="shared" si="396"/>
        <v>X</v>
      </c>
      <c r="DD384" s="8" t="str">
        <f t="shared" si="397"/>
        <v>X</v>
      </c>
      <c r="DE384" s="8" t="str">
        <f t="shared" si="398"/>
        <v>X</v>
      </c>
      <c r="DF384" s="8" t="str">
        <f t="shared" si="399"/>
        <v>X</v>
      </c>
      <c r="DG384" s="8" t="str">
        <f t="shared" si="400"/>
        <v>X</v>
      </c>
      <c r="DH384" s="8" t="str">
        <f t="shared" si="401"/>
        <v>X</v>
      </c>
      <c r="DI384" s="8" t="str">
        <f t="shared" si="402"/>
        <v>X</v>
      </c>
      <c r="DJ384" s="8" t="str">
        <f t="shared" si="403"/>
        <v>X</v>
      </c>
      <c r="DK384" s="8" t="str">
        <f t="shared" si="404"/>
        <v>X</v>
      </c>
      <c r="DL384" s="8" t="str">
        <f t="shared" si="405"/>
        <v>X</v>
      </c>
      <c r="DM384" s="8" t="str">
        <f t="shared" si="406"/>
        <v>X</v>
      </c>
      <c r="DN384" s="8" t="str">
        <f t="shared" si="407"/>
        <v>X</v>
      </c>
      <c r="DO384" s="8" t="str">
        <f t="shared" si="408"/>
        <v>X</v>
      </c>
      <c r="DP384" s="8" t="str">
        <f t="shared" si="409"/>
        <v>X</v>
      </c>
      <c r="DQ384" s="8" t="str">
        <f t="shared" si="410"/>
        <v>X</v>
      </c>
      <c r="DR384" s="8" t="str">
        <f t="shared" si="411"/>
        <v>X</v>
      </c>
      <c r="DS384" s="8" t="str">
        <f t="shared" si="412"/>
        <v>X</v>
      </c>
      <c r="DT384" s="8" t="str">
        <f t="shared" si="413"/>
        <v>X</v>
      </c>
      <c r="DU384" s="8" t="str">
        <f t="shared" si="414"/>
        <v>X</v>
      </c>
      <c r="DV384" s="8" t="str">
        <f t="shared" si="415"/>
        <v>X</v>
      </c>
      <c r="DW384" s="8" t="str">
        <f t="shared" si="416"/>
        <v>X</v>
      </c>
      <c r="DX384" s="8" t="str">
        <f t="shared" si="417"/>
        <v>X</v>
      </c>
      <c r="DZ384" s="8" t="str">
        <f t="shared" si="418"/>
        <v>X</v>
      </c>
      <c r="EB384" s="8">
        <f>IF($DZ384="", "", COUNTIF($DZ$11:$DZ384, "X"))</f>
        <v>374</v>
      </c>
      <c r="ED384" s="10" t="str">
        <f t="shared" si="419"/>
        <v>374. La Réserve Eden au Lac Zurich</v>
      </c>
      <c r="EF384" s="8">
        <v>374</v>
      </c>
      <c r="EH384" s="10" t="str">
        <f>IF($B384="", "", IF(COUNTIF($B$11:$B384, $B384)&gt;1, "", $B384))</f>
        <v>Switzerland</v>
      </c>
      <c r="EI384" s="8">
        <f t="shared" si="420"/>
        <v>66</v>
      </c>
      <c r="EJ384" s="10" t="str">
        <f t="shared" si="421"/>
        <v/>
      </c>
      <c r="EL384" s="10" t="str">
        <f>IF($C384="", "", IF(COUNTIF($C$11:$C384, $C384)&gt;1, "", $C384))</f>
        <v>Zurich</v>
      </c>
      <c r="EM384" s="8">
        <f t="shared" si="422"/>
        <v>362</v>
      </c>
      <c r="EN384" s="10" t="str">
        <f t="shared" si="423"/>
        <v/>
      </c>
    </row>
    <row r="385" spans="1:144" hidden="1" x14ac:dyDescent="0.35">
      <c r="A385" s="2"/>
      <c r="B385" s="41" t="s">
        <v>637</v>
      </c>
      <c r="C385" s="42" t="s">
        <v>656</v>
      </c>
      <c r="D385" s="42" t="s">
        <v>658</v>
      </c>
      <c r="E385" s="49">
        <v>155</v>
      </c>
      <c r="F385" s="49">
        <v>112</v>
      </c>
      <c r="G385" s="49">
        <v>43</v>
      </c>
      <c r="H385" s="49">
        <v>8</v>
      </c>
      <c r="I385" s="42" t="s">
        <v>137</v>
      </c>
      <c r="J385" s="50" t="s">
        <v>137</v>
      </c>
      <c r="K385" s="49">
        <v>157</v>
      </c>
      <c r="L385" s="49">
        <v>743</v>
      </c>
      <c r="M385" s="49">
        <v>360</v>
      </c>
      <c r="N385" s="49">
        <v>170</v>
      </c>
      <c r="O385" s="49">
        <v>180</v>
      </c>
      <c r="P385" s="49">
        <v>50</v>
      </c>
      <c r="Q385" s="49">
        <v>290</v>
      </c>
      <c r="R385" s="49">
        <v>320</v>
      </c>
      <c r="S385" s="50" t="s">
        <v>7</v>
      </c>
      <c r="T385" s="49" t="s">
        <v>137</v>
      </c>
      <c r="U385" s="49" t="s">
        <v>137</v>
      </c>
      <c r="V385" s="49" t="s">
        <v>137</v>
      </c>
      <c r="W385" s="50" t="s">
        <v>7</v>
      </c>
      <c r="X385" s="49" t="s">
        <v>137</v>
      </c>
      <c r="Y385" s="50" t="s">
        <v>137</v>
      </c>
      <c r="Z385" s="49" t="s">
        <v>137</v>
      </c>
      <c r="AA385" s="49" t="s">
        <v>137</v>
      </c>
      <c r="AB385" s="67" t="s">
        <v>137</v>
      </c>
      <c r="AC385" s="63" t="s">
        <v>790</v>
      </c>
      <c r="AD385" s="63" t="s">
        <v>1110</v>
      </c>
      <c r="AE385" s="43" t="s">
        <v>137</v>
      </c>
      <c r="AF385" s="2"/>
      <c r="BE385" s="8" t="str">
        <f t="shared" si="424"/>
        <v>X</v>
      </c>
      <c r="BG385" s="8" t="str">
        <f t="shared" si="361"/>
        <v/>
      </c>
      <c r="BH385" s="8" t="str">
        <f t="shared" si="362"/>
        <v/>
      </c>
      <c r="BI385" s="8" t="str">
        <f t="shared" si="363"/>
        <v/>
      </c>
      <c r="BJ385" s="8" t="str">
        <f t="shared" si="364"/>
        <v/>
      </c>
      <c r="BK385" s="8" t="str">
        <f t="shared" si="365"/>
        <v/>
      </c>
      <c r="BL385" s="8" t="str">
        <f t="shared" si="366"/>
        <v/>
      </c>
      <c r="BM385" s="8" t="str">
        <f t="shared" si="367"/>
        <v/>
      </c>
      <c r="BN385" s="8" t="str">
        <f t="shared" si="368"/>
        <v>Yellow</v>
      </c>
      <c r="BO385" s="8" t="str">
        <f t="shared" si="369"/>
        <v>Yellow</v>
      </c>
      <c r="BP385" s="8" t="str">
        <f t="shared" si="370"/>
        <v/>
      </c>
      <c r="BQ385" s="8" t="str">
        <f t="shared" si="371"/>
        <v/>
      </c>
      <c r="BR385" s="8" t="str">
        <f t="shared" si="372"/>
        <v/>
      </c>
      <c r="BS385" s="8" t="str">
        <f t="shared" si="373"/>
        <v/>
      </c>
      <c r="BT385" s="8" t="str">
        <f t="shared" si="374"/>
        <v/>
      </c>
      <c r="BU385" s="8" t="str">
        <f t="shared" si="375"/>
        <v/>
      </c>
      <c r="BV385" s="8" t="str">
        <f t="shared" si="376"/>
        <v/>
      </c>
      <c r="BW385" s="8" t="str">
        <f t="shared" si="377"/>
        <v/>
      </c>
      <c r="BX385" s="8" t="str">
        <f t="shared" si="378"/>
        <v/>
      </c>
      <c r="BY385" s="8" t="str">
        <f t="shared" si="379"/>
        <v>Yellow</v>
      </c>
      <c r="BZ385" s="8" t="str">
        <f t="shared" si="380"/>
        <v>Yellow</v>
      </c>
      <c r="CA385" s="8" t="str">
        <f t="shared" si="381"/>
        <v>Yellow</v>
      </c>
      <c r="CB385" s="8" t="str">
        <f t="shared" si="382"/>
        <v/>
      </c>
      <c r="CC385" s="8" t="str">
        <f t="shared" si="383"/>
        <v>Yellow</v>
      </c>
      <c r="CD385" s="8" t="str">
        <f t="shared" si="384"/>
        <v>Yellow</v>
      </c>
      <c r="CE385" s="8" t="str">
        <f t="shared" si="385"/>
        <v>Yellow</v>
      </c>
      <c r="CF385" s="8" t="str">
        <f t="shared" si="386"/>
        <v>Yellow</v>
      </c>
      <c r="CG385" s="8" t="str">
        <f t="shared" si="425"/>
        <v>Yellow</v>
      </c>
      <c r="CH385" s="8" t="str">
        <f t="shared" si="387"/>
        <v/>
      </c>
      <c r="CI385" s="8" t="str">
        <f t="shared" si="426"/>
        <v/>
      </c>
      <c r="CJ385" s="8" t="str">
        <f t="shared" si="388"/>
        <v>Yellow</v>
      </c>
      <c r="CL385" s="10" t="str">
        <f t="shared" si="427"/>
        <v>Switzerland - St. Moritz - Badrutt's Palace Hotel</v>
      </c>
      <c r="CN385" s="22">
        <f t="shared" si="389"/>
        <v>743</v>
      </c>
      <c r="CO385" s="22" t="str">
        <f t="shared" si="390"/>
        <v/>
      </c>
      <c r="CP385" s="22" t="str">
        <f t="shared" si="391"/>
        <v/>
      </c>
      <c r="CQ385" s="22" t="str">
        <f t="shared" si="392"/>
        <v/>
      </c>
      <c r="CR385" s="22" t="str">
        <f t="shared" si="428"/>
        <v/>
      </c>
      <c r="CS385" s="22" t="str">
        <f t="shared" si="429"/>
        <v/>
      </c>
      <c r="CY385" s="8" t="str">
        <f t="shared" si="393"/>
        <v>X</v>
      </c>
      <c r="CZ385" s="29" t="str">
        <f t="shared" si="394"/>
        <v>X</v>
      </c>
      <c r="DB385" s="8" t="str">
        <f t="shared" si="395"/>
        <v>X</v>
      </c>
      <c r="DC385" s="8" t="str">
        <f t="shared" si="396"/>
        <v>X</v>
      </c>
      <c r="DD385" s="8" t="str">
        <f t="shared" si="397"/>
        <v>X</v>
      </c>
      <c r="DE385" s="8" t="str">
        <f t="shared" si="398"/>
        <v>X</v>
      </c>
      <c r="DF385" s="8" t="str">
        <f t="shared" si="399"/>
        <v>X</v>
      </c>
      <c r="DG385" s="8" t="str">
        <f t="shared" si="400"/>
        <v>X</v>
      </c>
      <c r="DH385" s="8" t="str">
        <f t="shared" si="401"/>
        <v>X</v>
      </c>
      <c r="DI385" s="8" t="str">
        <f t="shared" si="402"/>
        <v>X</v>
      </c>
      <c r="DJ385" s="8" t="str">
        <f t="shared" si="403"/>
        <v>X</v>
      </c>
      <c r="DK385" s="8" t="str">
        <f t="shared" si="404"/>
        <v>X</v>
      </c>
      <c r="DL385" s="8" t="str">
        <f t="shared" si="405"/>
        <v>X</v>
      </c>
      <c r="DM385" s="8" t="str">
        <f t="shared" si="406"/>
        <v>X</v>
      </c>
      <c r="DN385" s="8" t="str">
        <f t="shared" si="407"/>
        <v>X</v>
      </c>
      <c r="DO385" s="8" t="str">
        <f t="shared" si="408"/>
        <v>X</v>
      </c>
      <c r="DP385" s="8" t="str">
        <f t="shared" si="409"/>
        <v>X</v>
      </c>
      <c r="DQ385" s="8" t="str">
        <f t="shared" si="410"/>
        <v>X</v>
      </c>
      <c r="DR385" s="8" t="str">
        <f t="shared" si="411"/>
        <v>X</v>
      </c>
      <c r="DS385" s="8" t="str">
        <f t="shared" si="412"/>
        <v>X</v>
      </c>
      <c r="DT385" s="8" t="str">
        <f t="shared" si="413"/>
        <v>X</v>
      </c>
      <c r="DU385" s="8" t="str">
        <f t="shared" si="414"/>
        <v>X</v>
      </c>
      <c r="DV385" s="8" t="str">
        <f t="shared" si="415"/>
        <v>X</v>
      </c>
      <c r="DW385" s="8" t="str">
        <f t="shared" si="416"/>
        <v>X</v>
      </c>
      <c r="DX385" s="8" t="str">
        <f t="shared" si="417"/>
        <v>X</v>
      </c>
      <c r="DZ385" s="8" t="str">
        <f t="shared" si="418"/>
        <v>X</v>
      </c>
      <c r="EB385" s="8">
        <f>IF($DZ385="", "", COUNTIF($DZ$11:$DZ385, "X"))</f>
        <v>375</v>
      </c>
      <c r="ED385" s="10" t="str">
        <f t="shared" si="419"/>
        <v>375. Badrutt's Palace Hotel</v>
      </c>
      <c r="EF385" s="8">
        <v>375</v>
      </c>
      <c r="EH385" s="10" t="str">
        <f>IF($B385="", "", IF(COUNTIF($B$11:$B385, $B385)&gt;1, "", $B385))</f>
        <v/>
      </c>
      <c r="EI385" s="8" t="str">
        <f t="shared" si="420"/>
        <v/>
      </c>
      <c r="EJ385" s="10" t="str">
        <f t="shared" si="421"/>
        <v/>
      </c>
      <c r="EL385" s="10" t="str">
        <f>IF($C385="", "", IF(COUNTIF($C$11:$C385, $C385)&gt;1, "", $C385))</f>
        <v>St. Moritz</v>
      </c>
      <c r="EM385" s="8">
        <f t="shared" si="422"/>
        <v>306</v>
      </c>
      <c r="EN385" s="10" t="str">
        <f t="shared" si="423"/>
        <v/>
      </c>
    </row>
    <row r="386" spans="1:144" hidden="1" x14ac:dyDescent="0.35">
      <c r="A386" s="2"/>
      <c r="B386" s="41" t="s">
        <v>637</v>
      </c>
      <c r="C386" s="42" t="s">
        <v>642</v>
      </c>
      <c r="D386" s="42" t="s">
        <v>668</v>
      </c>
      <c r="E386" s="49">
        <v>137</v>
      </c>
      <c r="F386" s="49">
        <v>119</v>
      </c>
      <c r="G386" s="49">
        <v>18</v>
      </c>
      <c r="H386" s="49">
        <v>7</v>
      </c>
      <c r="I386" s="42" t="s">
        <v>137</v>
      </c>
      <c r="J386" s="50" t="s">
        <v>137</v>
      </c>
      <c r="K386" s="49">
        <v>50</v>
      </c>
      <c r="L386" s="49">
        <v>621</v>
      </c>
      <c r="M386" s="49">
        <v>210</v>
      </c>
      <c r="N386" s="49">
        <v>70</v>
      </c>
      <c r="O386" s="49">
        <v>60</v>
      </c>
      <c r="P386" s="49">
        <v>40</v>
      </c>
      <c r="Q386" s="49">
        <v>150</v>
      </c>
      <c r="R386" s="49">
        <v>300</v>
      </c>
      <c r="S386" s="50" t="s">
        <v>7</v>
      </c>
      <c r="T386" s="49" t="s">
        <v>137</v>
      </c>
      <c r="U386" s="49" t="s">
        <v>137</v>
      </c>
      <c r="V386" s="49" t="s">
        <v>137</v>
      </c>
      <c r="W386" s="50" t="s">
        <v>7</v>
      </c>
      <c r="X386" s="49" t="s">
        <v>137</v>
      </c>
      <c r="Y386" s="50" t="s">
        <v>137</v>
      </c>
      <c r="Z386" s="49" t="s">
        <v>137</v>
      </c>
      <c r="AA386" s="49">
        <v>8</v>
      </c>
      <c r="AB386" s="67" t="s">
        <v>137</v>
      </c>
      <c r="AC386" s="63" t="s">
        <v>790</v>
      </c>
      <c r="AD386" s="63" t="s">
        <v>1117</v>
      </c>
      <c r="AE386" s="43" t="s">
        <v>137</v>
      </c>
      <c r="AF386" s="2"/>
      <c r="BE386" s="8" t="str">
        <f t="shared" si="424"/>
        <v>X</v>
      </c>
      <c r="BG386" s="8" t="str">
        <f t="shared" si="361"/>
        <v/>
      </c>
      <c r="BH386" s="8" t="str">
        <f t="shared" si="362"/>
        <v/>
      </c>
      <c r="BI386" s="8" t="str">
        <f t="shared" si="363"/>
        <v/>
      </c>
      <c r="BJ386" s="8" t="str">
        <f t="shared" si="364"/>
        <v/>
      </c>
      <c r="BK386" s="8" t="str">
        <f t="shared" si="365"/>
        <v/>
      </c>
      <c r="BL386" s="8" t="str">
        <f t="shared" si="366"/>
        <v/>
      </c>
      <c r="BM386" s="8" t="str">
        <f t="shared" si="367"/>
        <v/>
      </c>
      <c r="BN386" s="8" t="str">
        <f t="shared" si="368"/>
        <v>Yellow</v>
      </c>
      <c r="BO386" s="8" t="str">
        <f t="shared" si="369"/>
        <v>Yellow</v>
      </c>
      <c r="BP386" s="8" t="str">
        <f t="shared" si="370"/>
        <v/>
      </c>
      <c r="BQ386" s="8" t="str">
        <f t="shared" si="371"/>
        <v/>
      </c>
      <c r="BR386" s="8" t="str">
        <f t="shared" si="372"/>
        <v/>
      </c>
      <c r="BS386" s="8" t="str">
        <f t="shared" si="373"/>
        <v/>
      </c>
      <c r="BT386" s="8" t="str">
        <f t="shared" si="374"/>
        <v/>
      </c>
      <c r="BU386" s="8" t="str">
        <f t="shared" si="375"/>
        <v/>
      </c>
      <c r="BV386" s="8" t="str">
        <f t="shared" si="376"/>
        <v/>
      </c>
      <c r="BW386" s="8" t="str">
        <f t="shared" si="377"/>
        <v/>
      </c>
      <c r="BX386" s="8" t="str">
        <f t="shared" si="378"/>
        <v/>
      </c>
      <c r="BY386" s="8" t="str">
        <f t="shared" si="379"/>
        <v>Yellow</v>
      </c>
      <c r="BZ386" s="8" t="str">
        <f t="shared" si="380"/>
        <v>Yellow</v>
      </c>
      <c r="CA386" s="8" t="str">
        <f t="shared" si="381"/>
        <v>Yellow</v>
      </c>
      <c r="CB386" s="8" t="str">
        <f t="shared" si="382"/>
        <v/>
      </c>
      <c r="CC386" s="8" t="str">
        <f t="shared" si="383"/>
        <v>Yellow</v>
      </c>
      <c r="CD386" s="8" t="str">
        <f t="shared" si="384"/>
        <v>Yellow</v>
      </c>
      <c r="CE386" s="8" t="str">
        <f t="shared" si="385"/>
        <v>Yellow</v>
      </c>
      <c r="CF386" s="8" t="str">
        <f t="shared" si="386"/>
        <v/>
      </c>
      <c r="CG386" s="8" t="str">
        <f t="shared" si="425"/>
        <v>Yellow</v>
      </c>
      <c r="CH386" s="8" t="str">
        <f t="shared" si="387"/>
        <v/>
      </c>
      <c r="CI386" s="8" t="str">
        <f t="shared" si="426"/>
        <v/>
      </c>
      <c r="CJ386" s="8" t="str">
        <f t="shared" si="388"/>
        <v>Yellow</v>
      </c>
      <c r="CL386" s="10" t="str">
        <f t="shared" si="427"/>
        <v>Switzerland - Zurich - Baur au Lac</v>
      </c>
      <c r="CN386" s="22">
        <f t="shared" si="389"/>
        <v>621</v>
      </c>
      <c r="CO386" s="22" t="str">
        <f t="shared" si="390"/>
        <v/>
      </c>
      <c r="CP386" s="22" t="str">
        <f t="shared" si="391"/>
        <v/>
      </c>
      <c r="CQ386" s="22" t="str">
        <f t="shared" si="392"/>
        <v/>
      </c>
      <c r="CR386" s="22" t="str">
        <f t="shared" si="428"/>
        <v/>
      </c>
      <c r="CS386" s="22">
        <f t="shared" si="429"/>
        <v>8</v>
      </c>
      <c r="CY386" s="8" t="str">
        <f t="shared" si="393"/>
        <v>X</v>
      </c>
      <c r="CZ386" s="29" t="str">
        <f t="shared" si="394"/>
        <v>X</v>
      </c>
      <c r="DB386" s="8" t="str">
        <f t="shared" si="395"/>
        <v>X</v>
      </c>
      <c r="DC386" s="8" t="str">
        <f t="shared" si="396"/>
        <v>X</v>
      </c>
      <c r="DD386" s="8" t="str">
        <f t="shared" si="397"/>
        <v>X</v>
      </c>
      <c r="DE386" s="8" t="str">
        <f t="shared" si="398"/>
        <v>X</v>
      </c>
      <c r="DF386" s="8" t="str">
        <f t="shared" si="399"/>
        <v>X</v>
      </c>
      <c r="DG386" s="8" t="str">
        <f t="shared" si="400"/>
        <v>X</v>
      </c>
      <c r="DH386" s="8" t="str">
        <f t="shared" si="401"/>
        <v>X</v>
      </c>
      <c r="DI386" s="8" t="str">
        <f t="shared" si="402"/>
        <v>X</v>
      </c>
      <c r="DJ386" s="8" t="str">
        <f t="shared" si="403"/>
        <v>X</v>
      </c>
      <c r="DK386" s="8" t="str">
        <f t="shared" si="404"/>
        <v>X</v>
      </c>
      <c r="DL386" s="8" t="str">
        <f t="shared" si="405"/>
        <v>X</v>
      </c>
      <c r="DM386" s="8" t="str">
        <f t="shared" si="406"/>
        <v>X</v>
      </c>
      <c r="DN386" s="8" t="str">
        <f t="shared" si="407"/>
        <v>X</v>
      </c>
      <c r="DO386" s="8" t="str">
        <f t="shared" si="408"/>
        <v>X</v>
      </c>
      <c r="DP386" s="8" t="str">
        <f t="shared" si="409"/>
        <v>X</v>
      </c>
      <c r="DQ386" s="8" t="str">
        <f t="shared" si="410"/>
        <v>X</v>
      </c>
      <c r="DR386" s="8" t="str">
        <f t="shared" si="411"/>
        <v>X</v>
      </c>
      <c r="DS386" s="8" t="str">
        <f t="shared" si="412"/>
        <v>X</v>
      </c>
      <c r="DT386" s="8" t="str">
        <f t="shared" si="413"/>
        <v>X</v>
      </c>
      <c r="DU386" s="8" t="str">
        <f t="shared" si="414"/>
        <v>X</v>
      </c>
      <c r="DV386" s="8" t="str">
        <f t="shared" si="415"/>
        <v>X</v>
      </c>
      <c r="DW386" s="8" t="str">
        <f t="shared" si="416"/>
        <v>X</v>
      </c>
      <c r="DX386" s="8" t="str">
        <f t="shared" si="417"/>
        <v>X</v>
      </c>
      <c r="DZ386" s="8" t="str">
        <f t="shared" si="418"/>
        <v>X</v>
      </c>
      <c r="EB386" s="8">
        <f>IF($DZ386="", "", COUNTIF($DZ$11:$DZ386, "X"))</f>
        <v>376</v>
      </c>
      <c r="ED386" s="10" t="str">
        <f t="shared" si="419"/>
        <v>376. Baur au Lac</v>
      </c>
      <c r="EF386" s="8">
        <v>376</v>
      </c>
      <c r="EH386" s="10" t="str">
        <f>IF($B386="", "", IF(COUNTIF($B$11:$B386, $B386)&gt;1, "", $B386))</f>
        <v/>
      </c>
      <c r="EI386" s="8" t="str">
        <f t="shared" si="420"/>
        <v/>
      </c>
      <c r="EJ386" s="10" t="str">
        <f t="shared" si="421"/>
        <v/>
      </c>
      <c r="EL386" s="10" t="str">
        <f>IF($C386="", "", IF(COUNTIF($C$11:$C386, $C386)&gt;1, "", $C386))</f>
        <v/>
      </c>
      <c r="EM386" s="8" t="str">
        <f t="shared" si="422"/>
        <v/>
      </c>
      <c r="EN386" s="10" t="str">
        <f t="shared" si="423"/>
        <v/>
      </c>
    </row>
    <row r="387" spans="1:144" hidden="1" x14ac:dyDescent="0.35">
      <c r="A387" s="2"/>
      <c r="B387" s="41" t="s">
        <v>637</v>
      </c>
      <c r="C387" s="42" t="s">
        <v>660</v>
      </c>
      <c r="D387" s="42" t="s">
        <v>673</v>
      </c>
      <c r="E387" s="49">
        <v>95</v>
      </c>
      <c r="F387" s="49">
        <v>52</v>
      </c>
      <c r="G387" s="49">
        <v>43</v>
      </c>
      <c r="H387" s="49">
        <v>6</v>
      </c>
      <c r="I387" s="42" t="s">
        <v>137</v>
      </c>
      <c r="J387" s="50" t="s">
        <v>137</v>
      </c>
      <c r="K387" s="49">
        <v>650</v>
      </c>
      <c r="L387" s="49">
        <v>534</v>
      </c>
      <c r="M387" s="49">
        <v>240</v>
      </c>
      <c r="N387" s="49">
        <v>120</v>
      </c>
      <c r="O387" s="49">
        <v>110</v>
      </c>
      <c r="P387" s="49">
        <v>60</v>
      </c>
      <c r="Q387" s="49">
        <v>200</v>
      </c>
      <c r="R387" s="49">
        <v>650</v>
      </c>
      <c r="S387" s="50" t="s">
        <v>7</v>
      </c>
      <c r="T387" s="49" t="s">
        <v>137</v>
      </c>
      <c r="U387" s="49" t="s">
        <v>137</v>
      </c>
      <c r="V387" s="49" t="s">
        <v>137</v>
      </c>
      <c r="W387" s="50" t="s">
        <v>7</v>
      </c>
      <c r="X387" s="49" t="s">
        <v>137</v>
      </c>
      <c r="Y387" s="50" t="s">
        <v>137</v>
      </c>
      <c r="Z387" s="49" t="s">
        <v>137</v>
      </c>
      <c r="AA387" s="49">
        <v>4</v>
      </c>
      <c r="AB387" s="67" t="s">
        <v>137</v>
      </c>
      <c r="AC387" s="63" t="s">
        <v>790</v>
      </c>
      <c r="AD387" s="63" t="s">
        <v>1120</v>
      </c>
      <c r="AE387" s="43" t="s">
        <v>137</v>
      </c>
      <c r="AF387" s="2"/>
      <c r="BE387" s="8" t="str">
        <f t="shared" si="424"/>
        <v>X</v>
      </c>
      <c r="BG387" s="8" t="str">
        <f t="shared" si="361"/>
        <v/>
      </c>
      <c r="BH387" s="8" t="str">
        <f t="shared" si="362"/>
        <v/>
      </c>
      <c r="BI387" s="8" t="str">
        <f t="shared" si="363"/>
        <v/>
      </c>
      <c r="BJ387" s="8" t="str">
        <f t="shared" si="364"/>
        <v/>
      </c>
      <c r="BK387" s="8" t="str">
        <f t="shared" si="365"/>
        <v/>
      </c>
      <c r="BL387" s="8" t="str">
        <f t="shared" si="366"/>
        <v/>
      </c>
      <c r="BM387" s="8" t="str">
        <f t="shared" si="367"/>
        <v/>
      </c>
      <c r="BN387" s="8" t="str">
        <f t="shared" si="368"/>
        <v>Yellow</v>
      </c>
      <c r="BO387" s="8" t="str">
        <f t="shared" si="369"/>
        <v>Yellow</v>
      </c>
      <c r="BP387" s="8" t="str">
        <f t="shared" si="370"/>
        <v/>
      </c>
      <c r="BQ387" s="8" t="str">
        <f t="shared" si="371"/>
        <v/>
      </c>
      <c r="BR387" s="8" t="str">
        <f t="shared" si="372"/>
        <v/>
      </c>
      <c r="BS387" s="8" t="str">
        <f t="shared" si="373"/>
        <v/>
      </c>
      <c r="BT387" s="8" t="str">
        <f t="shared" si="374"/>
        <v/>
      </c>
      <c r="BU387" s="8" t="str">
        <f t="shared" si="375"/>
        <v/>
      </c>
      <c r="BV387" s="8" t="str">
        <f t="shared" si="376"/>
        <v/>
      </c>
      <c r="BW387" s="8" t="str">
        <f t="shared" si="377"/>
        <v/>
      </c>
      <c r="BX387" s="8" t="str">
        <f t="shared" si="378"/>
        <v/>
      </c>
      <c r="BY387" s="8" t="str">
        <f t="shared" si="379"/>
        <v>Yellow</v>
      </c>
      <c r="BZ387" s="8" t="str">
        <f t="shared" si="380"/>
        <v>Yellow</v>
      </c>
      <c r="CA387" s="8" t="str">
        <f t="shared" si="381"/>
        <v>Yellow</v>
      </c>
      <c r="CB387" s="8" t="str">
        <f t="shared" si="382"/>
        <v/>
      </c>
      <c r="CC387" s="8" t="str">
        <f t="shared" si="383"/>
        <v>Yellow</v>
      </c>
      <c r="CD387" s="8" t="str">
        <f t="shared" si="384"/>
        <v>Yellow</v>
      </c>
      <c r="CE387" s="8" t="str">
        <f t="shared" si="385"/>
        <v>Yellow</v>
      </c>
      <c r="CF387" s="8" t="str">
        <f t="shared" si="386"/>
        <v/>
      </c>
      <c r="CG387" s="8" t="str">
        <f t="shared" si="425"/>
        <v>Yellow</v>
      </c>
      <c r="CH387" s="8" t="str">
        <f t="shared" si="387"/>
        <v/>
      </c>
      <c r="CI387" s="8" t="str">
        <f t="shared" si="426"/>
        <v/>
      </c>
      <c r="CJ387" s="8" t="str">
        <f t="shared" si="388"/>
        <v>Yellow</v>
      </c>
      <c r="CL387" s="10" t="str">
        <f t="shared" si="427"/>
        <v>Switzerland - Geneva - Beau-Rivage, Geneve</v>
      </c>
      <c r="CN387" s="22">
        <f t="shared" si="389"/>
        <v>534</v>
      </c>
      <c r="CO387" s="22" t="str">
        <f t="shared" si="390"/>
        <v/>
      </c>
      <c r="CP387" s="22" t="str">
        <f t="shared" si="391"/>
        <v/>
      </c>
      <c r="CQ387" s="22" t="str">
        <f t="shared" si="392"/>
        <v/>
      </c>
      <c r="CR387" s="22" t="str">
        <f t="shared" si="428"/>
        <v/>
      </c>
      <c r="CS387" s="22">
        <f t="shared" si="429"/>
        <v>4</v>
      </c>
      <c r="CY387" s="8" t="str">
        <f t="shared" si="393"/>
        <v>X</v>
      </c>
      <c r="CZ387" s="29" t="str">
        <f t="shared" si="394"/>
        <v>X</v>
      </c>
      <c r="DB387" s="8" t="str">
        <f t="shared" si="395"/>
        <v>X</v>
      </c>
      <c r="DC387" s="8" t="str">
        <f t="shared" si="396"/>
        <v>X</v>
      </c>
      <c r="DD387" s="8" t="str">
        <f t="shared" si="397"/>
        <v>X</v>
      </c>
      <c r="DE387" s="8" t="str">
        <f t="shared" si="398"/>
        <v>X</v>
      </c>
      <c r="DF387" s="8" t="str">
        <f t="shared" si="399"/>
        <v>X</v>
      </c>
      <c r="DG387" s="8" t="str">
        <f t="shared" si="400"/>
        <v>X</v>
      </c>
      <c r="DH387" s="8" t="str">
        <f t="shared" si="401"/>
        <v>X</v>
      </c>
      <c r="DI387" s="8" t="str">
        <f t="shared" si="402"/>
        <v>X</v>
      </c>
      <c r="DJ387" s="8" t="str">
        <f t="shared" si="403"/>
        <v>X</v>
      </c>
      <c r="DK387" s="8" t="str">
        <f t="shared" si="404"/>
        <v>X</v>
      </c>
      <c r="DL387" s="8" t="str">
        <f t="shared" si="405"/>
        <v>X</v>
      </c>
      <c r="DM387" s="8" t="str">
        <f t="shared" si="406"/>
        <v>X</v>
      </c>
      <c r="DN387" s="8" t="str">
        <f t="shared" si="407"/>
        <v>X</v>
      </c>
      <c r="DO387" s="8" t="str">
        <f t="shared" si="408"/>
        <v>X</v>
      </c>
      <c r="DP387" s="8" t="str">
        <f t="shared" si="409"/>
        <v>X</v>
      </c>
      <c r="DQ387" s="8" t="str">
        <f t="shared" si="410"/>
        <v>X</v>
      </c>
      <c r="DR387" s="8" t="str">
        <f t="shared" si="411"/>
        <v>X</v>
      </c>
      <c r="DS387" s="8" t="str">
        <f t="shared" si="412"/>
        <v>X</v>
      </c>
      <c r="DT387" s="8" t="str">
        <f t="shared" si="413"/>
        <v>X</v>
      </c>
      <c r="DU387" s="8" t="str">
        <f t="shared" si="414"/>
        <v>X</v>
      </c>
      <c r="DV387" s="8" t="str">
        <f t="shared" si="415"/>
        <v>X</v>
      </c>
      <c r="DW387" s="8" t="str">
        <f t="shared" si="416"/>
        <v>X</v>
      </c>
      <c r="DX387" s="8" t="str">
        <f t="shared" si="417"/>
        <v>X</v>
      </c>
      <c r="DZ387" s="8" t="str">
        <f t="shared" si="418"/>
        <v>X</v>
      </c>
      <c r="EB387" s="8">
        <f>IF($DZ387="", "", COUNTIF($DZ$11:$DZ387, "X"))</f>
        <v>377</v>
      </c>
      <c r="ED387" s="10" t="str">
        <f t="shared" si="419"/>
        <v>377. Beau-Rivage, Geneve</v>
      </c>
      <c r="EF387" s="8">
        <v>377</v>
      </c>
      <c r="EH387" s="10" t="str">
        <f>IF($B387="", "", IF(COUNTIF($B$11:$B387, $B387)&gt;1, "", $B387))</f>
        <v/>
      </c>
      <c r="EI387" s="8" t="str">
        <f t="shared" si="420"/>
        <v/>
      </c>
      <c r="EJ387" s="10" t="str">
        <f t="shared" si="421"/>
        <v/>
      </c>
      <c r="EL387" s="10" t="str">
        <f>IF($C387="", "", IF(COUNTIF($C$11:$C387, $C387)&gt;1, "", $C387))</f>
        <v>Geneva</v>
      </c>
      <c r="EM387" s="8">
        <f t="shared" si="422"/>
        <v>106</v>
      </c>
      <c r="EN387" s="10" t="str">
        <f t="shared" si="423"/>
        <v/>
      </c>
    </row>
    <row r="388" spans="1:144" hidden="1" x14ac:dyDescent="0.35">
      <c r="A388" s="2"/>
      <c r="B388" s="41" t="s">
        <v>637</v>
      </c>
      <c r="C388" s="42" t="s">
        <v>666</v>
      </c>
      <c r="D388" s="42" t="s">
        <v>674</v>
      </c>
      <c r="E388" s="49">
        <v>168</v>
      </c>
      <c r="F388" s="49">
        <v>134</v>
      </c>
      <c r="G388" s="49">
        <v>34</v>
      </c>
      <c r="H388" s="49">
        <v>12</v>
      </c>
      <c r="I388" s="42" t="s">
        <v>137</v>
      </c>
      <c r="J388" s="50" t="s">
        <v>137</v>
      </c>
      <c r="K388" s="49">
        <v>100</v>
      </c>
      <c r="L388" s="49">
        <v>1335</v>
      </c>
      <c r="M388" s="49">
        <v>400</v>
      </c>
      <c r="N388" s="49">
        <v>180</v>
      </c>
      <c r="O388" s="49">
        <v>160</v>
      </c>
      <c r="P388" s="49">
        <v>60</v>
      </c>
      <c r="Q388" s="49">
        <v>350</v>
      </c>
      <c r="R388" s="49">
        <v>600</v>
      </c>
      <c r="S388" s="50" t="s">
        <v>7</v>
      </c>
      <c r="T388" s="49" t="s">
        <v>137</v>
      </c>
      <c r="U388" s="49" t="s">
        <v>137</v>
      </c>
      <c r="V388" s="49" t="s">
        <v>137</v>
      </c>
      <c r="W388" s="50" t="s">
        <v>7</v>
      </c>
      <c r="X388" s="49" t="s">
        <v>137</v>
      </c>
      <c r="Y388" s="50" t="s">
        <v>137</v>
      </c>
      <c r="Z388" s="49" t="s">
        <v>137</v>
      </c>
      <c r="AA388" s="49" t="s">
        <v>137</v>
      </c>
      <c r="AB388" s="67" t="s">
        <v>137</v>
      </c>
      <c r="AC388" s="63" t="s">
        <v>790</v>
      </c>
      <c r="AD388" s="63" t="s">
        <v>1121</v>
      </c>
      <c r="AE388" s="43" t="s">
        <v>137</v>
      </c>
      <c r="AF388" s="2"/>
      <c r="BE388" s="8" t="str">
        <f t="shared" si="424"/>
        <v>X</v>
      </c>
      <c r="BG388" s="8" t="str">
        <f t="shared" si="361"/>
        <v/>
      </c>
      <c r="BH388" s="8" t="str">
        <f t="shared" si="362"/>
        <v/>
      </c>
      <c r="BI388" s="8" t="str">
        <f t="shared" si="363"/>
        <v/>
      </c>
      <c r="BJ388" s="8" t="str">
        <f t="shared" si="364"/>
        <v/>
      </c>
      <c r="BK388" s="8" t="str">
        <f t="shared" si="365"/>
        <v/>
      </c>
      <c r="BL388" s="8" t="str">
        <f t="shared" si="366"/>
        <v/>
      </c>
      <c r="BM388" s="8" t="str">
        <f t="shared" si="367"/>
        <v/>
      </c>
      <c r="BN388" s="8" t="str">
        <f t="shared" si="368"/>
        <v>Yellow</v>
      </c>
      <c r="BO388" s="8" t="str">
        <f t="shared" si="369"/>
        <v>Yellow</v>
      </c>
      <c r="BP388" s="8" t="str">
        <f t="shared" si="370"/>
        <v/>
      </c>
      <c r="BQ388" s="8" t="str">
        <f t="shared" si="371"/>
        <v/>
      </c>
      <c r="BR388" s="8" t="str">
        <f t="shared" si="372"/>
        <v/>
      </c>
      <c r="BS388" s="8" t="str">
        <f t="shared" si="373"/>
        <v/>
      </c>
      <c r="BT388" s="8" t="str">
        <f t="shared" si="374"/>
        <v/>
      </c>
      <c r="BU388" s="8" t="str">
        <f t="shared" si="375"/>
        <v/>
      </c>
      <c r="BV388" s="8" t="str">
        <f t="shared" si="376"/>
        <v/>
      </c>
      <c r="BW388" s="8" t="str">
        <f t="shared" si="377"/>
        <v/>
      </c>
      <c r="BX388" s="8" t="str">
        <f t="shared" si="378"/>
        <v/>
      </c>
      <c r="BY388" s="8" t="str">
        <f t="shared" si="379"/>
        <v>Yellow</v>
      </c>
      <c r="BZ388" s="8" t="str">
        <f t="shared" si="380"/>
        <v>Yellow</v>
      </c>
      <c r="CA388" s="8" t="str">
        <f t="shared" si="381"/>
        <v>Yellow</v>
      </c>
      <c r="CB388" s="8" t="str">
        <f t="shared" si="382"/>
        <v/>
      </c>
      <c r="CC388" s="8" t="str">
        <f t="shared" si="383"/>
        <v>Yellow</v>
      </c>
      <c r="CD388" s="8" t="str">
        <f t="shared" si="384"/>
        <v>Yellow</v>
      </c>
      <c r="CE388" s="8" t="str">
        <f t="shared" si="385"/>
        <v>Yellow</v>
      </c>
      <c r="CF388" s="8" t="str">
        <f t="shared" si="386"/>
        <v>Yellow</v>
      </c>
      <c r="CG388" s="8" t="str">
        <f t="shared" si="425"/>
        <v>Yellow</v>
      </c>
      <c r="CH388" s="8" t="str">
        <f t="shared" si="387"/>
        <v/>
      </c>
      <c r="CI388" s="8" t="str">
        <f t="shared" si="426"/>
        <v/>
      </c>
      <c r="CJ388" s="8" t="str">
        <f t="shared" si="388"/>
        <v>Yellow</v>
      </c>
      <c r="CL388" s="10" t="str">
        <f t="shared" si="427"/>
        <v>Switzerland - Lausanne - Beau-Rivage Palace</v>
      </c>
      <c r="CN388" s="22">
        <f t="shared" si="389"/>
        <v>1335</v>
      </c>
      <c r="CO388" s="22" t="str">
        <f t="shared" si="390"/>
        <v/>
      </c>
      <c r="CP388" s="22" t="str">
        <f t="shared" si="391"/>
        <v/>
      </c>
      <c r="CQ388" s="22" t="str">
        <f t="shared" si="392"/>
        <v/>
      </c>
      <c r="CR388" s="22" t="str">
        <f t="shared" si="428"/>
        <v/>
      </c>
      <c r="CS388" s="22" t="str">
        <f t="shared" si="429"/>
        <v/>
      </c>
      <c r="CY388" s="8" t="str">
        <f t="shared" si="393"/>
        <v>X</v>
      </c>
      <c r="CZ388" s="29" t="str">
        <f t="shared" si="394"/>
        <v>X</v>
      </c>
      <c r="DB388" s="8" t="str">
        <f t="shared" si="395"/>
        <v>X</v>
      </c>
      <c r="DC388" s="8" t="str">
        <f t="shared" si="396"/>
        <v>X</v>
      </c>
      <c r="DD388" s="8" t="str">
        <f t="shared" si="397"/>
        <v>X</v>
      </c>
      <c r="DE388" s="8" t="str">
        <f t="shared" si="398"/>
        <v>X</v>
      </c>
      <c r="DF388" s="8" t="str">
        <f t="shared" si="399"/>
        <v>X</v>
      </c>
      <c r="DG388" s="8" t="str">
        <f t="shared" si="400"/>
        <v>X</v>
      </c>
      <c r="DH388" s="8" t="str">
        <f t="shared" si="401"/>
        <v>X</v>
      </c>
      <c r="DI388" s="8" t="str">
        <f t="shared" si="402"/>
        <v>X</v>
      </c>
      <c r="DJ388" s="8" t="str">
        <f t="shared" si="403"/>
        <v>X</v>
      </c>
      <c r="DK388" s="8" t="str">
        <f t="shared" si="404"/>
        <v>X</v>
      </c>
      <c r="DL388" s="8" t="str">
        <f t="shared" si="405"/>
        <v>X</v>
      </c>
      <c r="DM388" s="8" t="str">
        <f t="shared" si="406"/>
        <v>X</v>
      </c>
      <c r="DN388" s="8" t="str">
        <f t="shared" si="407"/>
        <v>X</v>
      </c>
      <c r="DO388" s="8" t="str">
        <f t="shared" si="408"/>
        <v>X</v>
      </c>
      <c r="DP388" s="8" t="str">
        <f t="shared" si="409"/>
        <v>X</v>
      </c>
      <c r="DQ388" s="8" t="str">
        <f t="shared" si="410"/>
        <v>X</v>
      </c>
      <c r="DR388" s="8" t="str">
        <f t="shared" si="411"/>
        <v>X</v>
      </c>
      <c r="DS388" s="8" t="str">
        <f t="shared" si="412"/>
        <v>X</v>
      </c>
      <c r="DT388" s="8" t="str">
        <f t="shared" si="413"/>
        <v>X</v>
      </c>
      <c r="DU388" s="8" t="str">
        <f t="shared" si="414"/>
        <v>X</v>
      </c>
      <c r="DV388" s="8" t="str">
        <f t="shared" si="415"/>
        <v>X</v>
      </c>
      <c r="DW388" s="8" t="str">
        <f t="shared" si="416"/>
        <v>X</v>
      </c>
      <c r="DX388" s="8" t="str">
        <f t="shared" si="417"/>
        <v>X</v>
      </c>
      <c r="DZ388" s="8" t="str">
        <f t="shared" si="418"/>
        <v>X</v>
      </c>
      <c r="EB388" s="8">
        <f>IF($DZ388="", "", COUNTIF($DZ$11:$DZ388, "X"))</f>
        <v>378</v>
      </c>
      <c r="ED388" s="10" t="str">
        <f t="shared" si="419"/>
        <v>378. Beau-Rivage Palace</v>
      </c>
      <c r="EF388" s="8">
        <v>378</v>
      </c>
      <c r="EH388" s="10" t="str">
        <f>IF($B388="", "", IF(COUNTIF($B$11:$B388, $B388)&gt;1, "", $B388))</f>
        <v/>
      </c>
      <c r="EI388" s="8" t="str">
        <f t="shared" si="420"/>
        <v/>
      </c>
      <c r="EJ388" s="10" t="str">
        <f t="shared" si="421"/>
        <v/>
      </c>
      <c r="EL388" s="10" t="str">
        <f>IF($C388="", "", IF(COUNTIF($C$11:$C388, $C388)&gt;1, "", $C388))</f>
        <v>Lausanne</v>
      </c>
      <c r="EM388" s="8">
        <f t="shared" si="422"/>
        <v>156</v>
      </c>
      <c r="EN388" s="10" t="str">
        <f t="shared" si="423"/>
        <v/>
      </c>
    </row>
    <row r="389" spans="1:144" hidden="1" x14ac:dyDescent="0.35">
      <c r="A389" s="2"/>
      <c r="B389" s="41" t="s">
        <v>637</v>
      </c>
      <c r="C389" s="42" t="s">
        <v>671</v>
      </c>
      <c r="D389" s="42" t="s">
        <v>672</v>
      </c>
      <c r="E389" s="49">
        <v>126</v>
      </c>
      <c r="F389" s="49">
        <v>101</v>
      </c>
      <c r="G389" s="49">
        <v>25</v>
      </c>
      <c r="H389" s="49">
        <v>13</v>
      </c>
      <c r="I389" s="42" t="s">
        <v>137</v>
      </c>
      <c r="J389" s="50" t="s">
        <v>137</v>
      </c>
      <c r="K389" s="49">
        <v>120</v>
      </c>
      <c r="L389" s="49">
        <v>1617</v>
      </c>
      <c r="M389" s="49">
        <v>400</v>
      </c>
      <c r="N389" s="49">
        <v>200</v>
      </c>
      <c r="O389" s="49">
        <v>180</v>
      </c>
      <c r="P389" s="49">
        <v>30</v>
      </c>
      <c r="Q389" s="49">
        <v>300</v>
      </c>
      <c r="R389" s="49">
        <v>500</v>
      </c>
      <c r="S389" s="50" t="s">
        <v>7</v>
      </c>
      <c r="T389" s="49" t="s">
        <v>137</v>
      </c>
      <c r="U389" s="49" t="s">
        <v>137</v>
      </c>
      <c r="V389" s="49" t="s">
        <v>137</v>
      </c>
      <c r="W389" s="50" t="s">
        <v>7</v>
      </c>
      <c r="X389" s="49" t="s">
        <v>137</v>
      </c>
      <c r="Y389" s="50" t="s">
        <v>137</v>
      </c>
      <c r="Z389" s="49" t="s">
        <v>137</v>
      </c>
      <c r="AA389" s="49" t="s">
        <v>137</v>
      </c>
      <c r="AB389" s="67" t="s">
        <v>137</v>
      </c>
      <c r="AC389" s="63" t="s">
        <v>790</v>
      </c>
      <c r="AD389" s="63" t="s">
        <v>1119</v>
      </c>
      <c r="AE389" s="43" t="s">
        <v>137</v>
      </c>
      <c r="AF389" s="2"/>
      <c r="BE389" s="8" t="str">
        <f t="shared" si="424"/>
        <v>X</v>
      </c>
      <c r="BG389" s="8" t="str">
        <f t="shared" si="361"/>
        <v/>
      </c>
      <c r="BH389" s="8" t="str">
        <f t="shared" si="362"/>
        <v/>
      </c>
      <c r="BI389" s="8" t="str">
        <f t="shared" si="363"/>
        <v/>
      </c>
      <c r="BJ389" s="8" t="str">
        <f t="shared" si="364"/>
        <v/>
      </c>
      <c r="BK389" s="8" t="str">
        <f t="shared" si="365"/>
        <v/>
      </c>
      <c r="BL389" s="8" t="str">
        <f t="shared" si="366"/>
        <v/>
      </c>
      <c r="BM389" s="8" t="str">
        <f t="shared" si="367"/>
        <v/>
      </c>
      <c r="BN389" s="8" t="str">
        <f t="shared" si="368"/>
        <v>Yellow</v>
      </c>
      <c r="BO389" s="8" t="str">
        <f t="shared" si="369"/>
        <v>Yellow</v>
      </c>
      <c r="BP389" s="8" t="str">
        <f t="shared" si="370"/>
        <v/>
      </c>
      <c r="BQ389" s="8" t="str">
        <f t="shared" si="371"/>
        <v/>
      </c>
      <c r="BR389" s="8" t="str">
        <f t="shared" si="372"/>
        <v/>
      </c>
      <c r="BS389" s="8" t="str">
        <f t="shared" si="373"/>
        <v/>
      </c>
      <c r="BT389" s="8" t="str">
        <f t="shared" si="374"/>
        <v/>
      </c>
      <c r="BU389" s="8" t="str">
        <f t="shared" si="375"/>
        <v/>
      </c>
      <c r="BV389" s="8" t="str">
        <f t="shared" si="376"/>
        <v/>
      </c>
      <c r="BW389" s="8" t="str">
        <f t="shared" si="377"/>
        <v/>
      </c>
      <c r="BX389" s="8" t="str">
        <f t="shared" si="378"/>
        <v/>
      </c>
      <c r="BY389" s="8" t="str">
        <f t="shared" si="379"/>
        <v>Yellow</v>
      </c>
      <c r="BZ389" s="8" t="str">
        <f t="shared" si="380"/>
        <v>Yellow</v>
      </c>
      <c r="CA389" s="8" t="str">
        <f t="shared" si="381"/>
        <v>Yellow</v>
      </c>
      <c r="CB389" s="8" t="str">
        <f t="shared" si="382"/>
        <v/>
      </c>
      <c r="CC389" s="8" t="str">
        <f t="shared" si="383"/>
        <v>Yellow</v>
      </c>
      <c r="CD389" s="8" t="str">
        <f t="shared" si="384"/>
        <v>Yellow</v>
      </c>
      <c r="CE389" s="8" t="str">
        <f t="shared" si="385"/>
        <v>Yellow</v>
      </c>
      <c r="CF389" s="8" t="str">
        <f t="shared" si="386"/>
        <v>Yellow</v>
      </c>
      <c r="CG389" s="8" t="str">
        <f t="shared" si="425"/>
        <v>Yellow</v>
      </c>
      <c r="CH389" s="8" t="str">
        <f t="shared" si="387"/>
        <v/>
      </c>
      <c r="CI389" s="8" t="str">
        <f t="shared" si="426"/>
        <v/>
      </c>
      <c r="CJ389" s="8" t="str">
        <f t="shared" si="388"/>
        <v>Yellow</v>
      </c>
      <c r="CL389" s="10" t="str">
        <f t="shared" si="427"/>
        <v>Switzerland - Bern - Bellevue Palace Bern</v>
      </c>
      <c r="CN389" s="22">
        <f t="shared" si="389"/>
        <v>1617</v>
      </c>
      <c r="CO389" s="22" t="str">
        <f t="shared" si="390"/>
        <v/>
      </c>
      <c r="CP389" s="22" t="str">
        <f t="shared" si="391"/>
        <v/>
      </c>
      <c r="CQ389" s="22" t="str">
        <f t="shared" si="392"/>
        <v/>
      </c>
      <c r="CR389" s="22" t="str">
        <f t="shared" si="428"/>
        <v/>
      </c>
      <c r="CS389" s="22" t="str">
        <f t="shared" si="429"/>
        <v/>
      </c>
      <c r="CY389" s="8" t="str">
        <f t="shared" si="393"/>
        <v>X</v>
      </c>
      <c r="CZ389" s="29" t="str">
        <f t="shared" si="394"/>
        <v>X</v>
      </c>
      <c r="DB389" s="8" t="str">
        <f t="shared" si="395"/>
        <v>X</v>
      </c>
      <c r="DC389" s="8" t="str">
        <f t="shared" si="396"/>
        <v>X</v>
      </c>
      <c r="DD389" s="8" t="str">
        <f t="shared" si="397"/>
        <v>X</v>
      </c>
      <c r="DE389" s="8" t="str">
        <f t="shared" si="398"/>
        <v>X</v>
      </c>
      <c r="DF389" s="8" t="str">
        <f t="shared" si="399"/>
        <v>X</v>
      </c>
      <c r="DG389" s="8" t="str">
        <f t="shared" si="400"/>
        <v>X</v>
      </c>
      <c r="DH389" s="8" t="str">
        <f t="shared" si="401"/>
        <v>X</v>
      </c>
      <c r="DI389" s="8" t="str">
        <f t="shared" si="402"/>
        <v>X</v>
      </c>
      <c r="DJ389" s="8" t="str">
        <f t="shared" si="403"/>
        <v>X</v>
      </c>
      <c r="DK389" s="8" t="str">
        <f t="shared" si="404"/>
        <v>X</v>
      </c>
      <c r="DL389" s="8" t="str">
        <f t="shared" si="405"/>
        <v>X</v>
      </c>
      <c r="DM389" s="8" t="str">
        <f t="shared" si="406"/>
        <v>X</v>
      </c>
      <c r="DN389" s="8" t="str">
        <f t="shared" si="407"/>
        <v>X</v>
      </c>
      <c r="DO389" s="8" t="str">
        <f t="shared" si="408"/>
        <v>X</v>
      </c>
      <c r="DP389" s="8" t="str">
        <f t="shared" si="409"/>
        <v>X</v>
      </c>
      <c r="DQ389" s="8" t="str">
        <f t="shared" si="410"/>
        <v>X</v>
      </c>
      <c r="DR389" s="8" t="str">
        <f t="shared" si="411"/>
        <v>X</v>
      </c>
      <c r="DS389" s="8" t="str">
        <f t="shared" si="412"/>
        <v>X</v>
      </c>
      <c r="DT389" s="8" t="str">
        <f t="shared" si="413"/>
        <v>X</v>
      </c>
      <c r="DU389" s="8" t="str">
        <f t="shared" si="414"/>
        <v>X</v>
      </c>
      <c r="DV389" s="8" t="str">
        <f t="shared" si="415"/>
        <v>X</v>
      </c>
      <c r="DW389" s="8" t="str">
        <f t="shared" si="416"/>
        <v>X</v>
      </c>
      <c r="DX389" s="8" t="str">
        <f t="shared" si="417"/>
        <v>X</v>
      </c>
      <c r="DZ389" s="8" t="str">
        <f t="shared" si="418"/>
        <v>X</v>
      </c>
      <c r="EB389" s="8">
        <f>IF($DZ389="", "", COUNTIF($DZ$11:$DZ389, "X"))</f>
        <v>379</v>
      </c>
      <c r="ED389" s="10" t="str">
        <f t="shared" si="419"/>
        <v>379. Bellevue Palace Bern</v>
      </c>
      <c r="EF389" s="8">
        <v>379</v>
      </c>
      <c r="EH389" s="10" t="str">
        <f>IF($B389="", "", IF(COUNTIF($B$11:$B389, $B389)&gt;1, "", $B389))</f>
        <v/>
      </c>
      <c r="EI389" s="8" t="str">
        <f t="shared" si="420"/>
        <v/>
      </c>
      <c r="EJ389" s="10" t="str">
        <f t="shared" si="421"/>
        <v/>
      </c>
      <c r="EL389" s="10" t="str">
        <f>IF($C389="", "", IF(COUNTIF($C$11:$C389, $C389)&gt;1, "", $C389))</f>
        <v>Bern</v>
      </c>
      <c r="EM389" s="8">
        <f t="shared" si="422"/>
        <v>27</v>
      </c>
      <c r="EN389" s="10" t="str">
        <f t="shared" si="423"/>
        <v/>
      </c>
    </row>
    <row r="390" spans="1:144" hidden="1" x14ac:dyDescent="0.35">
      <c r="A390" s="2"/>
      <c r="B390" s="41" t="s">
        <v>637</v>
      </c>
      <c r="C390" s="42" t="s">
        <v>659</v>
      </c>
      <c r="D390" s="42" t="s">
        <v>1480</v>
      </c>
      <c r="E390" s="49">
        <v>211</v>
      </c>
      <c r="F390" s="49">
        <v>135</v>
      </c>
      <c r="G390" s="49">
        <v>76</v>
      </c>
      <c r="H390" s="49">
        <v>9</v>
      </c>
      <c r="I390" s="42" t="s">
        <v>137</v>
      </c>
      <c r="J390" s="50" t="s">
        <v>137</v>
      </c>
      <c r="K390" s="49">
        <v>600</v>
      </c>
      <c r="L390" s="49">
        <v>838</v>
      </c>
      <c r="M390" s="49">
        <v>600</v>
      </c>
      <c r="N390" s="49">
        <v>336</v>
      </c>
      <c r="O390" s="49" t="s">
        <v>137</v>
      </c>
      <c r="P390" s="49">
        <v>0</v>
      </c>
      <c r="Q390" s="49">
        <v>420</v>
      </c>
      <c r="R390" s="49">
        <v>420</v>
      </c>
      <c r="S390" s="50" t="s">
        <v>7</v>
      </c>
      <c r="T390" s="49" t="s">
        <v>137</v>
      </c>
      <c r="U390" s="49" t="s">
        <v>137</v>
      </c>
      <c r="V390" s="49" t="s">
        <v>137</v>
      </c>
      <c r="W390" s="50" t="s">
        <v>137</v>
      </c>
      <c r="X390" s="49" t="s">
        <v>137</v>
      </c>
      <c r="Y390" s="50" t="s">
        <v>137</v>
      </c>
      <c r="Z390" s="49" t="s">
        <v>137</v>
      </c>
      <c r="AA390" s="49">
        <v>50</v>
      </c>
      <c r="AB390" s="67" t="s">
        <v>137</v>
      </c>
      <c r="AC390" s="63" t="s">
        <v>790</v>
      </c>
      <c r="AD390" s="63" t="s">
        <v>1111</v>
      </c>
      <c r="AE390" s="43" t="s">
        <v>137</v>
      </c>
      <c r="AF390" s="2"/>
      <c r="BE390" s="8" t="str">
        <f t="shared" si="424"/>
        <v>X</v>
      </c>
      <c r="BG390" s="8" t="str">
        <f t="shared" si="361"/>
        <v/>
      </c>
      <c r="BH390" s="8" t="str">
        <f t="shared" si="362"/>
        <v/>
      </c>
      <c r="BI390" s="8" t="str">
        <f t="shared" si="363"/>
        <v/>
      </c>
      <c r="BJ390" s="8" t="str">
        <f t="shared" si="364"/>
        <v/>
      </c>
      <c r="BK390" s="8" t="str">
        <f t="shared" si="365"/>
        <v/>
      </c>
      <c r="BL390" s="8" t="str">
        <f t="shared" si="366"/>
        <v/>
      </c>
      <c r="BM390" s="8" t="str">
        <f t="shared" si="367"/>
        <v/>
      </c>
      <c r="BN390" s="8" t="str">
        <f t="shared" si="368"/>
        <v>Yellow</v>
      </c>
      <c r="BO390" s="8" t="str">
        <f t="shared" si="369"/>
        <v>Yellow</v>
      </c>
      <c r="BP390" s="8" t="str">
        <f t="shared" si="370"/>
        <v/>
      </c>
      <c r="BQ390" s="8" t="str">
        <f t="shared" si="371"/>
        <v/>
      </c>
      <c r="BR390" s="8" t="str">
        <f t="shared" si="372"/>
        <v/>
      </c>
      <c r="BS390" s="8" t="str">
        <f t="shared" si="373"/>
        <v/>
      </c>
      <c r="BT390" s="8" t="str">
        <f t="shared" si="374"/>
        <v>Yellow</v>
      </c>
      <c r="BU390" s="8" t="str">
        <f t="shared" si="375"/>
        <v/>
      </c>
      <c r="BV390" s="8" t="str">
        <f t="shared" si="376"/>
        <v/>
      </c>
      <c r="BW390" s="8" t="str">
        <f t="shared" si="377"/>
        <v/>
      </c>
      <c r="BX390" s="8" t="str">
        <f t="shared" si="378"/>
        <v/>
      </c>
      <c r="BY390" s="8" t="str">
        <f t="shared" si="379"/>
        <v>Yellow</v>
      </c>
      <c r="BZ390" s="8" t="str">
        <f t="shared" si="380"/>
        <v>Yellow</v>
      </c>
      <c r="CA390" s="8" t="str">
        <f t="shared" si="381"/>
        <v>Yellow</v>
      </c>
      <c r="CB390" s="8" t="str">
        <f t="shared" si="382"/>
        <v>Yellow</v>
      </c>
      <c r="CC390" s="8" t="str">
        <f t="shared" si="383"/>
        <v>Yellow</v>
      </c>
      <c r="CD390" s="8" t="str">
        <f t="shared" si="384"/>
        <v>Yellow</v>
      </c>
      <c r="CE390" s="8" t="str">
        <f t="shared" si="385"/>
        <v>Yellow</v>
      </c>
      <c r="CF390" s="8" t="str">
        <f t="shared" si="386"/>
        <v/>
      </c>
      <c r="CG390" s="8" t="str">
        <f t="shared" si="425"/>
        <v>Yellow</v>
      </c>
      <c r="CH390" s="8" t="str">
        <f t="shared" si="387"/>
        <v/>
      </c>
      <c r="CI390" s="8" t="str">
        <f t="shared" si="426"/>
        <v/>
      </c>
      <c r="CJ390" s="8" t="str">
        <f t="shared" si="388"/>
        <v>Yellow</v>
      </c>
      <c r="CL390" s="10" t="str">
        <f t="shared" si="427"/>
        <v>Switzerland - Obbuergen - Burgenstock Hotel &amp; Alpine Spa</v>
      </c>
      <c r="CN390" s="22">
        <f t="shared" si="389"/>
        <v>838</v>
      </c>
      <c r="CO390" s="22" t="str">
        <f t="shared" si="390"/>
        <v/>
      </c>
      <c r="CP390" s="22" t="str">
        <f t="shared" si="391"/>
        <v/>
      </c>
      <c r="CQ390" s="22" t="str">
        <f t="shared" si="392"/>
        <v/>
      </c>
      <c r="CR390" s="22" t="str">
        <f t="shared" si="428"/>
        <v/>
      </c>
      <c r="CS390" s="22">
        <f t="shared" si="429"/>
        <v>50</v>
      </c>
      <c r="CY390" s="8" t="str">
        <f t="shared" si="393"/>
        <v>X</v>
      </c>
      <c r="CZ390" s="29" t="str">
        <f t="shared" si="394"/>
        <v>X</v>
      </c>
      <c r="DB390" s="8" t="str">
        <f t="shared" si="395"/>
        <v>X</v>
      </c>
      <c r="DC390" s="8" t="str">
        <f t="shared" si="396"/>
        <v>X</v>
      </c>
      <c r="DD390" s="8" t="str">
        <f t="shared" si="397"/>
        <v>X</v>
      </c>
      <c r="DE390" s="8" t="str">
        <f t="shared" si="398"/>
        <v>X</v>
      </c>
      <c r="DF390" s="8" t="str">
        <f t="shared" si="399"/>
        <v>X</v>
      </c>
      <c r="DG390" s="8" t="str">
        <f t="shared" si="400"/>
        <v>X</v>
      </c>
      <c r="DH390" s="8" t="str">
        <f t="shared" si="401"/>
        <v>X</v>
      </c>
      <c r="DI390" s="8" t="str">
        <f t="shared" si="402"/>
        <v>X</v>
      </c>
      <c r="DJ390" s="8" t="str">
        <f t="shared" si="403"/>
        <v>X</v>
      </c>
      <c r="DK390" s="8" t="str">
        <f t="shared" si="404"/>
        <v>X</v>
      </c>
      <c r="DL390" s="8" t="str">
        <f t="shared" si="405"/>
        <v>X</v>
      </c>
      <c r="DM390" s="8" t="str">
        <f t="shared" si="406"/>
        <v>X</v>
      </c>
      <c r="DN390" s="8" t="str">
        <f t="shared" si="407"/>
        <v>X</v>
      </c>
      <c r="DO390" s="8" t="str">
        <f t="shared" si="408"/>
        <v>X</v>
      </c>
      <c r="DP390" s="8" t="str">
        <f t="shared" si="409"/>
        <v>X</v>
      </c>
      <c r="DQ390" s="8" t="str">
        <f t="shared" si="410"/>
        <v>X</v>
      </c>
      <c r="DR390" s="8" t="str">
        <f t="shared" si="411"/>
        <v>X</v>
      </c>
      <c r="DS390" s="8" t="str">
        <f t="shared" si="412"/>
        <v>X</v>
      </c>
      <c r="DT390" s="8" t="str">
        <f t="shared" si="413"/>
        <v>X</v>
      </c>
      <c r="DU390" s="8" t="str">
        <f t="shared" si="414"/>
        <v>X</v>
      </c>
      <c r="DV390" s="8" t="str">
        <f t="shared" si="415"/>
        <v>X</v>
      </c>
      <c r="DW390" s="8" t="str">
        <f t="shared" si="416"/>
        <v>X</v>
      </c>
      <c r="DX390" s="8" t="str">
        <f t="shared" si="417"/>
        <v>X</v>
      </c>
      <c r="DZ390" s="8" t="str">
        <f t="shared" si="418"/>
        <v>X</v>
      </c>
      <c r="EB390" s="8">
        <f>IF($DZ390="", "", COUNTIF($DZ$11:$DZ390, "X"))</f>
        <v>380</v>
      </c>
      <c r="ED390" s="10" t="str">
        <f t="shared" si="419"/>
        <v>380. Burgenstock Hotel &amp; Alpine Spa</v>
      </c>
      <c r="EF390" s="8">
        <v>380</v>
      </c>
      <c r="EH390" s="10" t="str">
        <f>IF($B390="", "", IF(COUNTIF($B$11:$B390, $B390)&gt;1, "", $B390))</f>
        <v/>
      </c>
      <c r="EI390" s="8" t="str">
        <f t="shared" si="420"/>
        <v/>
      </c>
      <c r="EJ390" s="10" t="str">
        <f t="shared" si="421"/>
        <v/>
      </c>
      <c r="EL390" s="10" t="str">
        <f>IF($C390="", "", IF(COUNTIF($C$11:$C390, $C390)&gt;1, "", $C390))</f>
        <v>Obbuergen</v>
      </c>
      <c r="EM390" s="8">
        <f t="shared" si="422"/>
        <v>209</v>
      </c>
      <c r="EN390" s="10" t="str">
        <f t="shared" si="423"/>
        <v/>
      </c>
    </row>
    <row r="391" spans="1:144" hidden="1" x14ac:dyDescent="0.35">
      <c r="A391" s="2"/>
      <c r="B391" s="41" t="s">
        <v>637</v>
      </c>
      <c r="C391" s="42" t="s">
        <v>656</v>
      </c>
      <c r="D391" s="42" t="s">
        <v>675</v>
      </c>
      <c r="E391" s="49">
        <v>60</v>
      </c>
      <c r="F391" s="49">
        <v>7</v>
      </c>
      <c r="G391" s="49">
        <v>53</v>
      </c>
      <c r="H391" s="49">
        <v>3</v>
      </c>
      <c r="I391" s="42" t="s">
        <v>137</v>
      </c>
      <c r="J391" s="50" t="s">
        <v>137</v>
      </c>
      <c r="K391" s="49">
        <v>60</v>
      </c>
      <c r="L391" s="49">
        <v>400</v>
      </c>
      <c r="M391" s="49">
        <v>200</v>
      </c>
      <c r="N391" s="49">
        <v>160</v>
      </c>
      <c r="O391" s="49">
        <v>160</v>
      </c>
      <c r="P391" s="49">
        <v>120</v>
      </c>
      <c r="Q391" s="49">
        <v>160</v>
      </c>
      <c r="R391" s="49">
        <v>300</v>
      </c>
      <c r="S391" s="50" t="s">
        <v>7</v>
      </c>
      <c r="T391" s="49" t="s">
        <v>137</v>
      </c>
      <c r="U391" s="49" t="s">
        <v>137</v>
      </c>
      <c r="V391" s="49" t="s">
        <v>137</v>
      </c>
      <c r="W391" s="50" t="s">
        <v>7</v>
      </c>
      <c r="X391" s="49" t="s">
        <v>137</v>
      </c>
      <c r="Y391" s="50" t="s">
        <v>137</v>
      </c>
      <c r="Z391" s="49" t="s">
        <v>137</v>
      </c>
      <c r="AA391" s="49">
        <v>133</v>
      </c>
      <c r="AB391" s="67" t="s">
        <v>137</v>
      </c>
      <c r="AC391" s="63" t="s">
        <v>790</v>
      </c>
      <c r="AD391" s="63" t="s">
        <v>1122</v>
      </c>
      <c r="AE391" s="43" t="s">
        <v>137</v>
      </c>
      <c r="AF391" s="2"/>
      <c r="BE391" s="8" t="str">
        <f t="shared" si="424"/>
        <v>X</v>
      </c>
      <c r="BG391" s="8" t="str">
        <f t="shared" si="361"/>
        <v/>
      </c>
      <c r="BH391" s="8" t="str">
        <f t="shared" si="362"/>
        <v/>
      </c>
      <c r="BI391" s="8" t="str">
        <f t="shared" si="363"/>
        <v/>
      </c>
      <c r="BJ391" s="8" t="str">
        <f t="shared" si="364"/>
        <v/>
      </c>
      <c r="BK391" s="8" t="str">
        <f t="shared" si="365"/>
        <v/>
      </c>
      <c r="BL391" s="8" t="str">
        <f t="shared" si="366"/>
        <v/>
      </c>
      <c r="BM391" s="8" t="str">
        <f t="shared" si="367"/>
        <v/>
      </c>
      <c r="BN391" s="8" t="str">
        <f t="shared" si="368"/>
        <v>Yellow</v>
      </c>
      <c r="BO391" s="8" t="str">
        <f t="shared" si="369"/>
        <v>Yellow</v>
      </c>
      <c r="BP391" s="8" t="str">
        <f t="shared" si="370"/>
        <v/>
      </c>
      <c r="BQ391" s="8" t="str">
        <f t="shared" si="371"/>
        <v/>
      </c>
      <c r="BR391" s="8" t="str">
        <f t="shared" si="372"/>
        <v/>
      </c>
      <c r="BS391" s="8" t="str">
        <f t="shared" si="373"/>
        <v/>
      </c>
      <c r="BT391" s="8" t="str">
        <f t="shared" si="374"/>
        <v/>
      </c>
      <c r="BU391" s="8" t="str">
        <f t="shared" si="375"/>
        <v/>
      </c>
      <c r="BV391" s="8" t="str">
        <f t="shared" si="376"/>
        <v/>
      </c>
      <c r="BW391" s="8" t="str">
        <f t="shared" si="377"/>
        <v/>
      </c>
      <c r="BX391" s="8" t="str">
        <f t="shared" si="378"/>
        <v/>
      </c>
      <c r="BY391" s="8" t="str">
        <f t="shared" si="379"/>
        <v>Yellow</v>
      </c>
      <c r="BZ391" s="8" t="str">
        <f t="shared" si="380"/>
        <v>Yellow</v>
      </c>
      <c r="CA391" s="8" t="str">
        <f t="shared" si="381"/>
        <v>Yellow</v>
      </c>
      <c r="CB391" s="8" t="str">
        <f t="shared" si="382"/>
        <v/>
      </c>
      <c r="CC391" s="8" t="str">
        <f t="shared" si="383"/>
        <v>Yellow</v>
      </c>
      <c r="CD391" s="8" t="str">
        <f t="shared" si="384"/>
        <v>Yellow</v>
      </c>
      <c r="CE391" s="8" t="str">
        <f t="shared" si="385"/>
        <v>Yellow</v>
      </c>
      <c r="CF391" s="8" t="str">
        <f t="shared" si="386"/>
        <v/>
      </c>
      <c r="CG391" s="8" t="str">
        <f t="shared" si="425"/>
        <v>Yellow</v>
      </c>
      <c r="CH391" s="8" t="str">
        <f t="shared" si="387"/>
        <v/>
      </c>
      <c r="CI391" s="8" t="str">
        <f t="shared" si="426"/>
        <v/>
      </c>
      <c r="CJ391" s="8" t="str">
        <f t="shared" si="388"/>
        <v>Yellow</v>
      </c>
      <c r="CL391" s="10" t="str">
        <f t="shared" si="427"/>
        <v>Switzerland - St. Moritz - Carlton Hotel St. Moritz</v>
      </c>
      <c r="CN391" s="22">
        <f t="shared" si="389"/>
        <v>400</v>
      </c>
      <c r="CO391" s="22" t="str">
        <f t="shared" si="390"/>
        <v/>
      </c>
      <c r="CP391" s="22" t="str">
        <f t="shared" si="391"/>
        <v/>
      </c>
      <c r="CQ391" s="22" t="str">
        <f t="shared" si="392"/>
        <v/>
      </c>
      <c r="CR391" s="22" t="str">
        <f t="shared" si="428"/>
        <v/>
      </c>
      <c r="CS391" s="22">
        <f t="shared" si="429"/>
        <v>133</v>
      </c>
      <c r="CY391" s="8" t="str">
        <f t="shared" si="393"/>
        <v>X</v>
      </c>
      <c r="CZ391" s="29" t="str">
        <f t="shared" si="394"/>
        <v>X</v>
      </c>
      <c r="DB391" s="8" t="str">
        <f t="shared" si="395"/>
        <v>X</v>
      </c>
      <c r="DC391" s="8" t="str">
        <f t="shared" si="396"/>
        <v>X</v>
      </c>
      <c r="DD391" s="8" t="str">
        <f t="shared" si="397"/>
        <v>X</v>
      </c>
      <c r="DE391" s="8" t="str">
        <f t="shared" si="398"/>
        <v>X</v>
      </c>
      <c r="DF391" s="8" t="str">
        <f t="shared" si="399"/>
        <v>X</v>
      </c>
      <c r="DG391" s="8" t="str">
        <f t="shared" si="400"/>
        <v>X</v>
      </c>
      <c r="DH391" s="8" t="str">
        <f t="shared" si="401"/>
        <v>X</v>
      </c>
      <c r="DI391" s="8" t="str">
        <f t="shared" si="402"/>
        <v>X</v>
      </c>
      <c r="DJ391" s="8" t="str">
        <f t="shared" si="403"/>
        <v>X</v>
      </c>
      <c r="DK391" s="8" t="str">
        <f t="shared" si="404"/>
        <v>X</v>
      </c>
      <c r="DL391" s="8" t="str">
        <f t="shared" si="405"/>
        <v>X</v>
      </c>
      <c r="DM391" s="8" t="str">
        <f t="shared" si="406"/>
        <v>X</v>
      </c>
      <c r="DN391" s="8" t="str">
        <f t="shared" si="407"/>
        <v>X</v>
      </c>
      <c r="DO391" s="8" t="str">
        <f t="shared" si="408"/>
        <v>X</v>
      </c>
      <c r="DP391" s="8" t="str">
        <f t="shared" si="409"/>
        <v>X</v>
      </c>
      <c r="DQ391" s="8" t="str">
        <f t="shared" si="410"/>
        <v>X</v>
      </c>
      <c r="DR391" s="8" t="str">
        <f t="shared" si="411"/>
        <v>X</v>
      </c>
      <c r="DS391" s="8" t="str">
        <f t="shared" si="412"/>
        <v>X</v>
      </c>
      <c r="DT391" s="8" t="str">
        <f t="shared" si="413"/>
        <v>X</v>
      </c>
      <c r="DU391" s="8" t="str">
        <f t="shared" si="414"/>
        <v>X</v>
      </c>
      <c r="DV391" s="8" t="str">
        <f t="shared" si="415"/>
        <v>X</v>
      </c>
      <c r="DW391" s="8" t="str">
        <f t="shared" si="416"/>
        <v>X</v>
      </c>
      <c r="DX391" s="8" t="str">
        <f t="shared" si="417"/>
        <v>X</v>
      </c>
      <c r="DZ391" s="8" t="str">
        <f t="shared" si="418"/>
        <v>X</v>
      </c>
      <c r="EB391" s="8">
        <f>IF($DZ391="", "", COUNTIF($DZ$11:$DZ391, "X"))</f>
        <v>381</v>
      </c>
      <c r="ED391" s="10" t="str">
        <f t="shared" si="419"/>
        <v>381. Carlton Hotel St. Moritz</v>
      </c>
      <c r="EF391" s="8">
        <v>381</v>
      </c>
      <c r="EH391" s="10" t="str">
        <f>IF($B391="", "", IF(COUNTIF($B$11:$B391, $B391)&gt;1, "", $B391))</f>
        <v/>
      </c>
      <c r="EI391" s="8" t="str">
        <f t="shared" si="420"/>
        <v/>
      </c>
      <c r="EJ391" s="10" t="str">
        <f t="shared" si="421"/>
        <v/>
      </c>
      <c r="EL391" s="10" t="str">
        <f>IF($C391="", "", IF(COUNTIF($C$11:$C391, $C391)&gt;1, "", $C391))</f>
        <v/>
      </c>
      <c r="EM391" s="8" t="str">
        <f t="shared" si="422"/>
        <v/>
      </c>
      <c r="EN391" s="10" t="str">
        <f t="shared" si="423"/>
        <v/>
      </c>
    </row>
    <row r="392" spans="1:144" hidden="1" x14ac:dyDescent="0.35">
      <c r="A392" s="2"/>
      <c r="B392" s="41" t="s">
        <v>637</v>
      </c>
      <c r="C392" s="42" t="s">
        <v>676</v>
      </c>
      <c r="D392" s="42" t="s">
        <v>1481</v>
      </c>
      <c r="E392" s="49">
        <v>62</v>
      </c>
      <c r="F392" s="49">
        <v>62</v>
      </c>
      <c r="G392" s="49" t="s">
        <v>137</v>
      </c>
      <c r="H392" s="49">
        <v>3</v>
      </c>
      <c r="I392" s="42" t="s">
        <v>137</v>
      </c>
      <c r="J392" s="50" t="s">
        <v>137</v>
      </c>
      <c r="K392" s="49">
        <v>200</v>
      </c>
      <c r="L392" s="49">
        <v>315</v>
      </c>
      <c r="M392" s="49">
        <v>140</v>
      </c>
      <c r="N392" s="49">
        <v>80</v>
      </c>
      <c r="O392" s="49">
        <v>200</v>
      </c>
      <c r="P392" s="49">
        <v>45</v>
      </c>
      <c r="Q392" s="49">
        <v>220</v>
      </c>
      <c r="R392" s="49">
        <v>250</v>
      </c>
      <c r="S392" s="50" t="s">
        <v>7</v>
      </c>
      <c r="T392" s="49" t="s">
        <v>137</v>
      </c>
      <c r="U392" s="49" t="s">
        <v>137</v>
      </c>
      <c r="V392" s="49" t="s">
        <v>137</v>
      </c>
      <c r="W392" s="50" t="s">
        <v>137</v>
      </c>
      <c r="X392" s="49" t="s">
        <v>137</v>
      </c>
      <c r="Y392" s="50" t="s">
        <v>137</v>
      </c>
      <c r="Z392" s="49" t="s">
        <v>137</v>
      </c>
      <c r="AA392" s="49">
        <v>69</v>
      </c>
      <c r="AB392" s="67" t="s">
        <v>137</v>
      </c>
      <c r="AC392" s="63" t="s">
        <v>790</v>
      </c>
      <c r="AD392" s="63" t="s">
        <v>1123</v>
      </c>
      <c r="AE392" s="43" t="s">
        <v>137</v>
      </c>
      <c r="AF392" s="2"/>
      <c r="BE392" s="8" t="str">
        <f t="shared" si="424"/>
        <v>X</v>
      </c>
      <c r="BG392" s="8" t="str">
        <f t="shared" si="361"/>
        <v/>
      </c>
      <c r="BH392" s="8" t="str">
        <f t="shared" si="362"/>
        <v/>
      </c>
      <c r="BI392" s="8" t="str">
        <f t="shared" si="363"/>
        <v/>
      </c>
      <c r="BJ392" s="8" t="str">
        <f t="shared" si="364"/>
        <v/>
      </c>
      <c r="BK392" s="8" t="str">
        <f t="shared" si="365"/>
        <v/>
      </c>
      <c r="BL392" s="8" t="str">
        <f t="shared" si="366"/>
        <v>Yellow</v>
      </c>
      <c r="BM392" s="8" t="str">
        <f t="shared" si="367"/>
        <v/>
      </c>
      <c r="BN392" s="8" t="str">
        <f t="shared" si="368"/>
        <v>Yellow</v>
      </c>
      <c r="BO392" s="8" t="str">
        <f t="shared" si="369"/>
        <v>Yellow</v>
      </c>
      <c r="BP392" s="8" t="str">
        <f t="shared" si="370"/>
        <v/>
      </c>
      <c r="BQ392" s="8" t="str">
        <f t="shared" si="371"/>
        <v/>
      </c>
      <c r="BR392" s="8" t="str">
        <f t="shared" si="372"/>
        <v/>
      </c>
      <c r="BS392" s="8" t="str">
        <f t="shared" si="373"/>
        <v/>
      </c>
      <c r="BT392" s="8" t="str">
        <f t="shared" si="374"/>
        <v/>
      </c>
      <c r="BU392" s="8" t="str">
        <f t="shared" si="375"/>
        <v/>
      </c>
      <c r="BV392" s="8" t="str">
        <f t="shared" si="376"/>
        <v/>
      </c>
      <c r="BW392" s="8" t="str">
        <f t="shared" si="377"/>
        <v/>
      </c>
      <c r="BX392" s="8" t="str">
        <f t="shared" si="378"/>
        <v/>
      </c>
      <c r="BY392" s="8" t="str">
        <f t="shared" si="379"/>
        <v>Yellow</v>
      </c>
      <c r="BZ392" s="8" t="str">
        <f t="shared" si="380"/>
        <v>Yellow</v>
      </c>
      <c r="CA392" s="8" t="str">
        <f t="shared" si="381"/>
        <v>Yellow</v>
      </c>
      <c r="CB392" s="8" t="str">
        <f t="shared" si="382"/>
        <v>Yellow</v>
      </c>
      <c r="CC392" s="8" t="str">
        <f t="shared" si="383"/>
        <v>Yellow</v>
      </c>
      <c r="CD392" s="8" t="str">
        <f t="shared" si="384"/>
        <v>Yellow</v>
      </c>
      <c r="CE392" s="8" t="str">
        <f t="shared" si="385"/>
        <v>Yellow</v>
      </c>
      <c r="CF392" s="8" t="str">
        <f t="shared" si="386"/>
        <v/>
      </c>
      <c r="CG392" s="8" t="str">
        <f t="shared" si="425"/>
        <v>Yellow</v>
      </c>
      <c r="CH392" s="8" t="str">
        <f t="shared" si="387"/>
        <v/>
      </c>
      <c r="CI392" s="8" t="str">
        <f t="shared" si="426"/>
        <v/>
      </c>
      <c r="CJ392" s="8" t="str">
        <f t="shared" si="388"/>
        <v>Yellow</v>
      </c>
      <c r="CL392" s="10" t="str">
        <f t="shared" si="427"/>
        <v>Switzerland - Villars-sur-Ollon - Chalet RoyAlp Hôtel &amp; Spa</v>
      </c>
      <c r="CN392" s="22">
        <f t="shared" si="389"/>
        <v>315</v>
      </c>
      <c r="CO392" s="22" t="str">
        <f t="shared" si="390"/>
        <v/>
      </c>
      <c r="CP392" s="22" t="str">
        <f t="shared" si="391"/>
        <v/>
      </c>
      <c r="CQ392" s="22" t="str">
        <f t="shared" si="392"/>
        <v/>
      </c>
      <c r="CR392" s="22" t="str">
        <f t="shared" si="428"/>
        <v/>
      </c>
      <c r="CS392" s="22">
        <f t="shared" si="429"/>
        <v>69</v>
      </c>
      <c r="CY392" s="8" t="str">
        <f t="shared" si="393"/>
        <v>X</v>
      </c>
      <c r="CZ392" s="29" t="str">
        <f t="shared" si="394"/>
        <v>X</v>
      </c>
      <c r="DB392" s="8" t="str">
        <f t="shared" si="395"/>
        <v>X</v>
      </c>
      <c r="DC392" s="8" t="str">
        <f t="shared" si="396"/>
        <v>X</v>
      </c>
      <c r="DD392" s="8" t="str">
        <f t="shared" si="397"/>
        <v>X</v>
      </c>
      <c r="DE392" s="8" t="str">
        <f t="shared" si="398"/>
        <v>X</v>
      </c>
      <c r="DF392" s="8" t="str">
        <f t="shared" si="399"/>
        <v>X</v>
      </c>
      <c r="DG392" s="8" t="str">
        <f t="shared" si="400"/>
        <v>X</v>
      </c>
      <c r="DH392" s="8" t="str">
        <f t="shared" si="401"/>
        <v>X</v>
      </c>
      <c r="DI392" s="8" t="str">
        <f t="shared" si="402"/>
        <v>X</v>
      </c>
      <c r="DJ392" s="8" t="str">
        <f t="shared" si="403"/>
        <v>X</v>
      </c>
      <c r="DK392" s="8" t="str">
        <f t="shared" si="404"/>
        <v>X</v>
      </c>
      <c r="DL392" s="8" t="str">
        <f t="shared" si="405"/>
        <v>X</v>
      </c>
      <c r="DM392" s="8" t="str">
        <f t="shared" si="406"/>
        <v>X</v>
      </c>
      <c r="DN392" s="8" t="str">
        <f t="shared" si="407"/>
        <v>X</v>
      </c>
      <c r="DO392" s="8" t="str">
        <f t="shared" si="408"/>
        <v>X</v>
      </c>
      <c r="DP392" s="8" t="str">
        <f t="shared" si="409"/>
        <v>X</v>
      </c>
      <c r="DQ392" s="8" t="str">
        <f t="shared" si="410"/>
        <v>X</v>
      </c>
      <c r="DR392" s="8" t="str">
        <f t="shared" si="411"/>
        <v>X</v>
      </c>
      <c r="DS392" s="8" t="str">
        <f t="shared" si="412"/>
        <v>X</v>
      </c>
      <c r="DT392" s="8" t="str">
        <f t="shared" si="413"/>
        <v>X</v>
      </c>
      <c r="DU392" s="8" t="str">
        <f t="shared" si="414"/>
        <v>X</v>
      </c>
      <c r="DV392" s="8" t="str">
        <f t="shared" si="415"/>
        <v>X</v>
      </c>
      <c r="DW392" s="8" t="str">
        <f t="shared" si="416"/>
        <v>X</v>
      </c>
      <c r="DX392" s="8" t="str">
        <f t="shared" si="417"/>
        <v>X</v>
      </c>
      <c r="DZ392" s="8" t="str">
        <f t="shared" si="418"/>
        <v>X</v>
      </c>
      <c r="EB392" s="8">
        <f>IF($DZ392="", "", COUNTIF($DZ$11:$DZ392, "X"))</f>
        <v>382</v>
      </c>
      <c r="ED392" s="10" t="str">
        <f t="shared" si="419"/>
        <v>382. Chalet RoyAlp Hôtel &amp; Spa</v>
      </c>
      <c r="EF392" s="8">
        <v>382</v>
      </c>
      <c r="EH392" s="10" t="str">
        <f>IF($B392="", "", IF(COUNTIF($B$11:$B392, $B392)&gt;1, "", $B392))</f>
        <v/>
      </c>
      <c r="EI392" s="8" t="str">
        <f t="shared" si="420"/>
        <v/>
      </c>
      <c r="EJ392" s="10" t="str">
        <f t="shared" si="421"/>
        <v/>
      </c>
      <c r="EL392" s="10" t="str">
        <f>IF($C392="", "", IF(COUNTIF($C$11:$C392, $C392)&gt;1, "", $C392))</f>
        <v>Villars-sur-Ollon</v>
      </c>
      <c r="EM392" s="8">
        <f t="shared" si="422"/>
        <v>350</v>
      </c>
      <c r="EN392" s="10" t="str">
        <f t="shared" si="423"/>
        <v/>
      </c>
    </row>
    <row r="393" spans="1:144" hidden="1" x14ac:dyDescent="0.35">
      <c r="A393" s="2"/>
      <c r="B393" s="41" t="s">
        <v>637</v>
      </c>
      <c r="C393" s="42" t="s">
        <v>681</v>
      </c>
      <c r="D393" s="42" t="s">
        <v>1227</v>
      </c>
      <c r="E393" s="49">
        <v>66</v>
      </c>
      <c r="F393" s="49">
        <v>66</v>
      </c>
      <c r="G393" s="49" t="s">
        <v>137</v>
      </c>
      <c r="H393" s="49">
        <v>3</v>
      </c>
      <c r="I393" s="42" t="s">
        <v>137</v>
      </c>
      <c r="J393" s="50" t="s">
        <v>137</v>
      </c>
      <c r="K393" s="49">
        <v>82</v>
      </c>
      <c r="L393" s="49">
        <v>332</v>
      </c>
      <c r="M393" s="49">
        <v>100</v>
      </c>
      <c r="N393" s="49">
        <v>100</v>
      </c>
      <c r="O393" s="49">
        <v>100</v>
      </c>
      <c r="P393" s="49">
        <v>100</v>
      </c>
      <c r="Q393" s="49">
        <v>100</v>
      </c>
      <c r="R393" s="49">
        <v>100</v>
      </c>
      <c r="S393" s="50" t="s">
        <v>7</v>
      </c>
      <c r="T393" s="49" t="s">
        <v>137</v>
      </c>
      <c r="U393" s="49" t="s">
        <v>137</v>
      </c>
      <c r="V393" s="49" t="s">
        <v>137</v>
      </c>
      <c r="W393" s="50" t="s">
        <v>137</v>
      </c>
      <c r="X393" s="49" t="s">
        <v>137</v>
      </c>
      <c r="Y393" s="50" t="s">
        <v>137</v>
      </c>
      <c r="Z393" s="49" t="s">
        <v>137</v>
      </c>
      <c r="AA393" s="49">
        <v>6.21</v>
      </c>
      <c r="AB393" s="67" t="s">
        <v>137</v>
      </c>
      <c r="AC393" s="63" t="s">
        <v>790</v>
      </c>
      <c r="AD393" s="63" t="s">
        <v>1128</v>
      </c>
      <c r="AE393" s="43" t="s">
        <v>137</v>
      </c>
      <c r="AF393" s="2"/>
      <c r="BE393" s="8" t="str">
        <f t="shared" si="424"/>
        <v>X</v>
      </c>
      <c r="BG393" s="8" t="str">
        <f t="shared" si="361"/>
        <v/>
      </c>
      <c r="BH393" s="8" t="str">
        <f t="shared" si="362"/>
        <v/>
      </c>
      <c r="BI393" s="8" t="str">
        <f t="shared" si="363"/>
        <v/>
      </c>
      <c r="BJ393" s="8" t="str">
        <f t="shared" si="364"/>
        <v/>
      </c>
      <c r="BK393" s="8" t="str">
        <f t="shared" si="365"/>
        <v/>
      </c>
      <c r="BL393" s="8" t="str">
        <f t="shared" si="366"/>
        <v>Yellow</v>
      </c>
      <c r="BM393" s="8" t="str">
        <f t="shared" si="367"/>
        <v/>
      </c>
      <c r="BN393" s="8" t="str">
        <f t="shared" si="368"/>
        <v>Yellow</v>
      </c>
      <c r="BO393" s="8" t="str">
        <f t="shared" si="369"/>
        <v>Yellow</v>
      </c>
      <c r="BP393" s="8" t="str">
        <f t="shared" si="370"/>
        <v/>
      </c>
      <c r="BQ393" s="8" t="str">
        <f t="shared" si="371"/>
        <v/>
      </c>
      <c r="BR393" s="8" t="str">
        <f t="shared" si="372"/>
        <v/>
      </c>
      <c r="BS393" s="8" t="str">
        <f t="shared" si="373"/>
        <v/>
      </c>
      <c r="BT393" s="8" t="str">
        <f t="shared" si="374"/>
        <v/>
      </c>
      <c r="BU393" s="8" t="str">
        <f t="shared" si="375"/>
        <v/>
      </c>
      <c r="BV393" s="8" t="str">
        <f t="shared" si="376"/>
        <v/>
      </c>
      <c r="BW393" s="8" t="str">
        <f t="shared" si="377"/>
        <v/>
      </c>
      <c r="BX393" s="8" t="str">
        <f t="shared" si="378"/>
        <v/>
      </c>
      <c r="BY393" s="8" t="str">
        <f t="shared" si="379"/>
        <v>Yellow</v>
      </c>
      <c r="BZ393" s="8" t="str">
        <f t="shared" si="380"/>
        <v>Yellow</v>
      </c>
      <c r="CA393" s="8" t="str">
        <f t="shared" si="381"/>
        <v>Yellow</v>
      </c>
      <c r="CB393" s="8" t="str">
        <f t="shared" si="382"/>
        <v>Yellow</v>
      </c>
      <c r="CC393" s="8" t="str">
        <f t="shared" si="383"/>
        <v>Yellow</v>
      </c>
      <c r="CD393" s="8" t="str">
        <f t="shared" si="384"/>
        <v>Yellow</v>
      </c>
      <c r="CE393" s="8" t="str">
        <f t="shared" si="385"/>
        <v>Yellow</v>
      </c>
      <c r="CF393" s="8" t="str">
        <f t="shared" si="386"/>
        <v/>
      </c>
      <c r="CG393" s="8" t="str">
        <f t="shared" si="425"/>
        <v>Yellow</v>
      </c>
      <c r="CH393" s="8" t="str">
        <f t="shared" si="387"/>
        <v/>
      </c>
      <c r="CI393" s="8" t="str">
        <f t="shared" si="426"/>
        <v/>
      </c>
      <c r="CJ393" s="8" t="str">
        <f t="shared" si="388"/>
        <v>Yellow</v>
      </c>
      <c r="CL393" s="10" t="str">
        <f t="shared" si="427"/>
        <v>Switzerland - Basel - Grand Hotel Les Trois Rois Basel</v>
      </c>
      <c r="CN393" s="22">
        <f t="shared" si="389"/>
        <v>332</v>
      </c>
      <c r="CO393" s="22" t="str">
        <f t="shared" si="390"/>
        <v/>
      </c>
      <c r="CP393" s="22" t="str">
        <f t="shared" si="391"/>
        <v/>
      </c>
      <c r="CQ393" s="22" t="str">
        <f t="shared" si="392"/>
        <v/>
      </c>
      <c r="CR393" s="22" t="str">
        <f t="shared" si="428"/>
        <v/>
      </c>
      <c r="CS393" s="22">
        <f t="shared" si="429"/>
        <v>6.21</v>
      </c>
      <c r="CY393" s="8" t="str">
        <f t="shared" si="393"/>
        <v>X</v>
      </c>
      <c r="CZ393" s="29" t="str">
        <f t="shared" si="394"/>
        <v>X</v>
      </c>
      <c r="DB393" s="8" t="str">
        <f t="shared" si="395"/>
        <v>X</v>
      </c>
      <c r="DC393" s="8" t="str">
        <f t="shared" si="396"/>
        <v>X</v>
      </c>
      <c r="DD393" s="8" t="str">
        <f t="shared" si="397"/>
        <v>X</v>
      </c>
      <c r="DE393" s="8" t="str">
        <f t="shared" si="398"/>
        <v>X</v>
      </c>
      <c r="DF393" s="8" t="str">
        <f t="shared" si="399"/>
        <v>X</v>
      </c>
      <c r="DG393" s="8" t="str">
        <f t="shared" si="400"/>
        <v>X</v>
      </c>
      <c r="DH393" s="8" t="str">
        <f t="shared" si="401"/>
        <v>X</v>
      </c>
      <c r="DI393" s="8" t="str">
        <f t="shared" si="402"/>
        <v>X</v>
      </c>
      <c r="DJ393" s="8" t="str">
        <f t="shared" si="403"/>
        <v>X</v>
      </c>
      <c r="DK393" s="8" t="str">
        <f t="shared" si="404"/>
        <v>X</v>
      </c>
      <c r="DL393" s="8" t="str">
        <f t="shared" si="405"/>
        <v>X</v>
      </c>
      <c r="DM393" s="8" t="str">
        <f t="shared" si="406"/>
        <v>X</v>
      </c>
      <c r="DN393" s="8" t="str">
        <f t="shared" si="407"/>
        <v>X</v>
      </c>
      <c r="DO393" s="8" t="str">
        <f t="shared" si="408"/>
        <v>X</v>
      </c>
      <c r="DP393" s="8" t="str">
        <f t="shared" si="409"/>
        <v>X</v>
      </c>
      <c r="DQ393" s="8" t="str">
        <f t="shared" si="410"/>
        <v>X</v>
      </c>
      <c r="DR393" s="8" t="str">
        <f t="shared" si="411"/>
        <v>X</v>
      </c>
      <c r="DS393" s="8" t="str">
        <f t="shared" si="412"/>
        <v>X</v>
      </c>
      <c r="DT393" s="8" t="str">
        <f t="shared" si="413"/>
        <v>X</v>
      </c>
      <c r="DU393" s="8" t="str">
        <f t="shared" si="414"/>
        <v>X</v>
      </c>
      <c r="DV393" s="8" t="str">
        <f t="shared" si="415"/>
        <v>X</v>
      </c>
      <c r="DW393" s="8" t="str">
        <f t="shared" si="416"/>
        <v>X</v>
      </c>
      <c r="DX393" s="8" t="str">
        <f t="shared" si="417"/>
        <v>X</v>
      </c>
      <c r="DZ393" s="8" t="str">
        <f t="shared" si="418"/>
        <v>X</v>
      </c>
      <c r="EB393" s="8">
        <f>IF($DZ393="", "", COUNTIF($DZ$11:$DZ393, "X"))</f>
        <v>383</v>
      </c>
      <c r="ED393" s="10" t="str">
        <f t="shared" si="419"/>
        <v>383. Grand Hotel Les Trois Rois Basel</v>
      </c>
      <c r="EF393" s="8">
        <v>383</v>
      </c>
      <c r="EH393" s="10" t="str">
        <f>IF($B393="", "", IF(COUNTIF($B$11:$B393, $B393)&gt;1, "", $B393))</f>
        <v/>
      </c>
      <c r="EI393" s="8" t="str">
        <f t="shared" si="420"/>
        <v/>
      </c>
      <c r="EJ393" s="10" t="str">
        <f t="shared" si="421"/>
        <v/>
      </c>
      <c r="EL393" s="10" t="str">
        <f>IF($C393="", "", IF(COUNTIF($C$11:$C393, $C393)&gt;1, "", $C393))</f>
        <v>Basel</v>
      </c>
      <c r="EM393" s="8">
        <f t="shared" si="422"/>
        <v>20</v>
      </c>
      <c r="EN393" s="10" t="str">
        <f t="shared" si="423"/>
        <v/>
      </c>
    </row>
    <row r="394" spans="1:144" hidden="1" x14ac:dyDescent="0.35">
      <c r="A394" s="2"/>
      <c r="B394" s="41" t="s">
        <v>637</v>
      </c>
      <c r="C394" s="42" t="s">
        <v>649</v>
      </c>
      <c r="D394" s="42" t="s">
        <v>650</v>
      </c>
      <c r="E394" s="49">
        <v>233</v>
      </c>
      <c r="F394" s="49">
        <v>183</v>
      </c>
      <c r="G394" s="49">
        <v>50</v>
      </c>
      <c r="H394" s="49">
        <v>8</v>
      </c>
      <c r="I394" s="42" t="s">
        <v>137</v>
      </c>
      <c r="J394" s="50" t="s">
        <v>137</v>
      </c>
      <c r="K394" s="49">
        <v>275</v>
      </c>
      <c r="L394" s="49">
        <v>850</v>
      </c>
      <c r="M394" s="49">
        <v>280</v>
      </c>
      <c r="N394" s="49">
        <v>176</v>
      </c>
      <c r="O394" s="49">
        <v>176</v>
      </c>
      <c r="P394" s="49">
        <v>62</v>
      </c>
      <c r="Q394" s="49">
        <v>240</v>
      </c>
      <c r="R394" s="49">
        <v>320</v>
      </c>
      <c r="S394" s="50" t="s">
        <v>7</v>
      </c>
      <c r="T394" s="49" t="s">
        <v>137</v>
      </c>
      <c r="U394" s="49" t="s">
        <v>137</v>
      </c>
      <c r="V394" s="49" t="s">
        <v>137</v>
      </c>
      <c r="W394" s="50" t="s">
        <v>7</v>
      </c>
      <c r="X394" s="49" t="s">
        <v>137</v>
      </c>
      <c r="Y394" s="50" t="s">
        <v>137</v>
      </c>
      <c r="Z394" s="49" t="s">
        <v>137</v>
      </c>
      <c r="AA394" s="49">
        <v>69</v>
      </c>
      <c r="AB394" s="67" t="s">
        <v>137</v>
      </c>
      <c r="AC394" s="63" t="s">
        <v>790</v>
      </c>
      <c r="AD394" s="63" t="s">
        <v>1105</v>
      </c>
      <c r="AE394" s="43" t="s">
        <v>137</v>
      </c>
      <c r="AF394" s="2"/>
      <c r="BE394" s="8" t="str">
        <f t="shared" si="424"/>
        <v>X</v>
      </c>
      <c r="BG394" s="8" t="str">
        <f t="shared" si="361"/>
        <v/>
      </c>
      <c r="BH394" s="8" t="str">
        <f t="shared" si="362"/>
        <v/>
      </c>
      <c r="BI394" s="8" t="str">
        <f t="shared" si="363"/>
        <v/>
      </c>
      <c r="BJ394" s="8" t="str">
        <f t="shared" si="364"/>
        <v/>
      </c>
      <c r="BK394" s="8" t="str">
        <f t="shared" si="365"/>
        <v/>
      </c>
      <c r="BL394" s="8" t="str">
        <f t="shared" si="366"/>
        <v/>
      </c>
      <c r="BM394" s="8" t="str">
        <f t="shared" si="367"/>
        <v/>
      </c>
      <c r="BN394" s="8" t="str">
        <f t="shared" si="368"/>
        <v>Yellow</v>
      </c>
      <c r="BO394" s="8" t="str">
        <f t="shared" si="369"/>
        <v>Yellow</v>
      </c>
      <c r="BP394" s="8" t="str">
        <f t="shared" si="370"/>
        <v/>
      </c>
      <c r="BQ394" s="8" t="str">
        <f t="shared" si="371"/>
        <v/>
      </c>
      <c r="BR394" s="8" t="str">
        <f t="shared" si="372"/>
        <v/>
      </c>
      <c r="BS394" s="8" t="str">
        <f t="shared" si="373"/>
        <v/>
      </c>
      <c r="BT394" s="8" t="str">
        <f t="shared" si="374"/>
        <v/>
      </c>
      <c r="BU394" s="8" t="str">
        <f t="shared" si="375"/>
        <v/>
      </c>
      <c r="BV394" s="8" t="str">
        <f t="shared" si="376"/>
        <v/>
      </c>
      <c r="BW394" s="8" t="str">
        <f t="shared" si="377"/>
        <v/>
      </c>
      <c r="BX394" s="8" t="str">
        <f t="shared" si="378"/>
        <v/>
      </c>
      <c r="BY394" s="8" t="str">
        <f t="shared" si="379"/>
        <v>Yellow</v>
      </c>
      <c r="BZ394" s="8" t="str">
        <f t="shared" si="380"/>
        <v>Yellow</v>
      </c>
      <c r="CA394" s="8" t="str">
        <f t="shared" si="381"/>
        <v>Yellow</v>
      </c>
      <c r="CB394" s="8" t="str">
        <f t="shared" si="382"/>
        <v/>
      </c>
      <c r="CC394" s="8" t="str">
        <f t="shared" si="383"/>
        <v>Yellow</v>
      </c>
      <c r="CD394" s="8" t="str">
        <f t="shared" si="384"/>
        <v>Yellow</v>
      </c>
      <c r="CE394" s="8" t="str">
        <f t="shared" si="385"/>
        <v>Yellow</v>
      </c>
      <c r="CF394" s="8" t="str">
        <f t="shared" si="386"/>
        <v/>
      </c>
      <c r="CG394" s="8" t="str">
        <f t="shared" si="425"/>
        <v>Yellow</v>
      </c>
      <c r="CH394" s="8" t="str">
        <f t="shared" si="387"/>
        <v/>
      </c>
      <c r="CI394" s="8" t="str">
        <f t="shared" si="426"/>
        <v/>
      </c>
      <c r="CJ394" s="8" t="str">
        <f t="shared" si="388"/>
        <v>Yellow</v>
      </c>
      <c r="CL394" s="10" t="str">
        <f t="shared" si="427"/>
        <v>Switzerland - Bad Ragaz - Grand Resort Bad Ragaz</v>
      </c>
      <c r="CN394" s="22">
        <f t="shared" si="389"/>
        <v>850</v>
      </c>
      <c r="CO394" s="22" t="str">
        <f t="shared" si="390"/>
        <v/>
      </c>
      <c r="CP394" s="22" t="str">
        <f t="shared" si="391"/>
        <v/>
      </c>
      <c r="CQ394" s="22" t="str">
        <f t="shared" si="392"/>
        <v/>
      </c>
      <c r="CR394" s="22" t="str">
        <f t="shared" si="428"/>
        <v/>
      </c>
      <c r="CS394" s="22">
        <f t="shared" si="429"/>
        <v>69</v>
      </c>
      <c r="CY394" s="8" t="str">
        <f t="shared" si="393"/>
        <v>X</v>
      </c>
      <c r="CZ394" s="29" t="str">
        <f t="shared" si="394"/>
        <v>X</v>
      </c>
      <c r="DB394" s="8" t="str">
        <f t="shared" si="395"/>
        <v>X</v>
      </c>
      <c r="DC394" s="8" t="str">
        <f t="shared" si="396"/>
        <v>X</v>
      </c>
      <c r="DD394" s="8" t="str">
        <f t="shared" si="397"/>
        <v>X</v>
      </c>
      <c r="DE394" s="8" t="str">
        <f t="shared" si="398"/>
        <v>X</v>
      </c>
      <c r="DF394" s="8" t="str">
        <f t="shared" si="399"/>
        <v>X</v>
      </c>
      <c r="DG394" s="8" t="str">
        <f t="shared" si="400"/>
        <v>X</v>
      </c>
      <c r="DH394" s="8" t="str">
        <f t="shared" si="401"/>
        <v>X</v>
      </c>
      <c r="DI394" s="8" t="str">
        <f t="shared" si="402"/>
        <v>X</v>
      </c>
      <c r="DJ394" s="8" t="str">
        <f t="shared" si="403"/>
        <v>X</v>
      </c>
      <c r="DK394" s="8" t="str">
        <f t="shared" si="404"/>
        <v>X</v>
      </c>
      <c r="DL394" s="8" t="str">
        <f t="shared" si="405"/>
        <v>X</v>
      </c>
      <c r="DM394" s="8" t="str">
        <f t="shared" si="406"/>
        <v>X</v>
      </c>
      <c r="DN394" s="8" t="str">
        <f t="shared" si="407"/>
        <v>X</v>
      </c>
      <c r="DO394" s="8" t="str">
        <f t="shared" si="408"/>
        <v>X</v>
      </c>
      <c r="DP394" s="8" t="str">
        <f t="shared" si="409"/>
        <v>X</v>
      </c>
      <c r="DQ394" s="8" t="str">
        <f t="shared" si="410"/>
        <v>X</v>
      </c>
      <c r="DR394" s="8" t="str">
        <f t="shared" si="411"/>
        <v>X</v>
      </c>
      <c r="DS394" s="8" t="str">
        <f t="shared" si="412"/>
        <v>X</v>
      </c>
      <c r="DT394" s="8" t="str">
        <f t="shared" si="413"/>
        <v>X</v>
      </c>
      <c r="DU394" s="8" t="str">
        <f t="shared" si="414"/>
        <v>X</v>
      </c>
      <c r="DV394" s="8" t="str">
        <f t="shared" si="415"/>
        <v>X</v>
      </c>
      <c r="DW394" s="8" t="str">
        <f t="shared" si="416"/>
        <v>X</v>
      </c>
      <c r="DX394" s="8" t="str">
        <f t="shared" si="417"/>
        <v>X</v>
      </c>
      <c r="DZ394" s="8" t="str">
        <f t="shared" si="418"/>
        <v>X</v>
      </c>
      <c r="EB394" s="8">
        <f>IF($DZ394="", "", COUNTIF($DZ$11:$DZ394, "X"))</f>
        <v>384</v>
      </c>
      <c r="ED394" s="10" t="str">
        <f t="shared" si="419"/>
        <v>384. Grand Resort Bad Ragaz</v>
      </c>
      <c r="EF394" s="8">
        <v>384</v>
      </c>
      <c r="EH394" s="10" t="str">
        <f>IF($B394="", "", IF(COUNTIF($B$11:$B394, $B394)&gt;1, "", $B394))</f>
        <v/>
      </c>
      <c r="EI394" s="8" t="str">
        <f t="shared" si="420"/>
        <v/>
      </c>
      <c r="EJ394" s="10" t="str">
        <f t="shared" si="421"/>
        <v/>
      </c>
      <c r="EL394" s="10" t="str">
        <f>IF($C394="", "", IF(COUNTIF($C$11:$C394, $C394)&gt;1, "", $C394))</f>
        <v>Bad Ragaz</v>
      </c>
      <c r="EM394" s="8">
        <f t="shared" si="422"/>
        <v>15</v>
      </c>
      <c r="EN394" s="10" t="str">
        <f t="shared" si="423"/>
        <v/>
      </c>
    </row>
    <row r="395" spans="1:144" hidden="1" x14ac:dyDescent="0.35">
      <c r="A395" s="2"/>
      <c r="B395" s="41" t="s">
        <v>637</v>
      </c>
      <c r="C395" s="42" t="s">
        <v>648</v>
      </c>
      <c r="D395" s="42" t="s">
        <v>653</v>
      </c>
      <c r="E395" s="49">
        <v>90</v>
      </c>
      <c r="F395" s="49">
        <v>41</v>
      </c>
      <c r="G395" s="49">
        <v>49</v>
      </c>
      <c r="H395" s="49">
        <v>5</v>
      </c>
      <c r="I395" s="42" t="s">
        <v>137</v>
      </c>
      <c r="J395" s="50" t="s">
        <v>137</v>
      </c>
      <c r="K395" s="49">
        <v>90</v>
      </c>
      <c r="L395" s="49">
        <v>462</v>
      </c>
      <c r="M395" s="49">
        <v>300</v>
      </c>
      <c r="N395" s="49">
        <v>180</v>
      </c>
      <c r="O395" s="49">
        <v>150</v>
      </c>
      <c r="P395" s="49">
        <v>80</v>
      </c>
      <c r="Q395" s="49">
        <v>230</v>
      </c>
      <c r="R395" s="49">
        <v>350</v>
      </c>
      <c r="S395" s="50" t="s">
        <v>7</v>
      </c>
      <c r="T395" s="49" t="s">
        <v>137</v>
      </c>
      <c r="U395" s="49" t="s">
        <v>137</v>
      </c>
      <c r="V395" s="49" t="s">
        <v>137</v>
      </c>
      <c r="W395" s="50" t="s">
        <v>7</v>
      </c>
      <c r="X395" s="49" t="s">
        <v>137</v>
      </c>
      <c r="Y395" s="50" t="s">
        <v>137</v>
      </c>
      <c r="Z395" s="49" t="s">
        <v>137</v>
      </c>
      <c r="AA395" s="49">
        <v>53</v>
      </c>
      <c r="AB395" s="67" t="s">
        <v>137</v>
      </c>
      <c r="AC395" s="63" t="s">
        <v>790</v>
      </c>
      <c r="AD395" s="63" t="s">
        <v>1107</v>
      </c>
      <c r="AE395" s="43" t="s">
        <v>137</v>
      </c>
      <c r="AF395" s="2"/>
      <c r="BE395" s="8" t="str">
        <f t="shared" si="424"/>
        <v>X</v>
      </c>
      <c r="BG395" s="8" t="str">
        <f t="shared" ref="BG395:BG458" si="430">IF($BE395="", "", IF(AND(BG$5="X", B395=""), $BE$6, IF(AND(NOT($CL395=""), COUNTIF($CL$11:$CL$510, $CL395)&gt;1), $BE$7, "")))</f>
        <v/>
      </c>
      <c r="BH395" s="8" t="str">
        <f t="shared" ref="BH395:BH458" si="431">IF($BE395="", "", IF(AND(BH$5="X", C395=""), $BE$6, IF(AND(NOT($CL395=""), COUNTIF($CL$11:$CL$510, $CL395)&gt;1), $BE$7, "")))</f>
        <v/>
      </c>
      <c r="BI395" s="8" t="str">
        <f t="shared" ref="BI395:BI458" si="432">IF($BE395="", "", IF(AND(BI$5="X", D395=""), $BE$6, IF(AND(NOT($CL395=""), COUNTIF($CL$11:$CL$510, $CL395)&gt;1), $BE$7, "")))</f>
        <v/>
      </c>
      <c r="BJ395" s="8" t="str">
        <f t="shared" ref="BJ395:BJ458" si="433">IF($BE395="", "", IF(AND(BJ$5="X", E395=""), $BE$6, IF(AND(NOT(E395=""), ISNUMBER(E395)=FALSE), $BE$7, "")))</f>
        <v/>
      </c>
      <c r="BK395" s="8" t="str">
        <f t="shared" ref="BK395:BK458" si="434">IF($BE395="", "", IF(AND(BK$5="X", F395=""), $BE$6, IF(AND(NOT(F395=""), ISNUMBER(F395)=FALSE), $BE$7, "")))</f>
        <v/>
      </c>
      <c r="BL395" s="8" t="str">
        <f t="shared" ref="BL395:BL458" si="435">IF($BE395="", "", IF(AND(BL$5="X", G395=""), $BE$6, IF(AND(NOT(G395=""), ISNUMBER(G395)=FALSE), $BE$7, "")))</f>
        <v/>
      </c>
      <c r="BM395" s="8" t="str">
        <f t="shared" ref="BM395:BM458" si="436">IF($BE395="", "", IF(AND(BM$5="X", H395=""), $BE$6, IF(AND(NOT(H395=""), ISNUMBER(H395)=FALSE), $BE$7, "")))</f>
        <v/>
      </c>
      <c r="BN395" s="8" t="str">
        <f t="shared" ref="BN395:BN458" si="437">IF($BE395="", "", IF(AND(BN$5="X", I395=""), $BE$6, IF(AND(NOT(I395=""), COUNTIF(AI$11:AI$16, I395)=0), $BE$7, "")))</f>
        <v>Yellow</v>
      </c>
      <c r="BO395" s="8" t="str">
        <f t="shared" ref="BO395:BO458" si="438">IF($BE395="", "", IF(AND(BO$5="X", J395=""), $BE$6, IF(AND(NOT(J395=""), COUNTIF(AJ$11:AJ$12, J395)=0), $BE$7, "")))</f>
        <v>Yellow</v>
      </c>
      <c r="BP395" s="8" t="str">
        <f t="shared" ref="BP395:BP458" si="439">IF($BE395="", "", IF(AND(BP$5="X", K395=""), $BE$6, IF(AND(NOT(K395=""), COUNTIF(AK$11:AK$11, K395)=0, ISNUMBER(K395)=FALSE), $BE$7, "")))</f>
        <v/>
      </c>
      <c r="BQ395" s="8" t="str">
        <f t="shared" ref="BQ395:BQ458" si="440">IF($BE395="", "", IF(AND(BQ$5="X", L395=""), $BE$6, IF(AND(NOT(L395=""), COUNTIF(AL$11:AL$11, L395)=0, ISNUMBER(L395)=FALSE), $BE$7, "")))</f>
        <v/>
      </c>
      <c r="BR395" s="8" t="str">
        <f t="shared" ref="BR395:BR458" si="441">IF($BE395="", "", IF(AND(BR$5="X", M395=""), $BE$6, IF(AND(NOT(M395=""), COUNTIF(AM$11:AM$11, M395)=0, ISNUMBER(M395)=FALSE), $BE$7, "")))</f>
        <v/>
      </c>
      <c r="BS395" s="8" t="str">
        <f t="shared" ref="BS395:BS458" si="442">IF($BE395="", "", IF(AND(BS$5="X", N395=""), $BE$6, IF(AND(NOT(N395=""), COUNTIF(AN$11:AN$11, N395)=0, ISNUMBER(N395)=FALSE), $BE$7, "")))</f>
        <v/>
      </c>
      <c r="BT395" s="8" t="str">
        <f t="shared" ref="BT395:BT458" si="443">IF($BE395="", "", IF(AND(BT$5="X", O395=""), $BE$6, IF(AND(NOT(O395=""), COUNTIF(AO$11:AO$11, O395)=0, ISNUMBER(O395)=FALSE), $BE$7, "")))</f>
        <v/>
      </c>
      <c r="BU395" s="8" t="str">
        <f t="shared" ref="BU395:BU458" si="444">IF($BE395="", "", IF(AND(BU$5="X", P395=""), $BE$6, IF(AND(NOT(P395=""), COUNTIF(AP$11:AP$11, P395)=0, ISNUMBER(P395)=FALSE), $BE$7, "")))</f>
        <v/>
      </c>
      <c r="BV395" s="8" t="str">
        <f t="shared" ref="BV395:BV458" si="445">IF($BE395="", "", IF(AND(BV$5="X", Q395=""), $BE$6, IF(AND(NOT(Q395=""), COUNTIF(AQ$11:AQ$11, Q395)=0, ISNUMBER(Q395)=FALSE), $BE$7, "")))</f>
        <v/>
      </c>
      <c r="BW395" s="8" t="str">
        <f t="shared" ref="BW395:BW458" si="446">IF($BE395="", "", IF(AND(BW$5="X", R395=""), $BE$6, IF(AND(NOT(R395=""), COUNTIF(AR$11:AR$11, R395)=0, ISNUMBER(R395)=FALSE), $BE$7, "")))</f>
        <v/>
      </c>
      <c r="BX395" s="8" t="str">
        <f t="shared" ref="BX395:BX458" si="447">IF($BE395="", "", IF(AND(BX$5="X", S395=""), $BE$6, IF(AND(NOT(S395=""), COUNTIF(AS$11:AS$12, S395)=0), $BE$7, "")))</f>
        <v/>
      </c>
      <c r="BY395" s="8" t="str">
        <f t="shared" ref="BY395:BY458" si="448">IF($BE395="", "", IF(AND(BY$5="X", T395=""), $BE$6, IF(AND(NOT(T395=""), COUNTIF(AT$11:AT$11, T395)=0, ISNUMBER(T395)=FALSE), $BE$7, "")))</f>
        <v>Yellow</v>
      </c>
      <c r="BZ395" s="8" t="str">
        <f t="shared" ref="BZ395:BZ458" si="449">IF($BE395="", "", IF(AND(BZ$5="X", U395=""), $BE$6, IF(AND(NOT(U395=""), COUNTIF(AU$11:AU$11, U395)=0, ISNUMBER(U395)=FALSE), $BE$7, "")))</f>
        <v>Yellow</v>
      </c>
      <c r="CA395" s="8" t="str">
        <f t="shared" ref="CA395:CA458" si="450">IF($BE395="", "", IF(AND(CA$5="X", V395=""), $BE$6, IF(AND(NOT(V395=""), COUNTIF(AV$11:AV$11, V395)=0, ISNUMBER(V395)=FALSE), $BE$7, "")))</f>
        <v>Yellow</v>
      </c>
      <c r="CB395" s="8" t="str">
        <f t="shared" ref="CB395:CB458" si="451">IF($BE395="", "", IF(AND(CB$5="X", W395=""), $BE$6, IF(AND(NOT(W395=""), COUNTIF(AW$11:AW$12, W395)=0), $BE$7, "")))</f>
        <v/>
      </c>
      <c r="CC395" s="8" t="str">
        <f t="shared" ref="CC395:CC458" si="452">IF($BE395="", "", IF(AND(CC$5="X", X395=""), $BE$6, IF(AND(NOT(X395=""), COUNTIF(AX$11:AX$11, X395)=0, ISNUMBER(X395)=FALSE), $BE$7, "")))</f>
        <v>Yellow</v>
      </c>
      <c r="CD395" s="8" t="str">
        <f t="shared" ref="CD395:CD458" si="453">IF($BE395="", "", IF(AND(CD$5="X", Y395=""), $BE$6, IF(AND(NOT(Y395=""), COUNTIF(AY$11:AY$12, Y395)=0), $BE$7, "")))</f>
        <v>Yellow</v>
      </c>
      <c r="CE395" s="8" t="str">
        <f t="shared" ref="CE395:CE458" si="454">IF($BE395="", "", IF(AND(CE$5="X", Z395=""), $BE$6, IF(AND(NOT(Z395=""), COUNTIF(AZ$11:AZ$11, Z395)=0, ISNUMBER(Z395)=FALSE), $BE$7, "")))</f>
        <v>Yellow</v>
      </c>
      <c r="CF395" s="8" t="str">
        <f t="shared" ref="CF395:CF458" si="455">IF($BE395="", "", IF(AND(CF$5="X", AA395=""), $BE$6, IF(AND(NOT(AA395=""), COUNTIF(BA$11:BA$11, AA395)=0, ISNUMBER(AA395)=FALSE), $BE$7, "")))</f>
        <v/>
      </c>
      <c r="CG395" s="8" t="str">
        <f t="shared" si="425"/>
        <v>Yellow</v>
      </c>
      <c r="CH395" s="8" t="str">
        <f t="shared" ref="CH395:CH458" si="456">IF($BE395="", "", IF(AND(CH$5="X", AC395=""), $BE$6, IF(AND(NOT(AC395=""), COUNTIF(BE$11:BE$11, AC395)=0, COUNTIF(BC$11:BC$20, AC395)=0), $BE$7, "")))</f>
        <v/>
      </c>
      <c r="CI395" s="8" t="str">
        <f t="shared" si="426"/>
        <v/>
      </c>
      <c r="CJ395" s="8" t="str">
        <f t="shared" ref="CJ395:CJ458" si="457">IF($BE395="", "", IF(AND(CJ$5="X", AE395=""), $BE$6, ""))</f>
        <v>Yellow</v>
      </c>
      <c r="CL395" s="10" t="str">
        <f t="shared" si="427"/>
        <v>Switzerland - Gstaad - Gstaad Palace</v>
      </c>
      <c r="CN395" s="22">
        <f t="shared" ref="CN395:CN458" si="458">IF($L395="", "", IF($L395=$AL$11, $AL$11, IF($CN$8=$CN$5, $L395, IFERROR(ROUND($L395*$CN$3, 0), ""))))</f>
        <v>462</v>
      </c>
      <c r="CO395" s="22" t="str">
        <f t="shared" ref="CO395:CO458" si="459">IF(T395="", "", IF(T395=$AL$11, $AL$11, IF($CN$8=$CN$5, T395, IFERROR(ROUND(T395*$CN$3, 0), ""))))</f>
        <v/>
      </c>
      <c r="CP395" s="22" t="str">
        <f t="shared" ref="CP395:CP458" si="460">IF(U395="", "", IF(U395=$AL$11, $AL$11, IF($CN$8=$CN$5, U395, IFERROR(ROUND(U395*$CN$3, 0), ""))))</f>
        <v/>
      </c>
      <c r="CQ395" s="22" t="str">
        <f t="shared" ref="CQ395:CQ458" si="461">IF(V395="", "", IF(V395=$AL$11, $AL$11, IF($CN$8=$CN$5, V395, IFERROR(ROUND(V395*$CN$3, 0), ""))))</f>
        <v/>
      </c>
      <c r="CR395" s="22" t="str">
        <f t="shared" si="428"/>
        <v/>
      </c>
      <c r="CS395" s="22">
        <f t="shared" si="429"/>
        <v>53</v>
      </c>
      <c r="CY395" s="8" t="str">
        <f t="shared" ref="CY395:CY458" si="462">IF($BE395="", "", IF($CU$8="X", "X", IF(COUNTIF($CU$11:$CU$20, $B395)&gt;0, "X","")))</f>
        <v>X</v>
      </c>
      <c r="CZ395" s="29" t="str">
        <f t="shared" ref="CZ395:CZ458" si="463">IF($BE395="", "", IF($CV$8="X", "X", IF(COUNTIF($CV$11:$CV$20, $C395)&gt;0, "X","")))</f>
        <v>X</v>
      </c>
      <c r="DB395" s="8" t="str">
        <f t="shared" ref="DB395:DB458" si="464">IF($BE395="", "", IF(AND(NOT(DB$7=""), OR(E395&lt;DB$7, E395=AK$11)), "", IF(AND(NOT(DB$8=""), E395&gt;DB$8), "", "X")))</f>
        <v>X</v>
      </c>
      <c r="DC395" s="8" t="str">
        <f t="shared" ref="DC395:DC458" si="465">IF($BE395="", "", IF(AND(NOT(DC$7=""), OR(F395&lt;DC$7, F395=AL$11)), "", IF(AND(NOT(DC$8=""), F395&gt;DC$8), "", "X")))</f>
        <v>X</v>
      </c>
      <c r="DD395" s="8" t="str">
        <f t="shared" ref="DD395:DD458" si="466">IF($BE395="", "", IF(AND(NOT(DD$7=""), OR(G395&lt;DD$7, G395=AM$11)), "", IF(AND(NOT(DD$8=""), G395&gt;DD$8), "", "X")))</f>
        <v>X</v>
      </c>
      <c r="DE395" s="8" t="str">
        <f t="shared" ref="DE395:DE458" si="467">IF($BE395="", "", IF(AND(NOT(DE$7=""), OR(H395&lt;DE$7, H395=AO$11)), "", IF(AND(NOT(DE$8=""), H395&gt;DE$8), "", "X")))</f>
        <v>X</v>
      </c>
      <c r="DF395" s="8" t="str">
        <f t="shared" ref="DF395:DF458" si="468">IF($BE395="", "", IF($CW$8="X", "X", IF(COUNTIF($CW$11:$CW$16, $I395)&gt;0, "X","")))</f>
        <v>X</v>
      </c>
      <c r="DG395" s="8" t="str">
        <f t="shared" ref="DG395:DG458" si="469">IF($BE395="", "", IF(DG$8="", "X", IF(J395=DG$8, "X", "")))</f>
        <v>X</v>
      </c>
      <c r="DH395" s="8" t="str">
        <f t="shared" ref="DH395:DH458" si="470">IF($BE395="", "", IF(AND(NOT(DH$7=""), OR(K395&lt;DH$7, K395=AR$11)), "", IF(AND(NOT(DH$8=""), K395&gt;DH$8), "", "X")))</f>
        <v>X</v>
      </c>
      <c r="DI395" s="8" t="str">
        <f t="shared" ref="DI395:DI458" si="471">IF($BE395="", "", IF(AND(NOT(DI$7=""), OR($CN395&lt;DI$7, $CN395=AS$11)), "", IF(AND(NOT(DI$8=""), $CN395&gt;DI$8), "", "X")))</f>
        <v>X</v>
      </c>
      <c r="DJ395" s="8" t="str">
        <f t="shared" ref="DJ395:DJ458" si="472">IF($BE395="", "", IF(AND(NOT(DJ$7=""), OR(M395&lt;DJ$7, M395=AT$11)), "", IF(AND(NOT(DJ$8=""), M395&gt;DJ$8), "", "X")))</f>
        <v>X</v>
      </c>
      <c r="DK395" s="8" t="str">
        <f t="shared" ref="DK395:DK458" si="473">IF($BE395="", "", IF(AND(NOT(DK$7=""), OR(N395&lt;DK$7, N395=AU$11)), "", IF(AND(NOT(DK$8=""), N395&gt;DK$8), "", "X")))</f>
        <v>X</v>
      </c>
      <c r="DL395" s="8" t="str">
        <f t="shared" ref="DL395:DL458" si="474">IF($BE395="", "", IF(AND(NOT(DL$7=""), OR(O395&lt;DL$7, O395=AV$11)), "", IF(AND(NOT(DL$8=""), O395&gt;DL$8), "", "X")))</f>
        <v>X</v>
      </c>
      <c r="DM395" s="8" t="str">
        <f t="shared" ref="DM395:DM458" si="475">IF($BE395="", "", IF(AND(NOT(DM$7=""), OR(P395&lt;DM$7, P395=AW$11)), "", IF(AND(NOT(DM$8=""), P395&gt;DM$8), "", "X")))</f>
        <v>X</v>
      </c>
      <c r="DN395" s="8" t="str">
        <f t="shared" ref="DN395:DN458" si="476">IF($BE395="", "", IF(AND(NOT(DN$7=""), OR(Q395&lt;DN$7, Q395=AX$11)), "", IF(AND(NOT(DN$8=""), Q395&gt;DN$8), "", "X")))</f>
        <v>X</v>
      </c>
      <c r="DO395" s="8" t="str">
        <f t="shared" ref="DO395:DO458" si="477">IF($BE395="", "", IF(AND(NOT(DO$7=""), OR(R395&lt;DO$7, R395=AY$11)), "", IF(AND(NOT(DO$8=""), R395&gt;DO$8), "", "X")))</f>
        <v>X</v>
      </c>
      <c r="DP395" s="8" t="str">
        <f t="shared" ref="DP395:DP458" si="478">IF($BE395="", "", IF(DP$8="", "X", IF(S395=DP$8, "X", "")))</f>
        <v>X</v>
      </c>
      <c r="DQ395" s="8" t="str">
        <f t="shared" ref="DQ395:DQ458" si="479">IF($BE395="", "", IF(AND(NOT(DQ$7=""), OR($CO395&lt;DQ$7, $CO395=BA$11)), "", IF(AND(NOT(DQ$8=""), $CO395&gt;DQ$8), "", "X")))</f>
        <v>X</v>
      </c>
      <c r="DR395" s="8" t="str">
        <f t="shared" ref="DR395:DR458" si="480">IF($BE395="", "", IF(AND(NOT(DR$7=""), OR($CP395&lt;DR$7, $CP395=BD$11)), "", IF(AND(NOT(DR$8=""), $CP395&gt;DR$8), "", "X")))</f>
        <v>X</v>
      </c>
      <c r="DS395" s="8" t="str">
        <f t="shared" ref="DS395:DS458" si="481">IF($BE395="", "", IF(AND(NOT(DS$7=""), OR($CQ395&lt;DS$7, $CQ395=BE$11)), "", IF(AND(NOT(DS$8=""), $CQ395&gt;DS$8), "", "X")))</f>
        <v>X</v>
      </c>
      <c r="DT395" s="8" t="str">
        <f t="shared" ref="DT395:DT458" si="482">IF($BE395="", "", IF(DT$8="", "X", IF(W395=DT$8, "X", "")))</f>
        <v>X</v>
      </c>
      <c r="DU395" s="8" t="str">
        <f t="shared" ref="DU395:DU458" si="483">IF($BE395="", "", IF(AND(NOT(DU$7=""), OR(X395&lt;DU$7, X395=BG$11)), "", IF(AND(NOT(DU$8=""), X395&gt;DU$8), "", "X")))</f>
        <v>X</v>
      </c>
      <c r="DV395" s="8" t="str">
        <f t="shared" ref="DV395:DV458" si="484">IF($BE395="", "", IF(DV$8="", "X", IF(Y395=DV$8, "X", "")))</f>
        <v>X</v>
      </c>
      <c r="DW395" s="8" t="str">
        <f t="shared" ref="DW395:DW458" si="485">IF($BE395="", "", IF(AND(NOT(DW$7=""), OR($CR395&lt;DW$7, $CR395=BI$11)), "", IF(AND(NOT(DW$8=""), $CR395&gt;DW$8), "", "X")))</f>
        <v>X</v>
      </c>
      <c r="DX395" s="8" t="str">
        <f t="shared" ref="DX395:DX458" si="486">IF($BE395="", "", IF(AND(NOT(DX$7=""), OR($CS395&lt;DX$7, $CS395=BJ$11)), "", IF(AND(NOT(DX$8=""), $CS395&gt;DX$8), "", "X")))</f>
        <v>X</v>
      </c>
      <c r="DZ395" s="8" t="str">
        <f t="shared" ref="DZ395:DZ458" si="487">IF($BE395="", "", IF(COUNTIF($CY395:$DX395, "X")=25, "X", ""))</f>
        <v>X</v>
      </c>
      <c r="EB395" s="8">
        <f>IF($DZ395="", "", COUNTIF($DZ$11:$DZ395, "X"))</f>
        <v>385</v>
      </c>
      <c r="ED395" s="10" t="str">
        <f t="shared" ref="ED395:ED458" si="488">IF($EB395="", "", CONCATENATE($EB395, ". ", $D395))</f>
        <v>385. Gstaad Palace</v>
      </c>
      <c r="EF395" s="8">
        <v>385</v>
      </c>
      <c r="EH395" s="10" t="str">
        <f>IF($B395="", "", IF(COUNTIF($B$11:$B395, $B395)&gt;1, "", $B395))</f>
        <v/>
      </c>
      <c r="EI395" s="8" t="str">
        <f t="shared" ref="EI395:EI458" si="489">IF(EH395="", "", COUNTIF(EH$11:EH$510, "&lt;"&amp;EH395)+1-EI$9)</f>
        <v/>
      </c>
      <c r="EJ395" s="10" t="str">
        <f t="shared" ref="EJ395:EJ458" si="490">IF($EF395&gt;EI$7, "", IFERROR(INDEX(EH$11:EH$510, MATCH($EF395, EI$11:EI$510, 0)), ""))</f>
        <v/>
      </c>
      <c r="EL395" s="10" t="str">
        <f>IF($C395="", "", IF(COUNTIF($C$11:$C395, $C395)&gt;1, "", $C395))</f>
        <v>Gstaad</v>
      </c>
      <c r="EM395" s="8">
        <f t="shared" ref="EM395:EM458" si="491">IF(EL395="", "", COUNTIF(EL$11:EL$510, "&lt;"&amp;EL395)+1-EM$9)</f>
        <v>114</v>
      </c>
      <c r="EN395" s="10" t="str">
        <f t="shared" ref="EN395:EN458" si="492">IF($EF395&gt;EM$7, "", IFERROR(INDEX(EL$11:EL$510, MATCH($EF395, EM$11:EM$510, 0)), ""))</f>
        <v/>
      </c>
    </row>
    <row r="396" spans="1:144" hidden="1" x14ac:dyDescent="0.35">
      <c r="A396" s="2"/>
      <c r="B396" s="41" t="s">
        <v>637</v>
      </c>
      <c r="C396" s="42" t="s">
        <v>651</v>
      </c>
      <c r="D396" s="42" t="s">
        <v>652</v>
      </c>
      <c r="E396" s="49">
        <v>71</v>
      </c>
      <c r="F396" s="49">
        <v>33</v>
      </c>
      <c r="G396" s="49">
        <v>38</v>
      </c>
      <c r="H396" s="49">
        <v>9</v>
      </c>
      <c r="I396" s="42" t="s">
        <v>137</v>
      </c>
      <c r="J396" s="50" t="s">
        <v>137</v>
      </c>
      <c r="K396" s="49">
        <v>300</v>
      </c>
      <c r="L396" s="49">
        <v>450</v>
      </c>
      <c r="M396" s="49">
        <v>250</v>
      </c>
      <c r="N396" s="49">
        <v>200</v>
      </c>
      <c r="O396" s="49">
        <v>200</v>
      </c>
      <c r="P396" s="49">
        <v>200</v>
      </c>
      <c r="Q396" s="49">
        <v>250</v>
      </c>
      <c r="R396" s="49">
        <v>300</v>
      </c>
      <c r="S396" s="50" t="s">
        <v>7</v>
      </c>
      <c r="T396" s="49" t="s">
        <v>137</v>
      </c>
      <c r="U396" s="49" t="s">
        <v>137</v>
      </c>
      <c r="V396" s="49" t="s">
        <v>137</v>
      </c>
      <c r="W396" s="50" t="s">
        <v>7</v>
      </c>
      <c r="X396" s="49" t="s">
        <v>137</v>
      </c>
      <c r="Y396" s="50" t="s">
        <v>137</v>
      </c>
      <c r="Z396" s="49" t="s">
        <v>137</v>
      </c>
      <c r="AA396" s="49">
        <v>56</v>
      </c>
      <c r="AB396" s="67" t="s">
        <v>137</v>
      </c>
      <c r="AC396" s="63" t="s">
        <v>790</v>
      </c>
      <c r="AD396" s="63" t="s">
        <v>1106</v>
      </c>
      <c r="AE396" s="43" t="s">
        <v>137</v>
      </c>
      <c r="AF396" s="2"/>
      <c r="BE396" s="8" t="str">
        <f t="shared" ref="BE396:BE459" si="493">IF(COUNTIF($B396:$AE396, "")=30, "", "X")</f>
        <v>X</v>
      </c>
      <c r="BG396" s="8" t="str">
        <f t="shared" si="430"/>
        <v/>
      </c>
      <c r="BH396" s="8" t="str">
        <f t="shared" si="431"/>
        <v/>
      </c>
      <c r="BI396" s="8" t="str">
        <f t="shared" si="432"/>
        <v/>
      </c>
      <c r="BJ396" s="8" t="str">
        <f t="shared" si="433"/>
        <v/>
      </c>
      <c r="BK396" s="8" t="str">
        <f t="shared" si="434"/>
        <v/>
      </c>
      <c r="BL396" s="8" t="str">
        <f t="shared" si="435"/>
        <v/>
      </c>
      <c r="BM396" s="8" t="str">
        <f t="shared" si="436"/>
        <v/>
      </c>
      <c r="BN396" s="8" t="str">
        <f t="shared" si="437"/>
        <v>Yellow</v>
      </c>
      <c r="BO396" s="8" t="str">
        <f t="shared" si="438"/>
        <v>Yellow</v>
      </c>
      <c r="BP396" s="8" t="str">
        <f t="shared" si="439"/>
        <v/>
      </c>
      <c r="BQ396" s="8" t="str">
        <f t="shared" si="440"/>
        <v/>
      </c>
      <c r="BR396" s="8" t="str">
        <f t="shared" si="441"/>
        <v/>
      </c>
      <c r="BS396" s="8" t="str">
        <f t="shared" si="442"/>
        <v/>
      </c>
      <c r="BT396" s="8" t="str">
        <f t="shared" si="443"/>
        <v/>
      </c>
      <c r="BU396" s="8" t="str">
        <f t="shared" si="444"/>
        <v/>
      </c>
      <c r="BV396" s="8" t="str">
        <f t="shared" si="445"/>
        <v/>
      </c>
      <c r="BW396" s="8" t="str">
        <f t="shared" si="446"/>
        <v/>
      </c>
      <c r="BX396" s="8" t="str">
        <f t="shared" si="447"/>
        <v/>
      </c>
      <c r="BY396" s="8" t="str">
        <f t="shared" si="448"/>
        <v>Yellow</v>
      </c>
      <c r="BZ396" s="8" t="str">
        <f t="shared" si="449"/>
        <v>Yellow</v>
      </c>
      <c r="CA396" s="8" t="str">
        <f t="shared" si="450"/>
        <v>Yellow</v>
      </c>
      <c r="CB396" s="8" t="str">
        <f t="shared" si="451"/>
        <v/>
      </c>
      <c r="CC396" s="8" t="str">
        <f t="shared" si="452"/>
        <v>Yellow</v>
      </c>
      <c r="CD396" s="8" t="str">
        <f t="shared" si="453"/>
        <v>Yellow</v>
      </c>
      <c r="CE396" s="8" t="str">
        <f t="shared" si="454"/>
        <v>Yellow</v>
      </c>
      <c r="CF396" s="8" t="str">
        <f t="shared" si="455"/>
        <v/>
      </c>
      <c r="CG396" s="8" t="str">
        <f t="shared" ref="CG396:CG459" si="494">IF($BE396="", "", IF(AND(CG$5="X", AB396=""), $BE$6, IF(AND(NOT(AB396=""), COUNTIF(BD$11:BD$11, AB396)=0, COUNTIF(BB$11:BB$12, AB396)=0), $BE$7, "")))</f>
        <v>Yellow</v>
      </c>
      <c r="CH396" s="8" t="str">
        <f t="shared" si="456"/>
        <v/>
      </c>
      <c r="CI396" s="8" t="str">
        <f t="shared" ref="CI396:CI459" si="495">IF($BE396="", "", IF(AND(CI$5="X", AD396=""), $BE$6, ""))</f>
        <v/>
      </c>
      <c r="CJ396" s="8" t="str">
        <f t="shared" si="457"/>
        <v>Yellow</v>
      </c>
      <c r="CL396" s="10" t="str">
        <f t="shared" ref="CL396:CL459" si="496">IF(OR($B396="", $C396="", $D396=""), "", CONCATENATE($B396, " - ", $C396, " - ", $D396))</f>
        <v>Switzerland - Vevey - Hotel des Trois Couronnes</v>
      </c>
      <c r="CN396" s="22">
        <f t="shared" si="458"/>
        <v>450</v>
      </c>
      <c r="CO396" s="22" t="str">
        <f t="shared" si="459"/>
        <v/>
      </c>
      <c r="CP396" s="22" t="str">
        <f t="shared" si="460"/>
        <v/>
      </c>
      <c r="CQ396" s="22" t="str">
        <f t="shared" si="461"/>
        <v/>
      </c>
      <c r="CR396" s="22" t="str">
        <f t="shared" ref="CR396:CR459" si="497">IF(Z396="", "", IF(Z396=$AL$11, $AL$11, IF($CR$8=$CR$6, Z396, IFERROR(ROUND(Z396*$CR$3, 0), ""))))</f>
        <v/>
      </c>
      <c r="CS396" s="22">
        <f t="shared" ref="CS396:CS459" si="498">IF(AA396="", "", IF(AA396=$AL$11, $AL$11, IF($CR$8=$CR$6, AA396, IFERROR(ROUND(AA396*$CR$3, 0), ""))))</f>
        <v>56</v>
      </c>
      <c r="CY396" s="8" t="str">
        <f t="shared" si="462"/>
        <v>X</v>
      </c>
      <c r="CZ396" s="29" t="str">
        <f t="shared" si="463"/>
        <v>X</v>
      </c>
      <c r="DB396" s="8" t="str">
        <f t="shared" si="464"/>
        <v>X</v>
      </c>
      <c r="DC396" s="8" t="str">
        <f t="shared" si="465"/>
        <v>X</v>
      </c>
      <c r="DD396" s="8" t="str">
        <f t="shared" si="466"/>
        <v>X</v>
      </c>
      <c r="DE396" s="8" t="str">
        <f t="shared" si="467"/>
        <v>X</v>
      </c>
      <c r="DF396" s="8" t="str">
        <f t="shared" si="468"/>
        <v>X</v>
      </c>
      <c r="DG396" s="8" t="str">
        <f t="shared" si="469"/>
        <v>X</v>
      </c>
      <c r="DH396" s="8" t="str">
        <f t="shared" si="470"/>
        <v>X</v>
      </c>
      <c r="DI396" s="8" t="str">
        <f t="shared" si="471"/>
        <v>X</v>
      </c>
      <c r="DJ396" s="8" t="str">
        <f t="shared" si="472"/>
        <v>X</v>
      </c>
      <c r="DK396" s="8" t="str">
        <f t="shared" si="473"/>
        <v>X</v>
      </c>
      <c r="DL396" s="8" t="str">
        <f t="shared" si="474"/>
        <v>X</v>
      </c>
      <c r="DM396" s="8" t="str">
        <f t="shared" si="475"/>
        <v>X</v>
      </c>
      <c r="DN396" s="8" t="str">
        <f t="shared" si="476"/>
        <v>X</v>
      </c>
      <c r="DO396" s="8" t="str">
        <f t="shared" si="477"/>
        <v>X</v>
      </c>
      <c r="DP396" s="8" t="str">
        <f t="shared" si="478"/>
        <v>X</v>
      </c>
      <c r="DQ396" s="8" t="str">
        <f t="shared" si="479"/>
        <v>X</v>
      </c>
      <c r="DR396" s="8" t="str">
        <f t="shared" si="480"/>
        <v>X</v>
      </c>
      <c r="DS396" s="8" t="str">
        <f t="shared" si="481"/>
        <v>X</v>
      </c>
      <c r="DT396" s="8" t="str">
        <f t="shared" si="482"/>
        <v>X</v>
      </c>
      <c r="DU396" s="8" t="str">
        <f t="shared" si="483"/>
        <v>X</v>
      </c>
      <c r="DV396" s="8" t="str">
        <f t="shared" si="484"/>
        <v>X</v>
      </c>
      <c r="DW396" s="8" t="str">
        <f t="shared" si="485"/>
        <v>X</v>
      </c>
      <c r="DX396" s="8" t="str">
        <f t="shared" si="486"/>
        <v>X</v>
      </c>
      <c r="DZ396" s="8" t="str">
        <f t="shared" si="487"/>
        <v>X</v>
      </c>
      <c r="EB396" s="8">
        <f>IF($DZ396="", "", COUNTIF($DZ$11:$DZ396, "X"))</f>
        <v>386</v>
      </c>
      <c r="ED396" s="10" t="str">
        <f t="shared" si="488"/>
        <v>386. Hotel des Trois Couronnes</v>
      </c>
      <c r="EF396" s="8">
        <v>386</v>
      </c>
      <c r="EH396" s="10" t="str">
        <f>IF($B396="", "", IF(COUNTIF($B$11:$B396, $B396)&gt;1, "", $B396))</f>
        <v/>
      </c>
      <c r="EI396" s="8" t="str">
        <f t="shared" si="489"/>
        <v/>
      </c>
      <c r="EJ396" s="10" t="str">
        <f t="shared" si="490"/>
        <v/>
      </c>
      <c r="EL396" s="10" t="str">
        <f>IF($C396="", "", IF(COUNTIF($C$11:$C396, $C396)&gt;1, "", $C396))</f>
        <v>Vevey</v>
      </c>
      <c r="EM396" s="8">
        <f t="shared" si="491"/>
        <v>344</v>
      </c>
      <c r="EN396" s="10" t="str">
        <f t="shared" si="492"/>
        <v/>
      </c>
    </row>
    <row r="397" spans="1:144" hidden="1" x14ac:dyDescent="0.35">
      <c r="A397" s="2"/>
      <c r="B397" s="41" t="s">
        <v>637</v>
      </c>
      <c r="C397" s="42" t="s">
        <v>682</v>
      </c>
      <c r="D397" s="42" t="s">
        <v>683</v>
      </c>
      <c r="E397" s="49">
        <v>95</v>
      </c>
      <c r="F397" s="49">
        <v>58</v>
      </c>
      <c r="G397" s="49">
        <v>37</v>
      </c>
      <c r="H397" s="49">
        <v>5</v>
      </c>
      <c r="I397" s="42" t="s">
        <v>137</v>
      </c>
      <c r="J397" s="50" t="s">
        <v>137</v>
      </c>
      <c r="K397" s="49">
        <v>150</v>
      </c>
      <c r="L397" s="49">
        <v>90</v>
      </c>
      <c r="M397" s="49">
        <v>80</v>
      </c>
      <c r="N397" s="49">
        <v>25</v>
      </c>
      <c r="O397" s="49">
        <v>50</v>
      </c>
      <c r="P397" s="49">
        <v>18</v>
      </c>
      <c r="Q397" s="49">
        <v>80</v>
      </c>
      <c r="R397" s="49">
        <v>150</v>
      </c>
      <c r="S397" s="50" t="s">
        <v>7</v>
      </c>
      <c r="T397" s="49" t="s">
        <v>137</v>
      </c>
      <c r="U397" s="49" t="s">
        <v>137</v>
      </c>
      <c r="V397" s="49" t="s">
        <v>137</v>
      </c>
      <c r="W397" s="50" t="s">
        <v>7</v>
      </c>
      <c r="X397" s="49" t="s">
        <v>137</v>
      </c>
      <c r="Y397" s="50" t="s">
        <v>137</v>
      </c>
      <c r="Z397" s="49" t="s">
        <v>137</v>
      </c>
      <c r="AA397" s="49">
        <v>53</v>
      </c>
      <c r="AB397" s="67" t="s">
        <v>137</v>
      </c>
      <c r="AC397" s="63" t="s">
        <v>790</v>
      </c>
      <c r="AD397" s="63" t="s">
        <v>1129</v>
      </c>
      <c r="AE397" s="43" t="s">
        <v>137</v>
      </c>
      <c r="AF397" s="2"/>
      <c r="BE397" s="8" t="str">
        <f t="shared" si="493"/>
        <v>X</v>
      </c>
      <c r="BG397" s="8" t="str">
        <f t="shared" si="430"/>
        <v/>
      </c>
      <c r="BH397" s="8" t="str">
        <f t="shared" si="431"/>
        <v/>
      </c>
      <c r="BI397" s="8" t="str">
        <f t="shared" si="432"/>
        <v/>
      </c>
      <c r="BJ397" s="8" t="str">
        <f t="shared" si="433"/>
        <v/>
      </c>
      <c r="BK397" s="8" t="str">
        <f t="shared" si="434"/>
        <v/>
      </c>
      <c r="BL397" s="8" t="str">
        <f t="shared" si="435"/>
        <v/>
      </c>
      <c r="BM397" s="8" t="str">
        <f t="shared" si="436"/>
        <v/>
      </c>
      <c r="BN397" s="8" t="str">
        <f t="shared" si="437"/>
        <v>Yellow</v>
      </c>
      <c r="BO397" s="8" t="str">
        <f t="shared" si="438"/>
        <v>Yellow</v>
      </c>
      <c r="BP397" s="8" t="str">
        <f t="shared" si="439"/>
        <v/>
      </c>
      <c r="BQ397" s="8" t="str">
        <f t="shared" si="440"/>
        <v/>
      </c>
      <c r="BR397" s="8" t="str">
        <f t="shared" si="441"/>
        <v/>
      </c>
      <c r="BS397" s="8" t="str">
        <f t="shared" si="442"/>
        <v/>
      </c>
      <c r="BT397" s="8" t="str">
        <f t="shared" si="443"/>
        <v/>
      </c>
      <c r="BU397" s="8" t="str">
        <f t="shared" si="444"/>
        <v/>
      </c>
      <c r="BV397" s="8" t="str">
        <f t="shared" si="445"/>
        <v/>
      </c>
      <c r="BW397" s="8" t="str">
        <f t="shared" si="446"/>
        <v/>
      </c>
      <c r="BX397" s="8" t="str">
        <f t="shared" si="447"/>
        <v/>
      </c>
      <c r="BY397" s="8" t="str">
        <f t="shared" si="448"/>
        <v>Yellow</v>
      </c>
      <c r="BZ397" s="8" t="str">
        <f t="shared" si="449"/>
        <v>Yellow</v>
      </c>
      <c r="CA397" s="8" t="str">
        <f t="shared" si="450"/>
        <v>Yellow</v>
      </c>
      <c r="CB397" s="8" t="str">
        <f t="shared" si="451"/>
        <v/>
      </c>
      <c r="CC397" s="8" t="str">
        <f t="shared" si="452"/>
        <v>Yellow</v>
      </c>
      <c r="CD397" s="8" t="str">
        <f t="shared" si="453"/>
        <v>Yellow</v>
      </c>
      <c r="CE397" s="8" t="str">
        <f t="shared" si="454"/>
        <v>Yellow</v>
      </c>
      <c r="CF397" s="8" t="str">
        <f t="shared" si="455"/>
        <v/>
      </c>
      <c r="CG397" s="8" t="str">
        <f t="shared" si="494"/>
        <v>Yellow</v>
      </c>
      <c r="CH397" s="8" t="str">
        <f t="shared" si="456"/>
        <v/>
      </c>
      <c r="CI397" s="8" t="str">
        <f t="shared" si="495"/>
        <v/>
      </c>
      <c r="CJ397" s="8" t="str">
        <f t="shared" si="457"/>
        <v>Yellow</v>
      </c>
      <c r="CL397" s="10" t="str">
        <f t="shared" si="496"/>
        <v>Switzerland - Ascona - Hotel Eden Roc, Ascona</v>
      </c>
      <c r="CN397" s="22">
        <f t="shared" si="458"/>
        <v>90</v>
      </c>
      <c r="CO397" s="22" t="str">
        <f t="shared" si="459"/>
        <v/>
      </c>
      <c r="CP397" s="22" t="str">
        <f t="shared" si="460"/>
        <v/>
      </c>
      <c r="CQ397" s="22" t="str">
        <f t="shared" si="461"/>
        <v/>
      </c>
      <c r="CR397" s="22" t="str">
        <f t="shared" si="497"/>
        <v/>
      </c>
      <c r="CS397" s="22">
        <f t="shared" si="498"/>
        <v>53</v>
      </c>
      <c r="CY397" s="8" t="str">
        <f t="shared" si="462"/>
        <v>X</v>
      </c>
      <c r="CZ397" s="29" t="str">
        <f t="shared" si="463"/>
        <v>X</v>
      </c>
      <c r="DB397" s="8" t="str">
        <f t="shared" si="464"/>
        <v>X</v>
      </c>
      <c r="DC397" s="8" t="str">
        <f t="shared" si="465"/>
        <v>X</v>
      </c>
      <c r="DD397" s="8" t="str">
        <f t="shared" si="466"/>
        <v>X</v>
      </c>
      <c r="DE397" s="8" t="str">
        <f t="shared" si="467"/>
        <v>X</v>
      </c>
      <c r="DF397" s="8" t="str">
        <f t="shared" si="468"/>
        <v>X</v>
      </c>
      <c r="DG397" s="8" t="str">
        <f t="shared" si="469"/>
        <v>X</v>
      </c>
      <c r="DH397" s="8" t="str">
        <f t="shared" si="470"/>
        <v>X</v>
      </c>
      <c r="DI397" s="8" t="str">
        <f t="shared" si="471"/>
        <v>X</v>
      </c>
      <c r="DJ397" s="8" t="str">
        <f t="shared" si="472"/>
        <v>X</v>
      </c>
      <c r="DK397" s="8" t="str">
        <f t="shared" si="473"/>
        <v>X</v>
      </c>
      <c r="DL397" s="8" t="str">
        <f t="shared" si="474"/>
        <v>X</v>
      </c>
      <c r="DM397" s="8" t="str">
        <f t="shared" si="475"/>
        <v>X</v>
      </c>
      <c r="DN397" s="8" t="str">
        <f t="shared" si="476"/>
        <v>X</v>
      </c>
      <c r="DO397" s="8" t="str">
        <f t="shared" si="477"/>
        <v>X</v>
      </c>
      <c r="DP397" s="8" t="str">
        <f t="shared" si="478"/>
        <v>X</v>
      </c>
      <c r="DQ397" s="8" t="str">
        <f t="shared" si="479"/>
        <v>X</v>
      </c>
      <c r="DR397" s="8" t="str">
        <f t="shared" si="480"/>
        <v>X</v>
      </c>
      <c r="DS397" s="8" t="str">
        <f t="shared" si="481"/>
        <v>X</v>
      </c>
      <c r="DT397" s="8" t="str">
        <f t="shared" si="482"/>
        <v>X</v>
      </c>
      <c r="DU397" s="8" t="str">
        <f t="shared" si="483"/>
        <v>X</v>
      </c>
      <c r="DV397" s="8" t="str">
        <f t="shared" si="484"/>
        <v>X</v>
      </c>
      <c r="DW397" s="8" t="str">
        <f t="shared" si="485"/>
        <v>X</v>
      </c>
      <c r="DX397" s="8" t="str">
        <f t="shared" si="486"/>
        <v>X</v>
      </c>
      <c r="DZ397" s="8" t="str">
        <f t="shared" si="487"/>
        <v>X</v>
      </c>
      <c r="EB397" s="8">
        <f>IF($DZ397="", "", COUNTIF($DZ$11:$DZ397, "X"))</f>
        <v>387</v>
      </c>
      <c r="ED397" s="10" t="str">
        <f t="shared" si="488"/>
        <v>387. Hotel Eden Roc, Ascona</v>
      </c>
      <c r="EF397" s="8">
        <v>387</v>
      </c>
      <c r="EH397" s="10" t="str">
        <f>IF($B397="", "", IF(COUNTIF($B$11:$B397, $B397)&gt;1, "", $B397))</f>
        <v/>
      </c>
      <c r="EI397" s="8" t="str">
        <f t="shared" si="489"/>
        <v/>
      </c>
      <c r="EJ397" s="10" t="str">
        <f t="shared" si="490"/>
        <v/>
      </c>
      <c r="EL397" s="10" t="str">
        <f>IF($C397="", "", IF(COUNTIF($C$11:$C397, $C397)&gt;1, "", $C397))</f>
        <v>Ascona</v>
      </c>
      <c r="EM397" s="8">
        <f t="shared" si="491"/>
        <v>12</v>
      </c>
      <c r="EN397" s="10" t="str">
        <f t="shared" si="492"/>
        <v/>
      </c>
    </row>
    <row r="398" spans="1:144" hidden="1" x14ac:dyDescent="0.35">
      <c r="A398" s="2"/>
      <c r="B398" s="41" t="s">
        <v>637</v>
      </c>
      <c r="C398" s="42" t="s">
        <v>661</v>
      </c>
      <c r="D398" s="42" t="s">
        <v>665</v>
      </c>
      <c r="E398" s="49">
        <v>29</v>
      </c>
      <c r="F398" s="49">
        <v>23</v>
      </c>
      <c r="G398" s="49">
        <v>6</v>
      </c>
      <c r="H398" s="49">
        <v>2</v>
      </c>
      <c r="I398" s="42" t="s">
        <v>137</v>
      </c>
      <c r="J398" s="50" t="s">
        <v>137</v>
      </c>
      <c r="K398" s="49">
        <v>100</v>
      </c>
      <c r="L398" s="49">
        <v>136</v>
      </c>
      <c r="M398" s="49">
        <v>100</v>
      </c>
      <c r="N398" s="49">
        <v>48</v>
      </c>
      <c r="O398" s="49">
        <v>30</v>
      </c>
      <c r="P398" s="49">
        <v>48</v>
      </c>
      <c r="Q398" s="49">
        <v>100</v>
      </c>
      <c r="R398" s="49">
        <v>100</v>
      </c>
      <c r="S398" s="50" t="s">
        <v>8</v>
      </c>
      <c r="T398" s="49" t="s">
        <v>137</v>
      </c>
      <c r="U398" s="49" t="s">
        <v>137</v>
      </c>
      <c r="V398" s="49" t="s">
        <v>137</v>
      </c>
      <c r="W398" s="50" t="s">
        <v>7</v>
      </c>
      <c r="X398" s="49" t="s">
        <v>137</v>
      </c>
      <c r="Y398" s="50" t="s">
        <v>137</v>
      </c>
      <c r="Z398" s="49" t="s">
        <v>137</v>
      </c>
      <c r="AA398" s="49">
        <v>40</v>
      </c>
      <c r="AB398" s="67" t="s">
        <v>137</v>
      </c>
      <c r="AC398" s="63" t="s">
        <v>790</v>
      </c>
      <c r="AD398" s="63" t="s">
        <v>1115</v>
      </c>
      <c r="AE398" s="43" t="s">
        <v>137</v>
      </c>
      <c r="AF398" s="2"/>
      <c r="BE398" s="8" t="str">
        <f t="shared" si="493"/>
        <v>X</v>
      </c>
      <c r="BG398" s="8" t="str">
        <f t="shared" si="430"/>
        <v/>
      </c>
      <c r="BH398" s="8" t="str">
        <f t="shared" si="431"/>
        <v/>
      </c>
      <c r="BI398" s="8" t="str">
        <f t="shared" si="432"/>
        <v/>
      </c>
      <c r="BJ398" s="8" t="str">
        <f t="shared" si="433"/>
        <v/>
      </c>
      <c r="BK398" s="8" t="str">
        <f t="shared" si="434"/>
        <v/>
      </c>
      <c r="BL398" s="8" t="str">
        <f t="shared" si="435"/>
        <v/>
      </c>
      <c r="BM398" s="8" t="str">
        <f t="shared" si="436"/>
        <v/>
      </c>
      <c r="BN398" s="8" t="str">
        <f t="shared" si="437"/>
        <v>Yellow</v>
      </c>
      <c r="BO398" s="8" t="str">
        <f t="shared" si="438"/>
        <v>Yellow</v>
      </c>
      <c r="BP398" s="8" t="str">
        <f t="shared" si="439"/>
        <v/>
      </c>
      <c r="BQ398" s="8" t="str">
        <f t="shared" si="440"/>
        <v/>
      </c>
      <c r="BR398" s="8" t="str">
        <f t="shared" si="441"/>
        <v/>
      </c>
      <c r="BS398" s="8" t="str">
        <f t="shared" si="442"/>
        <v/>
      </c>
      <c r="BT398" s="8" t="str">
        <f t="shared" si="443"/>
        <v/>
      </c>
      <c r="BU398" s="8" t="str">
        <f t="shared" si="444"/>
        <v/>
      </c>
      <c r="BV398" s="8" t="str">
        <f t="shared" si="445"/>
        <v/>
      </c>
      <c r="BW398" s="8" t="str">
        <f t="shared" si="446"/>
        <v/>
      </c>
      <c r="BX398" s="8" t="str">
        <f t="shared" si="447"/>
        <v/>
      </c>
      <c r="BY398" s="8" t="str">
        <f t="shared" si="448"/>
        <v>Yellow</v>
      </c>
      <c r="BZ398" s="8" t="str">
        <f t="shared" si="449"/>
        <v>Yellow</v>
      </c>
      <c r="CA398" s="8" t="str">
        <f t="shared" si="450"/>
        <v>Yellow</v>
      </c>
      <c r="CB398" s="8" t="str">
        <f t="shared" si="451"/>
        <v/>
      </c>
      <c r="CC398" s="8" t="str">
        <f t="shared" si="452"/>
        <v>Yellow</v>
      </c>
      <c r="CD398" s="8" t="str">
        <f t="shared" si="453"/>
        <v>Yellow</v>
      </c>
      <c r="CE398" s="8" t="str">
        <f t="shared" si="454"/>
        <v>Yellow</v>
      </c>
      <c r="CF398" s="8" t="str">
        <f t="shared" si="455"/>
        <v/>
      </c>
      <c r="CG398" s="8" t="str">
        <f t="shared" si="494"/>
        <v>Yellow</v>
      </c>
      <c r="CH398" s="8" t="str">
        <f t="shared" si="456"/>
        <v/>
      </c>
      <c r="CI398" s="8" t="str">
        <f t="shared" si="495"/>
        <v/>
      </c>
      <c r="CJ398" s="8" t="str">
        <f t="shared" si="457"/>
        <v>Yellow</v>
      </c>
      <c r="CL398" s="10" t="str">
        <f t="shared" si="496"/>
        <v>Switzerland - Crans Montana - Guarda Golf Hotel &amp; Residences</v>
      </c>
      <c r="CN398" s="22">
        <f t="shared" si="458"/>
        <v>136</v>
      </c>
      <c r="CO398" s="22" t="str">
        <f t="shared" si="459"/>
        <v/>
      </c>
      <c r="CP398" s="22" t="str">
        <f t="shared" si="460"/>
        <v/>
      </c>
      <c r="CQ398" s="22" t="str">
        <f t="shared" si="461"/>
        <v/>
      </c>
      <c r="CR398" s="22" t="str">
        <f t="shared" si="497"/>
        <v/>
      </c>
      <c r="CS398" s="22">
        <f t="shared" si="498"/>
        <v>40</v>
      </c>
      <c r="CY398" s="8" t="str">
        <f t="shared" si="462"/>
        <v>X</v>
      </c>
      <c r="CZ398" s="29" t="str">
        <f t="shared" si="463"/>
        <v>X</v>
      </c>
      <c r="DB398" s="8" t="str">
        <f t="shared" si="464"/>
        <v>X</v>
      </c>
      <c r="DC398" s="8" t="str">
        <f t="shared" si="465"/>
        <v>X</v>
      </c>
      <c r="DD398" s="8" t="str">
        <f t="shared" si="466"/>
        <v>X</v>
      </c>
      <c r="DE398" s="8" t="str">
        <f t="shared" si="467"/>
        <v>X</v>
      </c>
      <c r="DF398" s="8" t="str">
        <f t="shared" si="468"/>
        <v>X</v>
      </c>
      <c r="DG398" s="8" t="str">
        <f t="shared" si="469"/>
        <v>X</v>
      </c>
      <c r="DH398" s="8" t="str">
        <f t="shared" si="470"/>
        <v>X</v>
      </c>
      <c r="DI398" s="8" t="str">
        <f t="shared" si="471"/>
        <v>X</v>
      </c>
      <c r="DJ398" s="8" t="str">
        <f t="shared" si="472"/>
        <v>X</v>
      </c>
      <c r="DK398" s="8" t="str">
        <f t="shared" si="473"/>
        <v>X</v>
      </c>
      <c r="DL398" s="8" t="str">
        <f t="shared" si="474"/>
        <v>X</v>
      </c>
      <c r="DM398" s="8" t="str">
        <f t="shared" si="475"/>
        <v>X</v>
      </c>
      <c r="DN398" s="8" t="str">
        <f t="shared" si="476"/>
        <v>X</v>
      </c>
      <c r="DO398" s="8" t="str">
        <f t="shared" si="477"/>
        <v>X</v>
      </c>
      <c r="DP398" s="8" t="str">
        <f t="shared" si="478"/>
        <v>X</v>
      </c>
      <c r="DQ398" s="8" t="str">
        <f t="shared" si="479"/>
        <v>X</v>
      </c>
      <c r="DR398" s="8" t="str">
        <f t="shared" si="480"/>
        <v>X</v>
      </c>
      <c r="DS398" s="8" t="str">
        <f t="shared" si="481"/>
        <v>X</v>
      </c>
      <c r="DT398" s="8" t="str">
        <f t="shared" si="482"/>
        <v>X</v>
      </c>
      <c r="DU398" s="8" t="str">
        <f t="shared" si="483"/>
        <v>X</v>
      </c>
      <c r="DV398" s="8" t="str">
        <f t="shared" si="484"/>
        <v>X</v>
      </c>
      <c r="DW398" s="8" t="str">
        <f t="shared" si="485"/>
        <v>X</v>
      </c>
      <c r="DX398" s="8" t="str">
        <f t="shared" si="486"/>
        <v>X</v>
      </c>
      <c r="DZ398" s="8" t="str">
        <f t="shared" si="487"/>
        <v>X</v>
      </c>
      <c r="EB398" s="8">
        <f>IF($DZ398="", "", COUNTIF($DZ$11:$DZ398, "X"))</f>
        <v>388</v>
      </c>
      <c r="ED398" s="10" t="str">
        <f t="shared" si="488"/>
        <v>388. Guarda Golf Hotel &amp; Residences</v>
      </c>
      <c r="EF398" s="8">
        <v>388</v>
      </c>
      <c r="EH398" s="10" t="str">
        <f>IF($B398="", "", IF(COUNTIF($B$11:$B398, $B398)&gt;1, "", $B398))</f>
        <v/>
      </c>
      <c r="EI398" s="8" t="str">
        <f t="shared" si="489"/>
        <v/>
      </c>
      <c r="EJ398" s="10" t="str">
        <f t="shared" si="490"/>
        <v/>
      </c>
      <c r="EL398" s="10" t="str">
        <f>IF($C398="", "", IF(COUNTIF($C$11:$C398, $C398)&gt;1, "", $C398))</f>
        <v>Crans Montana</v>
      </c>
      <c r="EM398" s="8">
        <f t="shared" si="491"/>
        <v>76</v>
      </c>
      <c r="EN398" s="10" t="str">
        <f t="shared" si="492"/>
        <v/>
      </c>
    </row>
    <row r="399" spans="1:144" hidden="1" x14ac:dyDescent="0.35">
      <c r="A399" s="2"/>
      <c r="B399" s="41" t="s">
        <v>637</v>
      </c>
      <c r="C399" s="42" t="s">
        <v>654</v>
      </c>
      <c r="D399" s="42" t="s">
        <v>655</v>
      </c>
      <c r="E399" s="49">
        <v>93</v>
      </c>
      <c r="F399" s="49">
        <v>86</v>
      </c>
      <c r="G399" s="49">
        <v>7</v>
      </c>
      <c r="H399" s="49">
        <v>3</v>
      </c>
      <c r="I399" s="42" t="s">
        <v>137</v>
      </c>
      <c r="J399" s="50" t="s">
        <v>137</v>
      </c>
      <c r="K399" s="49">
        <v>250</v>
      </c>
      <c r="L399" s="49">
        <v>416</v>
      </c>
      <c r="M399" s="49">
        <v>160</v>
      </c>
      <c r="N399" s="49">
        <v>70</v>
      </c>
      <c r="O399" s="49">
        <v>50</v>
      </c>
      <c r="P399" s="49">
        <v>45</v>
      </c>
      <c r="Q399" s="49">
        <v>90</v>
      </c>
      <c r="R399" s="49">
        <v>150</v>
      </c>
      <c r="S399" s="50" t="s">
        <v>7</v>
      </c>
      <c r="T399" s="49" t="s">
        <v>137</v>
      </c>
      <c r="U399" s="49" t="s">
        <v>137</v>
      </c>
      <c r="V399" s="49" t="s">
        <v>137</v>
      </c>
      <c r="W399" s="50" t="s">
        <v>7</v>
      </c>
      <c r="X399" s="49" t="s">
        <v>137</v>
      </c>
      <c r="Y399" s="50" t="s">
        <v>137</v>
      </c>
      <c r="Z399" s="49" t="s">
        <v>137</v>
      </c>
      <c r="AA399" s="49">
        <v>4</v>
      </c>
      <c r="AB399" s="67" t="s">
        <v>137</v>
      </c>
      <c r="AC399" s="63" t="s">
        <v>790</v>
      </c>
      <c r="AD399" s="63" t="s">
        <v>1108</v>
      </c>
      <c r="AE399" s="43" t="s">
        <v>137</v>
      </c>
      <c r="AF399" s="2"/>
      <c r="BE399" s="8" t="str">
        <f t="shared" si="493"/>
        <v>X</v>
      </c>
      <c r="BG399" s="8" t="str">
        <f t="shared" si="430"/>
        <v/>
      </c>
      <c r="BH399" s="8" t="str">
        <f t="shared" si="431"/>
        <v/>
      </c>
      <c r="BI399" s="8" t="str">
        <f t="shared" si="432"/>
        <v/>
      </c>
      <c r="BJ399" s="8" t="str">
        <f t="shared" si="433"/>
        <v/>
      </c>
      <c r="BK399" s="8" t="str">
        <f t="shared" si="434"/>
        <v/>
      </c>
      <c r="BL399" s="8" t="str">
        <f t="shared" si="435"/>
        <v/>
      </c>
      <c r="BM399" s="8" t="str">
        <f t="shared" si="436"/>
        <v/>
      </c>
      <c r="BN399" s="8" t="str">
        <f t="shared" si="437"/>
        <v>Yellow</v>
      </c>
      <c r="BO399" s="8" t="str">
        <f t="shared" si="438"/>
        <v>Yellow</v>
      </c>
      <c r="BP399" s="8" t="str">
        <f t="shared" si="439"/>
        <v/>
      </c>
      <c r="BQ399" s="8" t="str">
        <f t="shared" si="440"/>
        <v/>
      </c>
      <c r="BR399" s="8" t="str">
        <f t="shared" si="441"/>
        <v/>
      </c>
      <c r="BS399" s="8" t="str">
        <f t="shared" si="442"/>
        <v/>
      </c>
      <c r="BT399" s="8" t="str">
        <f t="shared" si="443"/>
        <v/>
      </c>
      <c r="BU399" s="8" t="str">
        <f t="shared" si="444"/>
        <v/>
      </c>
      <c r="BV399" s="8" t="str">
        <f t="shared" si="445"/>
        <v/>
      </c>
      <c r="BW399" s="8" t="str">
        <f t="shared" si="446"/>
        <v/>
      </c>
      <c r="BX399" s="8" t="str">
        <f t="shared" si="447"/>
        <v/>
      </c>
      <c r="BY399" s="8" t="str">
        <f t="shared" si="448"/>
        <v>Yellow</v>
      </c>
      <c r="BZ399" s="8" t="str">
        <f t="shared" si="449"/>
        <v>Yellow</v>
      </c>
      <c r="CA399" s="8" t="str">
        <f t="shared" si="450"/>
        <v>Yellow</v>
      </c>
      <c r="CB399" s="8" t="str">
        <f t="shared" si="451"/>
        <v/>
      </c>
      <c r="CC399" s="8" t="str">
        <f t="shared" si="452"/>
        <v>Yellow</v>
      </c>
      <c r="CD399" s="8" t="str">
        <f t="shared" si="453"/>
        <v>Yellow</v>
      </c>
      <c r="CE399" s="8" t="str">
        <f t="shared" si="454"/>
        <v>Yellow</v>
      </c>
      <c r="CF399" s="8" t="str">
        <f t="shared" si="455"/>
        <v/>
      </c>
      <c r="CG399" s="8" t="str">
        <f t="shared" si="494"/>
        <v>Yellow</v>
      </c>
      <c r="CH399" s="8" t="str">
        <f t="shared" si="456"/>
        <v/>
      </c>
      <c r="CI399" s="8" t="str">
        <f t="shared" si="495"/>
        <v/>
      </c>
      <c r="CJ399" s="8" t="str">
        <f t="shared" si="457"/>
        <v>Yellow</v>
      </c>
      <c r="CL399" s="10" t="str">
        <f t="shared" si="496"/>
        <v>Switzerland - Lugano - Hotel Splendide Royal</v>
      </c>
      <c r="CN399" s="22">
        <f t="shared" si="458"/>
        <v>416</v>
      </c>
      <c r="CO399" s="22" t="str">
        <f t="shared" si="459"/>
        <v/>
      </c>
      <c r="CP399" s="22" t="str">
        <f t="shared" si="460"/>
        <v/>
      </c>
      <c r="CQ399" s="22" t="str">
        <f t="shared" si="461"/>
        <v/>
      </c>
      <c r="CR399" s="22" t="str">
        <f t="shared" si="497"/>
        <v/>
      </c>
      <c r="CS399" s="22">
        <f t="shared" si="498"/>
        <v>4</v>
      </c>
      <c r="CY399" s="8" t="str">
        <f t="shared" si="462"/>
        <v>X</v>
      </c>
      <c r="CZ399" s="29" t="str">
        <f t="shared" si="463"/>
        <v>X</v>
      </c>
      <c r="DB399" s="8" t="str">
        <f t="shared" si="464"/>
        <v>X</v>
      </c>
      <c r="DC399" s="8" t="str">
        <f t="shared" si="465"/>
        <v>X</v>
      </c>
      <c r="DD399" s="8" t="str">
        <f t="shared" si="466"/>
        <v>X</v>
      </c>
      <c r="DE399" s="8" t="str">
        <f t="shared" si="467"/>
        <v>X</v>
      </c>
      <c r="DF399" s="8" t="str">
        <f t="shared" si="468"/>
        <v>X</v>
      </c>
      <c r="DG399" s="8" t="str">
        <f t="shared" si="469"/>
        <v>X</v>
      </c>
      <c r="DH399" s="8" t="str">
        <f t="shared" si="470"/>
        <v>X</v>
      </c>
      <c r="DI399" s="8" t="str">
        <f t="shared" si="471"/>
        <v>X</v>
      </c>
      <c r="DJ399" s="8" t="str">
        <f t="shared" si="472"/>
        <v>X</v>
      </c>
      <c r="DK399" s="8" t="str">
        <f t="shared" si="473"/>
        <v>X</v>
      </c>
      <c r="DL399" s="8" t="str">
        <f t="shared" si="474"/>
        <v>X</v>
      </c>
      <c r="DM399" s="8" t="str">
        <f t="shared" si="475"/>
        <v>X</v>
      </c>
      <c r="DN399" s="8" t="str">
        <f t="shared" si="476"/>
        <v>X</v>
      </c>
      <c r="DO399" s="8" t="str">
        <f t="shared" si="477"/>
        <v>X</v>
      </c>
      <c r="DP399" s="8" t="str">
        <f t="shared" si="478"/>
        <v>X</v>
      </c>
      <c r="DQ399" s="8" t="str">
        <f t="shared" si="479"/>
        <v>X</v>
      </c>
      <c r="DR399" s="8" t="str">
        <f t="shared" si="480"/>
        <v>X</v>
      </c>
      <c r="DS399" s="8" t="str">
        <f t="shared" si="481"/>
        <v>X</v>
      </c>
      <c r="DT399" s="8" t="str">
        <f t="shared" si="482"/>
        <v>X</v>
      </c>
      <c r="DU399" s="8" t="str">
        <f t="shared" si="483"/>
        <v>X</v>
      </c>
      <c r="DV399" s="8" t="str">
        <f t="shared" si="484"/>
        <v>X</v>
      </c>
      <c r="DW399" s="8" t="str">
        <f t="shared" si="485"/>
        <v>X</v>
      </c>
      <c r="DX399" s="8" t="str">
        <f t="shared" si="486"/>
        <v>X</v>
      </c>
      <c r="DZ399" s="8" t="str">
        <f t="shared" si="487"/>
        <v>X</v>
      </c>
      <c r="EB399" s="8">
        <f>IF($DZ399="", "", COUNTIF($DZ$11:$DZ399, "X"))</f>
        <v>389</v>
      </c>
      <c r="ED399" s="10" t="str">
        <f t="shared" si="488"/>
        <v>389. Hotel Splendide Royal</v>
      </c>
      <c r="EF399" s="8">
        <v>389</v>
      </c>
      <c r="EH399" s="10" t="str">
        <f>IF($B399="", "", IF(COUNTIF($B$11:$B399, $B399)&gt;1, "", $B399))</f>
        <v/>
      </c>
      <c r="EI399" s="8" t="str">
        <f t="shared" si="489"/>
        <v/>
      </c>
      <c r="EJ399" s="10" t="str">
        <f t="shared" si="490"/>
        <v/>
      </c>
      <c r="EL399" s="10" t="str">
        <f>IF($C399="", "", IF(COUNTIF($C$11:$C399, $C399)&gt;1, "", $C399))</f>
        <v>Lugano</v>
      </c>
      <c r="EM399" s="8">
        <f t="shared" si="491"/>
        <v>166</v>
      </c>
      <c r="EN399" s="10" t="str">
        <f t="shared" si="492"/>
        <v/>
      </c>
    </row>
    <row r="400" spans="1:144" hidden="1" x14ac:dyDescent="0.35">
      <c r="A400" s="2"/>
      <c r="B400" s="41" t="s">
        <v>637</v>
      </c>
      <c r="C400" s="42" t="s">
        <v>656</v>
      </c>
      <c r="D400" s="42" t="s">
        <v>657</v>
      </c>
      <c r="E400" s="49">
        <v>164</v>
      </c>
      <c r="F400" s="49">
        <v>123</v>
      </c>
      <c r="G400" s="49">
        <v>41</v>
      </c>
      <c r="H400" s="49">
        <v>9</v>
      </c>
      <c r="I400" s="42" t="s">
        <v>137</v>
      </c>
      <c r="J400" s="50" t="s">
        <v>137</v>
      </c>
      <c r="K400" s="49">
        <v>164</v>
      </c>
      <c r="L400" s="49">
        <v>1461</v>
      </c>
      <c r="M400" s="49">
        <v>500</v>
      </c>
      <c r="N400" s="49">
        <v>250</v>
      </c>
      <c r="O400" s="49">
        <v>180</v>
      </c>
      <c r="P400" s="49">
        <v>60</v>
      </c>
      <c r="Q400" s="49">
        <v>420</v>
      </c>
      <c r="R400" s="49">
        <v>700</v>
      </c>
      <c r="S400" s="50" t="s">
        <v>7</v>
      </c>
      <c r="T400" s="49" t="s">
        <v>137</v>
      </c>
      <c r="U400" s="49" t="s">
        <v>137</v>
      </c>
      <c r="V400" s="49" t="s">
        <v>137</v>
      </c>
      <c r="W400" s="50" t="s">
        <v>7</v>
      </c>
      <c r="X400" s="49" t="s">
        <v>137</v>
      </c>
      <c r="Y400" s="50" t="s">
        <v>137</v>
      </c>
      <c r="Z400" s="49" t="s">
        <v>137</v>
      </c>
      <c r="AA400" s="49">
        <v>162</v>
      </c>
      <c r="AB400" s="67" t="s">
        <v>137</v>
      </c>
      <c r="AC400" s="63" t="s">
        <v>790</v>
      </c>
      <c r="AD400" s="63" t="s">
        <v>1109</v>
      </c>
      <c r="AE400" s="43" t="s">
        <v>137</v>
      </c>
      <c r="AF400" s="2"/>
      <c r="BE400" s="8" t="str">
        <f t="shared" si="493"/>
        <v>X</v>
      </c>
      <c r="BG400" s="8" t="str">
        <f t="shared" si="430"/>
        <v/>
      </c>
      <c r="BH400" s="8" t="str">
        <f t="shared" si="431"/>
        <v/>
      </c>
      <c r="BI400" s="8" t="str">
        <f t="shared" si="432"/>
        <v/>
      </c>
      <c r="BJ400" s="8" t="str">
        <f t="shared" si="433"/>
        <v/>
      </c>
      <c r="BK400" s="8" t="str">
        <f t="shared" si="434"/>
        <v/>
      </c>
      <c r="BL400" s="8" t="str">
        <f t="shared" si="435"/>
        <v/>
      </c>
      <c r="BM400" s="8" t="str">
        <f t="shared" si="436"/>
        <v/>
      </c>
      <c r="BN400" s="8" t="str">
        <f t="shared" si="437"/>
        <v>Yellow</v>
      </c>
      <c r="BO400" s="8" t="str">
        <f t="shared" si="438"/>
        <v>Yellow</v>
      </c>
      <c r="BP400" s="8" t="str">
        <f t="shared" si="439"/>
        <v/>
      </c>
      <c r="BQ400" s="8" t="str">
        <f t="shared" si="440"/>
        <v/>
      </c>
      <c r="BR400" s="8" t="str">
        <f t="shared" si="441"/>
        <v/>
      </c>
      <c r="BS400" s="8" t="str">
        <f t="shared" si="442"/>
        <v/>
      </c>
      <c r="BT400" s="8" t="str">
        <f t="shared" si="443"/>
        <v/>
      </c>
      <c r="BU400" s="8" t="str">
        <f t="shared" si="444"/>
        <v/>
      </c>
      <c r="BV400" s="8" t="str">
        <f t="shared" si="445"/>
        <v/>
      </c>
      <c r="BW400" s="8" t="str">
        <f t="shared" si="446"/>
        <v/>
      </c>
      <c r="BX400" s="8" t="str">
        <f t="shared" si="447"/>
        <v/>
      </c>
      <c r="BY400" s="8" t="str">
        <f t="shared" si="448"/>
        <v>Yellow</v>
      </c>
      <c r="BZ400" s="8" t="str">
        <f t="shared" si="449"/>
        <v>Yellow</v>
      </c>
      <c r="CA400" s="8" t="str">
        <f t="shared" si="450"/>
        <v>Yellow</v>
      </c>
      <c r="CB400" s="8" t="str">
        <f t="shared" si="451"/>
        <v/>
      </c>
      <c r="CC400" s="8" t="str">
        <f t="shared" si="452"/>
        <v>Yellow</v>
      </c>
      <c r="CD400" s="8" t="str">
        <f t="shared" si="453"/>
        <v>Yellow</v>
      </c>
      <c r="CE400" s="8" t="str">
        <f t="shared" si="454"/>
        <v>Yellow</v>
      </c>
      <c r="CF400" s="8" t="str">
        <f t="shared" si="455"/>
        <v/>
      </c>
      <c r="CG400" s="8" t="str">
        <f t="shared" si="494"/>
        <v>Yellow</v>
      </c>
      <c r="CH400" s="8" t="str">
        <f t="shared" si="456"/>
        <v/>
      </c>
      <c r="CI400" s="8" t="str">
        <f t="shared" si="495"/>
        <v/>
      </c>
      <c r="CJ400" s="8" t="str">
        <f t="shared" si="457"/>
        <v>Yellow</v>
      </c>
      <c r="CL400" s="10" t="str">
        <f t="shared" si="496"/>
        <v>Switzerland - St. Moritz - Kulm Hotel St. Moritz</v>
      </c>
      <c r="CN400" s="22">
        <f t="shared" si="458"/>
        <v>1461</v>
      </c>
      <c r="CO400" s="22" t="str">
        <f t="shared" si="459"/>
        <v/>
      </c>
      <c r="CP400" s="22" t="str">
        <f t="shared" si="460"/>
        <v/>
      </c>
      <c r="CQ400" s="22" t="str">
        <f t="shared" si="461"/>
        <v/>
      </c>
      <c r="CR400" s="22" t="str">
        <f t="shared" si="497"/>
        <v/>
      </c>
      <c r="CS400" s="22">
        <f t="shared" si="498"/>
        <v>162</v>
      </c>
      <c r="CY400" s="8" t="str">
        <f t="shared" si="462"/>
        <v>X</v>
      </c>
      <c r="CZ400" s="29" t="str">
        <f t="shared" si="463"/>
        <v>X</v>
      </c>
      <c r="DB400" s="8" t="str">
        <f t="shared" si="464"/>
        <v>X</v>
      </c>
      <c r="DC400" s="8" t="str">
        <f t="shared" si="465"/>
        <v>X</v>
      </c>
      <c r="DD400" s="8" t="str">
        <f t="shared" si="466"/>
        <v>X</v>
      </c>
      <c r="DE400" s="8" t="str">
        <f t="shared" si="467"/>
        <v>X</v>
      </c>
      <c r="DF400" s="8" t="str">
        <f t="shared" si="468"/>
        <v>X</v>
      </c>
      <c r="DG400" s="8" t="str">
        <f t="shared" si="469"/>
        <v>X</v>
      </c>
      <c r="DH400" s="8" t="str">
        <f t="shared" si="470"/>
        <v>X</v>
      </c>
      <c r="DI400" s="8" t="str">
        <f t="shared" si="471"/>
        <v>X</v>
      </c>
      <c r="DJ400" s="8" t="str">
        <f t="shared" si="472"/>
        <v>X</v>
      </c>
      <c r="DK400" s="8" t="str">
        <f t="shared" si="473"/>
        <v>X</v>
      </c>
      <c r="DL400" s="8" t="str">
        <f t="shared" si="474"/>
        <v>X</v>
      </c>
      <c r="DM400" s="8" t="str">
        <f t="shared" si="475"/>
        <v>X</v>
      </c>
      <c r="DN400" s="8" t="str">
        <f t="shared" si="476"/>
        <v>X</v>
      </c>
      <c r="DO400" s="8" t="str">
        <f t="shared" si="477"/>
        <v>X</v>
      </c>
      <c r="DP400" s="8" t="str">
        <f t="shared" si="478"/>
        <v>X</v>
      </c>
      <c r="DQ400" s="8" t="str">
        <f t="shared" si="479"/>
        <v>X</v>
      </c>
      <c r="DR400" s="8" t="str">
        <f t="shared" si="480"/>
        <v>X</v>
      </c>
      <c r="DS400" s="8" t="str">
        <f t="shared" si="481"/>
        <v>X</v>
      </c>
      <c r="DT400" s="8" t="str">
        <f t="shared" si="482"/>
        <v>X</v>
      </c>
      <c r="DU400" s="8" t="str">
        <f t="shared" si="483"/>
        <v>X</v>
      </c>
      <c r="DV400" s="8" t="str">
        <f t="shared" si="484"/>
        <v>X</v>
      </c>
      <c r="DW400" s="8" t="str">
        <f t="shared" si="485"/>
        <v>X</v>
      </c>
      <c r="DX400" s="8" t="str">
        <f t="shared" si="486"/>
        <v>X</v>
      </c>
      <c r="DZ400" s="8" t="str">
        <f t="shared" si="487"/>
        <v>X</v>
      </c>
      <c r="EB400" s="8">
        <f>IF($DZ400="", "", COUNTIF($DZ$11:$DZ400, "X"))</f>
        <v>390</v>
      </c>
      <c r="ED400" s="10" t="str">
        <f t="shared" si="488"/>
        <v>390. Kulm Hotel St. Moritz</v>
      </c>
      <c r="EF400" s="8">
        <v>390</v>
      </c>
      <c r="EH400" s="10" t="str">
        <f>IF($B400="", "", IF(COUNTIF($B$11:$B400, $B400)&gt;1, "", $B400))</f>
        <v/>
      </c>
      <c r="EI400" s="8" t="str">
        <f t="shared" si="489"/>
        <v/>
      </c>
      <c r="EJ400" s="10" t="str">
        <f t="shared" si="490"/>
        <v/>
      </c>
      <c r="EL400" s="10" t="str">
        <f>IF($C400="", "", IF(COUNTIF($C$11:$C400, $C400)&gt;1, "", $C400))</f>
        <v/>
      </c>
      <c r="EM400" s="8" t="str">
        <f t="shared" si="491"/>
        <v/>
      </c>
      <c r="EN400" s="10" t="str">
        <f t="shared" si="492"/>
        <v/>
      </c>
    </row>
    <row r="401" spans="1:144" hidden="1" x14ac:dyDescent="0.35">
      <c r="A401" s="2"/>
      <c r="B401" s="41" t="s">
        <v>637</v>
      </c>
      <c r="C401" s="42" t="s">
        <v>1501</v>
      </c>
      <c r="D401" s="42" t="s">
        <v>1502</v>
      </c>
      <c r="E401" s="49">
        <v>103</v>
      </c>
      <c r="F401" s="49">
        <v>73</v>
      </c>
      <c r="G401" s="49">
        <v>30</v>
      </c>
      <c r="H401" s="49">
        <v>3</v>
      </c>
      <c r="I401" s="42" t="s">
        <v>137</v>
      </c>
      <c r="J401" s="50" t="s">
        <v>137</v>
      </c>
      <c r="K401" s="49">
        <v>160</v>
      </c>
      <c r="L401" s="49">
        <v>180</v>
      </c>
      <c r="M401" s="49">
        <v>45</v>
      </c>
      <c r="N401" s="49">
        <v>36</v>
      </c>
      <c r="O401" s="49">
        <v>24</v>
      </c>
      <c r="P401" s="49">
        <v>30</v>
      </c>
      <c r="Q401" s="49">
        <v>110</v>
      </c>
      <c r="R401" s="49">
        <v>160</v>
      </c>
      <c r="S401" s="50" t="s">
        <v>7</v>
      </c>
      <c r="T401" s="49" t="s">
        <v>137</v>
      </c>
      <c r="U401" s="49" t="s">
        <v>137</v>
      </c>
      <c r="V401" s="49" t="s">
        <v>137</v>
      </c>
      <c r="W401" s="50" t="s">
        <v>137</v>
      </c>
      <c r="X401" s="49" t="s">
        <v>137</v>
      </c>
      <c r="Y401" s="50" t="s">
        <v>137</v>
      </c>
      <c r="Z401" s="49" t="s">
        <v>137</v>
      </c>
      <c r="AA401" s="49">
        <v>2</v>
      </c>
      <c r="AB401" s="67" t="s">
        <v>137</v>
      </c>
      <c r="AC401" s="63" t="s">
        <v>790</v>
      </c>
      <c r="AD401" s="63" t="s">
        <v>1112</v>
      </c>
      <c r="AE401" s="43" t="s">
        <v>137</v>
      </c>
      <c r="AF401" s="2"/>
      <c r="BE401" s="8" t="str">
        <f t="shared" si="493"/>
        <v>X</v>
      </c>
      <c r="BG401" s="8" t="str">
        <f t="shared" si="430"/>
        <v/>
      </c>
      <c r="BH401" s="8" t="str">
        <f t="shared" si="431"/>
        <v/>
      </c>
      <c r="BI401" s="8" t="str">
        <f t="shared" si="432"/>
        <v/>
      </c>
      <c r="BJ401" s="8" t="str">
        <f t="shared" si="433"/>
        <v/>
      </c>
      <c r="BK401" s="8" t="str">
        <f t="shared" si="434"/>
        <v/>
      </c>
      <c r="BL401" s="8" t="str">
        <f t="shared" si="435"/>
        <v/>
      </c>
      <c r="BM401" s="8" t="str">
        <f t="shared" si="436"/>
        <v/>
      </c>
      <c r="BN401" s="8" t="str">
        <f t="shared" si="437"/>
        <v>Yellow</v>
      </c>
      <c r="BO401" s="8" t="str">
        <f t="shared" si="438"/>
        <v>Yellow</v>
      </c>
      <c r="BP401" s="8" t="str">
        <f t="shared" si="439"/>
        <v/>
      </c>
      <c r="BQ401" s="8" t="str">
        <f t="shared" si="440"/>
        <v/>
      </c>
      <c r="BR401" s="8" t="str">
        <f t="shared" si="441"/>
        <v/>
      </c>
      <c r="BS401" s="8" t="str">
        <f t="shared" si="442"/>
        <v/>
      </c>
      <c r="BT401" s="8" t="str">
        <f t="shared" si="443"/>
        <v/>
      </c>
      <c r="BU401" s="8" t="str">
        <f t="shared" si="444"/>
        <v/>
      </c>
      <c r="BV401" s="8" t="str">
        <f t="shared" si="445"/>
        <v/>
      </c>
      <c r="BW401" s="8" t="str">
        <f t="shared" si="446"/>
        <v/>
      </c>
      <c r="BX401" s="8" t="str">
        <f t="shared" si="447"/>
        <v/>
      </c>
      <c r="BY401" s="8" t="str">
        <f t="shared" si="448"/>
        <v>Yellow</v>
      </c>
      <c r="BZ401" s="8" t="str">
        <f t="shared" si="449"/>
        <v>Yellow</v>
      </c>
      <c r="CA401" s="8" t="str">
        <f t="shared" si="450"/>
        <v>Yellow</v>
      </c>
      <c r="CB401" s="8" t="str">
        <f t="shared" si="451"/>
        <v>Yellow</v>
      </c>
      <c r="CC401" s="8" t="str">
        <f t="shared" si="452"/>
        <v>Yellow</v>
      </c>
      <c r="CD401" s="8" t="str">
        <f t="shared" si="453"/>
        <v>Yellow</v>
      </c>
      <c r="CE401" s="8" t="str">
        <f t="shared" si="454"/>
        <v>Yellow</v>
      </c>
      <c r="CF401" s="8" t="str">
        <f t="shared" si="455"/>
        <v/>
      </c>
      <c r="CG401" s="8" t="str">
        <f t="shared" si="494"/>
        <v>Yellow</v>
      </c>
      <c r="CH401" s="8" t="str">
        <f t="shared" si="456"/>
        <v/>
      </c>
      <c r="CI401" s="8" t="str">
        <f t="shared" si="495"/>
        <v/>
      </c>
      <c r="CJ401" s="8" t="str">
        <f t="shared" si="457"/>
        <v>Yellow</v>
      </c>
      <c r="CL401" s="10" t="str">
        <f t="shared" si="496"/>
        <v>Switzerland - Bellevue - La Réserve Genève Hotel, Spa and Villa</v>
      </c>
      <c r="CN401" s="22">
        <f t="shared" si="458"/>
        <v>180</v>
      </c>
      <c r="CO401" s="22" t="str">
        <f t="shared" si="459"/>
        <v/>
      </c>
      <c r="CP401" s="22" t="str">
        <f t="shared" si="460"/>
        <v/>
      </c>
      <c r="CQ401" s="22" t="str">
        <f t="shared" si="461"/>
        <v/>
      </c>
      <c r="CR401" s="22" t="str">
        <f t="shared" si="497"/>
        <v/>
      </c>
      <c r="CS401" s="22">
        <f t="shared" si="498"/>
        <v>2</v>
      </c>
      <c r="CY401" s="8" t="str">
        <f t="shared" si="462"/>
        <v>X</v>
      </c>
      <c r="CZ401" s="29" t="str">
        <f t="shared" si="463"/>
        <v>X</v>
      </c>
      <c r="DB401" s="8" t="str">
        <f t="shared" si="464"/>
        <v>X</v>
      </c>
      <c r="DC401" s="8" t="str">
        <f t="shared" si="465"/>
        <v>X</v>
      </c>
      <c r="DD401" s="8" t="str">
        <f t="shared" si="466"/>
        <v>X</v>
      </c>
      <c r="DE401" s="8" t="str">
        <f t="shared" si="467"/>
        <v>X</v>
      </c>
      <c r="DF401" s="8" t="str">
        <f t="shared" si="468"/>
        <v>X</v>
      </c>
      <c r="DG401" s="8" t="str">
        <f t="shared" si="469"/>
        <v>X</v>
      </c>
      <c r="DH401" s="8" t="str">
        <f t="shared" si="470"/>
        <v>X</v>
      </c>
      <c r="DI401" s="8" t="str">
        <f t="shared" si="471"/>
        <v>X</v>
      </c>
      <c r="DJ401" s="8" t="str">
        <f t="shared" si="472"/>
        <v>X</v>
      </c>
      <c r="DK401" s="8" t="str">
        <f t="shared" si="473"/>
        <v>X</v>
      </c>
      <c r="DL401" s="8" t="str">
        <f t="shared" si="474"/>
        <v>X</v>
      </c>
      <c r="DM401" s="8" t="str">
        <f t="shared" si="475"/>
        <v>X</v>
      </c>
      <c r="DN401" s="8" t="str">
        <f t="shared" si="476"/>
        <v>X</v>
      </c>
      <c r="DO401" s="8" t="str">
        <f t="shared" si="477"/>
        <v>X</v>
      </c>
      <c r="DP401" s="8" t="str">
        <f t="shared" si="478"/>
        <v>X</v>
      </c>
      <c r="DQ401" s="8" t="str">
        <f t="shared" si="479"/>
        <v>X</v>
      </c>
      <c r="DR401" s="8" t="str">
        <f t="shared" si="480"/>
        <v>X</v>
      </c>
      <c r="DS401" s="8" t="str">
        <f t="shared" si="481"/>
        <v>X</v>
      </c>
      <c r="DT401" s="8" t="str">
        <f t="shared" si="482"/>
        <v>X</v>
      </c>
      <c r="DU401" s="8" t="str">
        <f t="shared" si="483"/>
        <v>X</v>
      </c>
      <c r="DV401" s="8" t="str">
        <f t="shared" si="484"/>
        <v>X</v>
      </c>
      <c r="DW401" s="8" t="str">
        <f t="shared" si="485"/>
        <v>X</v>
      </c>
      <c r="DX401" s="8" t="str">
        <f t="shared" si="486"/>
        <v>X</v>
      </c>
      <c r="DZ401" s="8" t="str">
        <f t="shared" si="487"/>
        <v>X</v>
      </c>
      <c r="EB401" s="8">
        <f>IF($DZ401="", "", COUNTIF($DZ$11:$DZ401, "X"))</f>
        <v>391</v>
      </c>
      <c r="ED401" s="10" t="str">
        <f t="shared" si="488"/>
        <v>391. La Réserve Genève Hotel, Spa and Villa</v>
      </c>
      <c r="EF401" s="8">
        <v>391</v>
      </c>
      <c r="EH401" s="10" t="str">
        <f>IF($B401="", "", IF(COUNTIF($B$11:$B401, $B401)&gt;1, "", $B401))</f>
        <v/>
      </c>
      <c r="EI401" s="8" t="str">
        <f t="shared" si="489"/>
        <v/>
      </c>
      <c r="EJ401" s="10" t="str">
        <f t="shared" si="490"/>
        <v/>
      </c>
      <c r="EL401" s="10" t="str">
        <f>IF($C401="", "", IF(COUNTIF($C$11:$C401, $C401)&gt;1, "", $C401))</f>
        <v>Bellevue</v>
      </c>
      <c r="EM401" s="8">
        <f t="shared" si="491"/>
        <v>25</v>
      </c>
      <c r="EN401" s="10" t="str">
        <f t="shared" si="492"/>
        <v/>
      </c>
    </row>
    <row r="402" spans="1:144" hidden="1" x14ac:dyDescent="0.35">
      <c r="A402" s="2"/>
      <c r="B402" s="41" t="s">
        <v>637</v>
      </c>
      <c r="C402" s="42" t="s">
        <v>666</v>
      </c>
      <c r="D402" s="42" t="s">
        <v>667</v>
      </c>
      <c r="E402" s="49">
        <v>139</v>
      </c>
      <c r="F402" s="49">
        <v>95</v>
      </c>
      <c r="G402" s="49">
        <v>44</v>
      </c>
      <c r="H402" s="49">
        <v>14</v>
      </c>
      <c r="I402" s="42" t="s">
        <v>137</v>
      </c>
      <c r="J402" s="50" t="s">
        <v>137</v>
      </c>
      <c r="K402" s="49">
        <v>14</v>
      </c>
      <c r="L402" s="49">
        <v>1039</v>
      </c>
      <c r="M402" s="49">
        <v>340</v>
      </c>
      <c r="N402" s="49">
        <v>150</v>
      </c>
      <c r="O402" s="49">
        <v>140</v>
      </c>
      <c r="P402" s="49">
        <v>60</v>
      </c>
      <c r="Q402" s="49">
        <v>200</v>
      </c>
      <c r="R402" s="49">
        <v>350</v>
      </c>
      <c r="S402" s="50" t="s">
        <v>7</v>
      </c>
      <c r="T402" s="49" t="s">
        <v>137</v>
      </c>
      <c r="U402" s="49" t="s">
        <v>137</v>
      </c>
      <c r="V402" s="49" t="s">
        <v>137</v>
      </c>
      <c r="W402" s="50" t="s">
        <v>7</v>
      </c>
      <c r="X402" s="49" t="s">
        <v>137</v>
      </c>
      <c r="Y402" s="50" t="s">
        <v>137</v>
      </c>
      <c r="Z402" s="49" t="s">
        <v>137</v>
      </c>
      <c r="AA402" s="49">
        <v>39</v>
      </c>
      <c r="AB402" s="67" t="s">
        <v>137</v>
      </c>
      <c r="AC402" s="63" t="s">
        <v>790</v>
      </c>
      <c r="AD402" s="63" t="s">
        <v>1116</v>
      </c>
      <c r="AE402" s="43" t="s">
        <v>137</v>
      </c>
      <c r="AF402" s="2"/>
      <c r="BE402" s="8" t="str">
        <f t="shared" si="493"/>
        <v>X</v>
      </c>
      <c r="BG402" s="8" t="str">
        <f t="shared" si="430"/>
        <v/>
      </c>
      <c r="BH402" s="8" t="str">
        <f t="shared" si="431"/>
        <v/>
      </c>
      <c r="BI402" s="8" t="str">
        <f t="shared" si="432"/>
        <v/>
      </c>
      <c r="BJ402" s="8" t="str">
        <f t="shared" si="433"/>
        <v/>
      </c>
      <c r="BK402" s="8" t="str">
        <f t="shared" si="434"/>
        <v/>
      </c>
      <c r="BL402" s="8" t="str">
        <f t="shared" si="435"/>
        <v/>
      </c>
      <c r="BM402" s="8" t="str">
        <f t="shared" si="436"/>
        <v/>
      </c>
      <c r="BN402" s="8" t="str">
        <f t="shared" si="437"/>
        <v>Yellow</v>
      </c>
      <c r="BO402" s="8" t="str">
        <f t="shared" si="438"/>
        <v>Yellow</v>
      </c>
      <c r="BP402" s="8" t="str">
        <f t="shared" si="439"/>
        <v/>
      </c>
      <c r="BQ402" s="8" t="str">
        <f t="shared" si="440"/>
        <v/>
      </c>
      <c r="BR402" s="8" t="str">
        <f t="shared" si="441"/>
        <v/>
      </c>
      <c r="BS402" s="8" t="str">
        <f t="shared" si="442"/>
        <v/>
      </c>
      <c r="BT402" s="8" t="str">
        <f t="shared" si="443"/>
        <v/>
      </c>
      <c r="BU402" s="8" t="str">
        <f t="shared" si="444"/>
        <v/>
      </c>
      <c r="BV402" s="8" t="str">
        <f t="shared" si="445"/>
        <v/>
      </c>
      <c r="BW402" s="8" t="str">
        <f t="shared" si="446"/>
        <v/>
      </c>
      <c r="BX402" s="8" t="str">
        <f t="shared" si="447"/>
        <v/>
      </c>
      <c r="BY402" s="8" t="str">
        <f t="shared" si="448"/>
        <v>Yellow</v>
      </c>
      <c r="BZ402" s="8" t="str">
        <f t="shared" si="449"/>
        <v>Yellow</v>
      </c>
      <c r="CA402" s="8" t="str">
        <f t="shared" si="450"/>
        <v>Yellow</v>
      </c>
      <c r="CB402" s="8" t="str">
        <f t="shared" si="451"/>
        <v/>
      </c>
      <c r="CC402" s="8" t="str">
        <f t="shared" si="452"/>
        <v>Yellow</v>
      </c>
      <c r="CD402" s="8" t="str">
        <f t="shared" si="453"/>
        <v>Yellow</v>
      </c>
      <c r="CE402" s="8" t="str">
        <f t="shared" si="454"/>
        <v>Yellow</v>
      </c>
      <c r="CF402" s="8" t="str">
        <f t="shared" si="455"/>
        <v/>
      </c>
      <c r="CG402" s="8" t="str">
        <f t="shared" si="494"/>
        <v>Yellow</v>
      </c>
      <c r="CH402" s="8" t="str">
        <f t="shared" si="456"/>
        <v/>
      </c>
      <c r="CI402" s="8" t="str">
        <f t="shared" si="495"/>
        <v/>
      </c>
      <c r="CJ402" s="8" t="str">
        <f t="shared" si="457"/>
        <v>Yellow</v>
      </c>
      <c r="CL402" s="10" t="str">
        <f t="shared" si="496"/>
        <v>Switzerland - Lausanne - Lausanne Palace</v>
      </c>
      <c r="CN402" s="22">
        <f t="shared" si="458"/>
        <v>1039</v>
      </c>
      <c r="CO402" s="22" t="str">
        <f t="shared" si="459"/>
        <v/>
      </c>
      <c r="CP402" s="22" t="str">
        <f t="shared" si="460"/>
        <v/>
      </c>
      <c r="CQ402" s="22" t="str">
        <f t="shared" si="461"/>
        <v/>
      </c>
      <c r="CR402" s="22" t="str">
        <f t="shared" si="497"/>
        <v/>
      </c>
      <c r="CS402" s="22">
        <f t="shared" si="498"/>
        <v>39</v>
      </c>
      <c r="CY402" s="8" t="str">
        <f t="shared" si="462"/>
        <v>X</v>
      </c>
      <c r="CZ402" s="29" t="str">
        <f t="shared" si="463"/>
        <v>X</v>
      </c>
      <c r="DB402" s="8" t="str">
        <f t="shared" si="464"/>
        <v>X</v>
      </c>
      <c r="DC402" s="8" t="str">
        <f t="shared" si="465"/>
        <v>X</v>
      </c>
      <c r="DD402" s="8" t="str">
        <f t="shared" si="466"/>
        <v>X</v>
      </c>
      <c r="DE402" s="8" t="str">
        <f t="shared" si="467"/>
        <v>X</v>
      </c>
      <c r="DF402" s="8" t="str">
        <f t="shared" si="468"/>
        <v>X</v>
      </c>
      <c r="DG402" s="8" t="str">
        <f t="shared" si="469"/>
        <v>X</v>
      </c>
      <c r="DH402" s="8" t="str">
        <f t="shared" si="470"/>
        <v>X</v>
      </c>
      <c r="DI402" s="8" t="str">
        <f t="shared" si="471"/>
        <v>X</v>
      </c>
      <c r="DJ402" s="8" t="str">
        <f t="shared" si="472"/>
        <v>X</v>
      </c>
      <c r="DK402" s="8" t="str">
        <f t="shared" si="473"/>
        <v>X</v>
      </c>
      <c r="DL402" s="8" t="str">
        <f t="shared" si="474"/>
        <v>X</v>
      </c>
      <c r="DM402" s="8" t="str">
        <f t="shared" si="475"/>
        <v>X</v>
      </c>
      <c r="DN402" s="8" t="str">
        <f t="shared" si="476"/>
        <v>X</v>
      </c>
      <c r="DO402" s="8" t="str">
        <f t="shared" si="477"/>
        <v>X</v>
      </c>
      <c r="DP402" s="8" t="str">
        <f t="shared" si="478"/>
        <v>X</v>
      </c>
      <c r="DQ402" s="8" t="str">
        <f t="shared" si="479"/>
        <v>X</v>
      </c>
      <c r="DR402" s="8" t="str">
        <f t="shared" si="480"/>
        <v>X</v>
      </c>
      <c r="DS402" s="8" t="str">
        <f t="shared" si="481"/>
        <v>X</v>
      </c>
      <c r="DT402" s="8" t="str">
        <f t="shared" si="482"/>
        <v>X</v>
      </c>
      <c r="DU402" s="8" t="str">
        <f t="shared" si="483"/>
        <v>X</v>
      </c>
      <c r="DV402" s="8" t="str">
        <f t="shared" si="484"/>
        <v>X</v>
      </c>
      <c r="DW402" s="8" t="str">
        <f t="shared" si="485"/>
        <v>X</v>
      </c>
      <c r="DX402" s="8" t="str">
        <f t="shared" si="486"/>
        <v>X</v>
      </c>
      <c r="DZ402" s="8" t="str">
        <f t="shared" si="487"/>
        <v>X</v>
      </c>
      <c r="EB402" s="8">
        <f>IF($DZ402="", "", COUNTIF($DZ$11:$DZ402, "X"))</f>
        <v>392</v>
      </c>
      <c r="ED402" s="10" t="str">
        <f t="shared" si="488"/>
        <v>392. Lausanne Palace</v>
      </c>
      <c r="EF402" s="8">
        <v>392</v>
      </c>
      <c r="EH402" s="10" t="str">
        <f>IF($B402="", "", IF(COUNTIF($B$11:$B402, $B402)&gt;1, "", $B402))</f>
        <v/>
      </c>
      <c r="EI402" s="8" t="str">
        <f t="shared" si="489"/>
        <v/>
      </c>
      <c r="EJ402" s="10" t="str">
        <f t="shared" si="490"/>
        <v/>
      </c>
      <c r="EL402" s="10" t="str">
        <f>IF($C402="", "", IF(COUNTIF($C$11:$C402, $C402)&gt;1, "", $C402))</f>
        <v/>
      </c>
      <c r="EM402" s="8" t="str">
        <f t="shared" si="491"/>
        <v/>
      </c>
      <c r="EN402" s="10" t="str">
        <f t="shared" si="492"/>
        <v/>
      </c>
    </row>
    <row r="403" spans="1:144" hidden="1" x14ac:dyDescent="0.35">
      <c r="A403" s="2"/>
      <c r="B403" s="41" t="s">
        <v>637</v>
      </c>
      <c r="C403" s="42" t="s">
        <v>669</v>
      </c>
      <c r="D403" s="42" t="s">
        <v>670</v>
      </c>
      <c r="E403" s="49">
        <v>62</v>
      </c>
      <c r="F403" s="49">
        <v>10</v>
      </c>
      <c r="G403" s="49">
        <v>52</v>
      </c>
      <c r="H403" s="49">
        <v>11</v>
      </c>
      <c r="I403" s="42" t="s">
        <v>137</v>
      </c>
      <c r="J403" s="50" t="s">
        <v>137</v>
      </c>
      <c r="K403" s="49">
        <v>130</v>
      </c>
      <c r="L403" s="49">
        <v>694</v>
      </c>
      <c r="M403" s="49">
        <v>130</v>
      </c>
      <c r="N403" s="49">
        <v>80</v>
      </c>
      <c r="O403" s="49">
        <v>70</v>
      </c>
      <c r="P403" s="49">
        <v>28</v>
      </c>
      <c r="Q403" s="49">
        <v>150</v>
      </c>
      <c r="R403" s="49">
        <v>250</v>
      </c>
      <c r="S403" s="50" t="s">
        <v>7</v>
      </c>
      <c r="T403" s="49" t="s">
        <v>137</v>
      </c>
      <c r="U403" s="49" t="s">
        <v>137</v>
      </c>
      <c r="V403" s="49" t="s">
        <v>137</v>
      </c>
      <c r="W403" s="50" t="s">
        <v>7</v>
      </c>
      <c r="X403" s="49" t="s">
        <v>137</v>
      </c>
      <c r="Y403" s="50" t="s">
        <v>137</v>
      </c>
      <c r="Z403" s="49" t="s">
        <v>137</v>
      </c>
      <c r="AA403" s="49">
        <v>52</v>
      </c>
      <c r="AB403" s="67" t="s">
        <v>137</v>
      </c>
      <c r="AC403" s="63" t="s">
        <v>790</v>
      </c>
      <c r="AD403" s="63" t="s">
        <v>1118</v>
      </c>
      <c r="AE403" s="43" t="s">
        <v>137</v>
      </c>
      <c r="AF403" s="2"/>
      <c r="BE403" s="8" t="str">
        <f t="shared" si="493"/>
        <v>X</v>
      </c>
      <c r="BG403" s="8" t="str">
        <f t="shared" si="430"/>
        <v/>
      </c>
      <c r="BH403" s="8" t="str">
        <f t="shared" si="431"/>
        <v/>
      </c>
      <c r="BI403" s="8" t="str">
        <f t="shared" si="432"/>
        <v/>
      </c>
      <c r="BJ403" s="8" t="str">
        <f t="shared" si="433"/>
        <v/>
      </c>
      <c r="BK403" s="8" t="str">
        <f t="shared" si="434"/>
        <v/>
      </c>
      <c r="BL403" s="8" t="str">
        <f t="shared" si="435"/>
        <v/>
      </c>
      <c r="BM403" s="8" t="str">
        <f t="shared" si="436"/>
        <v/>
      </c>
      <c r="BN403" s="8" t="str">
        <f t="shared" si="437"/>
        <v>Yellow</v>
      </c>
      <c r="BO403" s="8" t="str">
        <f t="shared" si="438"/>
        <v>Yellow</v>
      </c>
      <c r="BP403" s="8" t="str">
        <f t="shared" si="439"/>
        <v/>
      </c>
      <c r="BQ403" s="8" t="str">
        <f t="shared" si="440"/>
        <v/>
      </c>
      <c r="BR403" s="8" t="str">
        <f t="shared" si="441"/>
        <v/>
      </c>
      <c r="BS403" s="8" t="str">
        <f t="shared" si="442"/>
        <v/>
      </c>
      <c r="BT403" s="8" t="str">
        <f t="shared" si="443"/>
        <v/>
      </c>
      <c r="BU403" s="8" t="str">
        <f t="shared" si="444"/>
        <v/>
      </c>
      <c r="BV403" s="8" t="str">
        <f t="shared" si="445"/>
        <v/>
      </c>
      <c r="BW403" s="8" t="str">
        <f t="shared" si="446"/>
        <v/>
      </c>
      <c r="BX403" s="8" t="str">
        <f t="shared" si="447"/>
        <v/>
      </c>
      <c r="BY403" s="8" t="str">
        <f t="shared" si="448"/>
        <v>Yellow</v>
      </c>
      <c r="BZ403" s="8" t="str">
        <f t="shared" si="449"/>
        <v>Yellow</v>
      </c>
      <c r="CA403" s="8" t="str">
        <f t="shared" si="450"/>
        <v>Yellow</v>
      </c>
      <c r="CB403" s="8" t="str">
        <f t="shared" si="451"/>
        <v/>
      </c>
      <c r="CC403" s="8" t="str">
        <f t="shared" si="452"/>
        <v>Yellow</v>
      </c>
      <c r="CD403" s="8" t="str">
        <f t="shared" si="453"/>
        <v>Yellow</v>
      </c>
      <c r="CE403" s="8" t="str">
        <f t="shared" si="454"/>
        <v>Yellow</v>
      </c>
      <c r="CF403" s="8" t="str">
        <f t="shared" si="455"/>
        <v/>
      </c>
      <c r="CG403" s="8" t="str">
        <f t="shared" si="494"/>
        <v>Yellow</v>
      </c>
      <c r="CH403" s="8" t="str">
        <f t="shared" si="456"/>
        <v/>
      </c>
      <c r="CI403" s="8" t="str">
        <f t="shared" si="495"/>
        <v/>
      </c>
      <c r="CJ403" s="8" t="str">
        <f t="shared" si="457"/>
        <v>Yellow</v>
      </c>
      <c r="CL403" s="10" t="str">
        <f t="shared" si="496"/>
        <v>Switzerland - Le Mont-Pelerin - Le Mirador Resort and Spa</v>
      </c>
      <c r="CN403" s="22">
        <f t="shared" si="458"/>
        <v>694</v>
      </c>
      <c r="CO403" s="22" t="str">
        <f t="shared" si="459"/>
        <v/>
      </c>
      <c r="CP403" s="22" t="str">
        <f t="shared" si="460"/>
        <v/>
      </c>
      <c r="CQ403" s="22" t="str">
        <f t="shared" si="461"/>
        <v/>
      </c>
      <c r="CR403" s="22" t="str">
        <f t="shared" si="497"/>
        <v/>
      </c>
      <c r="CS403" s="22">
        <f t="shared" si="498"/>
        <v>52</v>
      </c>
      <c r="CY403" s="8" t="str">
        <f t="shared" si="462"/>
        <v>X</v>
      </c>
      <c r="CZ403" s="29" t="str">
        <f t="shared" si="463"/>
        <v>X</v>
      </c>
      <c r="DB403" s="8" t="str">
        <f t="shared" si="464"/>
        <v>X</v>
      </c>
      <c r="DC403" s="8" t="str">
        <f t="shared" si="465"/>
        <v>X</v>
      </c>
      <c r="DD403" s="8" t="str">
        <f t="shared" si="466"/>
        <v>X</v>
      </c>
      <c r="DE403" s="8" t="str">
        <f t="shared" si="467"/>
        <v>X</v>
      </c>
      <c r="DF403" s="8" t="str">
        <f t="shared" si="468"/>
        <v>X</v>
      </c>
      <c r="DG403" s="8" t="str">
        <f t="shared" si="469"/>
        <v>X</v>
      </c>
      <c r="DH403" s="8" t="str">
        <f t="shared" si="470"/>
        <v>X</v>
      </c>
      <c r="DI403" s="8" t="str">
        <f t="shared" si="471"/>
        <v>X</v>
      </c>
      <c r="DJ403" s="8" t="str">
        <f t="shared" si="472"/>
        <v>X</v>
      </c>
      <c r="DK403" s="8" t="str">
        <f t="shared" si="473"/>
        <v>X</v>
      </c>
      <c r="DL403" s="8" t="str">
        <f t="shared" si="474"/>
        <v>X</v>
      </c>
      <c r="DM403" s="8" t="str">
        <f t="shared" si="475"/>
        <v>X</v>
      </c>
      <c r="DN403" s="8" t="str">
        <f t="shared" si="476"/>
        <v>X</v>
      </c>
      <c r="DO403" s="8" t="str">
        <f t="shared" si="477"/>
        <v>X</v>
      </c>
      <c r="DP403" s="8" t="str">
        <f t="shared" si="478"/>
        <v>X</v>
      </c>
      <c r="DQ403" s="8" t="str">
        <f t="shared" si="479"/>
        <v>X</v>
      </c>
      <c r="DR403" s="8" t="str">
        <f t="shared" si="480"/>
        <v>X</v>
      </c>
      <c r="DS403" s="8" t="str">
        <f t="shared" si="481"/>
        <v>X</v>
      </c>
      <c r="DT403" s="8" t="str">
        <f t="shared" si="482"/>
        <v>X</v>
      </c>
      <c r="DU403" s="8" t="str">
        <f t="shared" si="483"/>
        <v>X</v>
      </c>
      <c r="DV403" s="8" t="str">
        <f t="shared" si="484"/>
        <v>X</v>
      </c>
      <c r="DW403" s="8" t="str">
        <f t="shared" si="485"/>
        <v>X</v>
      </c>
      <c r="DX403" s="8" t="str">
        <f t="shared" si="486"/>
        <v>X</v>
      </c>
      <c r="DZ403" s="8" t="str">
        <f t="shared" si="487"/>
        <v>X</v>
      </c>
      <c r="EB403" s="8">
        <f>IF($DZ403="", "", COUNTIF($DZ$11:$DZ403, "X"))</f>
        <v>393</v>
      </c>
      <c r="ED403" s="10" t="str">
        <f t="shared" si="488"/>
        <v>393. Le Mirador Resort and Spa</v>
      </c>
      <c r="EF403" s="8">
        <v>393</v>
      </c>
      <c r="EH403" s="10" t="str">
        <f>IF($B403="", "", IF(COUNTIF($B$11:$B403, $B403)&gt;1, "", $B403))</f>
        <v/>
      </c>
      <c r="EI403" s="8" t="str">
        <f t="shared" si="489"/>
        <v/>
      </c>
      <c r="EJ403" s="10" t="str">
        <f t="shared" si="490"/>
        <v/>
      </c>
      <c r="EL403" s="10" t="str">
        <f>IF($C403="", "", IF(COUNTIF($C$11:$C403, $C403)&gt;1, "", $C403))</f>
        <v>Le Mont-Pelerin</v>
      </c>
      <c r="EM403" s="8">
        <f t="shared" si="491"/>
        <v>158</v>
      </c>
      <c r="EN403" s="10" t="str">
        <f t="shared" si="492"/>
        <v/>
      </c>
    </row>
    <row r="404" spans="1:144" hidden="1" x14ac:dyDescent="0.35">
      <c r="A404" s="2"/>
      <c r="B404" s="41" t="s">
        <v>637</v>
      </c>
      <c r="C404" s="42" t="s">
        <v>661</v>
      </c>
      <c r="D404" s="42" t="s">
        <v>662</v>
      </c>
      <c r="E404" s="49">
        <v>16</v>
      </c>
      <c r="F404" s="49">
        <v>9</v>
      </c>
      <c r="G404" s="49">
        <v>7</v>
      </c>
      <c r="H404" s="49">
        <v>1</v>
      </c>
      <c r="I404" s="42" t="s">
        <v>137</v>
      </c>
      <c r="J404" s="50" t="s">
        <v>137</v>
      </c>
      <c r="K404" s="49">
        <v>60</v>
      </c>
      <c r="L404" s="49">
        <v>54</v>
      </c>
      <c r="M404" s="49">
        <v>40</v>
      </c>
      <c r="N404" s="49">
        <v>20</v>
      </c>
      <c r="O404" s="49">
        <v>20</v>
      </c>
      <c r="P404" s="49">
        <v>20</v>
      </c>
      <c r="Q404" s="49">
        <v>40</v>
      </c>
      <c r="R404" s="49">
        <v>60</v>
      </c>
      <c r="S404" s="50" t="s">
        <v>7</v>
      </c>
      <c r="T404" s="49" t="s">
        <v>137</v>
      </c>
      <c r="U404" s="49" t="s">
        <v>137</v>
      </c>
      <c r="V404" s="49" t="s">
        <v>137</v>
      </c>
      <c r="W404" s="50" t="s">
        <v>7</v>
      </c>
      <c r="X404" s="49" t="s">
        <v>137</v>
      </c>
      <c r="Y404" s="50" t="s">
        <v>137</v>
      </c>
      <c r="Z404" s="49" t="s">
        <v>137</v>
      </c>
      <c r="AA404" s="49">
        <v>111</v>
      </c>
      <c r="AB404" s="67" t="s">
        <v>137</v>
      </c>
      <c r="AC404" s="63" t="s">
        <v>790</v>
      </c>
      <c r="AD404" s="63" t="s">
        <v>1113</v>
      </c>
      <c r="AE404" s="43" t="s">
        <v>137</v>
      </c>
      <c r="AF404" s="2"/>
      <c r="BE404" s="8" t="str">
        <f t="shared" si="493"/>
        <v>X</v>
      </c>
      <c r="BG404" s="8" t="str">
        <f t="shared" si="430"/>
        <v/>
      </c>
      <c r="BH404" s="8" t="str">
        <f t="shared" si="431"/>
        <v/>
      </c>
      <c r="BI404" s="8" t="str">
        <f t="shared" si="432"/>
        <v/>
      </c>
      <c r="BJ404" s="8" t="str">
        <f t="shared" si="433"/>
        <v/>
      </c>
      <c r="BK404" s="8" t="str">
        <f t="shared" si="434"/>
        <v/>
      </c>
      <c r="BL404" s="8" t="str">
        <f t="shared" si="435"/>
        <v/>
      </c>
      <c r="BM404" s="8" t="str">
        <f t="shared" si="436"/>
        <v/>
      </c>
      <c r="BN404" s="8" t="str">
        <f t="shared" si="437"/>
        <v>Yellow</v>
      </c>
      <c r="BO404" s="8" t="str">
        <f t="shared" si="438"/>
        <v>Yellow</v>
      </c>
      <c r="BP404" s="8" t="str">
        <f t="shared" si="439"/>
        <v/>
      </c>
      <c r="BQ404" s="8" t="str">
        <f t="shared" si="440"/>
        <v/>
      </c>
      <c r="BR404" s="8" t="str">
        <f t="shared" si="441"/>
        <v/>
      </c>
      <c r="BS404" s="8" t="str">
        <f t="shared" si="442"/>
        <v/>
      </c>
      <c r="BT404" s="8" t="str">
        <f t="shared" si="443"/>
        <v/>
      </c>
      <c r="BU404" s="8" t="str">
        <f t="shared" si="444"/>
        <v/>
      </c>
      <c r="BV404" s="8" t="str">
        <f t="shared" si="445"/>
        <v/>
      </c>
      <c r="BW404" s="8" t="str">
        <f t="shared" si="446"/>
        <v/>
      </c>
      <c r="BX404" s="8" t="str">
        <f t="shared" si="447"/>
        <v/>
      </c>
      <c r="BY404" s="8" t="str">
        <f t="shared" si="448"/>
        <v>Yellow</v>
      </c>
      <c r="BZ404" s="8" t="str">
        <f t="shared" si="449"/>
        <v>Yellow</v>
      </c>
      <c r="CA404" s="8" t="str">
        <f t="shared" si="450"/>
        <v>Yellow</v>
      </c>
      <c r="CB404" s="8" t="str">
        <f t="shared" si="451"/>
        <v/>
      </c>
      <c r="CC404" s="8" t="str">
        <f t="shared" si="452"/>
        <v>Yellow</v>
      </c>
      <c r="CD404" s="8" t="str">
        <f t="shared" si="453"/>
        <v>Yellow</v>
      </c>
      <c r="CE404" s="8" t="str">
        <f t="shared" si="454"/>
        <v>Yellow</v>
      </c>
      <c r="CF404" s="8" t="str">
        <f t="shared" si="455"/>
        <v/>
      </c>
      <c r="CG404" s="8" t="str">
        <f t="shared" si="494"/>
        <v>Yellow</v>
      </c>
      <c r="CH404" s="8" t="str">
        <f t="shared" si="456"/>
        <v/>
      </c>
      <c r="CI404" s="8" t="str">
        <f t="shared" si="495"/>
        <v/>
      </c>
      <c r="CJ404" s="8" t="str">
        <f t="shared" si="457"/>
        <v>Yellow</v>
      </c>
      <c r="CL404" s="10" t="str">
        <f t="shared" si="496"/>
        <v>Switzerland - Crans Montana - LeCrans</v>
      </c>
      <c r="CN404" s="22">
        <f t="shared" si="458"/>
        <v>54</v>
      </c>
      <c r="CO404" s="22" t="str">
        <f t="shared" si="459"/>
        <v/>
      </c>
      <c r="CP404" s="22" t="str">
        <f t="shared" si="460"/>
        <v/>
      </c>
      <c r="CQ404" s="22" t="str">
        <f t="shared" si="461"/>
        <v/>
      </c>
      <c r="CR404" s="22" t="str">
        <f t="shared" si="497"/>
        <v/>
      </c>
      <c r="CS404" s="22">
        <f t="shared" si="498"/>
        <v>111</v>
      </c>
      <c r="CY404" s="8" t="str">
        <f t="shared" si="462"/>
        <v>X</v>
      </c>
      <c r="CZ404" s="29" t="str">
        <f t="shared" si="463"/>
        <v>X</v>
      </c>
      <c r="DB404" s="8" t="str">
        <f t="shared" si="464"/>
        <v>X</v>
      </c>
      <c r="DC404" s="8" t="str">
        <f t="shared" si="465"/>
        <v>X</v>
      </c>
      <c r="DD404" s="8" t="str">
        <f t="shared" si="466"/>
        <v>X</v>
      </c>
      <c r="DE404" s="8" t="str">
        <f t="shared" si="467"/>
        <v>X</v>
      </c>
      <c r="DF404" s="8" t="str">
        <f t="shared" si="468"/>
        <v>X</v>
      </c>
      <c r="DG404" s="8" t="str">
        <f t="shared" si="469"/>
        <v>X</v>
      </c>
      <c r="DH404" s="8" t="str">
        <f t="shared" si="470"/>
        <v>X</v>
      </c>
      <c r="DI404" s="8" t="str">
        <f t="shared" si="471"/>
        <v>X</v>
      </c>
      <c r="DJ404" s="8" t="str">
        <f t="shared" si="472"/>
        <v>X</v>
      </c>
      <c r="DK404" s="8" t="str">
        <f t="shared" si="473"/>
        <v>X</v>
      </c>
      <c r="DL404" s="8" t="str">
        <f t="shared" si="474"/>
        <v>X</v>
      </c>
      <c r="DM404" s="8" t="str">
        <f t="shared" si="475"/>
        <v>X</v>
      </c>
      <c r="DN404" s="8" t="str">
        <f t="shared" si="476"/>
        <v>X</v>
      </c>
      <c r="DO404" s="8" t="str">
        <f t="shared" si="477"/>
        <v>X</v>
      </c>
      <c r="DP404" s="8" t="str">
        <f t="shared" si="478"/>
        <v>X</v>
      </c>
      <c r="DQ404" s="8" t="str">
        <f t="shared" si="479"/>
        <v>X</v>
      </c>
      <c r="DR404" s="8" t="str">
        <f t="shared" si="480"/>
        <v>X</v>
      </c>
      <c r="DS404" s="8" t="str">
        <f t="shared" si="481"/>
        <v>X</v>
      </c>
      <c r="DT404" s="8" t="str">
        <f t="shared" si="482"/>
        <v>X</v>
      </c>
      <c r="DU404" s="8" t="str">
        <f t="shared" si="483"/>
        <v>X</v>
      </c>
      <c r="DV404" s="8" t="str">
        <f t="shared" si="484"/>
        <v>X</v>
      </c>
      <c r="DW404" s="8" t="str">
        <f t="shared" si="485"/>
        <v>X</v>
      </c>
      <c r="DX404" s="8" t="str">
        <f t="shared" si="486"/>
        <v>X</v>
      </c>
      <c r="DZ404" s="8" t="str">
        <f t="shared" si="487"/>
        <v>X</v>
      </c>
      <c r="EB404" s="8">
        <f>IF($DZ404="", "", COUNTIF($DZ$11:$DZ404, "X"))</f>
        <v>394</v>
      </c>
      <c r="ED404" s="10" t="str">
        <f t="shared" si="488"/>
        <v>394. LeCrans</v>
      </c>
      <c r="EF404" s="8">
        <v>394</v>
      </c>
      <c r="EH404" s="10" t="str">
        <f>IF($B404="", "", IF(COUNTIF($B$11:$B404, $B404)&gt;1, "", $B404))</f>
        <v/>
      </c>
      <c r="EI404" s="8" t="str">
        <f t="shared" si="489"/>
        <v/>
      </c>
      <c r="EJ404" s="10" t="str">
        <f t="shared" si="490"/>
        <v/>
      </c>
      <c r="EL404" s="10" t="str">
        <f>IF($C404="", "", IF(COUNTIF($C$11:$C404, $C404)&gt;1, "", $C404))</f>
        <v/>
      </c>
      <c r="EM404" s="8" t="str">
        <f t="shared" si="491"/>
        <v/>
      </c>
      <c r="EN404" s="10" t="str">
        <f t="shared" si="492"/>
        <v/>
      </c>
    </row>
    <row r="405" spans="1:144" hidden="1" x14ac:dyDescent="0.35">
      <c r="A405" s="2"/>
      <c r="B405" s="41" t="s">
        <v>637</v>
      </c>
      <c r="C405" s="42" t="s">
        <v>663</v>
      </c>
      <c r="D405" s="42" t="s">
        <v>677</v>
      </c>
      <c r="E405" s="49">
        <v>150</v>
      </c>
      <c r="F405" s="49">
        <v>51</v>
      </c>
      <c r="G405" s="49">
        <v>99</v>
      </c>
      <c r="H405" s="49">
        <v>5</v>
      </c>
      <c r="I405" s="42" t="s">
        <v>137</v>
      </c>
      <c r="J405" s="50" t="s">
        <v>137</v>
      </c>
      <c r="K405" s="49">
        <v>150</v>
      </c>
      <c r="L405" s="49">
        <v>363</v>
      </c>
      <c r="M405" s="49">
        <v>350</v>
      </c>
      <c r="N405" s="49">
        <v>220</v>
      </c>
      <c r="O405" s="49">
        <v>160</v>
      </c>
      <c r="P405" s="49">
        <v>130</v>
      </c>
      <c r="Q405" s="49">
        <v>240</v>
      </c>
      <c r="R405" s="49">
        <v>360</v>
      </c>
      <c r="S405" s="50" t="s">
        <v>7</v>
      </c>
      <c r="T405" s="49" t="s">
        <v>137</v>
      </c>
      <c r="U405" s="49" t="s">
        <v>137</v>
      </c>
      <c r="V405" s="49" t="s">
        <v>137</v>
      </c>
      <c r="W405" s="50" t="s">
        <v>7</v>
      </c>
      <c r="X405" s="49" t="s">
        <v>137</v>
      </c>
      <c r="Y405" s="50" t="s">
        <v>137</v>
      </c>
      <c r="Z405" s="49" t="s">
        <v>137</v>
      </c>
      <c r="AA405" s="49">
        <v>155</v>
      </c>
      <c r="AB405" s="67" t="s">
        <v>137</v>
      </c>
      <c r="AC405" s="63" t="s">
        <v>790</v>
      </c>
      <c r="AD405" s="63" t="s">
        <v>1124</v>
      </c>
      <c r="AE405" s="43" t="s">
        <v>137</v>
      </c>
      <c r="AF405" s="2"/>
      <c r="BE405" s="8" t="str">
        <f t="shared" si="493"/>
        <v>X</v>
      </c>
      <c r="BG405" s="8" t="str">
        <f t="shared" si="430"/>
        <v/>
      </c>
      <c r="BH405" s="8" t="str">
        <f t="shared" si="431"/>
        <v/>
      </c>
      <c r="BI405" s="8" t="str">
        <f t="shared" si="432"/>
        <v/>
      </c>
      <c r="BJ405" s="8" t="str">
        <f t="shared" si="433"/>
        <v/>
      </c>
      <c r="BK405" s="8" t="str">
        <f t="shared" si="434"/>
        <v/>
      </c>
      <c r="BL405" s="8" t="str">
        <f t="shared" si="435"/>
        <v/>
      </c>
      <c r="BM405" s="8" t="str">
        <f t="shared" si="436"/>
        <v/>
      </c>
      <c r="BN405" s="8" t="str">
        <f t="shared" si="437"/>
        <v>Yellow</v>
      </c>
      <c r="BO405" s="8" t="str">
        <f t="shared" si="438"/>
        <v>Yellow</v>
      </c>
      <c r="BP405" s="8" t="str">
        <f t="shared" si="439"/>
        <v/>
      </c>
      <c r="BQ405" s="8" t="str">
        <f t="shared" si="440"/>
        <v/>
      </c>
      <c r="BR405" s="8" t="str">
        <f t="shared" si="441"/>
        <v/>
      </c>
      <c r="BS405" s="8" t="str">
        <f t="shared" si="442"/>
        <v/>
      </c>
      <c r="BT405" s="8" t="str">
        <f t="shared" si="443"/>
        <v/>
      </c>
      <c r="BU405" s="8" t="str">
        <f t="shared" si="444"/>
        <v/>
      </c>
      <c r="BV405" s="8" t="str">
        <f t="shared" si="445"/>
        <v/>
      </c>
      <c r="BW405" s="8" t="str">
        <f t="shared" si="446"/>
        <v/>
      </c>
      <c r="BX405" s="8" t="str">
        <f t="shared" si="447"/>
        <v/>
      </c>
      <c r="BY405" s="8" t="str">
        <f t="shared" si="448"/>
        <v>Yellow</v>
      </c>
      <c r="BZ405" s="8" t="str">
        <f t="shared" si="449"/>
        <v>Yellow</v>
      </c>
      <c r="CA405" s="8" t="str">
        <f t="shared" si="450"/>
        <v>Yellow</v>
      </c>
      <c r="CB405" s="8" t="str">
        <f t="shared" si="451"/>
        <v/>
      </c>
      <c r="CC405" s="8" t="str">
        <f t="shared" si="452"/>
        <v>Yellow</v>
      </c>
      <c r="CD405" s="8" t="str">
        <f t="shared" si="453"/>
        <v>Yellow</v>
      </c>
      <c r="CE405" s="8" t="str">
        <f t="shared" si="454"/>
        <v>Yellow</v>
      </c>
      <c r="CF405" s="8" t="str">
        <f t="shared" si="455"/>
        <v/>
      </c>
      <c r="CG405" s="8" t="str">
        <f t="shared" si="494"/>
        <v>Yellow</v>
      </c>
      <c r="CH405" s="8" t="str">
        <f t="shared" si="456"/>
        <v/>
      </c>
      <c r="CI405" s="8" t="str">
        <f t="shared" si="495"/>
        <v/>
      </c>
      <c r="CJ405" s="8" t="str">
        <f t="shared" si="457"/>
        <v>Yellow</v>
      </c>
      <c r="CL405" s="10" t="str">
        <f t="shared" si="496"/>
        <v>Switzerland - Zermatt - Mont Cervin Palace</v>
      </c>
      <c r="CN405" s="22">
        <f t="shared" si="458"/>
        <v>363</v>
      </c>
      <c r="CO405" s="22" t="str">
        <f t="shared" si="459"/>
        <v/>
      </c>
      <c r="CP405" s="22" t="str">
        <f t="shared" si="460"/>
        <v/>
      </c>
      <c r="CQ405" s="22" t="str">
        <f t="shared" si="461"/>
        <v/>
      </c>
      <c r="CR405" s="22" t="str">
        <f t="shared" si="497"/>
        <v/>
      </c>
      <c r="CS405" s="22">
        <f t="shared" si="498"/>
        <v>155</v>
      </c>
      <c r="CY405" s="8" t="str">
        <f t="shared" si="462"/>
        <v>X</v>
      </c>
      <c r="CZ405" s="29" t="str">
        <f t="shared" si="463"/>
        <v>X</v>
      </c>
      <c r="DB405" s="8" t="str">
        <f t="shared" si="464"/>
        <v>X</v>
      </c>
      <c r="DC405" s="8" t="str">
        <f t="shared" si="465"/>
        <v>X</v>
      </c>
      <c r="DD405" s="8" t="str">
        <f t="shared" si="466"/>
        <v>X</v>
      </c>
      <c r="DE405" s="8" t="str">
        <f t="shared" si="467"/>
        <v>X</v>
      </c>
      <c r="DF405" s="8" t="str">
        <f t="shared" si="468"/>
        <v>X</v>
      </c>
      <c r="DG405" s="8" t="str">
        <f t="shared" si="469"/>
        <v>X</v>
      </c>
      <c r="DH405" s="8" t="str">
        <f t="shared" si="470"/>
        <v>X</v>
      </c>
      <c r="DI405" s="8" t="str">
        <f t="shared" si="471"/>
        <v>X</v>
      </c>
      <c r="DJ405" s="8" t="str">
        <f t="shared" si="472"/>
        <v>X</v>
      </c>
      <c r="DK405" s="8" t="str">
        <f t="shared" si="473"/>
        <v>X</v>
      </c>
      <c r="DL405" s="8" t="str">
        <f t="shared" si="474"/>
        <v>X</v>
      </c>
      <c r="DM405" s="8" t="str">
        <f t="shared" si="475"/>
        <v>X</v>
      </c>
      <c r="DN405" s="8" t="str">
        <f t="shared" si="476"/>
        <v>X</v>
      </c>
      <c r="DO405" s="8" t="str">
        <f t="shared" si="477"/>
        <v>X</v>
      </c>
      <c r="DP405" s="8" t="str">
        <f t="shared" si="478"/>
        <v>X</v>
      </c>
      <c r="DQ405" s="8" t="str">
        <f t="shared" si="479"/>
        <v>X</v>
      </c>
      <c r="DR405" s="8" t="str">
        <f t="shared" si="480"/>
        <v>X</v>
      </c>
      <c r="DS405" s="8" t="str">
        <f t="shared" si="481"/>
        <v>X</v>
      </c>
      <c r="DT405" s="8" t="str">
        <f t="shared" si="482"/>
        <v>X</v>
      </c>
      <c r="DU405" s="8" t="str">
        <f t="shared" si="483"/>
        <v>X</v>
      </c>
      <c r="DV405" s="8" t="str">
        <f t="shared" si="484"/>
        <v>X</v>
      </c>
      <c r="DW405" s="8" t="str">
        <f t="shared" si="485"/>
        <v>X</v>
      </c>
      <c r="DX405" s="8" t="str">
        <f t="shared" si="486"/>
        <v>X</v>
      </c>
      <c r="DZ405" s="8" t="str">
        <f t="shared" si="487"/>
        <v>X</v>
      </c>
      <c r="EB405" s="8">
        <f>IF($DZ405="", "", COUNTIF($DZ$11:$DZ405, "X"))</f>
        <v>395</v>
      </c>
      <c r="ED405" s="10" t="str">
        <f t="shared" si="488"/>
        <v>395. Mont Cervin Palace</v>
      </c>
      <c r="EF405" s="8">
        <v>395</v>
      </c>
      <c r="EH405" s="10" t="str">
        <f>IF($B405="", "", IF(COUNTIF($B$11:$B405, $B405)&gt;1, "", $B405))</f>
        <v/>
      </c>
      <c r="EI405" s="8" t="str">
        <f t="shared" si="489"/>
        <v/>
      </c>
      <c r="EJ405" s="10" t="str">
        <f t="shared" si="490"/>
        <v/>
      </c>
      <c r="EL405" s="10" t="str">
        <f>IF($C405="", "", IF(COUNTIF($C$11:$C405, $C405)&gt;1, "", $C405))</f>
        <v>Zermatt</v>
      </c>
      <c r="EM405" s="8">
        <f t="shared" si="491"/>
        <v>360</v>
      </c>
      <c r="EN405" s="10" t="str">
        <f t="shared" si="492"/>
        <v/>
      </c>
    </row>
    <row r="406" spans="1:144" hidden="1" x14ac:dyDescent="0.35">
      <c r="A406" s="2"/>
      <c r="B406" s="41" t="s">
        <v>637</v>
      </c>
      <c r="C406" s="42" t="s">
        <v>663</v>
      </c>
      <c r="D406" s="42" t="s">
        <v>664</v>
      </c>
      <c r="E406" s="49">
        <v>70</v>
      </c>
      <c r="F406" s="49">
        <v>65</v>
      </c>
      <c r="G406" s="49">
        <v>5</v>
      </c>
      <c r="H406" s="49">
        <v>3</v>
      </c>
      <c r="I406" s="42" t="s">
        <v>137</v>
      </c>
      <c r="J406" s="50" t="s">
        <v>137</v>
      </c>
      <c r="K406" s="49">
        <v>60</v>
      </c>
      <c r="L406" s="49">
        <v>214</v>
      </c>
      <c r="M406" s="49">
        <v>140</v>
      </c>
      <c r="N406" s="49">
        <v>60</v>
      </c>
      <c r="O406" s="49" t="s">
        <v>137</v>
      </c>
      <c r="P406" s="49">
        <v>30</v>
      </c>
      <c r="Q406" s="49">
        <v>120</v>
      </c>
      <c r="R406" s="49">
        <v>150</v>
      </c>
      <c r="S406" s="50" t="s">
        <v>7</v>
      </c>
      <c r="T406" s="49" t="s">
        <v>137</v>
      </c>
      <c r="U406" s="49" t="s">
        <v>137</v>
      </c>
      <c r="V406" s="49" t="s">
        <v>137</v>
      </c>
      <c r="W406" s="50" t="s">
        <v>7</v>
      </c>
      <c r="X406" s="49" t="s">
        <v>137</v>
      </c>
      <c r="Y406" s="50" t="s">
        <v>137</v>
      </c>
      <c r="Z406" s="49" t="s">
        <v>137</v>
      </c>
      <c r="AA406" s="49">
        <v>150</v>
      </c>
      <c r="AB406" s="67" t="s">
        <v>137</v>
      </c>
      <c r="AC406" s="63" t="s">
        <v>790</v>
      </c>
      <c r="AD406" s="63" t="s">
        <v>1114</v>
      </c>
      <c r="AE406" s="43" t="s">
        <v>137</v>
      </c>
      <c r="AF406" s="2"/>
      <c r="BE406" s="8" t="str">
        <f t="shared" si="493"/>
        <v>X</v>
      </c>
      <c r="BG406" s="8" t="str">
        <f t="shared" si="430"/>
        <v/>
      </c>
      <c r="BH406" s="8" t="str">
        <f t="shared" si="431"/>
        <v/>
      </c>
      <c r="BI406" s="8" t="str">
        <f t="shared" si="432"/>
        <v/>
      </c>
      <c r="BJ406" s="8" t="str">
        <f t="shared" si="433"/>
        <v/>
      </c>
      <c r="BK406" s="8" t="str">
        <f t="shared" si="434"/>
        <v/>
      </c>
      <c r="BL406" s="8" t="str">
        <f t="shared" si="435"/>
        <v/>
      </c>
      <c r="BM406" s="8" t="str">
        <f t="shared" si="436"/>
        <v/>
      </c>
      <c r="BN406" s="8" t="str">
        <f t="shared" si="437"/>
        <v>Yellow</v>
      </c>
      <c r="BO406" s="8" t="str">
        <f t="shared" si="438"/>
        <v>Yellow</v>
      </c>
      <c r="BP406" s="8" t="str">
        <f t="shared" si="439"/>
        <v/>
      </c>
      <c r="BQ406" s="8" t="str">
        <f t="shared" si="440"/>
        <v/>
      </c>
      <c r="BR406" s="8" t="str">
        <f t="shared" si="441"/>
        <v/>
      </c>
      <c r="BS406" s="8" t="str">
        <f t="shared" si="442"/>
        <v/>
      </c>
      <c r="BT406" s="8" t="str">
        <f t="shared" si="443"/>
        <v>Yellow</v>
      </c>
      <c r="BU406" s="8" t="str">
        <f t="shared" si="444"/>
        <v/>
      </c>
      <c r="BV406" s="8" t="str">
        <f t="shared" si="445"/>
        <v/>
      </c>
      <c r="BW406" s="8" t="str">
        <f t="shared" si="446"/>
        <v/>
      </c>
      <c r="BX406" s="8" t="str">
        <f t="shared" si="447"/>
        <v/>
      </c>
      <c r="BY406" s="8" t="str">
        <f t="shared" si="448"/>
        <v>Yellow</v>
      </c>
      <c r="BZ406" s="8" t="str">
        <f t="shared" si="449"/>
        <v>Yellow</v>
      </c>
      <c r="CA406" s="8" t="str">
        <f t="shared" si="450"/>
        <v>Yellow</v>
      </c>
      <c r="CB406" s="8" t="str">
        <f t="shared" si="451"/>
        <v/>
      </c>
      <c r="CC406" s="8" t="str">
        <f t="shared" si="452"/>
        <v>Yellow</v>
      </c>
      <c r="CD406" s="8" t="str">
        <f t="shared" si="453"/>
        <v>Yellow</v>
      </c>
      <c r="CE406" s="8" t="str">
        <f t="shared" si="454"/>
        <v>Yellow</v>
      </c>
      <c r="CF406" s="8" t="str">
        <f t="shared" si="455"/>
        <v/>
      </c>
      <c r="CG406" s="8" t="str">
        <f t="shared" si="494"/>
        <v>Yellow</v>
      </c>
      <c r="CH406" s="8" t="str">
        <f t="shared" si="456"/>
        <v/>
      </c>
      <c r="CI406" s="8" t="str">
        <f t="shared" si="495"/>
        <v/>
      </c>
      <c r="CJ406" s="8" t="str">
        <f t="shared" si="457"/>
        <v>Yellow</v>
      </c>
      <c r="CL406" s="10" t="str">
        <f t="shared" si="496"/>
        <v>Switzerland - Zermatt - Riffelalp Resort 2222m</v>
      </c>
      <c r="CN406" s="22">
        <f t="shared" si="458"/>
        <v>214</v>
      </c>
      <c r="CO406" s="22" t="str">
        <f t="shared" si="459"/>
        <v/>
      </c>
      <c r="CP406" s="22" t="str">
        <f t="shared" si="460"/>
        <v/>
      </c>
      <c r="CQ406" s="22" t="str">
        <f t="shared" si="461"/>
        <v/>
      </c>
      <c r="CR406" s="22" t="str">
        <f t="shared" si="497"/>
        <v/>
      </c>
      <c r="CS406" s="22">
        <f t="shared" si="498"/>
        <v>150</v>
      </c>
      <c r="CY406" s="8" t="str">
        <f t="shared" si="462"/>
        <v>X</v>
      </c>
      <c r="CZ406" s="29" t="str">
        <f t="shared" si="463"/>
        <v>X</v>
      </c>
      <c r="DB406" s="8" t="str">
        <f t="shared" si="464"/>
        <v>X</v>
      </c>
      <c r="DC406" s="8" t="str">
        <f t="shared" si="465"/>
        <v>X</v>
      </c>
      <c r="DD406" s="8" t="str">
        <f t="shared" si="466"/>
        <v>X</v>
      </c>
      <c r="DE406" s="8" t="str">
        <f t="shared" si="467"/>
        <v>X</v>
      </c>
      <c r="DF406" s="8" t="str">
        <f t="shared" si="468"/>
        <v>X</v>
      </c>
      <c r="DG406" s="8" t="str">
        <f t="shared" si="469"/>
        <v>X</v>
      </c>
      <c r="DH406" s="8" t="str">
        <f t="shared" si="470"/>
        <v>X</v>
      </c>
      <c r="DI406" s="8" t="str">
        <f t="shared" si="471"/>
        <v>X</v>
      </c>
      <c r="DJ406" s="8" t="str">
        <f t="shared" si="472"/>
        <v>X</v>
      </c>
      <c r="DK406" s="8" t="str">
        <f t="shared" si="473"/>
        <v>X</v>
      </c>
      <c r="DL406" s="8" t="str">
        <f t="shared" si="474"/>
        <v>X</v>
      </c>
      <c r="DM406" s="8" t="str">
        <f t="shared" si="475"/>
        <v>X</v>
      </c>
      <c r="DN406" s="8" t="str">
        <f t="shared" si="476"/>
        <v>X</v>
      </c>
      <c r="DO406" s="8" t="str">
        <f t="shared" si="477"/>
        <v>X</v>
      </c>
      <c r="DP406" s="8" t="str">
        <f t="shared" si="478"/>
        <v>X</v>
      </c>
      <c r="DQ406" s="8" t="str">
        <f t="shared" si="479"/>
        <v>X</v>
      </c>
      <c r="DR406" s="8" t="str">
        <f t="shared" si="480"/>
        <v>X</v>
      </c>
      <c r="DS406" s="8" t="str">
        <f t="shared" si="481"/>
        <v>X</v>
      </c>
      <c r="DT406" s="8" t="str">
        <f t="shared" si="482"/>
        <v>X</v>
      </c>
      <c r="DU406" s="8" t="str">
        <f t="shared" si="483"/>
        <v>X</v>
      </c>
      <c r="DV406" s="8" t="str">
        <f t="shared" si="484"/>
        <v>X</v>
      </c>
      <c r="DW406" s="8" t="str">
        <f t="shared" si="485"/>
        <v>X</v>
      </c>
      <c r="DX406" s="8" t="str">
        <f t="shared" si="486"/>
        <v>X</v>
      </c>
      <c r="DZ406" s="8" t="str">
        <f t="shared" si="487"/>
        <v>X</v>
      </c>
      <c r="EB406" s="8">
        <f>IF($DZ406="", "", COUNTIF($DZ$11:$DZ406, "X"))</f>
        <v>396</v>
      </c>
      <c r="ED406" s="10" t="str">
        <f t="shared" si="488"/>
        <v>396. Riffelalp Resort 2222m</v>
      </c>
      <c r="EF406" s="8">
        <v>396</v>
      </c>
      <c r="EH406" s="10" t="str">
        <f>IF($B406="", "", IF(COUNTIF($B$11:$B406, $B406)&gt;1, "", $B406))</f>
        <v/>
      </c>
      <c r="EI406" s="8" t="str">
        <f t="shared" si="489"/>
        <v/>
      </c>
      <c r="EJ406" s="10" t="str">
        <f t="shared" si="490"/>
        <v/>
      </c>
      <c r="EL406" s="10" t="str">
        <f>IF($C406="", "", IF(COUNTIF($C$11:$C406, $C406)&gt;1, "", $C406))</f>
        <v/>
      </c>
      <c r="EM406" s="8" t="str">
        <f t="shared" si="491"/>
        <v/>
      </c>
      <c r="EN406" s="10" t="str">
        <f t="shared" si="492"/>
        <v/>
      </c>
    </row>
    <row r="407" spans="1:144" hidden="1" x14ac:dyDescent="0.35">
      <c r="A407" s="2"/>
      <c r="B407" s="41" t="s">
        <v>637</v>
      </c>
      <c r="C407" s="42" t="s">
        <v>671</v>
      </c>
      <c r="D407" s="42" t="s">
        <v>679</v>
      </c>
      <c r="E407" s="49">
        <v>99</v>
      </c>
      <c r="F407" s="49">
        <v>94</v>
      </c>
      <c r="G407" s="49">
        <v>5</v>
      </c>
      <c r="H407" s="49">
        <v>11</v>
      </c>
      <c r="I407" s="42" t="s">
        <v>137</v>
      </c>
      <c r="J407" s="50" t="s">
        <v>137</v>
      </c>
      <c r="K407" s="49">
        <v>450</v>
      </c>
      <c r="L407" s="49">
        <v>800</v>
      </c>
      <c r="M407" s="49">
        <v>300</v>
      </c>
      <c r="N407" s="49">
        <v>130</v>
      </c>
      <c r="O407" s="49">
        <v>110</v>
      </c>
      <c r="P407" s="49">
        <v>56</v>
      </c>
      <c r="Q407" s="49">
        <v>190</v>
      </c>
      <c r="R407" s="49">
        <v>300</v>
      </c>
      <c r="S407" s="50" t="s">
        <v>7</v>
      </c>
      <c r="T407" s="49" t="s">
        <v>137</v>
      </c>
      <c r="U407" s="49" t="s">
        <v>137</v>
      </c>
      <c r="V407" s="49" t="s">
        <v>137</v>
      </c>
      <c r="W407" s="50" t="s">
        <v>7</v>
      </c>
      <c r="X407" s="49" t="s">
        <v>137</v>
      </c>
      <c r="Y407" s="50" t="s">
        <v>137</v>
      </c>
      <c r="Z407" s="49" t="s">
        <v>137</v>
      </c>
      <c r="AA407" s="49">
        <v>6</v>
      </c>
      <c r="AB407" s="67" t="s">
        <v>137</v>
      </c>
      <c r="AC407" s="63" t="s">
        <v>790</v>
      </c>
      <c r="AD407" s="63" t="s">
        <v>1126</v>
      </c>
      <c r="AE407" s="43" t="s">
        <v>137</v>
      </c>
      <c r="AF407" s="2"/>
      <c r="BE407" s="8" t="str">
        <f t="shared" si="493"/>
        <v>X</v>
      </c>
      <c r="BG407" s="8" t="str">
        <f t="shared" si="430"/>
        <v/>
      </c>
      <c r="BH407" s="8" t="str">
        <f t="shared" si="431"/>
        <v/>
      </c>
      <c r="BI407" s="8" t="str">
        <f t="shared" si="432"/>
        <v/>
      </c>
      <c r="BJ407" s="8" t="str">
        <f t="shared" si="433"/>
        <v/>
      </c>
      <c r="BK407" s="8" t="str">
        <f t="shared" si="434"/>
        <v/>
      </c>
      <c r="BL407" s="8" t="str">
        <f t="shared" si="435"/>
        <v/>
      </c>
      <c r="BM407" s="8" t="str">
        <f t="shared" si="436"/>
        <v/>
      </c>
      <c r="BN407" s="8" t="str">
        <f t="shared" si="437"/>
        <v>Yellow</v>
      </c>
      <c r="BO407" s="8" t="str">
        <f t="shared" si="438"/>
        <v>Yellow</v>
      </c>
      <c r="BP407" s="8" t="str">
        <f t="shared" si="439"/>
        <v/>
      </c>
      <c r="BQ407" s="8" t="str">
        <f t="shared" si="440"/>
        <v/>
      </c>
      <c r="BR407" s="8" t="str">
        <f t="shared" si="441"/>
        <v/>
      </c>
      <c r="BS407" s="8" t="str">
        <f t="shared" si="442"/>
        <v/>
      </c>
      <c r="BT407" s="8" t="str">
        <f t="shared" si="443"/>
        <v/>
      </c>
      <c r="BU407" s="8" t="str">
        <f t="shared" si="444"/>
        <v/>
      </c>
      <c r="BV407" s="8" t="str">
        <f t="shared" si="445"/>
        <v/>
      </c>
      <c r="BW407" s="8" t="str">
        <f t="shared" si="446"/>
        <v/>
      </c>
      <c r="BX407" s="8" t="str">
        <f t="shared" si="447"/>
        <v/>
      </c>
      <c r="BY407" s="8" t="str">
        <f t="shared" si="448"/>
        <v>Yellow</v>
      </c>
      <c r="BZ407" s="8" t="str">
        <f t="shared" si="449"/>
        <v>Yellow</v>
      </c>
      <c r="CA407" s="8" t="str">
        <f t="shared" si="450"/>
        <v>Yellow</v>
      </c>
      <c r="CB407" s="8" t="str">
        <f t="shared" si="451"/>
        <v/>
      </c>
      <c r="CC407" s="8" t="str">
        <f t="shared" si="452"/>
        <v>Yellow</v>
      </c>
      <c r="CD407" s="8" t="str">
        <f t="shared" si="453"/>
        <v>Yellow</v>
      </c>
      <c r="CE407" s="8" t="str">
        <f t="shared" si="454"/>
        <v>Yellow</v>
      </c>
      <c r="CF407" s="8" t="str">
        <f t="shared" si="455"/>
        <v/>
      </c>
      <c r="CG407" s="8" t="str">
        <f t="shared" si="494"/>
        <v>Yellow</v>
      </c>
      <c r="CH407" s="8" t="str">
        <f t="shared" si="456"/>
        <v/>
      </c>
      <c r="CI407" s="8" t="str">
        <f t="shared" si="495"/>
        <v/>
      </c>
      <c r="CJ407" s="8" t="str">
        <f t="shared" si="457"/>
        <v>Yellow</v>
      </c>
      <c r="CL407" s="10" t="str">
        <f t="shared" si="496"/>
        <v>Switzerland - Bern - Hotel Schweizerhof Bern &amp; Spa</v>
      </c>
      <c r="CN407" s="22">
        <f t="shared" si="458"/>
        <v>800</v>
      </c>
      <c r="CO407" s="22" t="str">
        <f t="shared" si="459"/>
        <v/>
      </c>
      <c r="CP407" s="22" t="str">
        <f t="shared" si="460"/>
        <v/>
      </c>
      <c r="CQ407" s="22" t="str">
        <f t="shared" si="461"/>
        <v/>
      </c>
      <c r="CR407" s="22" t="str">
        <f t="shared" si="497"/>
        <v/>
      </c>
      <c r="CS407" s="22">
        <f t="shared" si="498"/>
        <v>6</v>
      </c>
      <c r="CY407" s="8" t="str">
        <f t="shared" si="462"/>
        <v>X</v>
      </c>
      <c r="CZ407" s="29" t="str">
        <f t="shared" si="463"/>
        <v>X</v>
      </c>
      <c r="DB407" s="8" t="str">
        <f t="shared" si="464"/>
        <v>X</v>
      </c>
      <c r="DC407" s="8" t="str">
        <f t="shared" si="465"/>
        <v>X</v>
      </c>
      <c r="DD407" s="8" t="str">
        <f t="shared" si="466"/>
        <v>X</v>
      </c>
      <c r="DE407" s="8" t="str">
        <f t="shared" si="467"/>
        <v>X</v>
      </c>
      <c r="DF407" s="8" t="str">
        <f t="shared" si="468"/>
        <v>X</v>
      </c>
      <c r="DG407" s="8" t="str">
        <f t="shared" si="469"/>
        <v>X</v>
      </c>
      <c r="DH407" s="8" t="str">
        <f t="shared" si="470"/>
        <v>X</v>
      </c>
      <c r="DI407" s="8" t="str">
        <f t="shared" si="471"/>
        <v>X</v>
      </c>
      <c r="DJ407" s="8" t="str">
        <f t="shared" si="472"/>
        <v>X</v>
      </c>
      <c r="DK407" s="8" t="str">
        <f t="shared" si="473"/>
        <v>X</v>
      </c>
      <c r="DL407" s="8" t="str">
        <f t="shared" si="474"/>
        <v>X</v>
      </c>
      <c r="DM407" s="8" t="str">
        <f t="shared" si="475"/>
        <v>X</v>
      </c>
      <c r="DN407" s="8" t="str">
        <f t="shared" si="476"/>
        <v>X</v>
      </c>
      <c r="DO407" s="8" t="str">
        <f t="shared" si="477"/>
        <v>X</v>
      </c>
      <c r="DP407" s="8" t="str">
        <f t="shared" si="478"/>
        <v>X</v>
      </c>
      <c r="DQ407" s="8" t="str">
        <f t="shared" si="479"/>
        <v>X</v>
      </c>
      <c r="DR407" s="8" t="str">
        <f t="shared" si="480"/>
        <v>X</v>
      </c>
      <c r="DS407" s="8" t="str">
        <f t="shared" si="481"/>
        <v>X</v>
      </c>
      <c r="DT407" s="8" t="str">
        <f t="shared" si="482"/>
        <v>X</v>
      </c>
      <c r="DU407" s="8" t="str">
        <f t="shared" si="483"/>
        <v>X</v>
      </c>
      <c r="DV407" s="8" t="str">
        <f t="shared" si="484"/>
        <v>X</v>
      </c>
      <c r="DW407" s="8" t="str">
        <f t="shared" si="485"/>
        <v>X</v>
      </c>
      <c r="DX407" s="8" t="str">
        <f t="shared" si="486"/>
        <v>X</v>
      </c>
      <c r="DZ407" s="8" t="str">
        <f t="shared" si="487"/>
        <v>X</v>
      </c>
      <c r="EB407" s="8">
        <f>IF($DZ407="", "", COUNTIF($DZ$11:$DZ407, "X"))</f>
        <v>397</v>
      </c>
      <c r="ED407" s="10" t="str">
        <f t="shared" si="488"/>
        <v>397. Hotel Schweizerhof Bern &amp; Spa</v>
      </c>
      <c r="EF407" s="8">
        <v>397</v>
      </c>
      <c r="EH407" s="10" t="str">
        <f>IF($B407="", "", IF(COUNTIF($B$11:$B407, $B407)&gt;1, "", $B407))</f>
        <v/>
      </c>
      <c r="EI407" s="8" t="str">
        <f t="shared" si="489"/>
        <v/>
      </c>
      <c r="EJ407" s="10" t="str">
        <f t="shared" si="490"/>
        <v/>
      </c>
      <c r="EL407" s="10" t="str">
        <f>IF($C407="", "", IF(COUNTIF($C$11:$C407, $C407)&gt;1, "", $C407))</f>
        <v/>
      </c>
      <c r="EM407" s="8" t="str">
        <f t="shared" si="491"/>
        <v/>
      </c>
      <c r="EN407" s="10" t="str">
        <f t="shared" si="492"/>
        <v/>
      </c>
    </row>
    <row r="408" spans="1:144" hidden="1" x14ac:dyDescent="0.35">
      <c r="A408" s="2"/>
      <c r="B408" s="41" t="s">
        <v>637</v>
      </c>
      <c r="C408" s="42" t="s">
        <v>656</v>
      </c>
      <c r="D408" s="42" t="s">
        <v>680</v>
      </c>
      <c r="E408" s="49">
        <v>176</v>
      </c>
      <c r="F408" s="49">
        <v>168</v>
      </c>
      <c r="G408" s="49">
        <v>8</v>
      </c>
      <c r="H408" s="49">
        <v>9</v>
      </c>
      <c r="I408" s="42" t="s">
        <v>137</v>
      </c>
      <c r="J408" s="50" t="s">
        <v>137</v>
      </c>
      <c r="K408" s="49">
        <v>181</v>
      </c>
      <c r="L408" s="49">
        <v>1400</v>
      </c>
      <c r="M408" s="49">
        <v>350</v>
      </c>
      <c r="N408" s="49">
        <v>140</v>
      </c>
      <c r="O408" s="49" t="s">
        <v>137</v>
      </c>
      <c r="P408" s="49">
        <v>50</v>
      </c>
      <c r="Q408" s="49">
        <v>220</v>
      </c>
      <c r="R408" s="49">
        <v>450</v>
      </c>
      <c r="S408" s="50" t="s">
        <v>8</v>
      </c>
      <c r="T408" s="49" t="s">
        <v>137</v>
      </c>
      <c r="U408" s="49" t="s">
        <v>137</v>
      </c>
      <c r="V408" s="49" t="s">
        <v>137</v>
      </c>
      <c r="W408" s="50" t="s">
        <v>7</v>
      </c>
      <c r="X408" s="49" t="s">
        <v>137</v>
      </c>
      <c r="Y408" s="50" t="s">
        <v>137</v>
      </c>
      <c r="Z408" s="49" t="s">
        <v>137</v>
      </c>
      <c r="AA408" s="49">
        <v>116</v>
      </c>
      <c r="AB408" s="67" t="s">
        <v>137</v>
      </c>
      <c r="AC408" s="63" t="s">
        <v>790</v>
      </c>
      <c r="AD408" s="63" t="s">
        <v>1127</v>
      </c>
      <c r="AE408" s="43" t="s">
        <v>137</v>
      </c>
      <c r="AF408" s="2"/>
      <c r="BE408" s="8" t="str">
        <f t="shared" si="493"/>
        <v>X</v>
      </c>
      <c r="BG408" s="8" t="str">
        <f t="shared" si="430"/>
        <v/>
      </c>
      <c r="BH408" s="8" t="str">
        <f t="shared" si="431"/>
        <v/>
      </c>
      <c r="BI408" s="8" t="str">
        <f t="shared" si="432"/>
        <v/>
      </c>
      <c r="BJ408" s="8" t="str">
        <f t="shared" si="433"/>
        <v/>
      </c>
      <c r="BK408" s="8" t="str">
        <f t="shared" si="434"/>
        <v/>
      </c>
      <c r="BL408" s="8" t="str">
        <f t="shared" si="435"/>
        <v/>
      </c>
      <c r="BM408" s="8" t="str">
        <f t="shared" si="436"/>
        <v/>
      </c>
      <c r="BN408" s="8" t="str">
        <f t="shared" si="437"/>
        <v>Yellow</v>
      </c>
      <c r="BO408" s="8" t="str">
        <f t="shared" si="438"/>
        <v>Yellow</v>
      </c>
      <c r="BP408" s="8" t="str">
        <f t="shared" si="439"/>
        <v/>
      </c>
      <c r="BQ408" s="8" t="str">
        <f t="shared" si="440"/>
        <v/>
      </c>
      <c r="BR408" s="8" t="str">
        <f t="shared" si="441"/>
        <v/>
      </c>
      <c r="BS408" s="8" t="str">
        <f t="shared" si="442"/>
        <v/>
      </c>
      <c r="BT408" s="8" t="str">
        <f t="shared" si="443"/>
        <v>Yellow</v>
      </c>
      <c r="BU408" s="8" t="str">
        <f t="shared" si="444"/>
        <v/>
      </c>
      <c r="BV408" s="8" t="str">
        <f t="shared" si="445"/>
        <v/>
      </c>
      <c r="BW408" s="8" t="str">
        <f t="shared" si="446"/>
        <v/>
      </c>
      <c r="BX408" s="8" t="str">
        <f t="shared" si="447"/>
        <v/>
      </c>
      <c r="BY408" s="8" t="str">
        <f t="shared" si="448"/>
        <v>Yellow</v>
      </c>
      <c r="BZ408" s="8" t="str">
        <f t="shared" si="449"/>
        <v>Yellow</v>
      </c>
      <c r="CA408" s="8" t="str">
        <f t="shared" si="450"/>
        <v>Yellow</v>
      </c>
      <c r="CB408" s="8" t="str">
        <f t="shared" si="451"/>
        <v/>
      </c>
      <c r="CC408" s="8" t="str">
        <f t="shared" si="452"/>
        <v>Yellow</v>
      </c>
      <c r="CD408" s="8" t="str">
        <f t="shared" si="453"/>
        <v>Yellow</v>
      </c>
      <c r="CE408" s="8" t="str">
        <f t="shared" si="454"/>
        <v>Yellow</v>
      </c>
      <c r="CF408" s="8" t="str">
        <f t="shared" si="455"/>
        <v/>
      </c>
      <c r="CG408" s="8" t="str">
        <f t="shared" si="494"/>
        <v>Yellow</v>
      </c>
      <c r="CH408" s="8" t="str">
        <f t="shared" si="456"/>
        <v/>
      </c>
      <c r="CI408" s="8" t="str">
        <f t="shared" si="495"/>
        <v/>
      </c>
      <c r="CJ408" s="8" t="str">
        <f t="shared" si="457"/>
        <v>Yellow</v>
      </c>
      <c r="CL408" s="10" t="str">
        <f t="shared" si="496"/>
        <v>Switzerland - St. Moritz - Suvretta House</v>
      </c>
      <c r="CN408" s="22">
        <f t="shared" si="458"/>
        <v>1400</v>
      </c>
      <c r="CO408" s="22" t="str">
        <f t="shared" si="459"/>
        <v/>
      </c>
      <c r="CP408" s="22" t="str">
        <f t="shared" si="460"/>
        <v/>
      </c>
      <c r="CQ408" s="22" t="str">
        <f t="shared" si="461"/>
        <v/>
      </c>
      <c r="CR408" s="22" t="str">
        <f t="shared" si="497"/>
        <v/>
      </c>
      <c r="CS408" s="22">
        <f t="shared" si="498"/>
        <v>116</v>
      </c>
      <c r="CY408" s="8" t="str">
        <f t="shared" si="462"/>
        <v>X</v>
      </c>
      <c r="CZ408" s="29" t="str">
        <f t="shared" si="463"/>
        <v>X</v>
      </c>
      <c r="DB408" s="8" t="str">
        <f t="shared" si="464"/>
        <v>X</v>
      </c>
      <c r="DC408" s="8" t="str">
        <f t="shared" si="465"/>
        <v>X</v>
      </c>
      <c r="DD408" s="8" t="str">
        <f t="shared" si="466"/>
        <v>X</v>
      </c>
      <c r="DE408" s="8" t="str">
        <f t="shared" si="467"/>
        <v>X</v>
      </c>
      <c r="DF408" s="8" t="str">
        <f t="shared" si="468"/>
        <v>X</v>
      </c>
      <c r="DG408" s="8" t="str">
        <f t="shared" si="469"/>
        <v>X</v>
      </c>
      <c r="DH408" s="8" t="str">
        <f t="shared" si="470"/>
        <v>X</v>
      </c>
      <c r="DI408" s="8" t="str">
        <f t="shared" si="471"/>
        <v>X</v>
      </c>
      <c r="DJ408" s="8" t="str">
        <f t="shared" si="472"/>
        <v>X</v>
      </c>
      <c r="DK408" s="8" t="str">
        <f t="shared" si="473"/>
        <v>X</v>
      </c>
      <c r="DL408" s="8" t="str">
        <f t="shared" si="474"/>
        <v>X</v>
      </c>
      <c r="DM408" s="8" t="str">
        <f t="shared" si="475"/>
        <v>X</v>
      </c>
      <c r="DN408" s="8" t="str">
        <f t="shared" si="476"/>
        <v>X</v>
      </c>
      <c r="DO408" s="8" t="str">
        <f t="shared" si="477"/>
        <v>X</v>
      </c>
      <c r="DP408" s="8" t="str">
        <f t="shared" si="478"/>
        <v>X</v>
      </c>
      <c r="DQ408" s="8" t="str">
        <f t="shared" si="479"/>
        <v>X</v>
      </c>
      <c r="DR408" s="8" t="str">
        <f t="shared" si="480"/>
        <v>X</v>
      </c>
      <c r="DS408" s="8" t="str">
        <f t="shared" si="481"/>
        <v>X</v>
      </c>
      <c r="DT408" s="8" t="str">
        <f t="shared" si="482"/>
        <v>X</v>
      </c>
      <c r="DU408" s="8" t="str">
        <f t="shared" si="483"/>
        <v>X</v>
      </c>
      <c r="DV408" s="8" t="str">
        <f t="shared" si="484"/>
        <v>X</v>
      </c>
      <c r="DW408" s="8" t="str">
        <f t="shared" si="485"/>
        <v>X</v>
      </c>
      <c r="DX408" s="8" t="str">
        <f t="shared" si="486"/>
        <v>X</v>
      </c>
      <c r="DZ408" s="8" t="str">
        <f t="shared" si="487"/>
        <v>X</v>
      </c>
      <c r="EB408" s="8">
        <f>IF($DZ408="", "", COUNTIF($DZ$11:$DZ408, "X"))</f>
        <v>398</v>
      </c>
      <c r="ED408" s="10" t="str">
        <f t="shared" si="488"/>
        <v>398. Suvretta House</v>
      </c>
      <c r="EF408" s="8">
        <v>398</v>
      </c>
      <c r="EH408" s="10" t="str">
        <f>IF($B408="", "", IF(COUNTIF($B$11:$B408, $B408)&gt;1, "", $B408))</f>
        <v/>
      </c>
      <c r="EI408" s="8" t="str">
        <f t="shared" si="489"/>
        <v/>
      </c>
      <c r="EJ408" s="10" t="str">
        <f t="shared" si="490"/>
        <v/>
      </c>
      <c r="EL408" s="10" t="str">
        <f>IF($C408="", "", IF(COUNTIF($C$11:$C408, $C408)&gt;1, "", $C408))</f>
        <v/>
      </c>
      <c r="EM408" s="8" t="str">
        <f t="shared" si="491"/>
        <v/>
      </c>
      <c r="EN408" s="10" t="str">
        <f t="shared" si="492"/>
        <v/>
      </c>
    </row>
    <row r="409" spans="1:144" hidden="1" x14ac:dyDescent="0.35">
      <c r="A409" s="2"/>
      <c r="B409" s="41" t="s">
        <v>637</v>
      </c>
      <c r="C409" s="42" t="s">
        <v>642</v>
      </c>
      <c r="D409" s="42" t="s">
        <v>678</v>
      </c>
      <c r="E409" s="49">
        <v>175</v>
      </c>
      <c r="F409" s="49">
        <v>163</v>
      </c>
      <c r="G409" s="49">
        <v>12</v>
      </c>
      <c r="H409" s="49">
        <v>15</v>
      </c>
      <c r="I409" s="42" t="s">
        <v>137</v>
      </c>
      <c r="J409" s="50" t="s">
        <v>137</v>
      </c>
      <c r="K409" s="49">
        <v>900</v>
      </c>
      <c r="L409" s="49">
        <v>3001</v>
      </c>
      <c r="M409" s="49">
        <v>600</v>
      </c>
      <c r="N409" s="49">
        <v>400</v>
      </c>
      <c r="O409" s="49">
        <v>240</v>
      </c>
      <c r="P409" s="49">
        <v>102</v>
      </c>
      <c r="Q409" s="49">
        <v>400</v>
      </c>
      <c r="R409" s="49">
        <v>900</v>
      </c>
      <c r="S409" s="50" t="s">
        <v>7</v>
      </c>
      <c r="T409" s="49" t="s">
        <v>137</v>
      </c>
      <c r="U409" s="49" t="s">
        <v>137</v>
      </c>
      <c r="V409" s="49" t="s">
        <v>137</v>
      </c>
      <c r="W409" s="50" t="s">
        <v>7</v>
      </c>
      <c r="X409" s="49" t="s">
        <v>137</v>
      </c>
      <c r="Y409" s="50" t="s">
        <v>137</v>
      </c>
      <c r="Z409" s="49" t="s">
        <v>137</v>
      </c>
      <c r="AA409" s="49">
        <v>8.6999999999999993</v>
      </c>
      <c r="AB409" s="67" t="s">
        <v>137</v>
      </c>
      <c r="AC409" s="63" t="s">
        <v>790</v>
      </c>
      <c r="AD409" s="63" t="s">
        <v>1125</v>
      </c>
      <c r="AE409" s="43" t="s">
        <v>137</v>
      </c>
      <c r="AF409" s="2"/>
      <c r="BE409" s="8" t="str">
        <f t="shared" si="493"/>
        <v>X</v>
      </c>
      <c r="BG409" s="8" t="str">
        <f t="shared" si="430"/>
        <v/>
      </c>
      <c r="BH409" s="8" t="str">
        <f t="shared" si="431"/>
        <v/>
      </c>
      <c r="BI409" s="8" t="str">
        <f t="shared" si="432"/>
        <v/>
      </c>
      <c r="BJ409" s="8" t="str">
        <f t="shared" si="433"/>
        <v/>
      </c>
      <c r="BK409" s="8" t="str">
        <f t="shared" si="434"/>
        <v/>
      </c>
      <c r="BL409" s="8" t="str">
        <f t="shared" si="435"/>
        <v/>
      </c>
      <c r="BM409" s="8" t="str">
        <f t="shared" si="436"/>
        <v/>
      </c>
      <c r="BN409" s="8" t="str">
        <f t="shared" si="437"/>
        <v>Yellow</v>
      </c>
      <c r="BO409" s="8" t="str">
        <f t="shared" si="438"/>
        <v>Yellow</v>
      </c>
      <c r="BP409" s="8" t="str">
        <f t="shared" si="439"/>
        <v/>
      </c>
      <c r="BQ409" s="8" t="str">
        <f t="shared" si="440"/>
        <v/>
      </c>
      <c r="BR409" s="8" t="str">
        <f t="shared" si="441"/>
        <v/>
      </c>
      <c r="BS409" s="8" t="str">
        <f t="shared" si="442"/>
        <v/>
      </c>
      <c r="BT409" s="8" t="str">
        <f t="shared" si="443"/>
        <v/>
      </c>
      <c r="BU409" s="8" t="str">
        <f t="shared" si="444"/>
        <v/>
      </c>
      <c r="BV409" s="8" t="str">
        <f t="shared" si="445"/>
        <v/>
      </c>
      <c r="BW409" s="8" t="str">
        <f t="shared" si="446"/>
        <v/>
      </c>
      <c r="BX409" s="8" t="str">
        <f t="shared" si="447"/>
        <v/>
      </c>
      <c r="BY409" s="8" t="str">
        <f t="shared" si="448"/>
        <v>Yellow</v>
      </c>
      <c r="BZ409" s="8" t="str">
        <f t="shared" si="449"/>
        <v>Yellow</v>
      </c>
      <c r="CA409" s="8" t="str">
        <f t="shared" si="450"/>
        <v>Yellow</v>
      </c>
      <c r="CB409" s="8" t="str">
        <f t="shared" si="451"/>
        <v/>
      </c>
      <c r="CC409" s="8" t="str">
        <f t="shared" si="452"/>
        <v>Yellow</v>
      </c>
      <c r="CD409" s="8" t="str">
        <f t="shared" si="453"/>
        <v>Yellow</v>
      </c>
      <c r="CE409" s="8" t="str">
        <f t="shared" si="454"/>
        <v>Yellow</v>
      </c>
      <c r="CF409" s="8" t="str">
        <f t="shared" si="455"/>
        <v/>
      </c>
      <c r="CG409" s="8" t="str">
        <f t="shared" si="494"/>
        <v>Yellow</v>
      </c>
      <c r="CH409" s="8" t="str">
        <f t="shared" si="456"/>
        <v/>
      </c>
      <c r="CI409" s="8" t="str">
        <f t="shared" si="495"/>
        <v/>
      </c>
      <c r="CJ409" s="8" t="str">
        <f t="shared" si="457"/>
        <v>Yellow</v>
      </c>
      <c r="CL409" s="10" t="str">
        <f t="shared" si="496"/>
        <v>Switzerland - Zurich - The Dolder Grand</v>
      </c>
      <c r="CN409" s="22">
        <f t="shared" si="458"/>
        <v>3001</v>
      </c>
      <c r="CO409" s="22" t="str">
        <f t="shared" si="459"/>
        <v/>
      </c>
      <c r="CP409" s="22" t="str">
        <f t="shared" si="460"/>
        <v/>
      </c>
      <c r="CQ409" s="22" t="str">
        <f t="shared" si="461"/>
        <v/>
      </c>
      <c r="CR409" s="22" t="str">
        <f t="shared" si="497"/>
        <v/>
      </c>
      <c r="CS409" s="22">
        <f t="shared" si="498"/>
        <v>8.6999999999999993</v>
      </c>
      <c r="CY409" s="8" t="str">
        <f t="shared" si="462"/>
        <v>X</v>
      </c>
      <c r="CZ409" s="29" t="str">
        <f t="shared" si="463"/>
        <v>X</v>
      </c>
      <c r="DB409" s="8" t="str">
        <f t="shared" si="464"/>
        <v>X</v>
      </c>
      <c r="DC409" s="8" t="str">
        <f t="shared" si="465"/>
        <v>X</v>
      </c>
      <c r="DD409" s="8" t="str">
        <f t="shared" si="466"/>
        <v>X</v>
      </c>
      <c r="DE409" s="8" t="str">
        <f t="shared" si="467"/>
        <v>X</v>
      </c>
      <c r="DF409" s="8" t="str">
        <f t="shared" si="468"/>
        <v>X</v>
      </c>
      <c r="DG409" s="8" t="str">
        <f t="shared" si="469"/>
        <v>X</v>
      </c>
      <c r="DH409" s="8" t="str">
        <f t="shared" si="470"/>
        <v>X</v>
      </c>
      <c r="DI409" s="8" t="str">
        <f t="shared" si="471"/>
        <v>X</v>
      </c>
      <c r="DJ409" s="8" t="str">
        <f t="shared" si="472"/>
        <v>X</v>
      </c>
      <c r="DK409" s="8" t="str">
        <f t="shared" si="473"/>
        <v>X</v>
      </c>
      <c r="DL409" s="8" t="str">
        <f t="shared" si="474"/>
        <v>X</v>
      </c>
      <c r="DM409" s="8" t="str">
        <f t="shared" si="475"/>
        <v>X</v>
      </c>
      <c r="DN409" s="8" t="str">
        <f t="shared" si="476"/>
        <v>X</v>
      </c>
      <c r="DO409" s="8" t="str">
        <f t="shared" si="477"/>
        <v>X</v>
      </c>
      <c r="DP409" s="8" t="str">
        <f t="shared" si="478"/>
        <v>X</v>
      </c>
      <c r="DQ409" s="8" t="str">
        <f t="shared" si="479"/>
        <v>X</v>
      </c>
      <c r="DR409" s="8" t="str">
        <f t="shared" si="480"/>
        <v>X</v>
      </c>
      <c r="DS409" s="8" t="str">
        <f t="shared" si="481"/>
        <v>X</v>
      </c>
      <c r="DT409" s="8" t="str">
        <f t="shared" si="482"/>
        <v>X</v>
      </c>
      <c r="DU409" s="8" t="str">
        <f t="shared" si="483"/>
        <v>X</v>
      </c>
      <c r="DV409" s="8" t="str">
        <f t="shared" si="484"/>
        <v>X</v>
      </c>
      <c r="DW409" s="8" t="str">
        <f t="shared" si="485"/>
        <v>X</v>
      </c>
      <c r="DX409" s="8" t="str">
        <f t="shared" si="486"/>
        <v>X</v>
      </c>
      <c r="DZ409" s="8" t="str">
        <f t="shared" si="487"/>
        <v>X</v>
      </c>
      <c r="EB409" s="8">
        <f>IF($DZ409="", "", COUNTIF($DZ$11:$DZ409, "X"))</f>
        <v>399</v>
      </c>
      <c r="ED409" s="10" t="str">
        <f t="shared" si="488"/>
        <v>399. The Dolder Grand</v>
      </c>
      <c r="EF409" s="8">
        <v>399</v>
      </c>
      <c r="EH409" s="10" t="str">
        <f>IF($B409="", "", IF(COUNTIF($B$11:$B409, $B409)&gt;1, "", $B409))</f>
        <v/>
      </c>
      <c r="EI409" s="8" t="str">
        <f t="shared" si="489"/>
        <v/>
      </c>
      <c r="EJ409" s="10" t="str">
        <f t="shared" si="490"/>
        <v/>
      </c>
      <c r="EL409" s="10" t="str">
        <f>IF($C409="", "", IF(COUNTIF($C$11:$C409, $C409)&gt;1, "", $C409))</f>
        <v/>
      </c>
      <c r="EM409" s="8" t="str">
        <f t="shared" si="491"/>
        <v/>
      </c>
      <c r="EN409" s="10" t="str">
        <f t="shared" si="492"/>
        <v/>
      </c>
    </row>
    <row r="410" spans="1:144" hidden="1" x14ac:dyDescent="0.35">
      <c r="A410" s="2"/>
      <c r="B410" s="41" t="s">
        <v>637</v>
      </c>
      <c r="C410" s="42" t="s">
        <v>644</v>
      </c>
      <c r="D410" s="42" t="s">
        <v>645</v>
      </c>
      <c r="E410" s="49">
        <v>128</v>
      </c>
      <c r="F410" s="49">
        <v>94</v>
      </c>
      <c r="G410" s="49">
        <v>34</v>
      </c>
      <c r="H410" s="49">
        <v>3</v>
      </c>
      <c r="I410" s="42" t="s">
        <v>137</v>
      </c>
      <c r="J410" s="50" t="s">
        <v>137</v>
      </c>
      <c r="K410" s="49">
        <v>128</v>
      </c>
      <c r="L410" s="49">
        <v>60</v>
      </c>
      <c r="M410" s="49">
        <v>40</v>
      </c>
      <c r="N410" s="49">
        <v>24</v>
      </c>
      <c r="O410" s="49" t="s">
        <v>137</v>
      </c>
      <c r="P410" s="49">
        <v>12</v>
      </c>
      <c r="Q410" s="49">
        <v>24</v>
      </c>
      <c r="R410" s="49">
        <v>50</v>
      </c>
      <c r="S410" s="50" t="s">
        <v>7</v>
      </c>
      <c r="T410" s="49" t="s">
        <v>137</v>
      </c>
      <c r="U410" s="49" t="s">
        <v>137</v>
      </c>
      <c r="V410" s="49" t="s">
        <v>137</v>
      </c>
      <c r="W410" s="50" t="s">
        <v>7</v>
      </c>
      <c r="X410" s="49" t="s">
        <v>137</v>
      </c>
      <c r="Y410" s="50" t="s">
        <v>137</v>
      </c>
      <c r="Z410" s="49" t="s">
        <v>137</v>
      </c>
      <c r="AA410" s="49">
        <v>106</v>
      </c>
      <c r="AB410" s="67" t="s">
        <v>137</v>
      </c>
      <c r="AC410" s="63" t="s">
        <v>790</v>
      </c>
      <c r="AD410" s="63" t="s">
        <v>1102</v>
      </c>
      <c r="AE410" s="43" t="s">
        <v>137</v>
      </c>
      <c r="AF410" s="2"/>
      <c r="BE410" s="8" t="str">
        <f t="shared" si="493"/>
        <v>X</v>
      </c>
      <c r="BG410" s="8" t="str">
        <f t="shared" si="430"/>
        <v/>
      </c>
      <c r="BH410" s="8" t="str">
        <f t="shared" si="431"/>
        <v/>
      </c>
      <c r="BI410" s="8" t="str">
        <f t="shared" si="432"/>
        <v/>
      </c>
      <c r="BJ410" s="8" t="str">
        <f t="shared" si="433"/>
        <v/>
      </c>
      <c r="BK410" s="8" t="str">
        <f t="shared" si="434"/>
        <v/>
      </c>
      <c r="BL410" s="8" t="str">
        <f t="shared" si="435"/>
        <v/>
      </c>
      <c r="BM410" s="8" t="str">
        <f t="shared" si="436"/>
        <v/>
      </c>
      <c r="BN410" s="8" t="str">
        <f t="shared" si="437"/>
        <v>Yellow</v>
      </c>
      <c r="BO410" s="8" t="str">
        <f t="shared" si="438"/>
        <v>Yellow</v>
      </c>
      <c r="BP410" s="8" t="str">
        <f t="shared" si="439"/>
        <v/>
      </c>
      <c r="BQ410" s="8" t="str">
        <f t="shared" si="440"/>
        <v/>
      </c>
      <c r="BR410" s="8" t="str">
        <f t="shared" si="441"/>
        <v/>
      </c>
      <c r="BS410" s="8" t="str">
        <f t="shared" si="442"/>
        <v/>
      </c>
      <c r="BT410" s="8" t="str">
        <f t="shared" si="443"/>
        <v>Yellow</v>
      </c>
      <c r="BU410" s="8" t="str">
        <f t="shared" si="444"/>
        <v/>
      </c>
      <c r="BV410" s="8" t="str">
        <f t="shared" si="445"/>
        <v/>
      </c>
      <c r="BW410" s="8" t="str">
        <f t="shared" si="446"/>
        <v/>
      </c>
      <c r="BX410" s="8" t="str">
        <f t="shared" si="447"/>
        <v/>
      </c>
      <c r="BY410" s="8" t="str">
        <f t="shared" si="448"/>
        <v>Yellow</v>
      </c>
      <c r="BZ410" s="8" t="str">
        <f t="shared" si="449"/>
        <v>Yellow</v>
      </c>
      <c r="CA410" s="8" t="str">
        <f t="shared" si="450"/>
        <v>Yellow</v>
      </c>
      <c r="CB410" s="8" t="str">
        <f t="shared" si="451"/>
        <v/>
      </c>
      <c r="CC410" s="8" t="str">
        <f t="shared" si="452"/>
        <v>Yellow</v>
      </c>
      <c r="CD410" s="8" t="str">
        <f t="shared" si="453"/>
        <v>Yellow</v>
      </c>
      <c r="CE410" s="8" t="str">
        <f t="shared" si="454"/>
        <v>Yellow</v>
      </c>
      <c r="CF410" s="8" t="str">
        <f t="shared" si="455"/>
        <v/>
      </c>
      <c r="CG410" s="8" t="str">
        <f t="shared" si="494"/>
        <v>Yellow</v>
      </c>
      <c r="CH410" s="8" t="str">
        <f t="shared" si="456"/>
        <v/>
      </c>
      <c r="CI410" s="8" t="str">
        <f t="shared" si="495"/>
        <v/>
      </c>
      <c r="CJ410" s="8" t="str">
        <f t="shared" si="457"/>
        <v>Yellow</v>
      </c>
      <c r="CL410" s="10" t="str">
        <f t="shared" si="496"/>
        <v>Switzerland - Arosa - Tschuggen Grand Hotel, Arosa</v>
      </c>
      <c r="CN410" s="22">
        <f t="shared" si="458"/>
        <v>60</v>
      </c>
      <c r="CO410" s="22" t="str">
        <f t="shared" si="459"/>
        <v/>
      </c>
      <c r="CP410" s="22" t="str">
        <f t="shared" si="460"/>
        <v/>
      </c>
      <c r="CQ410" s="22" t="str">
        <f t="shared" si="461"/>
        <v/>
      </c>
      <c r="CR410" s="22" t="str">
        <f t="shared" si="497"/>
        <v/>
      </c>
      <c r="CS410" s="22">
        <f t="shared" si="498"/>
        <v>106</v>
      </c>
      <c r="CY410" s="8" t="str">
        <f t="shared" si="462"/>
        <v>X</v>
      </c>
      <c r="CZ410" s="29" t="str">
        <f t="shared" si="463"/>
        <v>X</v>
      </c>
      <c r="DB410" s="8" t="str">
        <f t="shared" si="464"/>
        <v>X</v>
      </c>
      <c r="DC410" s="8" t="str">
        <f t="shared" si="465"/>
        <v>X</v>
      </c>
      <c r="DD410" s="8" t="str">
        <f t="shared" si="466"/>
        <v>X</v>
      </c>
      <c r="DE410" s="8" t="str">
        <f t="shared" si="467"/>
        <v>X</v>
      </c>
      <c r="DF410" s="8" t="str">
        <f t="shared" si="468"/>
        <v>X</v>
      </c>
      <c r="DG410" s="8" t="str">
        <f t="shared" si="469"/>
        <v>X</v>
      </c>
      <c r="DH410" s="8" t="str">
        <f t="shared" si="470"/>
        <v>X</v>
      </c>
      <c r="DI410" s="8" t="str">
        <f t="shared" si="471"/>
        <v>X</v>
      </c>
      <c r="DJ410" s="8" t="str">
        <f t="shared" si="472"/>
        <v>X</v>
      </c>
      <c r="DK410" s="8" t="str">
        <f t="shared" si="473"/>
        <v>X</v>
      </c>
      <c r="DL410" s="8" t="str">
        <f t="shared" si="474"/>
        <v>X</v>
      </c>
      <c r="DM410" s="8" t="str">
        <f t="shared" si="475"/>
        <v>X</v>
      </c>
      <c r="DN410" s="8" t="str">
        <f t="shared" si="476"/>
        <v>X</v>
      </c>
      <c r="DO410" s="8" t="str">
        <f t="shared" si="477"/>
        <v>X</v>
      </c>
      <c r="DP410" s="8" t="str">
        <f t="shared" si="478"/>
        <v>X</v>
      </c>
      <c r="DQ410" s="8" t="str">
        <f t="shared" si="479"/>
        <v>X</v>
      </c>
      <c r="DR410" s="8" t="str">
        <f t="shared" si="480"/>
        <v>X</v>
      </c>
      <c r="DS410" s="8" t="str">
        <f t="shared" si="481"/>
        <v>X</v>
      </c>
      <c r="DT410" s="8" t="str">
        <f t="shared" si="482"/>
        <v>X</v>
      </c>
      <c r="DU410" s="8" t="str">
        <f t="shared" si="483"/>
        <v>X</v>
      </c>
      <c r="DV410" s="8" t="str">
        <f t="shared" si="484"/>
        <v>X</v>
      </c>
      <c r="DW410" s="8" t="str">
        <f t="shared" si="485"/>
        <v>X</v>
      </c>
      <c r="DX410" s="8" t="str">
        <f t="shared" si="486"/>
        <v>X</v>
      </c>
      <c r="DZ410" s="8" t="str">
        <f t="shared" si="487"/>
        <v>X</v>
      </c>
      <c r="EB410" s="8">
        <f>IF($DZ410="", "", COUNTIF($DZ$11:$DZ410, "X"))</f>
        <v>400</v>
      </c>
      <c r="ED410" s="10" t="str">
        <f t="shared" si="488"/>
        <v>400. Tschuggen Grand Hotel, Arosa</v>
      </c>
      <c r="EF410" s="8">
        <v>400</v>
      </c>
      <c r="EH410" s="10" t="str">
        <f>IF($B410="", "", IF(COUNTIF($B$11:$B410, $B410)&gt;1, "", $B410))</f>
        <v/>
      </c>
      <c r="EI410" s="8" t="str">
        <f t="shared" si="489"/>
        <v/>
      </c>
      <c r="EJ410" s="10" t="str">
        <f t="shared" si="490"/>
        <v/>
      </c>
      <c r="EL410" s="10" t="str">
        <f>IF($C410="", "", IF(COUNTIF($C$11:$C410, $C410)&gt;1, "", $C410))</f>
        <v>Arosa</v>
      </c>
      <c r="EM410" s="8">
        <f t="shared" si="491"/>
        <v>11</v>
      </c>
      <c r="EN410" s="10" t="str">
        <f t="shared" si="492"/>
        <v/>
      </c>
    </row>
    <row r="411" spans="1:144" hidden="1" x14ac:dyDescent="0.35">
      <c r="A411" s="2"/>
      <c r="B411" s="41" t="s">
        <v>637</v>
      </c>
      <c r="C411" s="42" t="s">
        <v>646</v>
      </c>
      <c r="D411" s="42" t="s">
        <v>1503</v>
      </c>
      <c r="E411" s="49">
        <v>216</v>
      </c>
      <c r="F411" s="49">
        <v>119</v>
      </c>
      <c r="G411" s="49">
        <v>97</v>
      </c>
      <c r="H411" s="49">
        <v>20</v>
      </c>
      <c r="I411" s="42" t="s">
        <v>137</v>
      </c>
      <c r="J411" s="50" t="s">
        <v>137</v>
      </c>
      <c r="K411" s="49">
        <v>400</v>
      </c>
      <c r="L411" s="49">
        <v>2358</v>
      </c>
      <c r="M411" s="49">
        <v>500</v>
      </c>
      <c r="N411" s="49">
        <v>300</v>
      </c>
      <c r="O411" s="49">
        <v>200</v>
      </c>
      <c r="P411" s="49">
        <v>50</v>
      </c>
      <c r="Q411" s="49">
        <v>350</v>
      </c>
      <c r="R411" s="49">
        <v>400</v>
      </c>
      <c r="S411" s="50" t="s">
        <v>7</v>
      </c>
      <c r="T411" s="49" t="s">
        <v>137</v>
      </c>
      <c r="U411" s="49" t="s">
        <v>137</v>
      </c>
      <c r="V411" s="49" t="s">
        <v>137</v>
      </c>
      <c r="W411" s="50" t="s">
        <v>137</v>
      </c>
      <c r="X411" s="49" t="s">
        <v>137</v>
      </c>
      <c r="Y411" s="50" t="s">
        <v>137</v>
      </c>
      <c r="Z411" s="49" t="s">
        <v>137</v>
      </c>
      <c r="AA411" s="49">
        <v>83</v>
      </c>
      <c r="AB411" s="67" t="s">
        <v>137</v>
      </c>
      <c r="AC411" s="63" t="s">
        <v>790</v>
      </c>
      <c r="AD411" s="63" t="s">
        <v>1103</v>
      </c>
      <c r="AE411" s="43" t="s">
        <v>137</v>
      </c>
      <c r="AF411" s="2"/>
      <c r="BE411" s="8" t="str">
        <f t="shared" si="493"/>
        <v>X</v>
      </c>
      <c r="BG411" s="8" t="str">
        <f t="shared" si="430"/>
        <v/>
      </c>
      <c r="BH411" s="8" t="str">
        <f t="shared" si="431"/>
        <v/>
      </c>
      <c r="BI411" s="8" t="str">
        <f t="shared" si="432"/>
        <v/>
      </c>
      <c r="BJ411" s="8" t="str">
        <f t="shared" si="433"/>
        <v/>
      </c>
      <c r="BK411" s="8" t="str">
        <f t="shared" si="434"/>
        <v/>
      </c>
      <c r="BL411" s="8" t="str">
        <f t="shared" si="435"/>
        <v/>
      </c>
      <c r="BM411" s="8" t="str">
        <f t="shared" si="436"/>
        <v/>
      </c>
      <c r="BN411" s="8" t="str">
        <f t="shared" si="437"/>
        <v>Yellow</v>
      </c>
      <c r="BO411" s="8" t="str">
        <f t="shared" si="438"/>
        <v>Yellow</v>
      </c>
      <c r="BP411" s="8" t="str">
        <f t="shared" si="439"/>
        <v/>
      </c>
      <c r="BQ411" s="8" t="str">
        <f t="shared" si="440"/>
        <v/>
      </c>
      <c r="BR411" s="8" t="str">
        <f t="shared" si="441"/>
        <v/>
      </c>
      <c r="BS411" s="8" t="str">
        <f t="shared" si="442"/>
        <v/>
      </c>
      <c r="BT411" s="8" t="str">
        <f t="shared" si="443"/>
        <v/>
      </c>
      <c r="BU411" s="8" t="str">
        <f t="shared" si="444"/>
        <v/>
      </c>
      <c r="BV411" s="8" t="str">
        <f t="shared" si="445"/>
        <v/>
      </c>
      <c r="BW411" s="8" t="str">
        <f t="shared" si="446"/>
        <v/>
      </c>
      <c r="BX411" s="8" t="str">
        <f t="shared" si="447"/>
        <v/>
      </c>
      <c r="BY411" s="8" t="str">
        <f t="shared" si="448"/>
        <v>Yellow</v>
      </c>
      <c r="BZ411" s="8" t="str">
        <f t="shared" si="449"/>
        <v>Yellow</v>
      </c>
      <c r="CA411" s="8" t="str">
        <f t="shared" si="450"/>
        <v>Yellow</v>
      </c>
      <c r="CB411" s="8" t="str">
        <f t="shared" si="451"/>
        <v>Yellow</v>
      </c>
      <c r="CC411" s="8" t="str">
        <f t="shared" si="452"/>
        <v>Yellow</v>
      </c>
      <c r="CD411" s="8" t="str">
        <f t="shared" si="453"/>
        <v>Yellow</v>
      </c>
      <c r="CE411" s="8" t="str">
        <f t="shared" si="454"/>
        <v>Yellow</v>
      </c>
      <c r="CF411" s="8" t="str">
        <f t="shared" si="455"/>
        <v/>
      </c>
      <c r="CG411" s="8" t="str">
        <f t="shared" si="494"/>
        <v>Yellow</v>
      </c>
      <c r="CH411" s="8" t="str">
        <f t="shared" si="456"/>
        <v/>
      </c>
      <c r="CI411" s="8" t="str">
        <f t="shared" si="495"/>
        <v/>
      </c>
      <c r="CJ411" s="8" t="str">
        <f t="shared" si="457"/>
        <v>Yellow</v>
      </c>
      <c r="CL411" s="10" t="str">
        <f t="shared" si="496"/>
        <v>Switzerland - Interlaken - Victoria Jungfrau Grand Hotel &amp; Spa</v>
      </c>
      <c r="CN411" s="22">
        <f t="shared" si="458"/>
        <v>2358</v>
      </c>
      <c r="CO411" s="22" t="str">
        <f t="shared" si="459"/>
        <v/>
      </c>
      <c r="CP411" s="22" t="str">
        <f t="shared" si="460"/>
        <v/>
      </c>
      <c r="CQ411" s="22" t="str">
        <f t="shared" si="461"/>
        <v/>
      </c>
      <c r="CR411" s="22" t="str">
        <f t="shared" si="497"/>
        <v/>
      </c>
      <c r="CS411" s="22">
        <f t="shared" si="498"/>
        <v>83</v>
      </c>
      <c r="CY411" s="8" t="str">
        <f t="shared" si="462"/>
        <v>X</v>
      </c>
      <c r="CZ411" s="29" t="str">
        <f t="shared" si="463"/>
        <v>X</v>
      </c>
      <c r="DB411" s="8" t="str">
        <f t="shared" si="464"/>
        <v>X</v>
      </c>
      <c r="DC411" s="8" t="str">
        <f t="shared" si="465"/>
        <v>X</v>
      </c>
      <c r="DD411" s="8" t="str">
        <f t="shared" si="466"/>
        <v>X</v>
      </c>
      <c r="DE411" s="8" t="str">
        <f t="shared" si="467"/>
        <v>X</v>
      </c>
      <c r="DF411" s="8" t="str">
        <f t="shared" si="468"/>
        <v>X</v>
      </c>
      <c r="DG411" s="8" t="str">
        <f t="shared" si="469"/>
        <v>X</v>
      </c>
      <c r="DH411" s="8" t="str">
        <f t="shared" si="470"/>
        <v>X</v>
      </c>
      <c r="DI411" s="8" t="str">
        <f t="shared" si="471"/>
        <v>X</v>
      </c>
      <c r="DJ411" s="8" t="str">
        <f t="shared" si="472"/>
        <v>X</v>
      </c>
      <c r="DK411" s="8" t="str">
        <f t="shared" si="473"/>
        <v>X</v>
      </c>
      <c r="DL411" s="8" t="str">
        <f t="shared" si="474"/>
        <v>X</v>
      </c>
      <c r="DM411" s="8" t="str">
        <f t="shared" si="475"/>
        <v>X</v>
      </c>
      <c r="DN411" s="8" t="str">
        <f t="shared" si="476"/>
        <v>X</v>
      </c>
      <c r="DO411" s="8" t="str">
        <f t="shared" si="477"/>
        <v>X</v>
      </c>
      <c r="DP411" s="8" t="str">
        <f t="shared" si="478"/>
        <v>X</v>
      </c>
      <c r="DQ411" s="8" t="str">
        <f t="shared" si="479"/>
        <v>X</v>
      </c>
      <c r="DR411" s="8" t="str">
        <f t="shared" si="480"/>
        <v>X</v>
      </c>
      <c r="DS411" s="8" t="str">
        <f t="shared" si="481"/>
        <v>X</v>
      </c>
      <c r="DT411" s="8" t="str">
        <f t="shared" si="482"/>
        <v>X</v>
      </c>
      <c r="DU411" s="8" t="str">
        <f t="shared" si="483"/>
        <v>X</v>
      </c>
      <c r="DV411" s="8" t="str">
        <f t="shared" si="484"/>
        <v>X</v>
      </c>
      <c r="DW411" s="8" t="str">
        <f t="shared" si="485"/>
        <v>X</v>
      </c>
      <c r="DX411" s="8" t="str">
        <f t="shared" si="486"/>
        <v>X</v>
      </c>
      <c r="DZ411" s="8" t="str">
        <f t="shared" si="487"/>
        <v>X</v>
      </c>
      <c r="EB411" s="8">
        <f>IF($DZ411="", "", COUNTIF($DZ$11:$DZ411, "X"))</f>
        <v>401</v>
      </c>
      <c r="ED411" s="10" t="str">
        <f t="shared" si="488"/>
        <v>401. Victoria Jungfrau Grand Hotel &amp; Spa</v>
      </c>
      <c r="EF411" s="8">
        <v>401</v>
      </c>
      <c r="EH411" s="10" t="str">
        <f>IF($B411="", "", IF(COUNTIF($B$11:$B411, $B411)&gt;1, "", $B411))</f>
        <v/>
      </c>
      <c r="EI411" s="8" t="str">
        <f t="shared" si="489"/>
        <v/>
      </c>
      <c r="EJ411" s="10" t="str">
        <f t="shared" si="490"/>
        <v/>
      </c>
      <c r="EL411" s="10" t="str">
        <f>IF($C411="", "", IF(COUNTIF($C$11:$C411, $C411)&gt;1, "", $C411))</f>
        <v>Interlaken</v>
      </c>
      <c r="EM411" s="8">
        <f t="shared" si="491"/>
        <v>133</v>
      </c>
      <c r="EN411" s="10" t="str">
        <f t="shared" si="492"/>
        <v/>
      </c>
    </row>
    <row r="412" spans="1:144" hidden="1" x14ac:dyDescent="0.35">
      <c r="A412" s="2"/>
      <c r="B412" s="41" t="s">
        <v>637</v>
      </c>
      <c r="C412" s="42" t="s">
        <v>642</v>
      </c>
      <c r="D412" s="42" t="s">
        <v>647</v>
      </c>
      <c r="E412" s="49">
        <v>49</v>
      </c>
      <c r="F412" s="49">
        <v>34</v>
      </c>
      <c r="G412" s="49">
        <v>15</v>
      </c>
      <c r="H412" s="49">
        <v>8</v>
      </c>
      <c r="I412" s="42" t="s">
        <v>137</v>
      </c>
      <c r="J412" s="50" t="s">
        <v>137</v>
      </c>
      <c r="K412" s="49">
        <v>160</v>
      </c>
      <c r="L412" s="49">
        <v>520</v>
      </c>
      <c r="M412" s="49">
        <v>230</v>
      </c>
      <c r="N412" s="49">
        <v>120</v>
      </c>
      <c r="O412" s="49">
        <v>120</v>
      </c>
      <c r="P412" s="49">
        <v>188</v>
      </c>
      <c r="Q412" s="49">
        <v>160</v>
      </c>
      <c r="R412" s="49">
        <v>300</v>
      </c>
      <c r="S412" s="50" t="s">
        <v>7</v>
      </c>
      <c r="T412" s="49" t="s">
        <v>137</v>
      </c>
      <c r="U412" s="49" t="s">
        <v>137</v>
      </c>
      <c r="V412" s="49" t="s">
        <v>137</v>
      </c>
      <c r="W412" s="50" t="s">
        <v>7</v>
      </c>
      <c r="X412" s="49" t="s">
        <v>137</v>
      </c>
      <c r="Y412" s="50" t="s">
        <v>137</v>
      </c>
      <c r="Z412" s="49" t="s">
        <v>137</v>
      </c>
      <c r="AA412" s="49">
        <v>8</v>
      </c>
      <c r="AB412" s="67" t="s">
        <v>137</v>
      </c>
      <c r="AC412" s="63" t="s">
        <v>790</v>
      </c>
      <c r="AD412" s="63" t="s">
        <v>1104</v>
      </c>
      <c r="AE412" s="43" t="s">
        <v>137</v>
      </c>
      <c r="AF412" s="2"/>
      <c r="BE412" s="8" t="str">
        <f t="shared" si="493"/>
        <v>X</v>
      </c>
      <c r="BG412" s="8" t="str">
        <f t="shared" si="430"/>
        <v/>
      </c>
      <c r="BH412" s="8" t="str">
        <f t="shared" si="431"/>
        <v/>
      </c>
      <c r="BI412" s="8" t="str">
        <f t="shared" si="432"/>
        <v/>
      </c>
      <c r="BJ412" s="8" t="str">
        <f t="shared" si="433"/>
        <v/>
      </c>
      <c r="BK412" s="8" t="str">
        <f t="shared" si="434"/>
        <v/>
      </c>
      <c r="BL412" s="8" t="str">
        <f t="shared" si="435"/>
        <v/>
      </c>
      <c r="BM412" s="8" t="str">
        <f t="shared" si="436"/>
        <v/>
      </c>
      <c r="BN412" s="8" t="str">
        <f t="shared" si="437"/>
        <v>Yellow</v>
      </c>
      <c r="BO412" s="8" t="str">
        <f t="shared" si="438"/>
        <v>Yellow</v>
      </c>
      <c r="BP412" s="8" t="str">
        <f t="shared" si="439"/>
        <v/>
      </c>
      <c r="BQ412" s="8" t="str">
        <f t="shared" si="440"/>
        <v/>
      </c>
      <c r="BR412" s="8" t="str">
        <f t="shared" si="441"/>
        <v/>
      </c>
      <c r="BS412" s="8" t="str">
        <f t="shared" si="442"/>
        <v/>
      </c>
      <c r="BT412" s="8" t="str">
        <f t="shared" si="443"/>
        <v/>
      </c>
      <c r="BU412" s="8" t="str">
        <f t="shared" si="444"/>
        <v/>
      </c>
      <c r="BV412" s="8" t="str">
        <f t="shared" si="445"/>
        <v/>
      </c>
      <c r="BW412" s="8" t="str">
        <f t="shared" si="446"/>
        <v/>
      </c>
      <c r="BX412" s="8" t="str">
        <f t="shared" si="447"/>
        <v/>
      </c>
      <c r="BY412" s="8" t="str">
        <f t="shared" si="448"/>
        <v>Yellow</v>
      </c>
      <c r="BZ412" s="8" t="str">
        <f t="shared" si="449"/>
        <v>Yellow</v>
      </c>
      <c r="CA412" s="8" t="str">
        <f t="shared" si="450"/>
        <v>Yellow</v>
      </c>
      <c r="CB412" s="8" t="str">
        <f t="shared" si="451"/>
        <v/>
      </c>
      <c r="CC412" s="8" t="str">
        <f t="shared" si="452"/>
        <v>Yellow</v>
      </c>
      <c r="CD412" s="8" t="str">
        <f t="shared" si="453"/>
        <v>Yellow</v>
      </c>
      <c r="CE412" s="8" t="str">
        <f t="shared" si="454"/>
        <v>Yellow</v>
      </c>
      <c r="CF412" s="8" t="str">
        <f t="shared" si="455"/>
        <v/>
      </c>
      <c r="CG412" s="8" t="str">
        <f t="shared" si="494"/>
        <v>Yellow</v>
      </c>
      <c r="CH412" s="8" t="str">
        <f t="shared" si="456"/>
        <v/>
      </c>
      <c r="CI412" s="8" t="str">
        <f t="shared" si="495"/>
        <v/>
      </c>
      <c r="CJ412" s="8" t="str">
        <f t="shared" si="457"/>
        <v>Yellow</v>
      </c>
      <c r="CL412" s="10" t="str">
        <f t="shared" si="496"/>
        <v>Switzerland - Zurich - Widder Hotel</v>
      </c>
      <c r="CN412" s="22">
        <f t="shared" si="458"/>
        <v>520</v>
      </c>
      <c r="CO412" s="22" t="str">
        <f t="shared" si="459"/>
        <v/>
      </c>
      <c r="CP412" s="22" t="str">
        <f t="shared" si="460"/>
        <v/>
      </c>
      <c r="CQ412" s="22" t="str">
        <f t="shared" si="461"/>
        <v/>
      </c>
      <c r="CR412" s="22" t="str">
        <f t="shared" si="497"/>
        <v/>
      </c>
      <c r="CS412" s="22">
        <f t="shared" si="498"/>
        <v>8</v>
      </c>
      <c r="CY412" s="8" t="str">
        <f t="shared" si="462"/>
        <v>X</v>
      </c>
      <c r="CZ412" s="29" t="str">
        <f t="shared" si="463"/>
        <v>X</v>
      </c>
      <c r="DB412" s="8" t="str">
        <f t="shared" si="464"/>
        <v>X</v>
      </c>
      <c r="DC412" s="8" t="str">
        <f t="shared" si="465"/>
        <v>X</v>
      </c>
      <c r="DD412" s="8" t="str">
        <f t="shared" si="466"/>
        <v>X</v>
      </c>
      <c r="DE412" s="8" t="str">
        <f t="shared" si="467"/>
        <v>X</v>
      </c>
      <c r="DF412" s="8" t="str">
        <f t="shared" si="468"/>
        <v>X</v>
      </c>
      <c r="DG412" s="8" t="str">
        <f t="shared" si="469"/>
        <v>X</v>
      </c>
      <c r="DH412" s="8" t="str">
        <f t="shared" si="470"/>
        <v>X</v>
      </c>
      <c r="DI412" s="8" t="str">
        <f t="shared" si="471"/>
        <v>X</v>
      </c>
      <c r="DJ412" s="8" t="str">
        <f t="shared" si="472"/>
        <v>X</v>
      </c>
      <c r="DK412" s="8" t="str">
        <f t="shared" si="473"/>
        <v>X</v>
      </c>
      <c r="DL412" s="8" t="str">
        <f t="shared" si="474"/>
        <v>X</v>
      </c>
      <c r="DM412" s="8" t="str">
        <f t="shared" si="475"/>
        <v>X</v>
      </c>
      <c r="DN412" s="8" t="str">
        <f t="shared" si="476"/>
        <v>X</v>
      </c>
      <c r="DO412" s="8" t="str">
        <f t="shared" si="477"/>
        <v>X</v>
      </c>
      <c r="DP412" s="8" t="str">
        <f t="shared" si="478"/>
        <v>X</v>
      </c>
      <c r="DQ412" s="8" t="str">
        <f t="shared" si="479"/>
        <v>X</v>
      </c>
      <c r="DR412" s="8" t="str">
        <f t="shared" si="480"/>
        <v>X</v>
      </c>
      <c r="DS412" s="8" t="str">
        <f t="shared" si="481"/>
        <v>X</v>
      </c>
      <c r="DT412" s="8" t="str">
        <f t="shared" si="482"/>
        <v>X</v>
      </c>
      <c r="DU412" s="8" t="str">
        <f t="shared" si="483"/>
        <v>X</v>
      </c>
      <c r="DV412" s="8" t="str">
        <f t="shared" si="484"/>
        <v>X</v>
      </c>
      <c r="DW412" s="8" t="str">
        <f t="shared" si="485"/>
        <v>X</v>
      </c>
      <c r="DX412" s="8" t="str">
        <f t="shared" si="486"/>
        <v>X</v>
      </c>
      <c r="DZ412" s="8" t="str">
        <f t="shared" si="487"/>
        <v>X</v>
      </c>
      <c r="EB412" s="8">
        <f>IF($DZ412="", "", COUNTIF($DZ$11:$DZ412, "X"))</f>
        <v>402</v>
      </c>
      <c r="ED412" s="10" t="str">
        <f t="shared" si="488"/>
        <v>402. Widder Hotel</v>
      </c>
      <c r="EF412" s="8">
        <v>402</v>
      </c>
      <c r="EH412" s="10" t="str">
        <f>IF($B412="", "", IF(COUNTIF($B$11:$B412, $B412)&gt;1, "", $B412))</f>
        <v/>
      </c>
      <c r="EI412" s="8" t="str">
        <f t="shared" si="489"/>
        <v/>
      </c>
      <c r="EJ412" s="10" t="str">
        <f t="shared" si="490"/>
        <v/>
      </c>
      <c r="EL412" s="10" t="str">
        <f>IF($C412="", "", IF(COUNTIF($C$11:$C412, $C412)&gt;1, "", $C412))</f>
        <v/>
      </c>
      <c r="EM412" s="8" t="str">
        <f t="shared" si="491"/>
        <v/>
      </c>
      <c r="EN412" s="10" t="str">
        <f t="shared" si="492"/>
        <v/>
      </c>
    </row>
    <row r="413" spans="1:144" hidden="1" x14ac:dyDescent="0.35">
      <c r="A413" s="2"/>
      <c r="B413" s="41" t="s">
        <v>637</v>
      </c>
      <c r="C413" s="42" t="s">
        <v>638</v>
      </c>
      <c r="D413" s="42" t="s">
        <v>639</v>
      </c>
      <c r="E413" s="49">
        <v>48</v>
      </c>
      <c r="F413" s="49">
        <v>0</v>
      </c>
      <c r="G413" s="49">
        <v>48</v>
      </c>
      <c r="H413" s="49">
        <v>8</v>
      </c>
      <c r="I413" s="42" t="s">
        <v>137</v>
      </c>
      <c r="J413" s="50" t="s">
        <v>137</v>
      </c>
      <c r="K413" s="49">
        <v>47</v>
      </c>
      <c r="L413" s="49">
        <v>800</v>
      </c>
      <c r="M413" s="49">
        <v>120</v>
      </c>
      <c r="N413" s="49">
        <v>80</v>
      </c>
      <c r="O413" s="49">
        <v>40</v>
      </c>
      <c r="P413" s="49">
        <v>35</v>
      </c>
      <c r="Q413" s="49">
        <v>140</v>
      </c>
      <c r="R413" s="49">
        <v>300</v>
      </c>
      <c r="S413" s="50" t="s">
        <v>7</v>
      </c>
      <c r="T413" s="49" t="s">
        <v>137</v>
      </c>
      <c r="U413" s="49" t="s">
        <v>137</v>
      </c>
      <c r="V413" s="49" t="s">
        <v>137</v>
      </c>
      <c r="W413" s="50" t="s">
        <v>7</v>
      </c>
      <c r="X413" s="49" t="s">
        <v>137</v>
      </c>
      <c r="Y413" s="50" t="s">
        <v>137</v>
      </c>
      <c r="Z413" s="49" t="s">
        <v>137</v>
      </c>
      <c r="AA413" s="49">
        <v>44</v>
      </c>
      <c r="AB413" s="67" t="s">
        <v>137</v>
      </c>
      <c r="AC413" s="63" t="s">
        <v>790</v>
      </c>
      <c r="AD413" s="63" t="s">
        <v>1099</v>
      </c>
      <c r="AE413" s="43" t="s">
        <v>137</v>
      </c>
      <c r="AF413" s="2"/>
      <c r="BE413" s="8" t="str">
        <f t="shared" si="493"/>
        <v>X</v>
      </c>
      <c r="BG413" s="8" t="str">
        <f t="shared" si="430"/>
        <v/>
      </c>
      <c r="BH413" s="8" t="str">
        <f t="shared" si="431"/>
        <v/>
      </c>
      <c r="BI413" s="8" t="str">
        <f t="shared" si="432"/>
        <v/>
      </c>
      <c r="BJ413" s="8" t="str">
        <f t="shared" si="433"/>
        <v/>
      </c>
      <c r="BK413" s="8" t="str">
        <f t="shared" si="434"/>
        <v/>
      </c>
      <c r="BL413" s="8" t="str">
        <f t="shared" si="435"/>
        <v/>
      </c>
      <c r="BM413" s="8" t="str">
        <f t="shared" si="436"/>
        <v/>
      </c>
      <c r="BN413" s="8" t="str">
        <f t="shared" si="437"/>
        <v>Yellow</v>
      </c>
      <c r="BO413" s="8" t="str">
        <f t="shared" si="438"/>
        <v>Yellow</v>
      </c>
      <c r="BP413" s="8" t="str">
        <f t="shared" si="439"/>
        <v/>
      </c>
      <c r="BQ413" s="8" t="str">
        <f t="shared" si="440"/>
        <v/>
      </c>
      <c r="BR413" s="8" t="str">
        <f t="shared" si="441"/>
        <v/>
      </c>
      <c r="BS413" s="8" t="str">
        <f t="shared" si="442"/>
        <v/>
      </c>
      <c r="BT413" s="8" t="str">
        <f t="shared" si="443"/>
        <v/>
      </c>
      <c r="BU413" s="8" t="str">
        <f t="shared" si="444"/>
        <v/>
      </c>
      <c r="BV413" s="8" t="str">
        <f t="shared" si="445"/>
        <v/>
      </c>
      <c r="BW413" s="8" t="str">
        <f t="shared" si="446"/>
        <v/>
      </c>
      <c r="BX413" s="8" t="str">
        <f t="shared" si="447"/>
        <v/>
      </c>
      <c r="BY413" s="8" t="str">
        <f t="shared" si="448"/>
        <v>Yellow</v>
      </c>
      <c r="BZ413" s="8" t="str">
        <f t="shared" si="449"/>
        <v>Yellow</v>
      </c>
      <c r="CA413" s="8" t="str">
        <f t="shared" si="450"/>
        <v>Yellow</v>
      </c>
      <c r="CB413" s="8" t="str">
        <f t="shared" si="451"/>
        <v/>
      </c>
      <c r="CC413" s="8" t="str">
        <f t="shared" si="452"/>
        <v>Yellow</v>
      </c>
      <c r="CD413" s="8" t="str">
        <f t="shared" si="453"/>
        <v>Yellow</v>
      </c>
      <c r="CE413" s="8" t="str">
        <f t="shared" si="454"/>
        <v>Yellow</v>
      </c>
      <c r="CF413" s="8" t="str">
        <f t="shared" si="455"/>
        <v/>
      </c>
      <c r="CG413" s="8" t="str">
        <f t="shared" si="494"/>
        <v>Yellow</v>
      </c>
      <c r="CH413" s="8" t="str">
        <f t="shared" si="456"/>
        <v/>
      </c>
      <c r="CI413" s="8" t="str">
        <f t="shared" si="495"/>
        <v/>
      </c>
      <c r="CJ413" s="8" t="str">
        <f t="shared" si="457"/>
        <v>Yellow</v>
      </c>
      <c r="CL413" s="10" t="str">
        <f t="shared" si="496"/>
        <v>Switzerland - Vitznau - Park Hotel Vitznau</v>
      </c>
      <c r="CN413" s="22">
        <f t="shared" si="458"/>
        <v>800</v>
      </c>
      <c r="CO413" s="22" t="str">
        <f t="shared" si="459"/>
        <v/>
      </c>
      <c r="CP413" s="22" t="str">
        <f t="shared" si="460"/>
        <v/>
      </c>
      <c r="CQ413" s="22" t="str">
        <f t="shared" si="461"/>
        <v/>
      </c>
      <c r="CR413" s="22" t="str">
        <f t="shared" si="497"/>
        <v/>
      </c>
      <c r="CS413" s="22">
        <f t="shared" si="498"/>
        <v>44</v>
      </c>
      <c r="CY413" s="8" t="str">
        <f t="shared" si="462"/>
        <v>X</v>
      </c>
      <c r="CZ413" s="29" t="str">
        <f t="shared" si="463"/>
        <v>X</v>
      </c>
      <c r="DB413" s="8" t="str">
        <f t="shared" si="464"/>
        <v>X</v>
      </c>
      <c r="DC413" s="8" t="str">
        <f t="shared" si="465"/>
        <v>X</v>
      </c>
      <c r="DD413" s="8" t="str">
        <f t="shared" si="466"/>
        <v>X</v>
      </c>
      <c r="DE413" s="8" t="str">
        <f t="shared" si="467"/>
        <v>X</v>
      </c>
      <c r="DF413" s="8" t="str">
        <f t="shared" si="468"/>
        <v>X</v>
      </c>
      <c r="DG413" s="8" t="str">
        <f t="shared" si="469"/>
        <v>X</v>
      </c>
      <c r="DH413" s="8" t="str">
        <f t="shared" si="470"/>
        <v>X</v>
      </c>
      <c r="DI413" s="8" t="str">
        <f t="shared" si="471"/>
        <v>X</v>
      </c>
      <c r="DJ413" s="8" t="str">
        <f t="shared" si="472"/>
        <v>X</v>
      </c>
      <c r="DK413" s="8" t="str">
        <f t="shared" si="473"/>
        <v>X</v>
      </c>
      <c r="DL413" s="8" t="str">
        <f t="shared" si="474"/>
        <v>X</v>
      </c>
      <c r="DM413" s="8" t="str">
        <f t="shared" si="475"/>
        <v>X</v>
      </c>
      <c r="DN413" s="8" t="str">
        <f t="shared" si="476"/>
        <v>X</v>
      </c>
      <c r="DO413" s="8" t="str">
        <f t="shared" si="477"/>
        <v>X</v>
      </c>
      <c r="DP413" s="8" t="str">
        <f t="shared" si="478"/>
        <v>X</v>
      </c>
      <c r="DQ413" s="8" t="str">
        <f t="shared" si="479"/>
        <v>X</v>
      </c>
      <c r="DR413" s="8" t="str">
        <f t="shared" si="480"/>
        <v>X</v>
      </c>
      <c r="DS413" s="8" t="str">
        <f t="shared" si="481"/>
        <v>X</v>
      </c>
      <c r="DT413" s="8" t="str">
        <f t="shared" si="482"/>
        <v>X</v>
      </c>
      <c r="DU413" s="8" t="str">
        <f t="shared" si="483"/>
        <v>X</v>
      </c>
      <c r="DV413" s="8" t="str">
        <f t="shared" si="484"/>
        <v>X</v>
      </c>
      <c r="DW413" s="8" t="str">
        <f t="shared" si="485"/>
        <v>X</v>
      </c>
      <c r="DX413" s="8" t="str">
        <f t="shared" si="486"/>
        <v>X</v>
      </c>
      <c r="DZ413" s="8" t="str">
        <f t="shared" si="487"/>
        <v>X</v>
      </c>
      <c r="EB413" s="8">
        <f>IF($DZ413="", "", COUNTIF($DZ$11:$DZ413, "X"))</f>
        <v>403</v>
      </c>
      <c r="ED413" s="10" t="str">
        <f t="shared" si="488"/>
        <v>403. Park Hotel Vitznau</v>
      </c>
      <c r="EF413" s="8">
        <v>403</v>
      </c>
      <c r="EH413" s="10" t="str">
        <f>IF($B413="", "", IF(COUNTIF($B$11:$B413, $B413)&gt;1, "", $B413))</f>
        <v/>
      </c>
      <c r="EI413" s="8" t="str">
        <f t="shared" si="489"/>
        <v/>
      </c>
      <c r="EJ413" s="10" t="str">
        <f t="shared" si="490"/>
        <v/>
      </c>
      <c r="EL413" s="10" t="str">
        <f>IF($C413="", "", IF(COUNTIF($C$11:$C413, $C413)&gt;1, "", $C413))</f>
        <v>Vitznau</v>
      </c>
      <c r="EM413" s="8">
        <f t="shared" si="491"/>
        <v>351</v>
      </c>
      <c r="EN413" s="10" t="str">
        <f t="shared" si="492"/>
        <v/>
      </c>
    </row>
    <row r="414" spans="1:144" hidden="1" x14ac:dyDescent="0.35">
      <c r="A414" s="2"/>
      <c r="B414" s="41" t="s">
        <v>637</v>
      </c>
      <c r="C414" s="42" t="s">
        <v>666</v>
      </c>
      <c r="D414" s="42" t="s">
        <v>684</v>
      </c>
      <c r="E414" s="49">
        <v>196</v>
      </c>
      <c r="F414" s="49">
        <v>177</v>
      </c>
      <c r="G414" s="49">
        <v>19</v>
      </c>
      <c r="H414" s="49">
        <v>0</v>
      </c>
      <c r="I414" s="42" t="s">
        <v>137</v>
      </c>
      <c r="J414" s="50" t="s">
        <v>137</v>
      </c>
      <c r="K414" s="49" t="s">
        <v>137</v>
      </c>
      <c r="L414" s="49" t="s">
        <v>137</v>
      </c>
      <c r="M414" s="49" t="s">
        <v>137</v>
      </c>
      <c r="N414" s="49" t="s">
        <v>137</v>
      </c>
      <c r="O414" s="49" t="s">
        <v>137</v>
      </c>
      <c r="P414" s="49" t="s">
        <v>137</v>
      </c>
      <c r="Q414" s="49" t="s">
        <v>137</v>
      </c>
      <c r="R414" s="49" t="s">
        <v>137</v>
      </c>
      <c r="S414" s="50" t="s">
        <v>137</v>
      </c>
      <c r="T414" s="49" t="s">
        <v>137</v>
      </c>
      <c r="U414" s="49" t="s">
        <v>137</v>
      </c>
      <c r="V414" s="49" t="s">
        <v>137</v>
      </c>
      <c r="W414" s="50" t="s">
        <v>7</v>
      </c>
      <c r="X414" s="49" t="s">
        <v>137</v>
      </c>
      <c r="Y414" s="50" t="s">
        <v>137</v>
      </c>
      <c r="Z414" s="49" t="s">
        <v>137</v>
      </c>
      <c r="AA414" s="49" t="s">
        <v>137</v>
      </c>
      <c r="AB414" s="67" t="s">
        <v>137</v>
      </c>
      <c r="AC414" s="63" t="s">
        <v>790</v>
      </c>
      <c r="AD414" s="63" t="s">
        <v>1130</v>
      </c>
      <c r="AE414" s="43" t="s">
        <v>137</v>
      </c>
      <c r="AF414" s="2"/>
      <c r="BE414" s="8" t="str">
        <f t="shared" si="493"/>
        <v>X</v>
      </c>
      <c r="BG414" s="8" t="str">
        <f t="shared" si="430"/>
        <v/>
      </c>
      <c r="BH414" s="8" t="str">
        <f t="shared" si="431"/>
        <v/>
      </c>
      <c r="BI414" s="8" t="str">
        <f t="shared" si="432"/>
        <v/>
      </c>
      <c r="BJ414" s="8" t="str">
        <f t="shared" si="433"/>
        <v/>
      </c>
      <c r="BK414" s="8" t="str">
        <f t="shared" si="434"/>
        <v/>
      </c>
      <c r="BL414" s="8" t="str">
        <f t="shared" si="435"/>
        <v/>
      </c>
      <c r="BM414" s="8" t="str">
        <f t="shared" si="436"/>
        <v/>
      </c>
      <c r="BN414" s="8" t="str">
        <f t="shared" si="437"/>
        <v>Yellow</v>
      </c>
      <c r="BO414" s="8" t="str">
        <f t="shared" si="438"/>
        <v>Yellow</v>
      </c>
      <c r="BP414" s="8" t="str">
        <f t="shared" si="439"/>
        <v>Yellow</v>
      </c>
      <c r="BQ414" s="8" t="str">
        <f t="shared" si="440"/>
        <v>Yellow</v>
      </c>
      <c r="BR414" s="8" t="str">
        <f t="shared" si="441"/>
        <v>Yellow</v>
      </c>
      <c r="BS414" s="8" t="str">
        <f t="shared" si="442"/>
        <v>Yellow</v>
      </c>
      <c r="BT414" s="8" t="str">
        <f t="shared" si="443"/>
        <v>Yellow</v>
      </c>
      <c r="BU414" s="8" t="str">
        <f t="shared" si="444"/>
        <v>Yellow</v>
      </c>
      <c r="BV414" s="8" t="str">
        <f t="shared" si="445"/>
        <v>Yellow</v>
      </c>
      <c r="BW414" s="8" t="str">
        <f t="shared" si="446"/>
        <v>Yellow</v>
      </c>
      <c r="BX414" s="8" t="str">
        <f t="shared" si="447"/>
        <v>Yellow</v>
      </c>
      <c r="BY414" s="8" t="str">
        <f t="shared" si="448"/>
        <v>Yellow</v>
      </c>
      <c r="BZ414" s="8" t="str">
        <f t="shared" si="449"/>
        <v>Yellow</v>
      </c>
      <c r="CA414" s="8" t="str">
        <f t="shared" si="450"/>
        <v>Yellow</v>
      </c>
      <c r="CB414" s="8" t="str">
        <f t="shared" si="451"/>
        <v/>
      </c>
      <c r="CC414" s="8" t="str">
        <f t="shared" si="452"/>
        <v>Yellow</v>
      </c>
      <c r="CD414" s="8" t="str">
        <f t="shared" si="453"/>
        <v>Yellow</v>
      </c>
      <c r="CE414" s="8" t="str">
        <f t="shared" si="454"/>
        <v>Yellow</v>
      </c>
      <c r="CF414" s="8" t="str">
        <f t="shared" si="455"/>
        <v>Yellow</v>
      </c>
      <c r="CG414" s="8" t="str">
        <f t="shared" si="494"/>
        <v>Yellow</v>
      </c>
      <c r="CH414" s="8" t="str">
        <f t="shared" si="456"/>
        <v/>
      </c>
      <c r="CI414" s="8" t="str">
        <f t="shared" si="495"/>
        <v/>
      </c>
      <c r="CJ414" s="8" t="str">
        <f t="shared" si="457"/>
        <v>Yellow</v>
      </c>
      <c r="CL414" s="10" t="str">
        <f t="shared" si="496"/>
        <v>Switzerland - Lausanne - Royal Savoy Hotel &amp; Spa Lausanne</v>
      </c>
      <c r="CN414" s="22" t="str">
        <f t="shared" si="458"/>
        <v/>
      </c>
      <c r="CO414" s="22" t="str">
        <f t="shared" si="459"/>
        <v/>
      </c>
      <c r="CP414" s="22" t="str">
        <f t="shared" si="460"/>
        <v/>
      </c>
      <c r="CQ414" s="22" t="str">
        <f t="shared" si="461"/>
        <v/>
      </c>
      <c r="CR414" s="22" t="str">
        <f t="shared" si="497"/>
        <v/>
      </c>
      <c r="CS414" s="22" t="str">
        <f t="shared" si="498"/>
        <v/>
      </c>
      <c r="CY414" s="8" t="str">
        <f t="shared" si="462"/>
        <v>X</v>
      </c>
      <c r="CZ414" s="29" t="str">
        <f t="shared" si="463"/>
        <v>X</v>
      </c>
      <c r="DB414" s="8" t="str">
        <f t="shared" si="464"/>
        <v>X</v>
      </c>
      <c r="DC414" s="8" t="str">
        <f t="shared" si="465"/>
        <v>X</v>
      </c>
      <c r="DD414" s="8" t="str">
        <f t="shared" si="466"/>
        <v>X</v>
      </c>
      <c r="DE414" s="8" t="str">
        <f t="shared" si="467"/>
        <v>X</v>
      </c>
      <c r="DF414" s="8" t="str">
        <f t="shared" si="468"/>
        <v>X</v>
      </c>
      <c r="DG414" s="8" t="str">
        <f t="shared" si="469"/>
        <v>X</v>
      </c>
      <c r="DH414" s="8" t="str">
        <f t="shared" si="470"/>
        <v>X</v>
      </c>
      <c r="DI414" s="8" t="str">
        <f t="shared" si="471"/>
        <v>X</v>
      </c>
      <c r="DJ414" s="8" t="str">
        <f t="shared" si="472"/>
        <v>X</v>
      </c>
      <c r="DK414" s="8" t="str">
        <f t="shared" si="473"/>
        <v>X</v>
      </c>
      <c r="DL414" s="8" t="str">
        <f t="shared" si="474"/>
        <v>X</v>
      </c>
      <c r="DM414" s="8" t="str">
        <f t="shared" si="475"/>
        <v>X</v>
      </c>
      <c r="DN414" s="8" t="str">
        <f t="shared" si="476"/>
        <v>X</v>
      </c>
      <c r="DO414" s="8" t="str">
        <f t="shared" si="477"/>
        <v>X</v>
      </c>
      <c r="DP414" s="8" t="str">
        <f t="shared" si="478"/>
        <v>X</v>
      </c>
      <c r="DQ414" s="8" t="str">
        <f t="shared" si="479"/>
        <v>X</v>
      </c>
      <c r="DR414" s="8" t="str">
        <f t="shared" si="480"/>
        <v>X</v>
      </c>
      <c r="DS414" s="8" t="str">
        <f t="shared" si="481"/>
        <v>X</v>
      </c>
      <c r="DT414" s="8" t="str">
        <f t="shared" si="482"/>
        <v>X</v>
      </c>
      <c r="DU414" s="8" t="str">
        <f t="shared" si="483"/>
        <v>X</v>
      </c>
      <c r="DV414" s="8" t="str">
        <f t="shared" si="484"/>
        <v>X</v>
      </c>
      <c r="DW414" s="8" t="str">
        <f t="shared" si="485"/>
        <v>X</v>
      </c>
      <c r="DX414" s="8" t="str">
        <f t="shared" si="486"/>
        <v>X</v>
      </c>
      <c r="DZ414" s="8" t="str">
        <f t="shared" si="487"/>
        <v>X</v>
      </c>
      <c r="EB414" s="8">
        <f>IF($DZ414="", "", COUNTIF($DZ$11:$DZ414, "X"))</f>
        <v>404</v>
      </c>
      <c r="ED414" s="10" t="str">
        <f t="shared" si="488"/>
        <v>404. Royal Savoy Hotel &amp; Spa Lausanne</v>
      </c>
      <c r="EF414" s="8">
        <v>404</v>
      </c>
      <c r="EH414" s="10" t="str">
        <f>IF($B414="", "", IF(COUNTIF($B$11:$B414, $B414)&gt;1, "", $B414))</f>
        <v/>
      </c>
      <c r="EI414" s="8" t="str">
        <f t="shared" si="489"/>
        <v/>
      </c>
      <c r="EJ414" s="10" t="str">
        <f t="shared" si="490"/>
        <v/>
      </c>
      <c r="EL414" s="10" t="str">
        <f>IF($C414="", "", IF(COUNTIF($C$11:$C414, $C414)&gt;1, "", $C414))</f>
        <v/>
      </c>
      <c r="EM414" s="8" t="str">
        <f t="shared" si="491"/>
        <v/>
      </c>
      <c r="EN414" s="10" t="str">
        <f t="shared" si="492"/>
        <v/>
      </c>
    </row>
    <row r="415" spans="1:144" hidden="1" x14ac:dyDescent="0.35">
      <c r="A415" s="2"/>
      <c r="B415" s="41" t="s">
        <v>637</v>
      </c>
      <c r="C415" s="42" t="s">
        <v>640</v>
      </c>
      <c r="D415" s="42" t="s">
        <v>641</v>
      </c>
      <c r="E415" s="49">
        <v>123</v>
      </c>
      <c r="F415" s="49">
        <v>44</v>
      </c>
      <c r="G415" s="49">
        <v>79</v>
      </c>
      <c r="H415" s="49">
        <v>15</v>
      </c>
      <c r="I415" s="42" t="s">
        <v>137</v>
      </c>
      <c r="J415" s="50" t="s">
        <v>137</v>
      </c>
      <c r="K415" s="49">
        <v>123</v>
      </c>
      <c r="L415" s="49">
        <v>3595</v>
      </c>
      <c r="M415" s="49">
        <v>180</v>
      </c>
      <c r="N415" s="49">
        <v>140</v>
      </c>
      <c r="O415" s="49">
        <v>140</v>
      </c>
      <c r="P415" s="49">
        <v>30</v>
      </c>
      <c r="Q415" s="49">
        <v>180</v>
      </c>
      <c r="R415" s="49">
        <v>250</v>
      </c>
      <c r="S415" s="50" t="s">
        <v>7</v>
      </c>
      <c r="T415" s="49" t="s">
        <v>137</v>
      </c>
      <c r="U415" s="49" t="s">
        <v>137</v>
      </c>
      <c r="V415" s="49" t="s">
        <v>137</v>
      </c>
      <c r="W415" s="50" t="s">
        <v>7</v>
      </c>
      <c r="X415" s="49" t="s">
        <v>137</v>
      </c>
      <c r="Y415" s="50" t="s">
        <v>137</v>
      </c>
      <c r="Z415" s="49" t="s">
        <v>137</v>
      </c>
      <c r="AA415" s="49">
        <v>80</v>
      </c>
      <c r="AB415" s="67" t="s">
        <v>137</v>
      </c>
      <c r="AC415" s="63" t="s">
        <v>790</v>
      </c>
      <c r="AD415" s="63" t="s">
        <v>1100</v>
      </c>
      <c r="AE415" s="43" t="s">
        <v>137</v>
      </c>
      <c r="AF415" s="2"/>
      <c r="BE415" s="8" t="str">
        <f t="shared" si="493"/>
        <v>X</v>
      </c>
      <c r="BG415" s="8" t="str">
        <f t="shared" si="430"/>
        <v/>
      </c>
      <c r="BH415" s="8" t="str">
        <f t="shared" si="431"/>
        <v/>
      </c>
      <c r="BI415" s="8" t="str">
        <f t="shared" si="432"/>
        <v/>
      </c>
      <c r="BJ415" s="8" t="str">
        <f t="shared" si="433"/>
        <v/>
      </c>
      <c r="BK415" s="8" t="str">
        <f t="shared" si="434"/>
        <v/>
      </c>
      <c r="BL415" s="8" t="str">
        <f t="shared" si="435"/>
        <v/>
      </c>
      <c r="BM415" s="8" t="str">
        <f t="shared" si="436"/>
        <v/>
      </c>
      <c r="BN415" s="8" t="str">
        <f t="shared" si="437"/>
        <v>Yellow</v>
      </c>
      <c r="BO415" s="8" t="str">
        <f t="shared" si="438"/>
        <v>Yellow</v>
      </c>
      <c r="BP415" s="8" t="str">
        <f t="shared" si="439"/>
        <v/>
      </c>
      <c r="BQ415" s="8" t="str">
        <f t="shared" si="440"/>
        <v/>
      </c>
      <c r="BR415" s="8" t="str">
        <f t="shared" si="441"/>
        <v/>
      </c>
      <c r="BS415" s="8" t="str">
        <f t="shared" si="442"/>
        <v/>
      </c>
      <c r="BT415" s="8" t="str">
        <f t="shared" si="443"/>
        <v/>
      </c>
      <c r="BU415" s="8" t="str">
        <f t="shared" si="444"/>
        <v/>
      </c>
      <c r="BV415" s="8" t="str">
        <f t="shared" si="445"/>
        <v/>
      </c>
      <c r="BW415" s="8" t="str">
        <f t="shared" si="446"/>
        <v/>
      </c>
      <c r="BX415" s="8" t="str">
        <f t="shared" si="447"/>
        <v/>
      </c>
      <c r="BY415" s="8" t="str">
        <f t="shared" si="448"/>
        <v>Yellow</v>
      </c>
      <c r="BZ415" s="8" t="str">
        <f t="shared" si="449"/>
        <v>Yellow</v>
      </c>
      <c r="CA415" s="8" t="str">
        <f t="shared" si="450"/>
        <v>Yellow</v>
      </c>
      <c r="CB415" s="8" t="str">
        <f t="shared" si="451"/>
        <v/>
      </c>
      <c r="CC415" s="8" t="str">
        <f t="shared" si="452"/>
        <v>Yellow</v>
      </c>
      <c r="CD415" s="8" t="str">
        <f t="shared" si="453"/>
        <v>Yellow</v>
      </c>
      <c r="CE415" s="8" t="str">
        <f t="shared" si="454"/>
        <v>Yellow</v>
      </c>
      <c r="CF415" s="8" t="str">
        <f t="shared" si="455"/>
        <v/>
      </c>
      <c r="CG415" s="8" t="str">
        <f t="shared" si="494"/>
        <v>Yellow</v>
      </c>
      <c r="CH415" s="8" t="str">
        <f t="shared" si="456"/>
        <v/>
      </c>
      <c r="CI415" s="8" t="str">
        <f t="shared" si="495"/>
        <v/>
      </c>
      <c r="CJ415" s="8" t="str">
        <f t="shared" si="457"/>
        <v>Yellow</v>
      </c>
      <c r="CL415" s="10" t="str">
        <f t="shared" si="496"/>
        <v>Switzerland - Andermatt - The Chedi Andermatt</v>
      </c>
      <c r="CN415" s="22">
        <f t="shared" si="458"/>
        <v>3595</v>
      </c>
      <c r="CO415" s="22" t="str">
        <f t="shared" si="459"/>
        <v/>
      </c>
      <c r="CP415" s="22" t="str">
        <f t="shared" si="460"/>
        <v/>
      </c>
      <c r="CQ415" s="22" t="str">
        <f t="shared" si="461"/>
        <v/>
      </c>
      <c r="CR415" s="22" t="str">
        <f t="shared" si="497"/>
        <v/>
      </c>
      <c r="CS415" s="22">
        <f t="shared" si="498"/>
        <v>80</v>
      </c>
      <c r="CY415" s="8" t="str">
        <f t="shared" si="462"/>
        <v>X</v>
      </c>
      <c r="CZ415" s="29" t="str">
        <f t="shared" si="463"/>
        <v>X</v>
      </c>
      <c r="DB415" s="8" t="str">
        <f t="shared" si="464"/>
        <v>X</v>
      </c>
      <c r="DC415" s="8" t="str">
        <f t="shared" si="465"/>
        <v>X</v>
      </c>
      <c r="DD415" s="8" t="str">
        <f t="shared" si="466"/>
        <v>X</v>
      </c>
      <c r="DE415" s="8" t="str">
        <f t="shared" si="467"/>
        <v>X</v>
      </c>
      <c r="DF415" s="8" t="str">
        <f t="shared" si="468"/>
        <v>X</v>
      </c>
      <c r="DG415" s="8" t="str">
        <f t="shared" si="469"/>
        <v>X</v>
      </c>
      <c r="DH415" s="8" t="str">
        <f t="shared" si="470"/>
        <v>X</v>
      </c>
      <c r="DI415" s="8" t="str">
        <f t="shared" si="471"/>
        <v>X</v>
      </c>
      <c r="DJ415" s="8" t="str">
        <f t="shared" si="472"/>
        <v>X</v>
      </c>
      <c r="DK415" s="8" t="str">
        <f t="shared" si="473"/>
        <v>X</v>
      </c>
      <c r="DL415" s="8" t="str">
        <f t="shared" si="474"/>
        <v>X</v>
      </c>
      <c r="DM415" s="8" t="str">
        <f t="shared" si="475"/>
        <v>X</v>
      </c>
      <c r="DN415" s="8" t="str">
        <f t="shared" si="476"/>
        <v>X</v>
      </c>
      <c r="DO415" s="8" t="str">
        <f t="shared" si="477"/>
        <v>X</v>
      </c>
      <c r="DP415" s="8" t="str">
        <f t="shared" si="478"/>
        <v>X</v>
      </c>
      <c r="DQ415" s="8" t="str">
        <f t="shared" si="479"/>
        <v>X</v>
      </c>
      <c r="DR415" s="8" t="str">
        <f t="shared" si="480"/>
        <v>X</v>
      </c>
      <c r="DS415" s="8" t="str">
        <f t="shared" si="481"/>
        <v>X</v>
      </c>
      <c r="DT415" s="8" t="str">
        <f t="shared" si="482"/>
        <v>X</v>
      </c>
      <c r="DU415" s="8" t="str">
        <f t="shared" si="483"/>
        <v>X</v>
      </c>
      <c r="DV415" s="8" t="str">
        <f t="shared" si="484"/>
        <v>X</v>
      </c>
      <c r="DW415" s="8" t="str">
        <f t="shared" si="485"/>
        <v>X</v>
      </c>
      <c r="DX415" s="8" t="str">
        <f t="shared" si="486"/>
        <v>X</v>
      </c>
      <c r="DZ415" s="8" t="str">
        <f t="shared" si="487"/>
        <v>X</v>
      </c>
      <c r="EB415" s="8">
        <f>IF($DZ415="", "", COUNTIF($DZ$11:$DZ415, "X"))</f>
        <v>405</v>
      </c>
      <c r="ED415" s="10" t="str">
        <f t="shared" si="488"/>
        <v>405. The Chedi Andermatt</v>
      </c>
      <c r="EF415" s="8">
        <v>405</v>
      </c>
      <c r="EH415" s="10" t="str">
        <f>IF($B415="", "", IF(COUNTIF($B$11:$B415, $B415)&gt;1, "", $B415))</f>
        <v/>
      </c>
      <c r="EI415" s="8" t="str">
        <f t="shared" si="489"/>
        <v/>
      </c>
      <c r="EJ415" s="10" t="str">
        <f t="shared" si="490"/>
        <v/>
      </c>
      <c r="EL415" s="10" t="str">
        <f>IF($C415="", "", IF(COUNTIF($C$11:$C415, $C415)&gt;1, "", $C415))</f>
        <v>Andermatt</v>
      </c>
      <c r="EM415" s="8">
        <f t="shared" si="491"/>
        <v>6</v>
      </c>
      <c r="EN415" s="10" t="str">
        <f t="shared" si="492"/>
        <v/>
      </c>
    </row>
    <row r="416" spans="1:144" hidden="1" x14ac:dyDescent="0.35">
      <c r="A416" s="2"/>
      <c r="B416" s="41" t="s">
        <v>637</v>
      </c>
      <c r="C416" s="42" t="s">
        <v>682</v>
      </c>
      <c r="D416" s="42" t="s">
        <v>1258</v>
      </c>
      <c r="E416" s="49">
        <v>79</v>
      </c>
      <c r="F416" s="49">
        <v>79</v>
      </c>
      <c r="G416" s="49" t="s">
        <v>137</v>
      </c>
      <c r="H416" s="49">
        <v>0</v>
      </c>
      <c r="I416" s="42" t="s">
        <v>137</v>
      </c>
      <c r="J416" s="50" t="s">
        <v>137</v>
      </c>
      <c r="K416" s="49" t="s">
        <v>137</v>
      </c>
      <c r="L416" s="49" t="s">
        <v>137</v>
      </c>
      <c r="M416" s="49" t="s">
        <v>137</v>
      </c>
      <c r="N416" s="49" t="s">
        <v>137</v>
      </c>
      <c r="O416" s="49" t="s">
        <v>137</v>
      </c>
      <c r="P416" s="49" t="s">
        <v>137</v>
      </c>
      <c r="Q416" s="49" t="s">
        <v>137</v>
      </c>
      <c r="R416" s="49" t="s">
        <v>137</v>
      </c>
      <c r="S416" s="50" t="s">
        <v>137</v>
      </c>
      <c r="T416" s="49" t="s">
        <v>137</v>
      </c>
      <c r="U416" s="49" t="s">
        <v>137</v>
      </c>
      <c r="V416" s="49" t="s">
        <v>137</v>
      </c>
      <c r="W416" s="50" t="s">
        <v>137</v>
      </c>
      <c r="X416" s="49" t="s">
        <v>137</v>
      </c>
      <c r="Y416" s="50" t="s">
        <v>137</v>
      </c>
      <c r="Z416" s="49" t="s">
        <v>137</v>
      </c>
      <c r="AA416" s="49" t="s">
        <v>137</v>
      </c>
      <c r="AB416" s="67" t="s">
        <v>137</v>
      </c>
      <c r="AC416" s="63" t="s">
        <v>790</v>
      </c>
      <c r="AD416" s="63" t="s">
        <v>1259</v>
      </c>
      <c r="AE416" s="43" t="s">
        <v>137</v>
      </c>
      <c r="AF416" s="2"/>
      <c r="BE416" s="8" t="str">
        <f t="shared" si="493"/>
        <v>X</v>
      </c>
      <c r="BG416" s="8" t="str">
        <f t="shared" si="430"/>
        <v/>
      </c>
      <c r="BH416" s="8" t="str">
        <f t="shared" si="431"/>
        <v/>
      </c>
      <c r="BI416" s="8" t="str">
        <f t="shared" si="432"/>
        <v/>
      </c>
      <c r="BJ416" s="8" t="str">
        <f t="shared" si="433"/>
        <v/>
      </c>
      <c r="BK416" s="8" t="str">
        <f t="shared" si="434"/>
        <v/>
      </c>
      <c r="BL416" s="8" t="str">
        <f t="shared" si="435"/>
        <v>Yellow</v>
      </c>
      <c r="BM416" s="8" t="str">
        <f t="shared" si="436"/>
        <v/>
      </c>
      <c r="BN416" s="8" t="str">
        <f t="shared" si="437"/>
        <v>Yellow</v>
      </c>
      <c r="BO416" s="8" t="str">
        <f t="shared" si="438"/>
        <v>Yellow</v>
      </c>
      <c r="BP416" s="8" t="str">
        <f t="shared" si="439"/>
        <v>Yellow</v>
      </c>
      <c r="BQ416" s="8" t="str">
        <f t="shared" si="440"/>
        <v>Yellow</v>
      </c>
      <c r="BR416" s="8" t="str">
        <f t="shared" si="441"/>
        <v>Yellow</v>
      </c>
      <c r="BS416" s="8" t="str">
        <f t="shared" si="442"/>
        <v>Yellow</v>
      </c>
      <c r="BT416" s="8" t="str">
        <f t="shared" si="443"/>
        <v>Yellow</v>
      </c>
      <c r="BU416" s="8" t="str">
        <f t="shared" si="444"/>
        <v>Yellow</v>
      </c>
      <c r="BV416" s="8" t="str">
        <f t="shared" si="445"/>
        <v>Yellow</v>
      </c>
      <c r="BW416" s="8" t="str">
        <f t="shared" si="446"/>
        <v>Yellow</v>
      </c>
      <c r="BX416" s="8" t="str">
        <f t="shared" si="447"/>
        <v>Yellow</v>
      </c>
      <c r="BY416" s="8" t="str">
        <f t="shared" si="448"/>
        <v>Yellow</v>
      </c>
      <c r="BZ416" s="8" t="str">
        <f t="shared" si="449"/>
        <v>Yellow</v>
      </c>
      <c r="CA416" s="8" t="str">
        <f t="shared" si="450"/>
        <v>Yellow</v>
      </c>
      <c r="CB416" s="8" t="str">
        <f t="shared" si="451"/>
        <v>Yellow</v>
      </c>
      <c r="CC416" s="8" t="str">
        <f t="shared" si="452"/>
        <v>Yellow</v>
      </c>
      <c r="CD416" s="8" t="str">
        <f t="shared" si="453"/>
        <v>Yellow</v>
      </c>
      <c r="CE416" s="8" t="str">
        <f t="shared" si="454"/>
        <v>Yellow</v>
      </c>
      <c r="CF416" s="8" t="str">
        <f t="shared" si="455"/>
        <v>Yellow</v>
      </c>
      <c r="CG416" s="8" t="str">
        <f t="shared" si="494"/>
        <v>Yellow</v>
      </c>
      <c r="CH416" s="8" t="str">
        <f t="shared" si="456"/>
        <v/>
      </c>
      <c r="CI416" s="8" t="str">
        <f t="shared" si="495"/>
        <v/>
      </c>
      <c r="CJ416" s="8" t="str">
        <f t="shared" si="457"/>
        <v>Yellow</v>
      </c>
      <c r="CL416" s="10" t="str">
        <f t="shared" si="496"/>
        <v>Switzerland - Ascona - Castello del Sole Beach Resort &amp; Spa</v>
      </c>
      <c r="CN416" s="22" t="str">
        <f t="shared" si="458"/>
        <v/>
      </c>
      <c r="CO416" s="22" t="str">
        <f t="shared" si="459"/>
        <v/>
      </c>
      <c r="CP416" s="22" t="str">
        <f t="shared" si="460"/>
        <v/>
      </c>
      <c r="CQ416" s="22" t="str">
        <f t="shared" si="461"/>
        <v/>
      </c>
      <c r="CR416" s="22" t="str">
        <f t="shared" si="497"/>
        <v/>
      </c>
      <c r="CS416" s="22" t="str">
        <f t="shared" si="498"/>
        <v/>
      </c>
      <c r="CY416" s="8" t="str">
        <f t="shared" si="462"/>
        <v>X</v>
      </c>
      <c r="CZ416" s="29" t="str">
        <f t="shared" si="463"/>
        <v>X</v>
      </c>
      <c r="DB416" s="8" t="str">
        <f t="shared" si="464"/>
        <v>X</v>
      </c>
      <c r="DC416" s="8" t="str">
        <f t="shared" si="465"/>
        <v>X</v>
      </c>
      <c r="DD416" s="8" t="str">
        <f t="shared" si="466"/>
        <v>X</v>
      </c>
      <c r="DE416" s="8" t="str">
        <f t="shared" si="467"/>
        <v>X</v>
      </c>
      <c r="DF416" s="8" t="str">
        <f t="shared" si="468"/>
        <v>X</v>
      </c>
      <c r="DG416" s="8" t="str">
        <f t="shared" si="469"/>
        <v>X</v>
      </c>
      <c r="DH416" s="8" t="str">
        <f t="shared" si="470"/>
        <v>X</v>
      </c>
      <c r="DI416" s="8" t="str">
        <f t="shared" si="471"/>
        <v>X</v>
      </c>
      <c r="DJ416" s="8" t="str">
        <f t="shared" si="472"/>
        <v>X</v>
      </c>
      <c r="DK416" s="8" t="str">
        <f t="shared" si="473"/>
        <v>X</v>
      </c>
      <c r="DL416" s="8" t="str">
        <f t="shared" si="474"/>
        <v>X</v>
      </c>
      <c r="DM416" s="8" t="str">
        <f t="shared" si="475"/>
        <v>X</v>
      </c>
      <c r="DN416" s="8" t="str">
        <f t="shared" si="476"/>
        <v>X</v>
      </c>
      <c r="DO416" s="8" t="str">
        <f t="shared" si="477"/>
        <v>X</v>
      </c>
      <c r="DP416" s="8" t="str">
        <f t="shared" si="478"/>
        <v>X</v>
      </c>
      <c r="DQ416" s="8" t="str">
        <f t="shared" si="479"/>
        <v>X</v>
      </c>
      <c r="DR416" s="8" t="str">
        <f t="shared" si="480"/>
        <v>X</v>
      </c>
      <c r="DS416" s="8" t="str">
        <f t="shared" si="481"/>
        <v>X</v>
      </c>
      <c r="DT416" s="8" t="str">
        <f t="shared" si="482"/>
        <v>X</v>
      </c>
      <c r="DU416" s="8" t="str">
        <f t="shared" si="483"/>
        <v>X</v>
      </c>
      <c r="DV416" s="8" t="str">
        <f t="shared" si="484"/>
        <v>X</v>
      </c>
      <c r="DW416" s="8" t="str">
        <f t="shared" si="485"/>
        <v>X</v>
      </c>
      <c r="DX416" s="8" t="str">
        <f t="shared" si="486"/>
        <v>X</v>
      </c>
      <c r="DZ416" s="8" t="str">
        <f t="shared" si="487"/>
        <v>X</v>
      </c>
      <c r="EB416" s="8">
        <f>IF($DZ416="", "", COUNTIF($DZ$11:$DZ416, "X"))</f>
        <v>406</v>
      </c>
      <c r="ED416" s="10" t="str">
        <f t="shared" si="488"/>
        <v>406. Castello del Sole Beach Resort &amp; Spa</v>
      </c>
      <c r="EF416" s="8">
        <v>406</v>
      </c>
      <c r="EH416" s="10" t="str">
        <f>IF($B416="", "", IF(COUNTIF($B$11:$B416, $B416)&gt;1, "", $B416))</f>
        <v/>
      </c>
      <c r="EI416" s="8" t="str">
        <f t="shared" si="489"/>
        <v/>
      </c>
      <c r="EJ416" s="10" t="str">
        <f t="shared" si="490"/>
        <v/>
      </c>
      <c r="EL416" s="10" t="str">
        <f>IF($C416="", "", IF(COUNTIF($C$11:$C416, $C416)&gt;1, "", $C416))</f>
        <v/>
      </c>
      <c r="EM416" s="8" t="str">
        <f t="shared" si="491"/>
        <v/>
      </c>
      <c r="EN416" s="10" t="str">
        <f t="shared" si="492"/>
        <v/>
      </c>
    </row>
    <row r="417" spans="1:144" hidden="1" x14ac:dyDescent="0.35">
      <c r="A417" s="2"/>
      <c r="B417" s="41" t="s">
        <v>637</v>
      </c>
      <c r="C417" s="42" t="s">
        <v>1303</v>
      </c>
      <c r="D417" s="42" t="s">
        <v>1304</v>
      </c>
      <c r="E417" s="49">
        <v>109</v>
      </c>
      <c r="F417" s="49">
        <v>66</v>
      </c>
      <c r="G417" s="49">
        <v>43</v>
      </c>
      <c r="H417" s="49">
        <v>7</v>
      </c>
      <c r="I417" s="42" t="s">
        <v>137</v>
      </c>
      <c r="J417" s="50" t="s">
        <v>137</v>
      </c>
      <c r="K417" s="49">
        <v>105</v>
      </c>
      <c r="L417" s="49">
        <v>1867</v>
      </c>
      <c r="M417" s="49">
        <v>400</v>
      </c>
      <c r="N417" s="49">
        <v>170</v>
      </c>
      <c r="O417" s="49">
        <v>180</v>
      </c>
      <c r="P417" s="49">
        <v>125</v>
      </c>
      <c r="Q417" s="49">
        <v>250</v>
      </c>
      <c r="R417" s="49">
        <v>400</v>
      </c>
      <c r="S417" s="50" t="s">
        <v>7</v>
      </c>
      <c r="T417" s="49" t="s">
        <v>137</v>
      </c>
      <c r="U417" s="49" t="s">
        <v>137</v>
      </c>
      <c r="V417" s="49" t="s">
        <v>137</v>
      </c>
      <c r="W417" s="50" t="s">
        <v>137</v>
      </c>
      <c r="X417" s="49" t="s">
        <v>137</v>
      </c>
      <c r="Y417" s="50" t="s">
        <v>137</v>
      </c>
      <c r="Z417" s="49" t="s">
        <v>137</v>
      </c>
      <c r="AA417" s="49">
        <v>75.19</v>
      </c>
      <c r="AB417" s="67" t="s">
        <v>137</v>
      </c>
      <c r="AC417" s="63" t="s">
        <v>790</v>
      </c>
      <c r="AD417" s="63" t="s">
        <v>1305</v>
      </c>
      <c r="AE417" s="43" t="s">
        <v>137</v>
      </c>
      <c r="AF417" s="2"/>
      <c r="BE417" s="8" t="str">
        <f t="shared" si="493"/>
        <v>X</v>
      </c>
      <c r="BG417" s="8" t="str">
        <f t="shared" si="430"/>
        <v/>
      </c>
      <c r="BH417" s="8" t="str">
        <f t="shared" si="431"/>
        <v/>
      </c>
      <c r="BI417" s="8" t="str">
        <f t="shared" si="432"/>
        <v/>
      </c>
      <c r="BJ417" s="8" t="str">
        <f t="shared" si="433"/>
        <v/>
      </c>
      <c r="BK417" s="8" t="str">
        <f t="shared" si="434"/>
        <v/>
      </c>
      <c r="BL417" s="8" t="str">
        <f t="shared" si="435"/>
        <v/>
      </c>
      <c r="BM417" s="8" t="str">
        <f t="shared" si="436"/>
        <v/>
      </c>
      <c r="BN417" s="8" t="str">
        <f t="shared" si="437"/>
        <v>Yellow</v>
      </c>
      <c r="BO417" s="8" t="str">
        <f t="shared" si="438"/>
        <v>Yellow</v>
      </c>
      <c r="BP417" s="8" t="str">
        <f t="shared" si="439"/>
        <v/>
      </c>
      <c r="BQ417" s="8" t="str">
        <f t="shared" si="440"/>
        <v/>
      </c>
      <c r="BR417" s="8" t="str">
        <f t="shared" si="441"/>
        <v/>
      </c>
      <c r="BS417" s="8" t="str">
        <f t="shared" si="442"/>
        <v/>
      </c>
      <c r="BT417" s="8" t="str">
        <f t="shared" si="443"/>
        <v/>
      </c>
      <c r="BU417" s="8" t="str">
        <f t="shared" si="444"/>
        <v/>
      </c>
      <c r="BV417" s="8" t="str">
        <f t="shared" si="445"/>
        <v/>
      </c>
      <c r="BW417" s="8" t="str">
        <f t="shared" si="446"/>
        <v/>
      </c>
      <c r="BX417" s="8" t="str">
        <f t="shared" si="447"/>
        <v/>
      </c>
      <c r="BY417" s="8" t="str">
        <f t="shared" si="448"/>
        <v>Yellow</v>
      </c>
      <c r="BZ417" s="8" t="str">
        <f t="shared" si="449"/>
        <v>Yellow</v>
      </c>
      <c r="CA417" s="8" t="str">
        <f t="shared" si="450"/>
        <v>Yellow</v>
      </c>
      <c r="CB417" s="8" t="str">
        <f t="shared" si="451"/>
        <v>Yellow</v>
      </c>
      <c r="CC417" s="8" t="str">
        <f t="shared" si="452"/>
        <v>Yellow</v>
      </c>
      <c r="CD417" s="8" t="str">
        <f t="shared" si="453"/>
        <v>Yellow</v>
      </c>
      <c r="CE417" s="8" t="str">
        <f t="shared" si="454"/>
        <v>Yellow</v>
      </c>
      <c r="CF417" s="8" t="str">
        <f t="shared" si="455"/>
        <v/>
      </c>
      <c r="CG417" s="8" t="str">
        <f t="shared" si="494"/>
        <v>Yellow</v>
      </c>
      <c r="CH417" s="8" t="str">
        <f t="shared" si="456"/>
        <v/>
      </c>
      <c r="CI417" s="8" t="str">
        <f t="shared" si="495"/>
        <v/>
      </c>
      <c r="CJ417" s="8" t="str">
        <f t="shared" si="457"/>
        <v>Yellow</v>
      </c>
      <c r="CL417" s="10" t="str">
        <f t="shared" si="496"/>
        <v>Switzerland - Villars sur Ollon - Villars Palace</v>
      </c>
      <c r="CN417" s="22">
        <f t="shared" si="458"/>
        <v>1867</v>
      </c>
      <c r="CO417" s="22" t="str">
        <f t="shared" si="459"/>
        <v/>
      </c>
      <c r="CP417" s="22" t="str">
        <f t="shared" si="460"/>
        <v/>
      </c>
      <c r="CQ417" s="22" t="str">
        <f t="shared" si="461"/>
        <v/>
      </c>
      <c r="CR417" s="22" t="str">
        <f t="shared" si="497"/>
        <v/>
      </c>
      <c r="CS417" s="22">
        <f t="shared" si="498"/>
        <v>75.19</v>
      </c>
      <c r="CY417" s="8" t="str">
        <f t="shared" si="462"/>
        <v>X</v>
      </c>
      <c r="CZ417" s="29" t="str">
        <f t="shared" si="463"/>
        <v>X</v>
      </c>
      <c r="DB417" s="8" t="str">
        <f t="shared" si="464"/>
        <v>X</v>
      </c>
      <c r="DC417" s="8" t="str">
        <f t="shared" si="465"/>
        <v>X</v>
      </c>
      <c r="DD417" s="8" t="str">
        <f t="shared" si="466"/>
        <v>X</v>
      </c>
      <c r="DE417" s="8" t="str">
        <f t="shared" si="467"/>
        <v>X</v>
      </c>
      <c r="DF417" s="8" t="str">
        <f t="shared" si="468"/>
        <v>X</v>
      </c>
      <c r="DG417" s="8" t="str">
        <f t="shared" si="469"/>
        <v>X</v>
      </c>
      <c r="DH417" s="8" t="str">
        <f t="shared" si="470"/>
        <v>X</v>
      </c>
      <c r="DI417" s="8" t="str">
        <f t="shared" si="471"/>
        <v>X</v>
      </c>
      <c r="DJ417" s="8" t="str">
        <f t="shared" si="472"/>
        <v>X</v>
      </c>
      <c r="DK417" s="8" t="str">
        <f t="shared" si="473"/>
        <v>X</v>
      </c>
      <c r="DL417" s="8" t="str">
        <f t="shared" si="474"/>
        <v>X</v>
      </c>
      <c r="DM417" s="8" t="str">
        <f t="shared" si="475"/>
        <v>X</v>
      </c>
      <c r="DN417" s="8" t="str">
        <f t="shared" si="476"/>
        <v>X</v>
      </c>
      <c r="DO417" s="8" t="str">
        <f t="shared" si="477"/>
        <v>X</v>
      </c>
      <c r="DP417" s="8" t="str">
        <f t="shared" si="478"/>
        <v>X</v>
      </c>
      <c r="DQ417" s="8" t="str">
        <f t="shared" si="479"/>
        <v>X</v>
      </c>
      <c r="DR417" s="8" t="str">
        <f t="shared" si="480"/>
        <v>X</v>
      </c>
      <c r="DS417" s="8" t="str">
        <f t="shared" si="481"/>
        <v>X</v>
      </c>
      <c r="DT417" s="8" t="str">
        <f t="shared" si="482"/>
        <v>X</v>
      </c>
      <c r="DU417" s="8" t="str">
        <f t="shared" si="483"/>
        <v>X</v>
      </c>
      <c r="DV417" s="8" t="str">
        <f t="shared" si="484"/>
        <v>X</v>
      </c>
      <c r="DW417" s="8" t="str">
        <f t="shared" si="485"/>
        <v>X</v>
      </c>
      <c r="DX417" s="8" t="str">
        <f t="shared" si="486"/>
        <v>X</v>
      </c>
      <c r="DZ417" s="8" t="str">
        <f t="shared" si="487"/>
        <v>X</v>
      </c>
      <c r="EB417" s="8">
        <f>IF($DZ417="", "", COUNTIF($DZ$11:$DZ417, "X"))</f>
        <v>407</v>
      </c>
      <c r="ED417" s="10" t="str">
        <f t="shared" si="488"/>
        <v>407. Villars Palace</v>
      </c>
      <c r="EF417" s="8">
        <v>407</v>
      </c>
      <c r="EH417" s="10" t="str">
        <f>IF($B417="", "", IF(COUNTIF($B$11:$B417, $B417)&gt;1, "", $B417))</f>
        <v/>
      </c>
      <c r="EI417" s="8" t="str">
        <f t="shared" si="489"/>
        <v/>
      </c>
      <c r="EJ417" s="10" t="str">
        <f t="shared" si="490"/>
        <v/>
      </c>
      <c r="EL417" s="10" t="str">
        <f>IF($C417="", "", IF(COUNTIF($C$11:$C417, $C417)&gt;1, "", $C417))</f>
        <v>Villars sur Ollon</v>
      </c>
      <c r="EM417" s="8">
        <f t="shared" si="491"/>
        <v>349</v>
      </c>
      <c r="EN417" s="10" t="str">
        <f t="shared" si="492"/>
        <v/>
      </c>
    </row>
    <row r="418" spans="1:144" hidden="1" x14ac:dyDescent="0.35">
      <c r="A418" s="2"/>
      <c r="B418" s="41" t="s">
        <v>637</v>
      </c>
      <c r="C418" s="42" t="s">
        <v>1306</v>
      </c>
      <c r="D418" s="42" t="s">
        <v>1307</v>
      </c>
      <c r="E418" s="49">
        <v>73</v>
      </c>
      <c r="F418" s="49">
        <v>27</v>
      </c>
      <c r="G418" s="49">
        <v>46</v>
      </c>
      <c r="H418" s="49">
        <v>0</v>
      </c>
      <c r="I418" s="42" t="s">
        <v>137</v>
      </c>
      <c r="J418" s="50" t="s">
        <v>137</v>
      </c>
      <c r="K418" s="49" t="s">
        <v>137</v>
      </c>
      <c r="L418" s="49" t="s">
        <v>137</v>
      </c>
      <c r="M418" s="49" t="s">
        <v>137</v>
      </c>
      <c r="N418" s="49" t="s">
        <v>137</v>
      </c>
      <c r="O418" s="49" t="s">
        <v>137</v>
      </c>
      <c r="P418" s="49" t="s">
        <v>137</v>
      </c>
      <c r="Q418" s="49" t="s">
        <v>137</v>
      </c>
      <c r="R418" s="49" t="s">
        <v>137</v>
      </c>
      <c r="S418" s="50" t="s">
        <v>137</v>
      </c>
      <c r="T418" s="49" t="s">
        <v>137</v>
      </c>
      <c r="U418" s="49" t="s">
        <v>137</v>
      </c>
      <c r="V418" s="49" t="s">
        <v>137</v>
      </c>
      <c r="W418" s="50" t="s">
        <v>137</v>
      </c>
      <c r="X418" s="49" t="s">
        <v>137</v>
      </c>
      <c r="Y418" s="50" t="s">
        <v>137</v>
      </c>
      <c r="Z418" s="49" t="s">
        <v>137</v>
      </c>
      <c r="AA418" s="49" t="s">
        <v>137</v>
      </c>
      <c r="AB418" s="67" t="s">
        <v>137</v>
      </c>
      <c r="AC418" s="63" t="s">
        <v>790</v>
      </c>
      <c r="AD418" s="63" t="s">
        <v>1308</v>
      </c>
      <c r="AE418" s="43" t="s">
        <v>137</v>
      </c>
      <c r="AF418" s="2"/>
      <c r="BE418" s="8" t="str">
        <f t="shared" si="493"/>
        <v>X</v>
      </c>
      <c r="BG418" s="8" t="str">
        <f t="shared" si="430"/>
        <v/>
      </c>
      <c r="BH418" s="8" t="str">
        <f t="shared" si="431"/>
        <v/>
      </c>
      <c r="BI418" s="8" t="str">
        <f t="shared" si="432"/>
        <v/>
      </c>
      <c r="BJ418" s="8" t="str">
        <f t="shared" si="433"/>
        <v/>
      </c>
      <c r="BK418" s="8" t="str">
        <f t="shared" si="434"/>
        <v/>
      </c>
      <c r="BL418" s="8" t="str">
        <f t="shared" si="435"/>
        <v/>
      </c>
      <c r="BM418" s="8" t="str">
        <f t="shared" si="436"/>
        <v/>
      </c>
      <c r="BN418" s="8" t="str">
        <f t="shared" si="437"/>
        <v>Yellow</v>
      </c>
      <c r="BO418" s="8" t="str">
        <f t="shared" si="438"/>
        <v>Yellow</v>
      </c>
      <c r="BP418" s="8" t="str">
        <f t="shared" si="439"/>
        <v>Yellow</v>
      </c>
      <c r="BQ418" s="8" t="str">
        <f t="shared" si="440"/>
        <v>Yellow</v>
      </c>
      <c r="BR418" s="8" t="str">
        <f t="shared" si="441"/>
        <v>Yellow</v>
      </c>
      <c r="BS418" s="8" t="str">
        <f t="shared" si="442"/>
        <v>Yellow</v>
      </c>
      <c r="BT418" s="8" t="str">
        <f t="shared" si="443"/>
        <v>Yellow</v>
      </c>
      <c r="BU418" s="8" t="str">
        <f t="shared" si="444"/>
        <v>Yellow</v>
      </c>
      <c r="BV418" s="8" t="str">
        <f t="shared" si="445"/>
        <v>Yellow</v>
      </c>
      <c r="BW418" s="8" t="str">
        <f t="shared" si="446"/>
        <v>Yellow</v>
      </c>
      <c r="BX418" s="8" t="str">
        <f t="shared" si="447"/>
        <v>Yellow</v>
      </c>
      <c r="BY418" s="8" t="str">
        <f t="shared" si="448"/>
        <v>Yellow</v>
      </c>
      <c r="BZ418" s="8" t="str">
        <f t="shared" si="449"/>
        <v>Yellow</v>
      </c>
      <c r="CA418" s="8" t="str">
        <f t="shared" si="450"/>
        <v>Yellow</v>
      </c>
      <c r="CB418" s="8" t="str">
        <f t="shared" si="451"/>
        <v>Yellow</v>
      </c>
      <c r="CC418" s="8" t="str">
        <f t="shared" si="452"/>
        <v>Yellow</v>
      </c>
      <c r="CD418" s="8" t="str">
        <f t="shared" si="453"/>
        <v>Yellow</v>
      </c>
      <c r="CE418" s="8" t="str">
        <f t="shared" si="454"/>
        <v>Yellow</v>
      </c>
      <c r="CF418" s="8" t="str">
        <f t="shared" si="455"/>
        <v>Yellow</v>
      </c>
      <c r="CG418" s="8" t="str">
        <f t="shared" si="494"/>
        <v>Yellow</v>
      </c>
      <c r="CH418" s="8" t="str">
        <f t="shared" si="456"/>
        <v/>
      </c>
      <c r="CI418" s="8" t="str">
        <f t="shared" si="495"/>
        <v/>
      </c>
      <c r="CJ418" s="8" t="str">
        <f t="shared" si="457"/>
        <v>Yellow</v>
      </c>
      <c r="CL418" s="10" t="str">
        <f t="shared" si="496"/>
        <v>Switzerland - Appenzell - Huus Quell by Appenzeller Huus</v>
      </c>
      <c r="CN418" s="22" t="str">
        <f t="shared" si="458"/>
        <v/>
      </c>
      <c r="CO418" s="22" t="str">
        <f t="shared" si="459"/>
        <v/>
      </c>
      <c r="CP418" s="22" t="str">
        <f t="shared" si="460"/>
        <v/>
      </c>
      <c r="CQ418" s="22" t="str">
        <f t="shared" si="461"/>
        <v/>
      </c>
      <c r="CR418" s="22" t="str">
        <f t="shared" si="497"/>
        <v/>
      </c>
      <c r="CS418" s="22" t="str">
        <f t="shared" si="498"/>
        <v/>
      </c>
      <c r="CY418" s="8" t="str">
        <f t="shared" si="462"/>
        <v>X</v>
      </c>
      <c r="CZ418" s="29" t="str">
        <f t="shared" si="463"/>
        <v>X</v>
      </c>
      <c r="DB418" s="8" t="str">
        <f t="shared" si="464"/>
        <v>X</v>
      </c>
      <c r="DC418" s="8" t="str">
        <f t="shared" si="465"/>
        <v>X</v>
      </c>
      <c r="DD418" s="8" t="str">
        <f t="shared" si="466"/>
        <v>X</v>
      </c>
      <c r="DE418" s="8" t="str">
        <f t="shared" si="467"/>
        <v>X</v>
      </c>
      <c r="DF418" s="8" t="str">
        <f t="shared" si="468"/>
        <v>X</v>
      </c>
      <c r="DG418" s="8" t="str">
        <f t="shared" si="469"/>
        <v>X</v>
      </c>
      <c r="DH418" s="8" t="str">
        <f t="shared" si="470"/>
        <v>X</v>
      </c>
      <c r="DI418" s="8" t="str">
        <f t="shared" si="471"/>
        <v>X</v>
      </c>
      <c r="DJ418" s="8" t="str">
        <f t="shared" si="472"/>
        <v>X</v>
      </c>
      <c r="DK418" s="8" t="str">
        <f t="shared" si="473"/>
        <v>X</v>
      </c>
      <c r="DL418" s="8" t="str">
        <f t="shared" si="474"/>
        <v>X</v>
      </c>
      <c r="DM418" s="8" t="str">
        <f t="shared" si="475"/>
        <v>X</v>
      </c>
      <c r="DN418" s="8" t="str">
        <f t="shared" si="476"/>
        <v>X</v>
      </c>
      <c r="DO418" s="8" t="str">
        <f t="shared" si="477"/>
        <v>X</v>
      </c>
      <c r="DP418" s="8" t="str">
        <f t="shared" si="478"/>
        <v>X</v>
      </c>
      <c r="DQ418" s="8" t="str">
        <f t="shared" si="479"/>
        <v>X</v>
      </c>
      <c r="DR418" s="8" t="str">
        <f t="shared" si="480"/>
        <v>X</v>
      </c>
      <c r="DS418" s="8" t="str">
        <f t="shared" si="481"/>
        <v>X</v>
      </c>
      <c r="DT418" s="8" t="str">
        <f t="shared" si="482"/>
        <v>X</v>
      </c>
      <c r="DU418" s="8" t="str">
        <f t="shared" si="483"/>
        <v>X</v>
      </c>
      <c r="DV418" s="8" t="str">
        <f t="shared" si="484"/>
        <v>X</v>
      </c>
      <c r="DW418" s="8" t="str">
        <f t="shared" si="485"/>
        <v>X</v>
      </c>
      <c r="DX418" s="8" t="str">
        <f t="shared" si="486"/>
        <v>X</v>
      </c>
      <c r="DZ418" s="8" t="str">
        <f t="shared" si="487"/>
        <v>X</v>
      </c>
      <c r="EB418" s="8">
        <f>IF($DZ418="", "", COUNTIF($DZ$11:$DZ418, "X"))</f>
        <v>408</v>
      </c>
      <c r="ED418" s="10" t="str">
        <f t="shared" si="488"/>
        <v>408. Huus Quell by Appenzeller Huus</v>
      </c>
      <c r="EF418" s="8">
        <v>408</v>
      </c>
      <c r="EH418" s="10" t="str">
        <f>IF($B418="", "", IF(COUNTIF($B$11:$B418, $B418)&gt;1, "", $B418))</f>
        <v/>
      </c>
      <c r="EI418" s="8" t="str">
        <f t="shared" si="489"/>
        <v/>
      </c>
      <c r="EJ418" s="10" t="str">
        <f t="shared" si="490"/>
        <v/>
      </c>
      <c r="EL418" s="10" t="str">
        <f>IF($C418="", "", IF(COUNTIF($C$11:$C418, $C418)&gt;1, "", $C418))</f>
        <v>Appenzell</v>
      </c>
      <c r="EM418" s="8">
        <f t="shared" si="491"/>
        <v>9</v>
      </c>
      <c r="EN418" s="10" t="str">
        <f t="shared" si="492"/>
        <v/>
      </c>
    </row>
    <row r="419" spans="1:144" hidden="1" x14ac:dyDescent="0.35">
      <c r="A419" s="2"/>
      <c r="B419" s="41" t="s">
        <v>685</v>
      </c>
      <c r="C419" s="42" t="s">
        <v>686</v>
      </c>
      <c r="D419" s="42" t="s">
        <v>687</v>
      </c>
      <c r="E419" s="49">
        <v>1</v>
      </c>
      <c r="F419" s="49">
        <v>0</v>
      </c>
      <c r="G419" s="49">
        <v>1</v>
      </c>
      <c r="H419" s="49">
        <v>0</v>
      </c>
      <c r="I419" s="42" t="s">
        <v>137</v>
      </c>
      <c r="J419" s="50" t="s">
        <v>137</v>
      </c>
      <c r="K419" s="49" t="s">
        <v>137</v>
      </c>
      <c r="L419" s="49" t="s">
        <v>137</v>
      </c>
      <c r="M419" s="49" t="s">
        <v>137</v>
      </c>
      <c r="N419" s="49" t="s">
        <v>137</v>
      </c>
      <c r="O419" s="49" t="s">
        <v>137</v>
      </c>
      <c r="P419" s="49" t="s">
        <v>137</v>
      </c>
      <c r="Q419" s="49" t="s">
        <v>137</v>
      </c>
      <c r="R419" s="49" t="s">
        <v>137</v>
      </c>
      <c r="S419" s="50" t="s">
        <v>137</v>
      </c>
      <c r="T419" s="49" t="s">
        <v>137</v>
      </c>
      <c r="U419" s="49" t="s">
        <v>137</v>
      </c>
      <c r="V419" s="49" t="s">
        <v>137</v>
      </c>
      <c r="W419" s="50" t="s">
        <v>7</v>
      </c>
      <c r="X419" s="49" t="s">
        <v>137</v>
      </c>
      <c r="Y419" s="50" t="s">
        <v>137</v>
      </c>
      <c r="Z419" s="49" t="s">
        <v>137</v>
      </c>
      <c r="AA419" s="49">
        <v>80</v>
      </c>
      <c r="AB419" s="67" t="s">
        <v>137</v>
      </c>
      <c r="AC419" s="63" t="s">
        <v>861</v>
      </c>
      <c r="AD419" s="63" t="s">
        <v>1131</v>
      </c>
      <c r="AE419" s="43" t="s">
        <v>137</v>
      </c>
      <c r="AF419" s="2"/>
      <c r="BE419" s="8" t="str">
        <f t="shared" si="493"/>
        <v>X</v>
      </c>
      <c r="BG419" s="8" t="str">
        <f t="shared" si="430"/>
        <v/>
      </c>
      <c r="BH419" s="8" t="str">
        <f t="shared" si="431"/>
        <v/>
      </c>
      <c r="BI419" s="8" t="str">
        <f t="shared" si="432"/>
        <v/>
      </c>
      <c r="BJ419" s="8" t="str">
        <f t="shared" si="433"/>
        <v/>
      </c>
      <c r="BK419" s="8" t="str">
        <f t="shared" si="434"/>
        <v/>
      </c>
      <c r="BL419" s="8" t="str">
        <f t="shared" si="435"/>
        <v/>
      </c>
      <c r="BM419" s="8" t="str">
        <f t="shared" si="436"/>
        <v/>
      </c>
      <c r="BN419" s="8" t="str">
        <f t="shared" si="437"/>
        <v>Yellow</v>
      </c>
      <c r="BO419" s="8" t="str">
        <f t="shared" si="438"/>
        <v>Yellow</v>
      </c>
      <c r="BP419" s="8" t="str">
        <f t="shared" si="439"/>
        <v>Yellow</v>
      </c>
      <c r="BQ419" s="8" t="str">
        <f t="shared" si="440"/>
        <v>Yellow</v>
      </c>
      <c r="BR419" s="8" t="str">
        <f t="shared" si="441"/>
        <v>Yellow</v>
      </c>
      <c r="BS419" s="8" t="str">
        <f t="shared" si="442"/>
        <v>Yellow</v>
      </c>
      <c r="BT419" s="8" t="str">
        <f t="shared" si="443"/>
        <v>Yellow</v>
      </c>
      <c r="BU419" s="8" t="str">
        <f t="shared" si="444"/>
        <v>Yellow</v>
      </c>
      <c r="BV419" s="8" t="str">
        <f t="shared" si="445"/>
        <v>Yellow</v>
      </c>
      <c r="BW419" s="8" t="str">
        <f t="shared" si="446"/>
        <v>Yellow</v>
      </c>
      <c r="BX419" s="8" t="str">
        <f t="shared" si="447"/>
        <v>Yellow</v>
      </c>
      <c r="BY419" s="8" t="str">
        <f t="shared" si="448"/>
        <v>Yellow</v>
      </c>
      <c r="BZ419" s="8" t="str">
        <f t="shared" si="449"/>
        <v>Yellow</v>
      </c>
      <c r="CA419" s="8" t="str">
        <f t="shared" si="450"/>
        <v>Yellow</v>
      </c>
      <c r="CB419" s="8" t="str">
        <f t="shared" si="451"/>
        <v/>
      </c>
      <c r="CC419" s="8" t="str">
        <f t="shared" si="452"/>
        <v>Yellow</v>
      </c>
      <c r="CD419" s="8" t="str">
        <f t="shared" si="453"/>
        <v>Yellow</v>
      </c>
      <c r="CE419" s="8" t="str">
        <f t="shared" si="454"/>
        <v>Yellow</v>
      </c>
      <c r="CF419" s="8" t="str">
        <f t="shared" si="455"/>
        <v/>
      </c>
      <c r="CG419" s="8" t="str">
        <f t="shared" si="494"/>
        <v>Yellow</v>
      </c>
      <c r="CH419" s="8" t="str">
        <f t="shared" si="456"/>
        <v/>
      </c>
      <c r="CI419" s="8" t="str">
        <f t="shared" si="495"/>
        <v/>
      </c>
      <c r="CJ419" s="8" t="str">
        <f t="shared" si="457"/>
        <v>Yellow</v>
      </c>
      <c r="CL419" s="10" t="str">
        <f t="shared" si="496"/>
        <v>Tanzania, United Republic of - District of Mafia Island - Thanda Island</v>
      </c>
      <c r="CN419" s="22" t="str">
        <f t="shared" si="458"/>
        <v/>
      </c>
      <c r="CO419" s="22" t="str">
        <f t="shared" si="459"/>
        <v/>
      </c>
      <c r="CP419" s="22" t="str">
        <f t="shared" si="460"/>
        <v/>
      </c>
      <c r="CQ419" s="22" t="str">
        <f t="shared" si="461"/>
        <v/>
      </c>
      <c r="CR419" s="22" t="str">
        <f t="shared" si="497"/>
        <v/>
      </c>
      <c r="CS419" s="22">
        <f t="shared" si="498"/>
        <v>80</v>
      </c>
      <c r="CY419" s="8" t="str">
        <f t="shared" si="462"/>
        <v>X</v>
      </c>
      <c r="CZ419" s="29" t="str">
        <f t="shared" si="463"/>
        <v>X</v>
      </c>
      <c r="DB419" s="8" t="str">
        <f t="shared" si="464"/>
        <v>X</v>
      </c>
      <c r="DC419" s="8" t="str">
        <f t="shared" si="465"/>
        <v>X</v>
      </c>
      <c r="DD419" s="8" t="str">
        <f t="shared" si="466"/>
        <v>X</v>
      </c>
      <c r="DE419" s="8" t="str">
        <f t="shared" si="467"/>
        <v>X</v>
      </c>
      <c r="DF419" s="8" t="str">
        <f t="shared" si="468"/>
        <v>X</v>
      </c>
      <c r="DG419" s="8" t="str">
        <f t="shared" si="469"/>
        <v>X</v>
      </c>
      <c r="DH419" s="8" t="str">
        <f t="shared" si="470"/>
        <v>X</v>
      </c>
      <c r="DI419" s="8" t="str">
        <f t="shared" si="471"/>
        <v>X</v>
      </c>
      <c r="DJ419" s="8" t="str">
        <f t="shared" si="472"/>
        <v>X</v>
      </c>
      <c r="DK419" s="8" t="str">
        <f t="shared" si="473"/>
        <v>X</v>
      </c>
      <c r="DL419" s="8" t="str">
        <f t="shared" si="474"/>
        <v>X</v>
      </c>
      <c r="DM419" s="8" t="str">
        <f t="shared" si="475"/>
        <v>X</v>
      </c>
      <c r="DN419" s="8" t="str">
        <f t="shared" si="476"/>
        <v>X</v>
      </c>
      <c r="DO419" s="8" t="str">
        <f t="shared" si="477"/>
        <v>X</v>
      </c>
      <c r="DP419" s="8" t="str">
        <f t="shared" si="478"/>
        <v>X</v>
      </c>
      <c r="DQ419" s="8" t="str">
        <f t="shared" si="479"/>
        <v>X</v>
      </c>
      <c r="DR419" s="8" t="str">
        <f t="shared" si="480"/>
        <v>X</v>
      </c>
      <c r="DS419" s="8" t="str">
        <f t="shared" si="481"/>
        <v>X</v>
      </c>
      <c r="DT419" s="8" t="str">
        <f t="shared" si="482"/>
        <v>X</v>
      </c>
      <c r="DU419" s="8" t="str">
        <f t="shared" si="483"/>
        <v>X</v>
      </c>
      <c r="DV419" s="8" t="str">
        <f t="shared" si="484"/>
        <v>X</v>
      </c>
      <c r="DW419" s="8" t="str">
        <f t="shared" si="485"/>
        <v>X</v>
      </c>
      <c r="DX419" s="8" t="str">
        <f t="shared" si="486"/>
        <v>X</v>
      </c>
      <c r="DZ419" s="8" t="str">
        <f t="shared" si="487"/>
        <v>X</v>
      </c>
      <c r="EB419" s="8">
        <f>IF($DZ419="", "", COUNTIF($DZ$11:$DZ419, "X"))</f>
        <v>409</v>
      </c>
      <c r="ED419" s="10" t="str">
        <f t="shared" si="488"/>
        <v>409. Thanda Island</v>
      </c>
      <c r="EF419" s="8">
        <v>409</v>
      </c>
      <c r="EH419" s="10" t="str">
        <f>IF($B419="", "", IF(COUNTIF($B$11:$B419, $B419)&gt;1, "", $B419))</f>
        <v>Tanzania, United Republic of</v>
      </c>
      <c r="EI419" s="8">
        <f t="shared" si="489"/>
        <v>67</v>
      </c>
      <c r="EJ419" s="10" t="str">
        <f t="shared" si="490"/>
        <v/>
      </c>
      <c r="EL419" s="10" t="str">
        <f>IF($C419="", "", IF(COUNTIF($C$11:$C419, $C419)&gt;1, "", $C419))</f>
        <v>District of Mafia Island</v>
      </c>
      <c r="EM419" s="8">
        <f t="shared" si="491"/>
        <v>82</v>
      </c>
      <c r="EN419" s="10" t="str">
        <f t="shared" si="492"/>
        <v/>
      </c>
    </row>
    <row r="420" spans="1:144" hidden="1" x14ac:dyDescent="0.35">
      <c r="A420" s="2"/>
      <c r="B420" s="41" t="s">
        <v>685</v>
      </c>
      <c r="C420" s="42" t="s">
        <v>1450</v>
      </c>
      <c r="D420" s="42" t="s">
        <v>1358</v>
      </c>
      <c r="E420" s="49">
        <v>60</v>
      </c>
      <c r="F420" s="49">
        <v>35</v>
      </c>
      <c r="G420" s="49">
        <v>25</v>
      </c>
      <c r="H420" s="49">
        <v>0</v>
      </c>
      <c r="I420" s="42" t="s">
        <v>137</v>
      </c>
      <c r="J420" s="50" t="s">
        <v>137</v>
      </c>
      <c r="K420" s="49" t="s">
        <v>137</v>
      </c>
      <c r="L420" s="49" t="s">
        <v>137</v>
      </c>
      <c r="M420" s="49" t="s">
        <v>137</v>
      </c>
      <c r="N420" s="49" t="s">
        <v>137</v>
      </c>
      <c r="O420" s="49" t="s">
        <v>137</v>
      </c>
      <c r="P420" s="49" t="s">
        <v>137</v>
      </c>
      <c r="Q420" s="49" t="s">
        <v>137</v>
      </c>
      <c r="R420" s="49" t="s">
        <v>137</v>
      </c>
      <c r="S420" s="50" t="s">
        <v>137</v>
      </c>
      <c r="T420" s="49" t="s">
        <v>137</v>
      </c>
      <c r="U420" s="49" t="s">
        <v>137</v>
      </c>
      <c r="V420" s="49" t="s">
        <v>137</v>
      </c>
      <c r="W420" s="50" t="s">
        <v>137</v>
      </c>
      <c r="X420" s="49" t="s">
        <v>137</v>
      </c>
      <c r="Y420" s="50" t="s">
        <v>137</v>
      </c>
      <c r="Z420" s="49" t="s">
        <v>137</v>
      </c>
      <c r="AA420" s="49" t="s">
        <v>137</v>
      </c>
      <c r="AB420" s="67" t="s">
        <v>137</v>
      </c>
      <c r="AC420" s="63" t="s">
        <v>861</v>
      </c>
      <c r="AD420" s="63" t="s">
        <v>1359</v>
      </c>
      <c r="AE420" s="43" t="s">
        <v>137</v>
      </c>
      <c r="AF420" s="2"/>
      <c r="BE420" s="8" t="str">
        <f t="shared" si="493"/>
        <v>X</v>
      </c>
      <c r="BG420" s="8" t="str">
        <f t="shared" si="430"/>
        <v/>
      </c>
      <c r="BH420" s="8" t="str">
        <f t="shared" si="431"/>
        <v/>
      </c>
      <c r="BI420" s="8" t="str">
        <f t="shared" si="432"/>
        <v/>
      </c>
      <c r="BJ420" s="8" t="str">
        <f t="shared" si="433"/>
        <v/>
      </c>
      <c r="BK420" s="8" t="str">
        <f t="shared" si="434"/>
        <v/>
      </c>
      <c r="BL420" s="8" t="str">
        <f t="shared" si="435"/>
        <v/>
      </c>
      <c r="BM420" s="8" t="str">
        <f t="shared" si="436"/>
        <v/>
      </c>
      <c r="BN420" s="8" t="str">
        <f t="shared" si="437"/>
        <v>Yellow</v>
      </c>
      <c r="BO420" s="8" t="str">
        <f t="shared" si="438"/>
        <v>Yellow</v>
      </c>
      <c r="BP420" s="8" t="str">
        <f t="shared" si="439"/>
        <v>Yellow</v>
      </c>
      <c r="BQ420" s="8" t="str">
        <f t="shared" si="440"/>
        <v>Yellow</v>
      </c>
      <c r="BR420" s="8" t="str">
        <f t="shared" si="441"/>
        <v>Yellow</v>
      </c>
      <c r="BS420" s="8" t="str">
        <f t="shared" si="442"/>
        <v>Yellow</v>
      </c>
      <c r="BT420" s="8" t="str">
        <f t="shared" si="443"/>
        <v>Yellow</v>
      </c>
      <c r="BU420" s="8" t="str">
        <f t="shared" si="444"/>
        <v>Yellow</v>
      </c>
      <c r="BV420" s="8" t="str">
        <f t="shared" si="445"/>
        <v>Yellow</v>
      </c>
      <c r="BW420" s="8" t="str">
        <f t="shared" si="446"/>
        <v>Yellow</v>
      </c>
      <c r="BX420" s="8" t="str">
        <f t="shared" si="447"/>
        <v>Yellow</v>
      </c>
      <c r="BY420" s="8" t="str">
        <f t="shared" si="448"/>
        <v>Yellow</v>
      </c>
      <c r="BZ420" s="8" t="str">
        <f t="shared" si="449"/>
        <v>Yellow</v>
      </c>
      <c r="CA420" s="8" t="str">
        <f t="shared" si="450"/>
        <v>Yellow</v>
      </c>
      <c r="CB420" s="8" t="str">
        <f t="shared" si="451"/>
        <v>Yellow</v>
      </c>
      <c r="CC420" s="8" t="str">
        <f t="shared" si="452"/>
        <v>Yellow</v>
      </c>
      <c r="CD420" s="8" t="str">
        <f t="shared" si="453"/>
        <v>Yellow</v>
      </c>
      <c r="CE420" s="8" t="str">
        <f t="shared" si="454"/>
        <v>Yellow</v>
      </c>
      <c r="CF420" s="8" t="str">
        <f t="shared" si="455"/>
        <v>Yellow</v>
      </c>
      <c r="CG420" s="8" t="str">
        <f t="shared" si="494"/>
        <v>Yellow</v>
      </c>
      <c r="CH420" s="8" t="str">
        <f t="shared" si="456"/>
        <v/>
      </c>
      <c r="CI420" s="8" t="str">
        <f t="shared" si="495"/>
        <v/>
      </c>
      <c r="CJ420" s="8" t="str">
        <f t="shared" si="457"/>
        <v>Yellow</v>
      </c>
      <c r="CL420" s="10" t="str">
        <f t="shared" si="496"/>
        <v>Tanzania, United Republic of - NgoroNgoro Conservation Area - NgoroNgoro Lodge, Member of Melia Collection</v>
      </c>
      <c r="CN420" s="22" t="str">
        <f t="shared" si="458"/>
        <v/>
      </c>
      <c r="CO420" s="22" t="str">
        <f t="shared" si="459"/>
        <v/>
      </c>
      <c r="CP420" s="22" t="str">
        <f t="shared" si="460"/>
        <v/>
      </c>
      <c r="CQ420" s="22" t="str">
        <f t="shared" si="461"/>
        <v/>
      </c>
      <c r="CR420" s="22" t="str">
        <f t="shared" si="497"/>
        <v/>
      </c>
      <c r="CS420" s="22" t="str">
        <f t="shared" si="498"/>
        <v/>
      </c>
      <c r="CY420" s="8" t="str">
        <f t="shared" si="462"/>
        <v>X</v>
      </c>
      <c r="CZ420" s="29" t="str">
        <f t="shared" si="463"/>
        <v>X</v>
      </c>
      <c r="DB420" s="8" t="str">
        <f t="shared" si="464"/>
        <v>X</v>
      </c>
      <c r="DC420" s="8" t="str">
        <f t="shared" si="465"/>
        <v>X</v>
      </c>
      <c r="DD420" s="8" t="str">
        <f t="shared" si="466"/>
        <v>X</v>
      </c>
      <c r="DE420" s="8" t="str">
        <f t="shared" si="467"/>
        <v>X</v>
      </c>
      <c r="DF420" s="8" t="str">
        <f t="shared" si="468"/>
        <v>X</v>
      </c>
      <c r="DG420" s="8" t="str">
        <f t="shared" si="469"/>
        <v>X</v>
      </c>
      <c r="DH420" s="8" t="str">
        <f t="shared" si="470"/>
        <v>X</v>
      </c>
      <c r="DI420" s="8" t="str">
        <f t="shared" si="471"/>
        <v>X</v>
      </c>
      <c r="DJ420" s="8" t="str">
        <f t="shared" si="472"/>
        <v>X</v>
      </c>
      <c r="DK420" s="8" t="str">
        <f t="shared" si="473"/>
        <v>X</v>
      </c>
      <c r="DL420" s="8" t="str">
        <f t="shared" si="474"/>
        <v>X</v>
      </c>
      <c r="DM420" s="8" t="str">
        <f t="shared" si="475"/>
        <v>X</v>
      </c>
      <c r="DN420" s="8" t="str">
        <f t="shared" si="476"/>
        <v>X</v>
      </c>
      <c r="DO420" s="8" t="str">
        <f t="shared" si="477"/>
        <v>X</v>
      </c>
      <c r="DP420" s="8" t="str">
        <f t="shared" si="478"/>
        <v>X</v>
      </c>
      <c r="DQ420" s="8" t="str">
        <f t="shared" si="479"/>
        <v>X</v>
      </c>
      <c r="DR420" s="8" t="str">
        <f t="shared" si="480"/>
        <v>X</v>
      </c>
      <c r="DS420" s="8" t="str">
        <f t="shared" si="481"/>
        <v>X</v>
      </c>
      <c r="DT420" s="8" t="str">
        <f t="shared" si="482"/>
        <v>X</v>
      </c>
      <c r="DU420" s="8" t="str">
        <f t="shared" si="483"/>
        <v>X</v>
      </c>
      <c r="DV420" s="8" t="str">
        <f t="shared" si="484"/>
        <v>X</v>
      </c>
      <c r="DW420" s="8" t="str">
        <f t="shared" si="485"/>
        <v>X</v>
      </c>
      <c r="DX420" s="8" t="str">
        <f t="shared" si="486"/>
        <v>X</v>
      </c>
      <c r="DZ420" s="8" t="str">
        <f t="shared" si="487"/>
        <v>X</v>
      </c>
      <c r="EB420" s="8">
        <f>IF($DZ420="", "", COUNTIF($DZ$11:$DZ420, "X"))</f>
        <v>410</v>
      </c>
      <c r="ED420" s="10" t="str">
        <f t="shared" si="488"/>
        <v>410. NgoroNgoro Lodge, Member of Melia Collection</v>
      </c>
      <c r="EF420" s="8">
        <v>410</v>
      </c>
      <c r="EH420" s="10" t="str">
        <f>IF($B420="", "", IF(COUNTIF($B$11:$B420, $B420)&gt;1, "", $B420))</f>
        <v/>
      </c>
      <c r="EI420" s="8" t="str">
        <f t="shared" si="489"/>
        <v/>
      </c>
      <c r="EJ420" s="10" t="str">
        <f t="shared" si="490"/>
        <v/>
      </c>
      <c r="EL420" s="10" t="str">
        <f>IF($C420="", "", IF(COUNTIF($C$11:$C420, $C420)&gt;1, "", $C420))</f>
        <v>NgoroNgoro Conservation Area</v>
      </c>
      <c r="EM420" s="8">
        <f t="shared" si="491"/>
        <v>204</v>
      </c>
      <c r="EN420" s="10" t="str">
        <f t="shared" si="492"/>
        <v/>
      </c>
    </row>
    <row r="421" spans="1:144" hidden="1" x14ac:dyDescent="0.35">
      <c r="A421" s="2"/>
      <c r="B421" s="41" t="s">
        <v>688</v>
      </c>
      <c r="C421" s="42" t="s">
        <v>691</v>
      </c>
      <c r="D421" s="42" t="s">
        <v>694</v>
      </c>
      <c r="E421" s="49">
        <v>101</v>
      </c>
      <c r="F421" s="49">
        <v>78</v>
      </c>
      <c r="G421" s="49">
        <v>23</v>
      </c>
      <c r="H421" s="49">
        <v>5</v>
      </c>
      <c r="I421" s="42" t="s">
        <v>137</v>
      </c>
      <c r="J421" s="50" t="s">
        <v>137</v>
      </c>
      <c r="K421" s="49" t="s">
        <v>137</v>
      </c>
      <c r="L421" s="49">
        <v>1128</v>
      </c>
      <c r="M421" s="49">
        <v>480</v>
      </c>
      <c r="N421" s="49">
        <v>360</v>
      </c>
      <c r="O421" s="49" t="s">
        <v>137</v>
      </c>
      <c r="P421" s="49" t="s">
        <v>137</v>
      </c>
      <c r="Q421" s="49">
        <v>420</v>
      </c>
      <c r="R421" s="49">
        <v>700</v>
      </c>
      <c r="S421" s="50" t="s">
        <v>137</v>
      </c>
      <c r="T421" s="49" t="s">
        <v>137</v>
      </c>
      <c r="U421" s="49" t="s">
        <v>137</v>
      </c>
      <c r="V421" s="49" t="s">
        <v>137</v>
      </c>
      <c r="W421" s="50" t="s">
        <v>7</v>
      </c>
      <c r="X421" s="49" t="s">
        <v>137</v>
      </c>
      <c r="Y421" s="50" t="s">
        <v>137</v>
      </c>
      <c r="Z421" s="49" t="s">
        <v>137</v>
      </c>
      <c r="AA421" s="49">
        <v>18</v>
      </c>
      <c r="AB421" s="67" t="s">
        <v>137</v>
      </c>
      <c r="AC421" s="63" t="s">
        <v>791</v>
      </c>
      <c r="AD421" s="63" t="s">
        <v>1135</v>
      </c>
      <c r="AE421" s="43" t="s">
        <v>137</v>
      </c>
      <c r="AF421" s="2"/>
      <c r="BE421" s="8" t="str">
        <f t="shared" si="493"/>
        <v>X</v>
      </c>
      <c r="BG421" s="8" t="str">
        <f t="shared" si="430"/>
        <v/>
      </c>
      <c r="BH421" s="8" t="str">
        <f t="shared" si="431"/>
        <v/>
      </c>
      <c r="BI421" s="8" t="str">
        <f t="shared" si="432"/>
        <v/>
      </c>
      <c r="BJ421" s="8" t="str">
        <f t="shared" si="433"/>
        <v/>
      </c>
      <c r="BK421" s="8" t="str">
        <f t="shared" si="434"/>
        <v/>
      </c>
      <c r="BL421" s="8" t="str">
        <f t="shared" si="435"/>
        <v/>
      </c>
      <c r="BM421" s="8" t="str">
        <f t="shared" si="436"/>
        <v/>
      </c>
      <c r="BN421" s="8" t="str">
        <f t="shared" si="437"/>
        <v>Yellow</v>
      </c>
      <c r="BO421" s="8" t="str">
        <f t="shared" si="438"/>
        <v>Yellow</v>
      </c>
      <c r="BP421" s="8" t="str">
        <f t="shared" si="439"/>
        <v>Yellow</v>
      </c>
      <c r="BQ421" s="8" t="str">
        <f t="shared" si="440"/>
        <v/>
      </c>
      <c r="BR421" s="8" t="str">
        <f t="shared" si="441"/>
        <v/>
      </c>
      <c r="BS421" s="8" t="str">
        <f t="shared" si="442"/>
        <v/>
      </c>
      <c r="BT421" s="8" t="str">
        <f t="shared" si="443"/>
        <v>Yellow</v>
      </c>
      <c r="BU421" s="8" t="str">
        <f t="shared" si="444"/>
        <v>Yellow</v>
      </c>
      <c r="BV421" s="8" t="str">
        <f t="shared" si="445"/>
        <v/>
      </c>
      <c r="BW421" s="8" t="str">
        <f t="shared" si="446"/>
        <v/>
      </c>
      <c r="BX421" s="8" t="str">
        <f t="shared" si="447"/>
        <v>Yellow</v>
      </c>
      <c r="BY421" s="8" t="str">
        <f t="shared" si="448"/>
        <v>Yellow</v>
      </c>
      <c r="BZ421" s="8" t="str">
        <f t="shared" si="449"/>
        <v>Yellow</v>
      </c>
      <c r="CA421" s="8" t="str">
        <f t="shared" si="450"/>
        <v>Yellow</v>
      </c>
      <c r="CB421" s="8" t="str">
        <f t="shared" si="451"/>
        <v/>
      </c>
      <c r="CC421" s="8" t="str">
        <f t="shared" si="452"/>
        <v>Yellow</v>
      </c>
      <c r="CD421" s="8" t="str">
        <f t="shared" si="453"/>
        <v>Yellow</v>
      </c>
      <c r="CE421" s="8" t="str">
        <f t="shared" si="454"/>
        <v>Yellow</v>
      </c>
      <c r="CF421" s="8" t="str">
        <f t="shared" si="455"/>
        <v/>
      </c>
      <c r="CG421" s="8" t="str">
        <f t="shared" si="494"/>
        <v>Yellow</v>
      </c>
      <c r="CH421" s="8" t="str">
        <f t="shared" si="456"/>
        <v/>
      </c>
      <c r="CI421" s="8" t="str">
        <f t="shared" si="495"/>
        <v/>
      </c>
      <c r="CJ421" s="8" t="str">
        <f t="shared" si="457"/>
        <v>Yellow</v>
      </c>
      <c r="CL421" s="10" t="str">
        <f t="shared" si="496"/>
        <v>Thailand - Bangkok - Capella Bangkok</v>
      </c>
      <c r="CN421" s="22">
        <f t="shared" si="458"/>
        <v>1128</v>
      </c>
      <c r="CO421" s="22" t="str">
        <f t="shared" si="459"/>
        <v/>
      </c>
      <c r="CP421" s="22" t="str">
        <f t="shared" si="460"/>
        <v/>
      </c>
      <c r="CQ421" s="22" t="str">
        <f t="shared" si="461"/>
        <v/>
      </c>
      <c r="CR421" s="22" t="str">
        <f t="shared" si="497"/>
        <v/>
      </c>
      <c r="CS421" s="22">
        <f t="shared" si="498"/>
        <v>18</v>
      </c>
      <c r="CY421" s="8" t="str">
        <f t="shared" si="462"/>
        <v>X</v>
      </c>
      <c r="CZ421" s="29" t="str">
        <f t="shared" si="463"/>
        <v>X</v>
      </c>
      <c r="DB421" s="8" t="str">
        <f t="shared" si="464"/>
        <v>X</v>
      </c>
      <c r="DC421" s="8" t="str">
        <f t="shared" si="465"/>
        <v>X</v>
      </c>
      <c r="DD421" s="8" t="str">
        <f t="shared" si="466"/>
        <v>X</v>
      </c>
      <c r="DE421" s="8" t="str">
        <f t="shared" si="467"/>
        <v>X</v>
      </c>
      <c r="DF421" s="8" t="str">
        <f t="shared" si="468"/>
        <v>X</v>
      </c>
      <c r="DG421" s="8" t="str">
        <f t="shared" si="469"/>
        <v>X</v>
      </c>
      <c r="DH421" s="8" t="str">
        <f t="shared" si="470"/>
        <v>X</v>
      </c>
      <c r="DI421" s="8" t="str">
        <f t="shared" si="471"/>
        <v>X</v>
      </c>
      <c r="DJ421" s="8" t="str">
        <f t="shared" si="472"/>
        <v>X</v>
      </c>
      <c r="DK421" s="8" t="str">
        <f t="shared" si="473"/>
        <v>X</v>
      </c>
      <c r="DL421" s="8" t="str">
        <f t="shared" si="474"/>
        <v>X</v>
      </c>
      <c r="DM421" s="8" t="str">
        <f t="shared" si="475"/>
        <v>X</v>
      </c>
      <c r="DN421" s="8" t="str">
        <f t="shared" si="476"/>
        <v>X</v>
      </c>
      <c r="DO421" s="8" t="str">
        <f t="shared" si="477"/>
        <v>X</v>
      </c>
      <c r="DP421" s="8" t="str">
        <f t="shared" si="478"/>
        <v>X</v>
      </c>
      <c r="DQ421" s="8" t="str">
        <f t="shared" si="479"/>
        <v>X</v>
      </c>
      <c r="DR421" s="8" t="str">
        <f t="shared" si="480"/>
        <v>X</v>
      </c>
      <c r="DS421" s="8" t="str">
        <f t="shared" si="481"/>
        <v>X</v>
      </c>
      <c r="DT421" s="8" t="str">
        <f t="shared" si="482"/>
        <v>X</v>
      </c>
      <c r="DU421" s="8" t="str">
        <f t="shared" si="483"/>
        <v>X</v>
      </c>
      <c r="DV421" s="8" t="str">
        <f t="shared" si="484"/>
        <v>X</v>
      </c>
      <c r="DW421" s="8" t="str">
        <f t="shared" si="485"/>
        <v>X</v>
      </c>
      <c r="DX421" s="8" t="str">
        <f t="shared" si="486"/>
        <v>X</v>
      </c>
      <c r="DZ421" s="8" t="str">
        <f t="shared" si="487"/>
        <v>X</v>
      </c>
      <c r="EB421" s="8">
        <f>IF($DZ421="", "", COUNTIF($DZ$11:$DZ421, "X"))</f>
        <v>411</v>
      </c>
      <c r="ED421" s="10" t="str">
        <f t="shared" si="488"/>
        <v>411. Capella Bangkok</v>
      </c>
      <c r="EF421" s="8">
        <v>411</v>
      </c>
      <c r="EH421" s="10" t="str">
        <f>IF($B421="", "", IF(COUNTIF($B$11:$B421, $B421)&gt;1, "", $B421))</f>
        <v>Thailand</v>
      </c>
      <c r="EI421" s="8">
        <f t="shared" si="489"/>
        <v>68</v>
      </c>
      <c r="EJ421" s="10" t="str">
        <f t="shared" si="490"/>
        <v/>
      </c>
      <c r="EL421" s="10" t="str">
        <f>IF($C421="", "", IF(COUNTIF($C$11:$C421, $C421)&gt;1, "", $C421))</f>
        <v>Bangkok</v>
      </c>
      <c r="EM421" s="8">
        <f t="shared" si="491"/>
        <v>18</v>
      </c>
      <c r="EN421" s="10" t="str">
        <f t="shared" si="492"/>
        <v/>
      </c>
    </row>
    <row r="422" spans="1:144" hidden="1" x14ac:dyDescent="0.35">
      <c r="A422" s="2"/>
      <c r="B422" s="41" t="s">
        <v>688</v>
      </c>
      <c r="C422" s="42" t="s">
        <v>689</v>
      </c>
      <c r="D422" s="42" t="s">
        <v>690</v>
      </c>
      <c r="E422" s="49">
        <v>38</v>
      </c>
      <c r="F422" s="49">
        <v>0</v>
      </c>
      <c r="G422" s="49">
        <v>38</v>
      </c>
      <c r="H422" s="49">
        <v>0</v>
      </c>
      <c r="I422" s="42" t="s">
        <v>137</v>
      </c>
      <c r="J422" s="50" t="s">
        <v>137</v>
      </c>
      <c r="K422" s="49" t="s">
        <v>137</v>
      </c>
      <c r="L422" s="49" t="s">
        <v>137</v>
      </c>
      <c r="M422" s="49" t="s">
        <v>137</v>
      </c>
      <c r="N422" s="49" t="s">
        <v>137</v>
      </c>
      <c r="O422" s="49" t="s">
        <v>137</v>
      </c>
      <c r="P422" s="49" t="s">
        <v>137</v>
      </c>
      <c r="Q422" s="49" t="s">
        <v>137</v>
      </c>
      <c r="R422" s="49" t="s">
        <v>137</v>
      </c>
      <c r="S422" s="50" t="s">
        <v>137</v>
      </c>
      <c r="T422" s="49" t="s">
        <v>137</v>
      </c>
      <c r="U422" s="49" t="s">
        <v>137</v>
      </c>
      <c r="V422" s="49" t="s">
        <v>137</v>
      </c>
      <c r="W422" s="50" t="s">
        <v>7</v>
      </c>
      <c r="X422" s="49" t="s">
        <v>137</v>
      </c>
      <c r="Y422" s="50" t="s">
        <v>137</v>
      </c>
      <c r="Z422" s="49" t="s">
        <v>137</v>
      </c>
      <c r="AA422" s="49">
        <v>9</v>
      </c>
      <c r="AB422" s="67" t="s">
        <v>137</v>
      </c>
      <c r="AC422" s="63" t="s">
        <v>791</v>
      </c>
      <c r="AD422" s="63" t="s">
        <v>1132</v>
      </c>
      <c r="AE422" s="43" t="s">
        <v>137</v>
      </c>
      <c r="AF422" s="2"/>
      <c r="BE422" s="8" t="str">
        <f t="shared" si="493"/>
        <v>X</v>
      </c>
      <c r="BG422" s="8" t="str">
        <f t="shared" si="430"/>
        <v/>
      </c>
      <c r="BH422" s="8" t="str">
        <f t="shared" si="431"/>
        <v/>
      </c>
      <c r="BI422" s="8" t="str">
        <f t="shared" si="432"/>
        <v/>
      </c>
      <c r="BJ422" s="8" t="str">
        <f t="shared" si="433"/>
        <v/>
      </c>
      <c r="BK422" s="8" t="str">
        <f t="shared" si="434"/>
        <v/>
      </c>
      <c r="BL422" s="8" t="str">
        <f t="shared" si="435"/>
        <v/>
      </c>
      <c r="BM422" s="8" t="str">
        <f t="shared" si="436"/>
        <v/>
      </c>
      <c r="BN422" s="8" t="str">
        <f t="shared" si="437"/>
        <v>Yellow</v>
      </c>
      <c r="BO422" s="8" t="str">
        <f t="shared" si="438"/>
        <v>Yellow</v>
      </c>
      <c r="BP422" s="8" t="str">
        <f t="shared" si="439"/>
        <v>Yellow</v>
      </c>
      <c r="BQ422" s="8" t="str">
        <f t="shared" si="440"/>
        <v>Yellow</v>
      </c>
      <c r="BR422" s="8" t="str">
        <f t="shared" si="441"/>
        <v>Yellow</v>
      </c>
      <c r="BS422" s="8" t="str">
        <f t="shared" si="442"/>
        <v>Yellow</v>
      </c>
      <c r="BT422" s="8" t="str">
        <f t="shared" si="443"/>
        <v>Yellow</v>
      </c>
      <c r="BU422" s="8" t="str">
        <f t="shared" si="444"/>
        <v>Yellow</v>
      </c>
      <c r="BV422" s="8" t="str">
        <f t="shared" si="445"/>
        <v>Yellow</v>
      </c>
      <c r="BW422" s="8" t="str">
        <f t="shared" si="446"/>
        <v>Yellow</v>
      </c>
      <c r="BX422" s="8" t="str">
        <f t="shared" si="447"/>
        <v>Yellow</v>
      </c>
      <c r="BY422" s="8" t="str">
        <f t="shared" si="448"/>
        <v>Yellow</v>
      </c>
      <c r="BZ422" s="8" t="str">
        <f t="shared" si="449"/>
        <v>Yellow</v>
      </c>
      <c r="CA422" s="8" t="str">
        <f t="shared" si="450"/>
        <v>Yellow</v>
      </c>
      <c r="CB422" s="8" t="str">
        <f t="shared" si="451"/>
        <v/>
      </c>
      <c r="CC422" s="8" t="str">
        <f t="shared" si="452"/>
        <v>Yellow</v>
      </c>
      <c r="CD422" s="8" t="str">
        <f t="shared" si="453"/>
        <v>Yellow</v>
      </c>
      <c r="CE422" s="8" t="str">
        <f t="shared" si="454"/>
        <v>Yellow</v>
      </c>
      <c r="CF422" s="8" t="str">
        <f t="shared" si="455"/>
        <v/>
      </c>
      <c r="CG422" s="8" t="str">
        <f t="shared" si="494"/>
        <v>Yellow</v>
      </c>
      <c r="CH422" s="8" t="str">
        <f t="shared" si="456"/>
        <v/>
      </c>
      <c r="CI422" s="8" t="str">
        <f t="shared" si="495"/>
        <v/>
      </c>
      <c r="CJ422" s="8" t="str">
        <f t="shared" si="457"/>
        <v>Yellow</v>
      </c>
      <c r="CL422" s="10" t="str">
        <f t="shared" si="496"/>
        <v>Thailand - Chiang Mai - Raya Heritage</v>
      </c>
      <c r="CN422" s="22" t="str">
        <f t="shared" si="458"/>
        <v/>
      </c>
      <c r="CO422" s="22" t="str">
        <f t="shared" si="459"/>
        <v/>
      </c>
      <c r="CP422" s="22" t="str">
        <f t="shared" si="460"/>
        <v/>
      </c>
      <c r="CQ422" s="22" t="str">
        <f t="shared" si="461"/>
        <v/>
      </c>
      <c r="CR422" s="22" t="str">
        <f t="shared" si="497"/>
        <v/>
      </c>
      <c r="CS422" s="22">
        <f t="shared" si="498"/>
        <v>9</v>
      </c>
      <c r="CY422" s="8" t="str">
        <f t="shared" si="462"/>
        <v>X</v>
      </c>
      <c r="CZ422" s="29" t="str">
        <f t="shared" si="463"/>
        <v>X</v>
      </c>
      <c r="DB422" s="8" t="str">
        <f t="shared" si="464"/>
        <v>X</v>
      </c>
      <c r="DC422" s="8" t="str">
        <f t="shared" si="465"/>
        <v>X</v>
      </c>
      <c r="DD422" s="8" t="str">
        <f t="shared" si="466"/>
        <v>X</v>
      </c>
      <c r="DE422" s="8" t="str">
        <f t="shared" si="467"/>
        <v>X</v>
      </c>
      <c r="DF422" s="8" t="str">
        <f t="shared" si="468"/>
        <v>X</v>
      </c>
      <c r="DG422" s="8" t="str">
        <f t="shared" si="469"/>
        <v>X</v>
      </c>
      <c r="DH422" s="8" t="str">
        <f t="shared" si="470"/>
        <v>X</v>
      </c>
      <c r="DI422" s="8" t="str">
        <f t="shared" si="471"/>
        <v>X</v>
      </c>
      <c r="DJ422" s="8" t="str">
        <f t="shared" si="472"/>
        <v>X</v>
      </c>
      <c r="DK422" s="8" t="str">
        <f t="shared" si="473"/>
        <v>X</v>
      </c>
      <c r="DL422" s="8" t="str">
        <f t="shared" si="474"/>
        <v>X</v>
      </c>
      <c r="DM422" s="8" t="str">
        <f t="shared" si="475"/>
        <v>X</v>
      </c>
      <c r="DN422" s="8" t="str">
        <f t="shared" si="476"/>
        <v>X</v>
      </c>
      <c r="DO422" s="8" t="str">
        <f t="shared" si="477"/>
        <v>X</v>
      </c>
      <c r="DP422" s="8" t="str">
        <f t="shared" si="478"/>
        <v>X</v>
      </c>
      <c r="DQ422" s="8" t="str">
        <f t="shared" si="479"/>
        <v>X</v>
      </c>
      <c r="DR422" s="8" t="str">
        <f t="shared" si="480"/>
        <v>X</v>
      </c>
      <c r="DS422" s="8" t="str">
        <f t="shared" si="481"/>
        <v>X</v>
      </c>
      <c r="DT422" s="8" t="str">
        <f t="shared" si="482"/>
        <v>X</v>
      </c>
      <c r="DU422" s="8" t="str">
        <f t="shared" si="483"/>
        <v>X</v>
      </c>
      <c r="DV422" s="8" t="str">
        <f t="shared" si="484"/>
        <v>X</v>
      </c>
      <c r="DW422" s="8" t="str">
        <f t="shared" si="485"/>
        <v>X</v>
      </c>
      <c r="DX422" s="8" t="str">
        <f t="shared" si="486"/>
        <v>X</v>
      </c>
      <c r="DZ422" s="8" t="str">
        <f t="shared" si="487"/>
        <v>X</v>
      </c>
      <c r="EB422" s="8">
        <f>IF($DZ422="", "", COUNTIF($DZ$11:$DZ422, "X"))</f>
        <v>412</v>
      </c>
      <c r="ED422" s="10" t="str">
        <f t="shared" si="488"/>
        <v>412. Raya Heritage</v>
      </c>
      <c r="EF422" s="8">
        <v>412</v>
      </c>
      <c r="EH422" s="10" t="str">
        <f>IF($B422="", "", IF(COUNTIF($B$11:$B422, $B422)&gt;1, "", $B422))</f>
        <v/>
      </c>
      <c r="EI422" s="8" t="str">
        <f t="shared" si="489"/>
        <v/>
      </c>
      <c r="EJ422" s="10" t="str">
        <f t="shared" si="490"/>
        <v/>
      </c>
      <c r="EL422" s="10" t="str">
        <f>IF($C422="", "", IF(COUNTIF($C$11:$C422, $C422)&gt;1, "", $C422))</f>
        <v>Chiang Mai</v>
      </c>
      <c r="EM422" s="8">
        <f t="shared" si="491"/>
        <v>60</v>
      </c>
      <c r="EN422" s="10" t="str">
        <f t="shared" si="492"/>
        <v/>
      </c>
    </row>
    <row r="423" spans="1:144" hidden="1" x14ac:dyDescent="0.35">
      <c r="A423" s="2"/>
      <c r="B423" s="41" t="s">
        <v>688</v>
      </c>
      <c r="C423" s="42" t="s">
        <v>695</v>
      </c>
      <c r="D423" s="42" t="s">
        <v>696</v>
      </c>
      <c r="E423" s="49">
        <v>102</v>
      </c>
      <c r="F423" s="49">
        <v>102</v>
      </c>
      <c r="G423" s="49" t="s">
        <v>137</v>
      </c>
      <c r="H423" s="49">
        <v>2</v>
      </c>
      <c r="I423" s="42" t="s">
        <v>137</v>
      </c>
      <c r="J423" s="50" t="s">
        <v>137</v>
      </c>
      <c r="K423" s="49">
        <v>70</v>
      </c>
      <c r="L423" s="49">
        <v>160</v>
      </c>
      <c r="M423" s="49">
        <v>50</v>
      </c>
      <c r="N423" s="49">
        <v>40</v>
      </c>
      <c r="O423" s="49" t="s">
        <v>137</v>
      </c>
      <c r="P423" s="49" t="s">
        <v>137</v>
      </c>
      <c r="Q423" s="49" t="s">
        <v>137</v>
      </c>
      <c r="R423" s="49" t="s">
        <v>137</v>
      </c>
      <c r="S423" s="50" t="s">
        <v>7</v>
      </c>
      <c r="T423" s="49" t="s">
        <v>137</v>
      </c>
      <c r="U423" s="49" t="s">
        <v>137</v>
      </c>
      <c r="V423" s="49" t="s">
        <v>137</v>
      </c>
      <c r="W423" s="50" t="s">
        <v>7</v>
      </c>
      <c r="X423" s="49" t="s">
        <v>137</v>
      </c>
      <c r="Y423" s="50" t="s">
        <v>137</v>
      </c>
      <c r="Z423" s="49" t="s">
        <v>137</v>
      </c>
      <c r="AA423" s="49" t="s">
        <v>137</v>
      </c>
      <c r="AB423" s="67" t="s">
        <v>137</v>
      </c>
      <c r="AC423" s="63" t="s">
        <v>791</v>
      </c>
      <c r="AD423" s="63" t="s">
        <v>1136</v>
      </c>
      <c r="AE423" s="43" t="s">
        <v>137</v>
      </c>
      <c r="AF423" s="2"/>
      <c r="BE423" s="8" t="str">
        <f t="shared" si="493"/>
        <v>X</v>
      </c>
      <c r="BG423" s="8" t="str">
        <f t="shared" si="430"/>
        <v/>
      </c>
      <c r="BH423" s="8" t="str">
        <f t="shared" si="431"/>
        <v/>
      </c>
      <c r="BI423" s="8" t="str">
        <f t="shared" si="432"/>
        <v/>
      </c>
      <c r="BJ423" s="8" t="str">
        <f t="shared" si="433"/>
        <v/>
      </c>
      <c r="BK423" s="8" t="str">
        <f t="shared" si="434"/>
        <v/>
      </c>
      <c r="BL423" s="8" t="str">
        <f t="shared" si="435"/>
        <v>Yellow</v>
      </c>
      <c r="BM423" s="8" t="str">
        <f t="shared" si="436"/>
        <v/>
      </c>
      <c r="BN423" s="8" t="str">
        <f t="shared" si="437"/>
        <v>Yellow</v>
      </c>
      <c r="BO423" s="8" t="str">
        <f t="shared" si="438"/>
        <v>Yellow</v>
      </c>
      <c r="BP423" s="8" t="str">
        <f t="shared" si="439"/>
        <v/>
      </c>
      <c r="BQ423" s="8" t="str">
        <f t="shared" si="440"/>
        <v/>
      </c>
      <c r="BR423" s="8" t="str">
        <f t="shared" si="441"/>
        <v/>
      </c>
      <c r="BS423" s="8" t="str">
        <f t="shared" si="442"/>
        <v/>
      </c>
      <c r="BT423" s="8" t="str">
        <f t="shared" si="443"/>
        <v>Yellow</v>
      </c>
      <c r="BU423" s="8" t="str">
        <f t="shared" si="444"/>
        <v>Yellow</v>
      </c>
      <c r="BV423" s="8" t="str">
        <f t="shared" si="445"/>
        <v>Yellow</v>
      </c>
      <c r="BW423" s="8" t="str">
        <f t="shared" si="446"/>
        <v>Yellow</v>
      </c>
      <c r="BX423" s="8" t="str">
        <f t="shared" si="447"/>
        <v/>
      </c>
      <c r="BY423" s="8" t="str">
        <f t="shared" si="448"/>
        <v>Yellow</v>
      </c>
      <c r="BZ423" s="8" t="str">
        <f t="shared" si="449"/>
        <v>Yellow</v>
      </c>
      <c r="CA423" s="8" t="str">
        <f t="shared" si="450"/>
        <v>Yellow</v>
      </c>
      <c r="CB423" s="8" t="str">
        <f t="shared" si="451"/>
        <v/>
      </c>
      <c r="CC423" s="8" t="str">
        <f t="shared" si="452"/>
        <v>Yellow</v>
      </c>
      <c r="CD423" s="8" t="str">
        <f t="shared" si="453"/>
        <v>Yellow</v>
      </c>
      <c r="CE423" s="8" t="str">
        <f t="shared" si="454"/>
        <v>Yellow</v>
      </c>
      <c r="CF423" s="8" t="str">
        <f t="shared" si="455"/>
        <v>Yellow</v>
      </c>
      <c r="CG423" s="8" t="str">
        <f t="shared" si="494"/>
        <v>Yellow</v>
      </c>
      <c r="CH423" s="8" t="str">
        <f t="shared" si="456"/>
        <v/>
      </c>
      <c r="CI423" s="8" t="str">
        <f t="shared" si="495"/>
        <v/>
      </c>
      <c r="CJ423" s="8" t="str">
        <f t="shared" si="457"/>
        <v>Yellow</v>
      </c>
      <c r="CL423" s="10" t="str">
        <f t="shared" si="496"/>
        <v>Thailand - Krabi - Rayavadee</v>
      </c>
      <c r="CN423" s="22">
        <f t="shared" si="458"/>
        <v>160</v>
      </c>
      <c r="CO423" s="22" t="str">
        <f t="shared" si="459"/>
        <v/>
      </c>
      <c r="CP423" s="22" t="str">
        <f t="shared" si="460"/>
        <v/>
      </c>
      <c r="CQ423" s="22" t="str">
        <f t="shared" si="461"/>
        <v/>
      </c>
      <c r="CR423" s="22" t="str">
        <f t="shared" si="497"/>
        <v/>
      </c>
      <c r="CS423" s="22" t="str">
        <f t="shared" si="498"/>
        <v/>
      </c>
      <c r="CY423" s="8" t="str">
        <f t="shared" si="462"/>
        <v>X</v>
      </c>
      <c r="CZ423" s="29" t="str">
        <f t="shared" si="463"/>
        <v>X</v>
      </c>
      <c r="DB423" s="8" t="str">
        <f t="shared" si="464"/>
        <v>X</v>
      </c>
      <c r="DC423" s="8" t="str">
        <f t="shared" si="465"/>
        <v>X</v>
      </c>
      <c r="DD423" s="8" t="str">
        <f t="shared" si="466"/>
        <v>X</v>
      </c>
      <c r="DE423" s="8" t="str">
        <f t="shared" si="467"/>
        <v>X</v>
      </c>
      <c r="DF423" s="8" t="str">
        <f t="shared" si="468"/>
        <v>X</v>
      </c>
      <c r="DG423" s="8" t="str">
        <f t="shared" si="469"/>
        <v>X</v>
      </c>
      <c r="DH423" s="8" t="str">
        <f t="shared" si="470"/>
        <v>X</v>
      </c>
      <c r="DI423" s="8" t="str">
        <f t="shared" si="471"/>
        <v>X</v>
      </c>
      <c r="DJ423" s="8" t="str">
        <f t="shared" si="472"/>
        <v>X</v>
      </c>
      <c r="DK423" s="8" t="str">
        <f t="shared" si="473"/>
        <v>X</v>
      </c>
      <c r="DL423" s="8" t="str">
        <f t="shared" si="474"/>
        <v>X</v>
      </c>
      <c r="DM423" s="8" t="str">
        <f t="shared" si="475"/>
        <v>X</v>
      </c>
      <c r="DN423" s="8" t="str">
        <f t="shared" si="476"/>
        <v>X</v>
      </c>
      <c r="DO423" s="8" t="str">
        <f t="shared" si="477"/>
        <v>X</v>
      </c>
      <c r="DP423" s="8" t="str">
        <f t="shared" si="478"/>
        <v>X</v>
      </c>
      <c r="DQ423" s="8" t="str">
        <f t="shared" si="479"/>
        <v>X</v>
      </c>
      <c r="DR423" s="8" t="str">
        <f t="shared" si="480"/>
        <v>X</v>
      </c>
      <c r="DS423" s="8" t="str">
        <f t="shared" si="481"/>
        <v>X</v>
      </c>
      <c r="DT423" s="8" t="str">
        <f t="shared" si="482"/>
        <v>X</v>
      </c>
      <c r="DU423" s="8" t="str">
        <f t="shared" si="483"/>
        <v>X</v>
      </c>
      <c r="DV423" s="8" t="str">
        <f t="shared" si="484"/>
        <v>X</v>
      </c>
      <c r="DW423" s="8" t="str">
        <f t="shared" si="485"/>
        <v>X</v>
      </c>
      <c r="DX423" s="8" t="str">
        <f t="shared" si="486"/>
        <v>X</v>
      </c>
      <c r="DZ423" s="8" t="str">
        <f t="shared" si="487"/>
        <v>X</v>
      </c>
      <c r="EB423" s="8">
        <f>IF($DZ423="", "", COUNTIF($DZ$11:$DZ423, "X"))</f>
        <v>413</v>
      </c>
      <c r="ED423" s="10" t="str">
        <f t="shared" si="488"/>
        <v>413. Rayavadee</v>
      </c>
      <c r="EF423" s="8">
        <v>413</v>
      </c>
      <c r="EH423" s="10" t="str">
        <f>IF($B423="", "", IF(COUNTIF($B$11:$B423, $B423)&gt;1, "", $B423))</f>
        <v/>
      </c>
      <c r="EI423" s="8" t="str">
        <f t="shared" si="489"/>
        <v/>
      </c>
      <c r="EJ423" s="10" t="str">
        <f t="shared" si="490"/>
        <v/>
      </c>
      <c r="EL423" s="10" t="str">
        <f>IF($C423="", "", IF(COUNTIF($C$11:$C423, $C423)&gt;1, "", $C423))</f>
        <v>Krabi</v>
      </c>
      <c r="EM423" s="8">
        <f t="shared" si="491"/>
        <v>146</v>
      </c>
      <c r="EN423" s="10" t="str">
        <f t="shared" si="492"/>
        <v/>
      </c>
    </row>
    <row r="424" spans="1:144" hidden="1" x14ac:dyDescent="0.35">
      <c r="A424" s="2"/>
      <c r="B424" s="41" t="s">
        <v>688</v>
      </c>
      <c r="C424" s="42" t="s">
        <v>697</v>
      </c>
      <c r="D424" s="42" t="s">
        <v>698</v>
      </c>
      <c r="E424" s="49">
        <v>120</v>
      </c>
      <c r="F424" s="49">
        <v>76</v>
      </c>
      <c r="G424" s="49">
        <v>44</v>
      </c>
      <c r="H424" s="49">
        <v>2</v>
      </c>
      <c r="I424" s="42" t="s">
        <v>137</v>
      </c>
      <c r="J424" s="50" t="s">
        <v>137</v>
      </c>
      <c r="K424" s="49">
        <v>60</v>
      </c>
      <c r="L424" s="49">
        <v>131</v>
      </c>
      <c r="M424" s="49">
        <v>60</v>
      </c>
      <c r="N424" s="49">
        <v>40</v>
      </c>
      <c r="O424" s="49" t="s">
        <v>137</v>
      </c>
      <c r="P424" s="49" t="s">
        <v>137</v>
      </c>
      <c r="Q424" s="49" t="s">
        <v>137</v>
      </c>
      <c r="R424" s="49">
        <v>60</v>
      </c>
      <c r="S424" s="50" t="s">
        <v>7</v>
      </c>
      <c r="T424" s="49" t="s">
        <v>137</v>
      </c>
      <c r="U424" s="49" t="s">
        <v>137</v>
      </c>
      <c r="V424" s="49" t="s">
        <v>137</v>
      </c>
      <c r="W424" s="50" t="s">
        <v>7</v>
      </c>
      <c r="X424" s="49" t="s">
        <v>137</v>
      </c>
      <c r="Y424" s="50" t="s">
        <v>137</v>
      </c>
      <c r="Z424" s="49" t="s">
        <v>137</v>
      </c>
      <c r="AA424" s="49">
        <v>30</v>
      </c>
      <c r="AB424" s="67" t="s">
        <v>137</v>
      </c>
      <c r="AC424" s="63" t="s">
        <v>791</v>
      </c>
      <c r="AD424" s="63" t="s">
        <v>1137</v>
      </c>
      <c r="AE424" s="43" t="s">
        <v>137</v>
      </c>
      <c r="AF424" s="2"/>
      <c r="BE424" s="8" t="str">
        <f t="shared" si="493"/>
        <v>X</v>
      </c>
      <c r="BG424" s="8" t="str">
        <f t="shared" si="430"/>
        <v/>
      </c>
      <c r="BH424" s="8" t="str">
        <f t="shared" si="431"/>
        <v/>
      </c>
      <c r="BI424" s="8" t="str">
        <f t="shared" si="432"/>
        <v/>
      </c>
      <c r="BJ424" s="8" t="str">
        <f t="shared" si="433"/>
        <v/>
      </c>
      <c r="BK424" s="8" t="str">
        <f t="shared" si="434"/>
        <v/>
      </c>
      <c r="BL424" s="8" t="str">
        <f t="shared" si="435"/>
        <v/>
      </c>
      <c r="BM424" s="8" t="str">
        <f t="shared" si="436"/>
        <v/>
      </c>
      <c r="BN424" s="8" t="str">
        <f t="shared" si="437"/>
        <v>Yellow</v>
      </c>
      <c r="BO424" s="8" t="str">
        <f t="shared" si="438"/>
        <v>Yellow</v>
      </c>
      <c r="BP424" s="8" t="str">
        <f t="shared" si="439"/>
        <v/>
      </c>
      <c r="BQ424" s="8" t="str">
        <f t="shared" si="440"/>
        <v/>
      </c>
      <c r="BR424" s="8" t="str">
        <f t="shared" si="441"/>
        <v/>
      </c>
      <c r="BS424" s="8" t="str">
        <f t="shared" si="442"/>
        <v/>
      </c>
      <c r="BT424" s="8" t="str">
        <f t="shared" si="443"/>
        <v>Yellow</v>
      </c>
      <c r="BU424" s="8" t="str">
        <f t="shared" si="444"/>
        <v>Yellow</v>
      </c>
      <c r="BV424" s="8" t="str">
        <f t="shared" si="445"/>
        <v>Yellow</v>
      </c>
      <c r="BW424" s="8" t="str">
        <f t="shared" si="446"/>
        <v/>
      </c>
      <c r="BX424" s="8" t="str">
        <f t="shared" si="447"/>
        <v/>
      </c>
      <c r="BY424" s="8" t="str">
        <f t="shared" si="448"/>
        <v>Yellow</v>
      </c>
      <c r="BZ424" s="8" t="str">
        <f t="shared" si="449"/>
        <v>Yellow</v>
      </c>
      <c r="CA424" s="8" t="str">
        <f t="shared" si="450"/>
        <v>Yellow</v>
      </c>
      <c r="CB424" s="8" t="str">
        <f t="shared" si="451"/>
        <v/>
      </c>
      <c r="CC424" s="8" t="str">
        <f t="shared" si="452"/>
        <v>Yellow</v>
      </c>
      <c r="CD424" s="8" t="str">
        <f t="shared" si="453"/>
        <v>Yellow</v>
      </c>
      <c r="CE424" s="8" t="str">
        <f t="shared" si="454"/>
        <v>Yellow</v>
      </c>
      <c r="CF424" s="8" t="str">
        <f t="shared" si="455"/>
        <v/>
      </c>
      <c r="CG424" s="8" t="str">
        <f t="shared" si="494"/>
        <v>Yellow</v>
      </c>
      <c r="CH424" s="8" t="str">
        <f t="shared" si="456"/>
        <v/>
      </c>
      <c r="CI424" s="8" t="str">
        <f t="shared" si="495"/>
        <v/>
      </c>
      <c r="CJ424" s="8" t="str">
        <f t="shared" si="457"/>
        <v>Yellow</v>
      </c>
      <c r="CL424" s="10" t="str">
        <f t="shared" si="496"/>
        <v>Thailand - Phuket - The Nai Harn</v>
      </c>
      <c r="CN424" s="22">
        <f t="shared" si="458"/>
        <v>131</v>
      </c>
      <c r="CO424" s="22" t="str">
        <f t="shared" si="459"/>
        <v/>
      </c>
      <c r="CP424" s="22" t="str">
        <f t="shared" si="460"/>
        <v/>
      </c>
      <c r="CQ424" s="22" t="str">
        <f t="shared" si="461"/>
        <v/>
      </c>
      <c r="CR424" s="22" t="str">
        <f t="shared" si="497"/>
        <v/>
      </c>
      <c r="CS424" s="22">
        <f t="shared" si="498"/>
        <v>30</v>
      </c>
      <c r="CY424" s="8" t="str">
        <f t="shared" si="462"/>
        <v>X</v>
      </c>
      <c r="CZ424" s="29" t="str">
        <f t="shared" si="463"/>
        <v>X</v>
      </c>
      <c r="DB424" s="8" t="str">
        <f t="shared" si="464"/>
        <v>X</v>
      </c>
      <c r="DC424" s="8" t="str">
        <f t="shared" si="465"/>
        <v>X</v>
      </c>
      <c r="DD424" s="8" t="str">
        <f t="shared" si="466"/>
        <v>X</v>
      </c>
      <c r="DE424" s="8" t="str">
        <f t="shared" si="467"/>
        <v>X</v>
      </c>
      <c r="DF424" s="8" t="str">
        <f t="shared" si="468"/>
        <v>X</v>
      </c>
      <c r="DG424" s="8" t="str">
        <f t="shared" si="469"/>
        <v>X</v>
      </c>
      <c r="DH424" s="8" t="str">
        <f t="shared" si="470"/>
        <v>X</v>
      </c>
      <c r="DI424" s="8" t="str">
        <f t="shared" si="471"/>
        <v>X</v>
      </c>
      <c r="DJ424" s="8" t="str">
        <f t="shared" si="472"/>
        <v>X</v>
      </c>
      <c r="DK424" s="8" t="str">
        <f t="shared" si="473"/>
        <v>X</v>
      </c>
      <c r="DL424" s="8" t="str">
        <f t="shared" si="474"/>
        <v>X</v>
      </c>
      <c r="DM424" s="8" t="str">
        <f t="shared" si="475"/>
        <v>X</v>
      </c>
      <c r="DN424" s="8" t="str">
        <f t="shared" si="476"/>
        <v>X</v>
      </c>
      <c r="DO424" s="8" t="str">
        <f t="shared" si="477"/>
        <v>X</v>
      </c>
      <c r="DP424" s="8" t="str">
        <f t="shared" si="478"/>
        <v>X</v>
      </c>
      <c r="DQ424" s="8" t="str">
        <f t="shared" si="479"/>
        <v>X</v>
      </c>
      <c r="DR424" s="8" t="str">
        <f t="shared" si="480"/>
        <v>X</v>
      </c>
      <c r="DS424" s="8" t="str">
        <f t="shared" si="481"/>
        <v>X</v>
      </c>
      <c r="DT424" s="8" t="str">
        <f t="shared" si="482"/>
        <v>X</v>
      </c>
      <c r="DU424" s="8" t="str">
        <f t="shared" si="483"/>
        <v>X</v>
      </c>
      <c r="DV424" s="8" t="str">
        <f t="shared" si="484"/>
        <v>X</v>
      </c>
      <c r="DW424" s="8" t="str">
        <f t="shared" si="485"/>
        <v>X</v>
      </c>
      <c r="DX424" s="8" t="str">
        <f t="shared" si="486"/>
        <v>X</v>
      </c>
      <c r="DZ424" s="8" t="str">
        <f t="shared" si="487"/>
        <v>X</v>
      </c>
      <c r="EB424" s="8">
        <f>IF($DZ424="", "", COUNTIF($DZ$11:$DZ424, "X"))</f>
        <v>414</v>
      </c>
      <c r="ED424" s="10" t="str">
        <f t="shared" si="488"/>
        <v>414. The Nai Harn</v>
      </c>
      <c r="EF424" s="8">
        <v>414</v>
      </c>
      <c r="EH424" s="10" t="str">
        <f>IF($B424="", "", IF(COUNTIF($B$11:$B424, $B424)&gt;1, "", $B424))</f>
        <v/>
      </c>
      <c r="EI424" s="8" t="str">
        <f t="shared" si="489"/>
        <v/>
      </c>
      <c r="EJ424" s="10" t="str">
        <f t="shared" si="490"/>
        <v/>
      </c>
      <c r="EL424" s="10" t="str">
        <f>IF($C424="", "", IF(COUNTIF($C$11:$C424, $C424)&gt;1, "", $C424))</f>
        <v>Phuket</v>
      </c>
      <c r="EM424" s="8">
        <f t="shared" si="491"/>
        <v>224</v>
      </c>
      <c r="EN424" s="10" t="str">
        <f t="shared" si="492"/>
        <v/>
      </c>
    </row>
    <row r="425" spans="1:144" hidden="1" x14ac:dyDescent="0.35">
      <c r="A425" s="2"/>
      <c r="B425" s="41" t="s">
        <v>688</v>
      </c>
      <c r="C425" s="42" t="s">
        <v>689</v>
      </c>
      <c r="D425" s="42" t="s">
        <v>693</v>
      </c>
      <c r="E425" s="49">
        <v>44</v>
      </c>
      <c r="F425" s="49">
        <v>32</v>
      </c>
      <c r="G425" s="49">
        <v>12</v>
      </c>
      <c r="H425" s="49">
        <v>2</v>
      </c>
      <c r="I425" s="42" t="s">
        <v>137</v>
      </c>
      <c r="J425" s="50" t="s">
        <v>137</v>
      </c>
      <c r="K425" s="49">
        <v>35</v>
      </c>
      <c r="L425" s="49">
        <v>80</v>
      </c>
      <c r="M425" s="49">
        <v>40</v>
      </c>
      <c r="N425" s="49">
        <v>20</v>
      </c>
      <c r="O425" s="49">
        <v>20</v>
      </c>
      <c r="P425" s="49">
        <v>30</v>
      </c>
      <c r="Q425" s="49">
        <v>30</v>
      </c>
      <c r="R425" s="49">
        <v>50</v>
      </c>
      <c r="S425" s="50" t="s">
        <v>7</v>
      </c>
      <c r="T425" s="49" t="s">
        <v>137</v>
      </c>
      <c r="U425" s="49" t="s">
        <v>137</v>
      </c>
      <c r="V425" s="49" t="s">
        <v>137</v>
      </c>
      <c r="W425" s="50" t="s">
        <v>7</v>
      </c>
      <c r="X425" s="49" t="s">
        <v>137</v>
      </c>
      <c r="Y425" s="50" t="s">
        <v>137</v>
      </c>
      <c r="Z425" s="49" t="s">
        <v>137</v>
      </c>
      <c r="AA425" s="49">
        <v>4.3499999999999996</v>
      </c>
      <c r="AB425" s="67" t="s">
        <v>137</v>
      </c>
      <c r="AC425" s="63" t="s">
        <v>1134</v>
      </c>
      <c r="AD425" s="63" t="s">
        <v>1228</v>
      </c>
      <c r="AE425" s="43" t="s">
        <v>137</v>
      </c>
      <c r="AF425" s="2"/>
      <c r="BE425" s="8" t="str">
        <f t="shared" si="493"/>
        <v>X</v>
      </c>
      <c r="BG425" s="8" t="str">
        <f t="shared" si="430"/>
        <v/>
      </c>
      <c r="BH425" s="8" t="str">
        <f t="shared" si="431"/>
        <v/>
      </c>
      <c r="BI425" s="8" t="str">
        <f t="shared" si="432"/>
        <v/>
      </c>
      <c r="BJ425" s="8" t="str">
        <f t="shared" si="433"/>
        <v/>
      </c>
      <c r="BK425" s="8" t="str">
        <f t="shared" si="434"/>
        <v/>
      </c>
      <c r="BL425" s="8" t="str">
        <f t="shared" si="435"/>
        <v/>
      </c>
      <c r="BM425" s="8" t="str">
        <f t="shared" si="436"/>
        <v/>
      </c>
      <c r="BN425" s="8" t="str">
        <f t="shared" si="437"/>
        <v>Yellow</v>
      </c>
      <c r="BO425" s="8" t="str">
        <f t="shared" si="438"/>
        <v>Yellow</v>
      </c>
      <c r="BP425" s="8" t="str">
        <f t="shared" si="439"/>
        <v/>
      </c>
      <c r="BQ425" s="8" t="str">
        <f t="shared" si="440"/>
        <v/>
      </c>
      <c r="BR425" s="8" t="str">
        <f t="shared" si="441"/>
        <v/>
      </c>
      <c r="BS425" s="8" t="str">
        <f t="shared" si="442"/>
        <v/>
      </c>
      <c r="BT425" s="8" t="str">
        <f t="shared" si="443"/>
        <v/>
      </c>
      <c r="BU425" s="8" t="str">
        <f t="shared" si="444"/>
        <v/>
      </c>
      <c r="BV425" s="8" t="str">
        <f t="shared" si="445"/>
        <v/>
      </c>
      <c r="BW425" s="8" t="str">
        <f t="shared" si="446"/>
        <v/>
      </c>
      <c r="BX425" s="8" t="str">
        <f t="shared" si="447"/>
        <v/>
      </c>
      <c r="BY425" s="8" t="str">
        <f t="shared" si="448"/>
        <v>Yellow</v>
      </c>
      <c r="BZ425" s="8" t="str">
        <f t="shared" si="449"/>
        <v>Yellow</v>
      </c>
      <c r="CA425" s="8" t="str">
        <f t="shared" si="450"/>
        <v>Yellow</v>
      </c>
      <c r="CB425" s="8" t="str">
        <f t="shared" si="451"/>
        <v/>
      </c>
      <c r="CC425" s="8" t="str">
        <f t="shared" si="452"/>
        <v>Yellow</v>
      </c>
      <c r="CD425" s="8" t="str">
        <f t="shared" si="453"/>
        <v>Yellow</v>
      </c>
      <c r="CE425" s="8" t="str">
        <f t="shared" si="454"/>
        <v>Yellow</v>
      </c>
      <c r="CF425" s="8" t="str">
        <f t="shared" si="455"/>
        <v/>
      </c>
      <c r="CG425" s="8" t="str">
        <f t="shared" si="494"/>
        <v>Yellow</v>
      </c>
      <c r="CH425" s="8" t="str">
        <f t="shared" si="456"/>
        <v/>
      </c>
      <c r="CI425" s="8" t="str">
        <f t="shared" si="495"/>
        <v/>
      </c>
      <c r="CJ425" s="8" t="str">
        <f t="shared" si="457"/>
        <v>Yellow</v>
      </c>
      <c r="CL425" s="10" t="str">
        <f t="shared" si="496"/>
        <v>Thailand - Chiang Mai - Aleenta Retreat Chiang Mai</v>
      </c>
      <c r="CN425" s="22">
        <f t="shared" si="458"/>
        <v>80</v>
      </c>
      <c r="CO425" s="22" t="str">
        <f t="shared" si="459"/>
        <v/>
      </c>
      <c r="CP425" s="22" t="str">
        <f t="shared" si="460"/>
        <v/>
      </c>
      <c r="CQ425" s="22" t="str">
        <f t="shared" si="461"/>
        <v/>
      </c>
      <c r="CR425" s="22" t="str">
        <f t="shared" si="497"/>
        <v/>
      </c>
      <c r="CS425" s="22">
        <f t="shared" si="498"/>
        <v>4.3499999999999996</v>
      </c>
      <c r="CY425" s="8" t="str">
        <f t="shared" si="462"/>
        <v>X</v>
      </c>
      <c r="CZ425" s="29" t="str">
        <f t="shared" si="463"/>
        <v>X</v>
      </c>
      <c r="DB425" s="8" t="str">
        <f t="shared" si="464"/>
        <v>X</v>
      </c>
      <c r="DC425" s="8" t="str">
        <f t="shared" si="465"/>
        <v>X</v>
      </c>
      <c r="DD425" s="8" t="str">
        <f t="shared" si="466"/>
        <v>X</v>
      </c>
      <c r="DE425" s="8" t="str">
        <f t="shared" si="467"/>
        <v>X</v>
      </c>
      <c r="DF425" s="8" t="str">
        <f t="shared" si="468"/>
        <v>X</v>
      </c>
      <c r="DG425" s="8" t="str">
        <f t="shared" si="469"/>
        <v>X</v>
      </c>
      <c r="DH425" s="8" t="str">
        <f t="shared" si="470"/>
        <v>X</v>
      </c>
      <c r="DI425" s="8" t="str">
        <f t="shared" si="471"/>
        <v>X</v>
      </c>
      <c r="DJ425" s="8" t="str">
        <f t="shared" si="472"/>
        <v>X</v>
      </c>
      <c r="DK425" s="8" t="str">
        <f t="shared" si="473"/>
        <v>X</v>
      </c>
      <c r="DL425" s="8" t="str">
        <f t="shared" si="474"/>
        <v>X</v>
      </c>
      <c r="DM425" s="8" t="str">
        <f t="shared" si="475"/>
        <v>X</v>
      </c>
      <c r="DN425" s="8" t="str">
        <f t="shared" si="476"/>
        <v>X</v>
      </c>
      <c r="DO425" s="8" t="str">
        <f t="shared" si="477"/>
        <v>X</v>
      </c>
      <c r="DP425" s="8" t="str">
        <f t="shared" si="478"/>
        <v>X</v>
      </c>
      <c r="DQ425" s="8" t="str">
        <f t="shared" si="479"/>
        <v>X</v>
      </c>
      <c r="DR425" s="8" t="str">
        <f t="shared" si="480"/>
        <v>X</v>
      </c>
      <c r="DS425" s="8" t="str">
        <f t="shared" si="481"/>
        <v>X</v>
      </c>
      <c r="DT425" s="8" t="str">
        <f t="shared" si="482"/>
        <v>X</v>
      </c>
      <c r="DU425" s="8" t="str">
        <f t="shared" si="483"/>
        <v>X</v>
      </c>
      <c r="DV425" s="8" t="str">
        <f t="shared" si="484"/>
        <v>X</v>
      </c>
      <c r="DW425" s="8" t="str">
        <f t="shared" si="485"/>
        <v>X</v>
      </c>
      <c r="DX425" s="8" t="str">
        <f t="shared" si="486"/>
        <v>X</v>
      </c>
      <c r="DZ425" s="8" t="str">
        <f t="shared" si="487"/>
        <v>X</v>
      </c>
      <c r="EB425" s="8">
        <f>IF($DZ425="", "", COUNTIF($DZ$11:$DZ425, "X"))</f>
        <v>415</v>
      </c>
      <c r="ED425" s="10" t="str">
        <f t="shared" si="488"/>
        <v>415. Aleenta Retreat Chiang Mai</v>
      </c>
      <c r="EF425" s="8">
        <v>415</v>
      </c>
      <c r="EH425" s="10" t="str">
        <f>IF($B425="", "", IF(COUNTIF($B$11:$B425, $B425)&gt;1, "", $B425))</f>
        <v/>
      </c>
      <c r="EI425" s="8" t="str">
        <f t="shared" si="489"/>
        <v/>
      </c>
      <c r="EJ425" s="10" t="str">
        <f t="shared" si="490"/>
        <v/>
      </c>
      <c r="EL425" s="10" t="str">
        <f>IF($C425="", "", IF(COUNTIF($C$11:$C425, $C425)&gt;1, "", $C425))</f>
        <v/>
      </c>
      <c r="EM425" s="8" t="str">
        <f t="shared" si="491"/>
        <v/>
      </c>
      <c r="EN425" s="10" t="str">
        <f t="shared" si="492"/>
        <v/>
      </c>
    </row>
    <row r="426" spans="1:144" hidden="1" x14ac:dyDescent="0.35">
      <c r="A426" s="2"/>
      <c r="B426" s="41" t="s">
        <v>688</v>
      </c>
      <c r="C426" s="42" t="s">
        <v>691</v>
      </c>
      <c r="D426" s="42" t="s">
        <v>692</v>
      </c>
      <c r="E426" s="49">
        <v>240</v>
      </c>
      <c r="F426" s="49">
        <v>222</v>
      </c>
      <c r="G426" s="49">
        <v>18</v>
      </c>
      <c r="H426" s="49">
        <v>5</v>
      </c>
      <c r="I426" s="42" t="s">
        <v>137</v>
      </c>
      <c r="J426" s="50" t="s">
        <v>137</v>
      </c>
      <c r="K426" s="49">
        <v>350</v>
      </c>
      <c r="L426" s="49">
        <v>384</v>
      </c>
      <c r="M426" s="49">
        <v>350</v>
      </c>
      <c r="N426" s="49">
        <v>156</v>
      </c>
      <c r="O426" s="49">
        <v>105</v>
      </c>
      <c r="P426" s="49">
        <v>93</v>
      </c>
      <c r="Q426" s="49">
        <v>200</v>
      </c>
      <c r="R426" s="49">
        <v>350</v>
      </c>
      <c r="S426" s="50" t="s">
        <v>7</v>
      </c>
      <c r="T426" s="49" t="s">
        <v>137</v>
      </c>
      <c r="U426" s="49" t="s">
        <v>137</v>
      </c>
      <c r="V426" s="49" t="s">
        <v>137</v>
      </c>
      <c r="W426" s="50" t="s">
        <v>7</v>
      </c>
      <c r="X426" s="49" t="s">
        <v>137</v>
      </c>
      <c r="Y426" s="50" t="s">
        <v>137</v>
      </c>
      <c r="Z426" s="49" t="s">
        <v>137</v>
      </c>
      <c r="AA426" s="49">
        <v>16</v>
      </c>
      <c r="AB426" s="67" t="s">
        <v>137</v>
      </c>
      <c r="AC426" s="63" t="s">
        <v>791</v>
      </c>
      <c r="AD426" s="63" t="s">
        <v>1133</v>
      </c>
      <c r="AE426" s="43" t="s">
        <v>137</v>
      </c>
      <c r="AF426" s="2"/>
      <c r="BE426" s="8" t="str">
        <f t="shared" si="493"/>
        <v>X</v>
      </c>
      <c r="BG426" s="8" t="str">
        <f t="shared" si="430"/>
        <v/>
      </c>
      <c r="BH426" s="8" t="str">
        <f t="shared" si="431"/>
        <v/>
      </c>
      <c r="BI426" s="8" t="str">
        <f t="shared" si="432"/>
        <v/>
      </c>
      <c r="BJ426" s="8" t="str">
        <f t="shared" si="433"/>
        <v/>
      </c>
      <c r="BK426" s="8" t="str">
        <f t="shared" si="434"/>
        <v/>
      </c>
      <c r="BL426" s="8" t="str">
        <f t="shared" si="435"/>
        <v/>
      </c>
      <c r="BM426" s="8" t="str">
        <f t="shared" si="436"/>
        <v/>
      </c>
      <c r="BN426" s="8" t="str">
        <f t="shared" si="437"/>
        <v>Yellow</v>
      </c>
      <c r="BO426" s="8" t="str">
        <f t="shared" si="438"/>
        <v>Yellow</v>
      </c>
      <c r="BP426" s="8" t="str">
        <f t="shared" si="439"/>
        <v/>
      </c>
      <c r="BQ426" s="8" t="str">
        <f t="shared" si="440"/>
        <v/>
      </c>
      <c r="BR426" s="8" t="str">
        <f t="shared" si="441"/>
        <v/>
      </c>
      <c r="BS426" s="8" t="str">
        <f t="shared" si="442"/>
        <v/>
      </c>
      <c r="BT426" s="8" t="str">
        <f t="shared" si="443"/>
        <v/>
      </c>
      <c r="BU426" s="8" t="str">
        <f t="shared" si="444"/>
        <v/>
      </c>
      <c r="BV426" s="8" t="str">
        <f t="shared" si="445"/>
        <v/>
      </c>
      <c r="BW426" s="8" t="str">
        <f t="shared" si="446"/>
        <v/>
      </c>
      <c r="BX426" s="8" t="str">
        <f t="shared" si="447"/>
        <v/>
      </c>
      <c r="BY426" s="8" t="str">
        <f t="shared" si="448"/>
        <v>Yellow</v>
      </c>
      <c r="BZ426" s="8" t="str">
        <f t="shared" si="449"/>
        <v>Yellow</v>
      </c>
      <c r="CA426" s="8" t="str">
        <f t="shared" si="450"/>
        <v>Yellow</v>
      </c>
      <c r="CB426" s="8" t="str">
        <f t="shared" si="451"/>
        <v/>
      </c>
      <c r="CC426" s="8" t="str">
        <f t="shared" si="452"/>
        <v>Yellow</v>
      </c>
      <c r="CD426" s="8" t="str">
        <f t="shared" si="453"/>
        <v>Yellow</v>
      </c>
      <c r="CE426" s="8" t="str">
        <f t="shared" si="454"/>
        <v>Yellow</v>
      </c>
      <c r="CF426" s="8" t="str">
        <f t="shared" si="455"/>
        <v/>
      </c>
      <c r="CG426" s="8" t="str">
        <f t="shared" si="494"/>
        <v>Yellow</v>
      </c>
      <c r="CH426" s="8" t="str">
        <f t="shared" si="456"/>
        <v/>
      </c>
      <c r="CI426" s="8" t="str">
        <f t="shared" si="495"/>
        <v/>
      </c>
      <c r="CJ426" s="8" t="str">
        <f t="shared" si="457"/>
        <v>Yellow</v>
      </c>
      <c r="CL426" s="10" t="str">
        <f t="shared" si="496"/>
        <v>Thailand - Bangkok - The Okura Prestige Bangkok</v>
      </c>
      <c r="CN426" s="22">
        <f t="shared" si="458"/>
        <v>384</v>
      </c>
      <c r="CO426" s="22" t="str">
        <f t="shared" si="459"/>
        <v/>
      </c>
      <c r="CP426" s="22" t="str">
        <f t="shared" si="460"/>
        <v/>
      </c>
      <c r="CQ426" s="22" t="str">
        <f t="shared" si="461"/>
        <v/>
      </c>
      <c r="CR426" s="22" t="str">
        <f t="shared" si="497"/>
        <v/>
      </c>
      <c r="CS426" s="22">
        <f t="shared" si="498"/>
        <v>16</v>
      </c>
      <c r="CY426" s="8" t="str">
        <f t="shared" si="462"/>
        <v>X</v>
      </c>
      <c r="CZ426" s="29" t="str">
        <f t="shared" si="463"/>
        <v>X</v>
      </c>
      <c r="DB426" s="8" t="str">
        <f t="shared" si="464"/>
        <v>X</v>
      </c>
      <c r="DC426" s="8" t="str">
        <f t="shared" si="465"/>
        <v>X</v>
      </c>
      <c r="DD426" s="8" t="str">
        <f t="shared" si="466"/>
        <v>X</v>
      </c>
      <c r="DE426" s="8" t="str">
        <f t="shared" si="467"/>
        <v>X</v>
      </c>
      <c r="DF426" s="8" t="str">
        <f t="shared" si="468"/>
        <v>X</v>
      </c>
      <c r="DG426" s="8" t="str">
        <f t="shared" si="469"/>
        <v>X</v>
      </c>
      <c r="DH426" s="8" t="str">
        <f t="shared" si="470"/>
        <v>X</v>
      </c>
      <c r="DI426" s="8" t="str">
        <f t="shared" si="471"/>
        <v>X</v>
      </c>
      <c r="DJ426" s="8" t="str">
        <f t="shared" si="472"/>
        <v>X</v>
      </c>
      <c r="DK426" s="8" t="str">
        <f t="shared" si="473"/>
        <v>X</v>
      </c>
      <c r="DL426" s="8" t="str">
        <f t="shared" si="474"/>
        <v>X</v>
      </c>
      <c r="DM426" s="8" t="str">
        <f t="shared" si="475"/>
        <v>X</v>
      </c>
      <c r="DN426" s="8" t="str">
        <f t="shared" si="476"/>
        <v>X</v>
      </c>
      <c r="DO426" s="8" t="str">
        <f t="shared" si="477"/>
        <v>X</v>
      </c>
      <c r="DP426" s="8" t="str">
        <f t="shared" si="478"/>
        <v>X</v>
      </c>
      <c r="DQ426" s="8" t="str">
        <f t="shared" si="479"/>
        <v>X</v>
      </c>
      <c r="DR426" s="8" t="str">
        <f t="shared" si="480"/>
        <v>X</v>
      </c>
      <c r="DS426" s="8" t="str">
        <f t="shared" si="481"/>
        <v>X</v>
      </c>
      <c r="DT426" s="8" t="str">
        <f t="shared" si="482"/>
        <v>X</v>
      </c>
      <c r="DU426" s="8" t="str">
        <f t="shared" si="483"/>
        <v>X</v>
      </c>
      <c r="DV426" s="8" t="str">
        <f t="shared" si="484"/>
        <v>X</v>
      </c>
      <c r="DW426" s="8" t="str">
        <f t="shared" si="485"/>
        <v>X</v>
      </c>
      <c r="DX426" s="8" t="str">
        <f t="shared" si="486"/>
        <v>X</v>
      </c>
      <c r="DZ426" s="8" t="str">
        <f t="shared" si="487"/>
        <v>X</v>
      </c>
      <c r="EB426" s="8">
        <f>IF($DZ426="", "", COUNTIF($DZ$11:$DZ426, "X"))</f>
        <v>416</v>
      </c>
      <c r="ED426" s="10" t="str">
        <f t="shared" si="488"/>
        <v>416. The Okura Prestige Bangkok</v>
      </c>
      <c r="EF426" s="8">
        <v>416</v>
      </c>
      <c r="EH426" s="10" t="str">
        <f>IF($B426="", "", IF(COUNTIF($B$11:$B426, $B426)&gt;1, "", $B426))</f>
        <v/>
      </c>
      <c r="EI426" s="8" t="str">
        <f t="shared" si="489"/>
        <v/>
      </c>
      <c r="EJ426" s="10" t="str">
        <f t="shared" si="490"/>
        <v/>
      </c>
      <c r="EL426" s="10" t="str">
        <f>IF($C426="", "", IF(COUNTIF($C$11:$C426, $C426)&gt;1, "", $C426))</f>
        <v/>
      </c>
      <c r="EM426" s="8" t="str">
        <f t="shared" si="491"/>
        <v/>
      </c>
      <c r="EN426" s="10" t="str">
        <f t="shared" si="492"/>
        <v/>
      </c>
    </row>
    <row r="427" spans="1:144" hidden="1" x14ac:dyDescent="0.35">
      <c r="A427" s="2"/>
      <c r="B427" s="41" t="s">
        <v>688</v>
      </c>
      <c r="C427" s="42" t="s">
        <v>1260</v>
      </c>
      <c r="D427" s="42" t="s">
        <v>1261</v>
      </c>
      <c r="E427" s="49">
        <v>65</v>
      </c>
      <c r="F427" s="49">
        <v>0</v>
      </c>
      <c r="G427" s="49">
        <v>65</v>
      </c>
      <c r="H427" s="49">
        <v>1</v>
      </c>
      <c r="I427" s="42" t="s">
        <v>137</v>
      </c>
      <c r="J427" s="50" t="s">
        <v>137</v>
      </c>
      <c r="K427" s="49">
        <v>1</v>
      </c>
      <c r="L427" s="49">
        <v>60</v>
      </c>
      <c r="M427" s="49">
        <v>40</v>
      </c>
      <c r="N427" s="49">
        <v>40</v>
      </c>
      <c r="O427" s="49">
        <v>40</v>
      </c>
      <c r="P427" s="49">
        <v>40</v>
      </c>
      <c r="Q427" s="49">
        <v>40</v>
      </c>
      <c r="R427" s="49">
        <v>40</v>
      </c>
      <c r="S427" s="50" t="s">
        <v>7</v>
      </c>
      <c r="T427" s="49" t="s">
        <v>137</v>
      </c>
      <c r="U427" s="49" t="s">
        <v>137</v>
      </c>
      <c r="V427" s="49" t="s">
        <v>137</v>
      </c>
      <c r="W427" s="50" t="s">
        <v>137</v>
      </c>
      <c r="X427" s="49" t="s">
        <v>137</v>
      </c>
      <c r="Y427" s="50" t="s">
        <v>137</v>
      </c>
      <c r="Z427" s="49" t="s">
        <v>137</v>
      </c>
      <c r="AA427" s="49">
        <v>18.02</v>
      </c>
      <c r="AB427" s="67" t="s">
        <v>137</v>
      </c>
      <c r="AC427" s="63" t="s">
        <v>791</v>
      </c>
      <c r="AD427" s="63" t="s">
        <v>1262</v>
      </c>
      <c r="AE427" s="43" t="s">
        <v>137</v>
      </c>
      <c r="AF427" s="2"/>
      <c r="BE427" s="8" t="str">
        <f t="shared" si="493"/>
        <v>X</v>
      </c>
      <c r="BG427" s="8" t="str">
        <f t="shared" si="430"/>
        <v/>
      </c>
      <c r="BH427" s="8" t="str">
        <f t="shared" si="431"/>
        <v/>
      </c>
      <c r="BI427" s="8" t="str">
        <f t="shared" si="432"/>
        <v/>
      </c>
      <c r="BJ427" s="8" t="str">
        <f t="shared" si="433"/>
        <v/>
      </c>
      <c r="BK427" s="8" t="str">
        <f t="shared" si="434"/>
        <v/>
      </c>
      <c r="BL427" s="8" t="str">
        <f t="shared" si="435"/>
        <v/>
      </c>
      <c r="BM427" s="8" t="str">
        <f t="shared" si="436"/>
        <v/>
      </c>
      <c r="BN427" s="8" t="str">
        <f t="shared" si="437"/>
        <v>Yellow</v>
      </c>
      <c r="BO427" s="8" t="str">
        <f t="shared" si="438"/>
        <v>Yellow</v>
      </c>
      <c r="BP427" s="8" t="str">
        <f t="shared" si="439"/>
        <v/>
      </c>
      <c r="BQ427" s="8" t="str">
        <f t="shared" si="440"/>
        <v/>
      </c>
      <c r="BR427" s="8" t="str">
        <f t="shared" si="441"/>
        <v/>
      </c>
      <c r="BS427" s="8" t="str">
        <f t="shared" si="442"/>
        <v/>
      </c>
      <c r="BT427" s="8" t="str">
        <f t="shared" si="443"/>
        <v/>
      </c>
      <c r="BU427" s="8" t="str">
        <f t="shared" si="444"/>
        <v/>
      </c>
      <c r="BV427" s="8" t="str">
        <f t="shared" si="445"/>
        <v/>
      </c>
      <c r="BW427" s="8" t="str">
        <f t="shared" si="446"/>
        <v/>
      </c>
      <c r="BX427" s="8" t="str">
        <f t="shared" si="447"/>
        <v/>
      </c>
      <c r="BY427" s="8" t="str">
        <f t="shared" si="448"/>
        <v>Yellow</v>
      </c>
      <c r="BZ427" s="8" t="str">
        <f t="shared" si="449"/>
        <v>Yellow</v>
      </c>
      <c r="CA427" s="8" t="str">
        <f t="shared" si="450"/>
        <v>Yellow</v>
      </c>
      <c r="CB427" s="8" t="str">
        <f t="shared" si="451"/>
        <v>Yellow</v>
      </c>
      <c r="CC427" s="8" t="str">
        <f t="shared" si="452"/>
        <v>Yellow</v>
      </c>
      <c r="CD427" s="8" t="str">
        <f t="shared" si="453"/>
        <v>Yellow</v>
      </c>
      <c r="CE427" s="8" t="str">
        <f t="shared" si="454"/>
        <v>Yellow</v>
      </c>
      <c r="CF427" s="8" t="str">
        <f t="shared" si="455"/>
        <v/>
      </c>
      <c r="CG427" s="8" t="str">
        <f t="shared" si="494"/>
        <v>Yellow</v>
      </c>
      <c r="CH427" s="8" t="str">
        <f t="shared" si="456"/>
        <v/>
      </c>
      <c r="CI427" s="8" t="str">
        <f t="shared" si="495"/>
        <v/>
      </c>
      <c r="CJ427" s="8" t="str">
        <f t="shared" si="457"/>
        <v>Yellow</v>
      </c>
      <c r="CL427" s="10" t="str">
        <f t="shared" si="496"/>
        <v>Thailand - Takua Thung District - Aleenta Phuket - Phang Nga Resort and Spa</v>
      </c>
      <c r="CN427" s="22">
        <f t="shared" si="458"/>
        <v>60</v>
      </c>
      <c r="CO427" s="22" t="str">
        <f t="shared" si="459"/>
        <v/>
      </c>
      <c r="CP427" s="22" t="str">
        <f t="shared" si="460"/>
        <v/>
      </c>
      <c r="CQ427" s="22" t="str">
        <f t="shared" si="461"/>
        <v/>
      </c>
      <c r="CR427" s="22" t="str">
        <f t="shared" si="497"/>
        <v/>
      </c>
      <c r="CS427" s="22">
        <f t="shared" si="498"/>
        <v>18.02</v>
      </c>
      <c r="CY427" s="8" t="str">
        <f t="shared" si="462"/>
        <v>X</v>
      </c>
      <c r="CZ427" s="29" t="str">
        <f t="shared" si="463"/>
        <v>X</v>
      </c>
      <c r="DB427" s="8" t="str">
        <f t="shared" si="464"/>
        <v>X</v>
      </c>
      <c r="DC427" s="8" t="str">
        <f t="shared" si="465"/>
        <v>X</v>
      </c>
      <c r="DD427" s="8" t="str">
        <f t="shared" si="466"/>
        <v>X</v>
      </c>
      <c r="DE427" s="8" t="str">
        <f t="shared" si="467"/>
        <v>X</v>
      </c>
      <c r="DF427" s="8" t="str">
        <f t="shared" si="468"/>
        <v>X</v>
      </c>
      <c r="DG427" s="8" t="str">
        <f t="shared" si="469"/>
        <v>X</v>
      </c>
      <c r="DH427" s="8" t="str">
        <f t="shared" si="470"/>
        <v>X</v>
      </c>
      <c r="DI427" s="8" t="str">
        <f t="shared" si="471"/>
        <v>X</v>
      </c>
      <c r="DJ427" s="8" t="str">
        <f t="shared" si="472"/>
        <v>X</v>
      </c>
      <c r="DK427" s="8" t="str">
        <f t="shared" si="473"/>
        <v>X</v>
      </c>
      <c r="DL427" s="8" t="str">
        <f t="shared" si="474"/>
        <v>X</v>
      </c>
      <c r="DM427" s="8" t="str">
        <f t="shared" si="475"/>
        <v>X</v>
      </c>
      <c r="DN427" s="8" t="str">
        <f t="shared" si="476"/>
        <v>X</v>
      </c>
      <c r="DO427" s="8" t="str">
        <f t="shared" si="477"/>
        <v>X</v>
      </c>
      <c r="DP427" s="8" t="str">
        <f t="shared" si="478"/>
        <v>X</v>
      </c>
      <c r="DQ427" s="8" t="str">
        <f t="shared" si="479"/>
        <v>X</v>
      </c>
      <c r="DR427" s="8" t="str">
        <f t="shared" si="480"/>
        <v>X</v>
      </c>
      <c r="DS427" s="8" t="str">
        <f t="shared" si="481"/>
        <v>X</v>
      </c>
      <c r="DT427" s="8" t="str">
        <f t="shared" si="482"/>
        <v>X</v>
      </c>
      <c r="DU427" s="8" t="str">
        <f t="shared" si="483"/>
        <v>X</v>
      </c>
      <c r="DV427" s="8" t="str">
        <f t="shared" si="484"/>
        <v>X</v>
      </c>
      <c r="DW427" s="8" t="str">
        <f t="shared" si="485"/>
        <v>X</v>
      </c>
      <c r="DX427" s="8" t="str">
        <f t="shared" si="486"/>
        <v>X</v>
      </c>
      <c r="DZ427" s="8" t="str">
        <f t="shared" si="487"/>
        <v>X</v>
      </c>
      <c r="EB427" s="8">
        <f>IF($DZ427="", "", COUNTIF($DZ$11:$DZ427, "X"))</f>
        <v>417</v>
      </c>
      <c r="ED427" s="10" t="str">
        <f t="shared" si="488"/>
        <v>417. Aleenta Phuket - Phang Nga Resort and Spa</v>
      </c>
      <c r="EF427" s="8">
        <v>417</v>
      </c>
      <c r="EH427" s="10" t="str">
        <f>IF($B427="", "", IF(COUNTIF($B$11:$B427, $B427)&gt;1, "", $B427))</f>
        <v/>
      </c>
      <c r="EI427" s="8" t="str">
        <f t="shared" si="489"/>
        <v/>
      </c>
      <c r="EJ427" s="10" t="str">
        <f t="shared" si="490"/>
        <v/>
      </c>
      <c r="EL427" s="10" t="str">
        <f>IF($C427="", "", IF(COUNTIF($C$11:$C427, $C427)&gt;1, "", $C427))</f>
        <v>Takua Thung District</v>
      </c>
      <c r="EM427" s="8">
        <f t="shared" si="491"/>
        <v>314</v>
      </c>
      <c r="EN427" s="10" t="str">
        <f t="shared" si="492"/>
        <v/>
      </c>
    </row>
    <row r="428" spans="1:144" hidden="1" x14ac:dyDescent="0.35">
      <c r="A428" s="2"/>
      <c r="B428" s="41" t="s">
        <v>688</v>
      </c>
      <c r="C428" s="42" t="s">
        <v>697</v>
      </c>
      <c r="D428" s="42" t="s">
        <v>1514</v>
      </c>
      <c r="E428" s="49">
        <v>20</v>
      </c>
      <c r="F428" s="49">
        <v>4</v>
      </c>
      <c r="G428" s="49">
        <v>16</v>
      </c>
      <c r="H428" s="49">
        <v>0</v>
      </c>
      <c r="I428" s="42" t="s">
        <v>137</v>
      </c>
      <c r="J428" s="50" t="s">
        <v>137</v>
      </c>
      <c r="K428" s="49" t="s">
        <v>137</v>
      </c>
      <c r="L428" s="49" t="s">
        <v>137</v>
      </c>
      <c r="M428" s="49" t="s">
        <v>137</v>
      </c>
      <c r="N428" s="49" t="s">
        <v>137</v>
      </c>
      <c r="O428" s="49" t="s">
        <v>137</v>
      </c>
      <c r="P428" s="49" t="s">
        <v>137</v>
      </c>
      <c r="Q428" s="49" t="s">
        <v>137</v>
      </c>
      <c r="R428" s="49" t="s">
        <v>137</v>
      </c>
      <c r="S428" s="50" t="s">
        <v>137</v>
      </c>
      <c r="T428" s="49" t="s">
        <v>137</v>
      </c>
      <c r="U428" s="49" t="s">
        <v>137</v>
      </c>
      <c r="V428" s="49" t="s">
        <v>137</v>
      </c>
      <c r="W428" s="50" t="s">
        <v>137</v>
      </c>
      <c r="X428" s="49" t="s">
        <v>137</v>
      </c>
      <c r="Y428" s="50" t="s">
        <v>137</v>
      </c>
      <c r="Z428" s="49" t="s">
        <v>137</v>
      </c>
      <c r="AA428" s="49" t="s">
        <v>137</v>
      </c>
      <c r="AB428" s="67" t="s">
        <v>137</v>
      </c>
      <c r="AC428" s="63" t="s">
        <v>791</v>
      </c>
      <c r="AD428" s="63" t="s">
        <v>137</v>
      </c>
      <c r="AE428" s="43" t="s">
        <v>137</v>
      </c>
      <c r="AF428" s="2"/>
      <c r="BE428" s="8" t="str">
        <f t="shared" si="493"/>
        <v>X</v>
      </c>
      <c r="BG428" s="8" t="str">
        <f t="shared" si="430"/>
        <v/>
      </c>
      <c r="BH428" s="8" t="str">
        <f t="shared" si="431"/>
        <v/>
      </c>
      <c r="BI428" s="8" t="str">
        <f t="shared" si="432"/>
        <v/>
      </c>
      <c r="BJ428" s="8" t="str">
        <f t="shared" si="433"/>
        <v/>
      </c>
      <c r="BK428" s="8" t="str">
        <f t="shared" si="434"/>
        <v/>
      </c>
      <c r="BL428" s="8" t="str">
        <f t="shared" si="435"/>
        <v/>
      </c>
      <c r="BM428" s="8" t="str">
        <f t="shared" si="436"/>
        <v/>
      </c>
      <c r="BN428" s="8" t="str">
        <f t="shared" si="437"/>
        <v>Yellow</v>
      </c>
      <c r="BO428" s="8" t="str">
        <f t="shared" si="438"/>
        <v>Yellow</v>
      </c>
      <c r="BP428" s="8" t="str">
        <f t="shared" si="439"/>
        <v>Yellow</v>
      </c>
      <c r="BQ428" s="8" t="str">
        <f t="shared" si="440"/>
        <v>Yellow</v>
      </c>
      <c r="BR428" s="8" t="str">
        <f t="shared" si="441"/>
        <v>Yellow</v>
      </c>
      <c r="BS428" s="8" t="str">
        <f t="shared" si="442"/>
        <v>Yellow</v>
      </c>
      <c r="BT428" s="8" t="str">
        <f t="shared" si="443"/>
        <v>Yellow</v>
      </c>
      <c r="BU428" s="8" t="str">
        <f t="shared" si="444"/>
        <v>Yellow</v>
      </c>
      <c r="BV428" s="8" t="str">
        <f t="shared" si="445"/>
        <v>Yellow</v>
      </c>
      <c r="BW428" s="8" t="str">
        <f t="shared" si="446"/>
        <v>Yellow</v>
      </c>
      <c r="BX428" s="8" t="str">
        <f t="shared" si="447"/>
        <v>Yellow</v>
      </c>
      <c r="BY428" s="8" t="str">
        <f t="shared" si="448"/>
        <v>Yellow</v>
      </c>
      <c r="BZ428" s="8" t="str">
        <f t="shared" si="449"/>
        <v>Yellow</v>
      </c>
      <c r="CA428" s="8" t="str">
        <f t="shared" si="450"/>
        <v>Yellow</v>
      </c>
      <c r="CB428" s="8" t="str">
        <f t="shared" si="451"/>
        <v>Yellow</v>
      </c>
      <c r="CC428" s="8" t="str">
        <f t="shared" si="452"/>
        <v>Yellow</v>
      </c>
      <c r="CD428" s="8" t="str">
        <f t="shared" si="453"/>
        <v>Yellow</v>
      </c>
      <c r="CE428" s="8" t="str">
        <f t="shared" si="454"/>
        <v>Yellow</v>
      </c>
      <c r="CF428" s="8" t="str">
        <f t="shared" si="455"/>
        <v>Yellow</v>
      </c>
      <c r="CG428" s="8" t="str">
        <f t="shared" si="494"/>
        <v>Yellow</v>
      </c>
      <c r="CH428" s="8" t="str">
        <f t="shared" si="456"/>
        <v/>
      </c>
      <c r="CI428" s="8" t="str">
        <f t="shared" si="495"/>
        <v>Yellow</v>
      </c>
      <c r="CJ428" s="8" t="str">
        <f t="shared" si="457"/>
        <v>Yellow</v>
      </c>
      <c r="CL428" s="10" t="str">
        <f t="shared" si="496"/>
        <v>Thailand - Phuket - Treville Phuket</v>
      </c>
      <c r="CN428" s="22" t="str">
        <f t="shared" si="458"/>
        <v/>
      </c>
      <c r="CO428" s="22" t="str">
        <f t="shared" si="459"/>
        <v/>
      </c>
      <c r="CP428" s="22" t="str">
        <f t="shared" si="460"/>
        <v/>
      </c>
      <c r="CQ428" s="22" t="str">
        <f t="shared" si="461"/>
        <v/>
      </c>
      <c r="CR428" s="22" t="str">
        <f t="shared" si="497"/>
        <v/>
      </c>
      <c r="CS428" s="22" t="str">
        <f t="shared" si="498"/>
        <v/>
      </c>
      <c r="CY428" s="8" t="str">
        <f t="shared" si="462"/>
        <v>X</v>
      </c>
      <c r="CZ428" s="29" t="str">
        <f t="shared" si="463"/>
        <v>X</v>
      </c>
      <c r="DB428" s="8" t="str">
        <f t="shared" si="464"/>
        <v>X</v>
      </c>
      <c r="DC428" s="8" t="str">
        <f t="shared" si="465"/>
        <v>X</v>
      </c>
      <c r="DD428" s="8" t="str">
        <f t="shared" si="466"/>
        <v>X</v>
      </c>
      <c r="DE428" s="8" t="str">
        <f t="shared" si="467"/>
        <v>X</v>
      </c>
      <c r="DF428" s="8" t="str">
        <f t="shared" si="468"/>
        <v>X</v>
      </c>
      <c r="DG428" s="8" t="str">
        <f t="shared" si="469"/>
        <v>X</v>
      </c>
      <c r="DH428" s="8" t="str">
        <f t="shared" si="470"/>
        <v>X</v>
      </c>
      <c r="DI428" s="8" t="str">
        <f t="shared" si="471"/>
        <v>X</v>
      </c>
      <c r="DJ428" s="8" t="str">
        <f t="shared" si="472"/>
        <v>X</v>
      </c>
      <c r="DK428" s="8" t="str">
        <f t="shared" si="473"/>
        <v>X</v>
      </c>
      <c r="DL428" s="8" t="str">
        <f t="shared" si="474"/>
        <v>X</v>
      </c>
      <c r="DM428" s="8" t="str">
        <f t="shared" si="475"/>
        <v>X</v>
      </c>
      <c r="DN428" s="8" t="str">
        <f t="shared" si="476"/>
        <v>X</v>
      </c>
      <c r="DO428" s="8" t="str">
        <f t="shared" si="477"/>
        <v>X</v>
      </c>
      <c r="DP428" s="8" t="str">
        <f t="shared" si="478"/>
        <v>X</v>
      </c>
      <c r="DQ428" s="8" t="str">
        <f t="shared" si="479"/>
        <v>X</v>
      </c>
      <c r="DR428" s="8" t="str">
        <f t="shared" si="480"/>
        <v>X</v>
      </c>
      <c r="DS428" s="8" t="str">
        <f t="shared" si="481"/>
        <v>X</v>
      </c>
      <c r="DT428" s="8" t="str">
        <f t="shared" si="482"/>
        <v>X</v>
      </c>
      <c r="DU428" s="8" t="str">
        <f t="shared" si="483"/>
        <v>X</v>
      </c>
      <c r="DV428" s="8" t="str">
        <f t="shared" si="484"/>
        <v>X</v>
      </c>
      <c r="DW428" s="8" t="str">
        <f t="shared" si="485"/>
        <v>X</v>
      </c>
      <c r="DX428" s="8" t="str">
        <f t="shared" si="486"/>
        <v>X</v>
      </c>
      <c r="DZ428" s="8" t="str">
        <f t="shared" si="487"/>
        <v>X</v>
      </c>
      <c r="EB428" s="8">
        <f>IF($DZ428="", "", COUNTIF($DZ$11:$DZ428, "X"))</f>
        <v>418</v>
      </c>
      <c r="ED428" s="10" t="str">
        <f t="shared" si="488"/>
        <v>418. Treville Phuket</v>
      </c>
      <c r="EF428" s="8">
        <v>418</v>
      </c>
      <c r="EH428" s="10" t="str">
        <f>IF($B428="", "", IF(COUNTIF($B$11:$B428, $B428)&gt;1, "", $B428))</f>
        <v/>
      </c>
      <c r="EI428" s="8" t="str">
        <f t="shared" si="489"/>
        <v/>
      </c>
      <c r="EJ428" s="10" t="str">
        <f t="shared" si="490"/>
        <v/>
      </c>
      <c r="EL428" s="10" t="str">
        <f>IF($C428="", "", IF(COUNTIF($C$11:$C428, $C428)&gt;1, "", $C428))</f>
        <v/>
      </c>
      <c r="EM428" s="8" t="str">
        <f t="shared" si="491"/>
        <v/>
      </c>
      <c r="EN428" s="10" t="str">
        <f t="shared" si="492"/>
        <v/>
      </c>
    </row>
    <row r="429" spans="1:144" hidden="1" x14ac:dyDescent="0.35">
      <c r="A429" s="2"/>
      <c r="B429" s="41" t="s">
        <v>699</v>
      </c>
      <c r="C429" s="42" t="s">
        <v>700</v>
      </c>
      <c r="D429" s="42" t="s">
        <v>701</v>
      </c>
      <c r="E429" s="49">
        <v>130</v>
      </c>
      <c r="F429" s="49">
        <v>120</v>
      </c>
      <c r="G429" s="49">
        <v>10</v>
      </c>
      <c r="H429" s="49">
        <v>5</v>
      </c>
      <c r="I429" s="42" t="s">
        <v>137</v>
      </c>
      <c r="J429" s="50" t="s">
        <v>137</v>
      </c>
      <c r="K429" s="49">
        <v>300</v>
      </c>
      <c r="L429" s="49">
        <v>400</v>
      </c>
      <c r="M429" s="49">
        <v>200</v>
      </c>
      <c r="N429" s="49">
        <v>85</v>
      </c>
      <c r="O429" s="49">
        <v>120</v>
      </c>
      <c r="P429" s="49">
        <v>75</v>
      </c>
      <c r="Q429" s="49">
        <v>120</v>
      </c>
      <c r="R429" s="49">
        <v>300</v>
      </c>
      <c r="S429" s="50" t="s">
        <v>7</v>
      </c>
      <c r="T429" s="49" t="s">
        <v>137</v>
      </c>
      <c r="U429" s="49" t="s">
        <v>137</v>
      </c>
      <c r="V429" s="49" t="s">
        <v>137</v>
      </c>
      <c r="W429" s="50" t="s">
        <v>7</v>
      </c>
      <c r="X429" s="49" t="s">
        <v>137</v>
      </c>
      <c r="Y429" s="50" t="s">
        <v>137</v>
      </c>
      <c r="Z429" s="49" t="s">
        <v>137</v>
      </c>
      <c r="AA429" s="49">
        <v>47</v>
      </c>
      <c r="AB429" s="67" t="s">
        <v>137</v>
      </c>
      <c r="AC429" s="63" t="s">
        <v>861</v>
      </c>
      <c r="AD429" s="63" t="s">
        <v>1138</v>
      </c>
      <c r="AE429" s="43" t="s">
        <v>137</v>
      </c>
      <c r="AF429" s="2"/>
      <c r="BE429" s="8" t="str">
        <f t="shared" si="493"/>
        <v>X</v>
      </c>
      <c r="BG429" s="8" t="str">
        <f t="shared" si="430"/>
        <v/>
      </c>
      <c r="BH429" s="8" t="str">
        <f t="shared" si="431"/>
        <v/>
      </c>
      <c r="BI429" s="8" t="str">
        <f t="shared" si="432"/>
        <v/>
      </c>
      <c r="BJ429" s="8" t="str">
        <f t="shared" si="433"/>
        <v/>
      </c>
      <c r="BK429" s="8" t="str">
        <f t="shared" si="434"/>
        <v/>
      </c>
      <c r="BL429" s="8" t="str">
        <f t="shared" si="435"/>
        <v/>
      </c>
      <c r="BM429" s="8" t="str">
        <f t="shared" si="436"/>
        <v/>
      </c>
      <c r="BN429" s="8" t="str">
        <f t="shared" si="437"/>
        <v>Yellow</v>
      </c>
      <c r="BO429" s="8" t="str">
        <f t="shared" si="438"/>
        <v>Yellow</v>
      </c>
      <c r="BP429" s="8" t="str">
        <f t="shared" si="439"/>
        <v/>
      </c>
      <c r="BQ429" s="8" t="str">
        <f t="shared" si="440"/>
        <v/>
      </c>
      <c r="BR429" s="8" t="str">
        <f t="shared" si="441"/>
        <v/>
      </c>
      <c r="BS429" s="8" t="str">
        <f t="shared" si="442"/>
        <v/>
      </c>
      <c r="BT429" s="8" t="str">
        <f t="shared" si="443"/>
        <v/>
      </c>
      <c r="BU429" s="8" t="str">
        <f t="shared" si="444"/>
        <v/>
      </c>
      <c r="BV429" s="8" t="str">
        <f t="shared" si="445"/>
        <v/>
      </c>
      <c r="BW429" s="8" t="str">
        <f t="shared" si="446"/>
        <v/>
      </c>
      <c r="BX429" s="8" t="str">
        <f t="shared" si="447"/>
        <v/>
      </c>
      <c r="BY429" s="8" t="str">
        <f t="shared" si="448"/>
        <v>Yellow</v>
      </c>
      <c r="BZ429" s="8" t="str">
        <f t="shared" si="449"/>
        <v>Yellow</v>
      </c>
      <c r="CA429" s="8" t="str">
        <f t="shared" si="450"/>
        <v>Yellow</v>
      </c>
      <c r="CB429" s="8" t="str">
        <f t="shared" si="451"/>
        <v/>
      </c>
      <c r="CC429" s="8" t="str">
        <f t="shared" si="452"/>
        <v>Yellow</v>
      </c>
      <c r="CD429" s="8" t="str">
        <f t="shared" si="453"/>
        <v>Yellow</v>
      </c>
      <c r="CE429" s="8" t="str">
        <f t="shared" si="454"/>
        <v>Yellow</v>
      </c>
      <c r="CF429" s="8" t="str">
        <f t="shared" si="455"/>
        <v/>
      </c>
      <c r="CG429" s="8" t="str">
        <f t="shared" si="494"/>
        <v>Yellow</v>
      </c>
      <c r="CH429" s="8" t="str">
        <f t="shared" si="456"/>
        <v/>
      </c>
      <c r="CI429" s="8" t="str">
        <f t="shared" si="495"/>
        <v/>
      </c>
      <c r="CJ429" s="8" t="str">
        <f t="shared" si="457"/>
        <v>Yellow</v>
      </c>
      <c r="CL429" s="10" t="str">
        <f t="shared" si="496"/>
        <v>Tunisia - Hammamet - La Badira</v>
      </c>
      <c r="CN429" s="22">
        <f t="shared" si="458"/>
        <v>400</v>
      </c>
      <c r="CO429" s="22" t="str">
        <f t="shared" si="459"/>
        <v/>
      </c>
      <c r="CP429" s="22" t="str">
        <f t="shared" si="460"/>
        <v/>
      </c>
      <c r="CQ429" s="22" t="str">
        <f t="shared" si="461"/>
        <v/>
      </c>
      <c r="CR429" s="22" t="str">
        <f t="shared" si="497"/>
        <v/>
      </c>
      <c r="CS429" s="22">
        <f t="shared" si="498"/>
        <v>47</v>
      </c>
      <c r="CY429" s="8" t="str">
        <f t="shared" si="462"/>
        <v>X</v>
      </c>
      <c r="CZ429" s="29" t="str">
        <f t="shared" si="463"/>
        <v>X</v>
      </c>
      <c r="DB429" s="8" t="str">
        <f t="shared" si="464"/>
        <v>X</v>
      </c>
      <c r="DC429" s="8" t="str">
        <f t="shared" si="465"/>
        <v>X</v>
      </c>
      <c r="DD429" s="8" t="str">
        <f t="shared" si="466"/>
        <v>X</v>
      </c>
      <c r="DE429" s="8" t="str">
        <f t="shared" si="467"/>
        <v>X</v>
      </c>
      <c r="DF429" s="8" t="str">
        <f t="shared" si="468"/>
        <v>X</v>
      </c>
      <c r="DG429" s="8" t="str">
        <f t="shared" si="469"/>
        <v>X</v>
      </c>
      <c r="DH429" s="8" t="str">
        <f t="shared" si="470"/>
        <v>X</v>
      </c>
      <c r="DI429" s="8" t="str">
        <f t="shared" si="471"/>
        <v>X</v>
      </c>
      <c r="DJ429" s="8" t="str">
        <f t="shared" si="472"/>
        <v>X</v>
      </c>
      <c r="DK429" s="8" t="str">
        <f t="shared" si="473"/>
        <v>X</v>
      </c>
      <c r="DL429" s="8" t="str">
        <f t="shared" si="474"/>
        <v>X</v>
      </c>
      <c r="DM429" s="8" t="str">
        <f t="shared" si="475"/>
        <v>X</v>
      </c>
      <c r="DN429" s="8" t="str">
        <f t="shared" si="476"/>
        <v>X</v>
      </c>
      <c r="DO429" s="8" t="str">
        <f t="shared" si="477"/>
        <v>X</v>
      </c>
      <c r="DP429" s="8" t="str">
        <f t="shared" si="478"/>
        <v>X</v>
      </c>
      <c r="DQ429" s="8" t="str">
        <f t="shared" si="479"/>
        <v>X</v>
      </c>
      <c r="DR429" s="8" t="str">
        <f t="shared" si="480"/>
        <v>X</v>
      </c>
      <c r="DS429" s="8" t="str">
        <f t="shared" si="481"/>
        <v>X</v>
      </c>
      <c r="DT429" s="8" t="str">
        <f t="shared" si="482"/>
        <v>X</v>
      </c>
      <c r="DU429" s="8" t="str">
        <f t="shared" si="483"/>
        <v>X</v>
      </c>
      <c r="DV429" s="8" t="str">
        <f t="shared" si="484"/>
        <v>X</v>
      </c>
      <c r="DW429" s="8" t="str">
        <f t="shared" si="485"/>
        <v>X</v>
      </c>
      <c r="DX429" s="8" t="str">
        <f t="shared" si="486"/>
        <v>X</v>
      </c>
      <c r="DZ429" s="8" t="str">
        <f t="shared" si="487"/>
        <v>X</v>
      </c>
      <c r="EB429" s="8">
        <f>IF($DZ429="", "", COUNTIF($DZ$11:$DZ429, "X"))</f>
        <v>419</v>
      </c>
      <c r="ED429" s="10" t="str">
        <f t="shared" si="488"/>
        <v>419. La Badira</v>
      </c>
      <c r="EF429" s="8">
        <v>419</v>
      </c>
      <c r="EH429" s="10" t="str">
        <f>IF($B429="", "", IF(COUNTIF($B$11:$B429, $B429)&gt;1, "", $B429))</f>
        <v>Tunisia</v>
      </c>
      <c r="EI429" s="8">
        <f t="shared" si="489"/>
        <v>69</v>
      </c>
      <c r="EJ429" s="10" t="str">
        <f t="shared" si="490"/>
        <v/>
      </c>
      <c r="EL429" s="10" t="str">
        <f>IF($C429="", "", IF(COUNTIF($C$11:$C429, $C429)&gt;1, "", $C429))</f>
        <v>Hammamet</v>
      </c>
      <c r="EM429" s="8">
        <f t="shared" si="491"/>
        <v>118</v>
      </c>
      <c r="EN429" s="10" t="str">
        <f t="shared" si="492"/>
        <v/>
      </c>
    </row>
    <row r="430" spans="1:144" hidden="1" x14ac:dyDescent="0.35">
      <c r="A430" s="2"/>
      <c r="B430" s="41" t="s">
        <v>702</v>
      </c>
      <c r="C430" s="42" t="s">
        <v>703</v>
      </c>
      <c r="D430" s="42" t="s">
        <v>704</v>
      </c>
      <c r="E430" s="49">
        <v>33</v>
      </c>
      <c r="F430" s="49">
        <v>0</v>
      </c>
      <c r="G430" s="49">
        <v>33</v>
      </c>
      <c r="H430" s="49" t="s">
        <v>137</v>
      </c>
      <c r="I430" s="42" t="s">
        <v>137</v>
      </c>
      <c r="J430" s="50" t="s">
        <v>137</v>
      </c>
      <c r="K430" s="49" t="s">
        <v>137</v>
      </c>
      <c r="L430" s="49" t="s">
        <v>137</v>
      </c>
      <c r="M430" s="49" t="s">
        <v>137</v>
      </c>
      <c r="N430" s="49" t="s">
        <v>137</v>
      </c>
      <c r="O430" s="49" t="s">
        <v>137</v>
      </c>
      <c r="P430" s="49" t="s">
        <v>137</v>
      </c>
      <c r="Q430" s="49" t="s">
        <v>137</v>
      </c>
      <c r="R430" s="49" t="s">
        <v>137</v>
      </c>
      <c r="S430" s="50" t="s">
        <v>137</v>
      </c>
      <c r="T430" s="49" t="s">
        <v>137</v>
      </c>
      <c r="U430" s="49" t="s">
        <v>137</v>
      </c>
      <c r="V430" s="49" t="s">
        <v>137</v>
      </c>
      <c r="W430" s="50" t="s">
        <v>7</v>
      </c>
      <c r="X430" s="49" t="s">
        <v>137</v>
      </c>
      <c r="Y430" s="50" t="s">
        <v>137</v>
      </c>
      <c r="Z430" s="49" t="s">
        <v>137</v>
      </c>
      <c r="AA430" s="49" t="s">
        <v>137</v>
      </c>
      <c r="AB430" s="67" t="s">
        <v>137</v>
      </c>
      <c r="AC430" s="63" t="s">
        <v>790</v>
      </c>
      <c r="AD430" s="63" t="s">
        <v>1139</v>
      </c>
      <c r="AE430" s="43" t="s">
        <v>137</v>
      </c>
      <c r="AF430" s="2"/>
      <c r="BE430" s="8" t="str">
        <f t="shared" si="493"/>
        <v>X</v>
      </c>
      <c r="BG430" s="8" t="str">
        <f t="shared" si="430"/>
        <v/>
      </c>
      <c r="BH430" s="8" t="str">
        <f t="shared" si="431"/>
        <v/>
      </c>
      <c r="BI430" s="8" t="str">
        <f t="shared" si="432"/>
        <v/>
      </c>
      <c r="BJ430" s="8" t="str">
        <f t="shared" si="433"/>
        <v/>
      </c>
      <c r="BK430" s="8" t="str">
        <f t="shared" si="434"/>
        <v/>
      </c>
      <c r="BL430" s="8" t="str">
        <f t="shared" si="435"/>
        <v/>
      </c>
      <c r="BM430" s="8" t="str">
        <f t="shared" si="436"/>
        <v>Yellow</v>
      </c>
      <c r="BN430" s="8" t="str">
        <f t="shared" si="437"/>
        <v>Yellow</v>
      </c>
      <c r="BO430" s="8" t="str">
        <f t="shared" si="438"/>
        <v>Yellow</v>
      </c>
      <c r="BP430" s="8" t="str">
        <f t="shared" si="439"/>
        <v>Yellow</v>
      </c>
      <c r="BQ430" s="8" t="str">
        <f t="shared" si="440"/>
        <v>Yellow</v>
      </c>
      <c r="BR430" s="8" t="str">
        <f t="shared" si="441"/>
        <v>Yellow</v>
      </c>
      <c r="BS430" s="8" t="str">
        <f t="shared" si="442"/>
        <v>Yellow</v>
      </c>
      <c r="BT430" s="8" t="str">
        <f t="shared" si="443"/>
        <v>Yellow</v>
      </c>
      <c r="BU430" s="8" t="str">
        <f t="shared" si="444"/>
        <v>Yellow</v>
      </c>
      <c r="BV430" s="8" t="str">
        <f t="shared" si="445"/>
        <v>Yellow</v>
      </c>
      <c r="BW430" s="8" t="str">
        <f t="shared" si="446"/>
        <v>Yellow</v>
      </c>
      <c r="BX430" s="8" t="str">
        <f t="shared" si="447"/>
        <v>Yellow</v>
      </c>
      <c r="BY430" s="8" t="str">
        <f t="shared" si="448"/>
        <v>Yellow</v>
      </c>
      <c r="BZ430" s="8" t="str">
        <f t="shared" si="449"/>
        <v>Yellow</v>
      </c>
      <c r="CA430" s="8" t="str">
        <f t="shared" si="450"/>
        <v>Yellow</v>
      </c>
      <c r="CB430" s="8" t="str">
        <f t="shared" si="451"/>
        <v/>
      </c>
      <c r="CC430" s="8" t="str">
        <f t="shared" si="452"/>
        <v>Yellow</v>
      </c>
      <c r="CD430" s="8" t="str">
        <f t="shared" si="453"/>
        <v>Yellow</v>
      </c>
      <c r="CE430" s="8" t="str">
        <f t="shared" si="454"/>
        <v>Yellow</v>
      </c>
      <c r="CF430" s="8" t="str">
        <f t="shared" si="455"/>
        <v>Yellow</v>
      </c>
      <c r="CG430" s="8" t="str">
        <f t="shared" si="494"/>
        <v>Yellow</v>
      </c>
      <c r="CH430" s="8" t="str">
        <f t="shared" si="456"/>
        <v/>
      </c>
      <c r="CI430" s="8" t="str">
        <f t="shared" si="495"/>
        <v/>
      </c>
      <c r="CJ430" s="8" t="str">
        <f t="shared" si="457"/>
        <v>Yellow</v>
      </c>
      <c r="CL430" s="10" t="str">
        <f t="shared" si="496"/>
        <v>Türkiye - Bodrum - Bodrum Loft</v>
      </c>
      <c r="CN430" s="22" t="str">
        <f t="shared" si="458"/>
        <v/>
      </c>
      <c r="CO430" s="22" t="str">
        <f t="shared" si="459"/>
        <v/>
      </c>
      <c r="CP430" s="22" t="str">
        <f t="shared" si="460"/>
        <v/>
      </c>
      <c r="CQ430" s="22" t="str">
        <f t="shared" si="461"/>
        <v/>
      </c>
      <c r="CR430" s="22" t="str">
        <f t="shared" si="497"/>
        <v/>
      </c>
      <c r="CS430" s="22" t="str">
        <f t="shared" si="498"/>
        <v/>
      </c>
      <c r="CY430" s="8" t="str">
        <f t="shared" si="462"/>
        <v>X</v>
      </c>
      <c r="CZ430" s="29" t="str">
        <f t="shared" si="463"/>
        <v>X</v>
      </c>
      <c r="DB430" s="8" t="str">
        <f t="shared" si="464"/>
        <v>X</v>
      </c>
      <c r="DC430" s="8" t="str">
        <f t="shared" si="465"/>
        <v>X</v>
      </c>
      <c r="DD430" s="8" t="str">
        <f t="shared" si="466"/>
        <v>X</v>
      </c>
      <c r="DE430" s="8" t="str">
        <f t="shared" si="467"/>
        <v>X</v>
      </c>
      <c r="DF430" s="8" t="str">
        <f t="shared" si="468"/>
        <v>X</v>
      </c>
      <c r="DG430" s="8" t="str">
        <f t="shared" si="469"/>
        <v>X</v>
      </c>
      <c r="DH430" s="8" t="str">
        <f t="shared" si="470"/>
        <v>X</v>
      </c>
      <c r="DI430" s="8" t="str">
        <f t="shared" si="471"/>
        <v>X</v>
      </c>
      <c r="DJ430" s="8" t="str">
        <f t="shared" si="472"/>
        <v>X</v>
      </c>
      <c r="DK430" s="8" t="str">
        <f t="shared" si="473"/>
        <v>X</v>
      </c>
      <c r="DL430" s="8" t="str">
        <f t="shared" si="474"/>
        <v>X</v>
      </c>
      <c r="DM430" s="8" t="str">
        <f t="shared" si="475"/>
        <v>X</v>
      </c>
      <c r="DN430" s="8" t="str">
        <f t="shared" si="476"/>
        <v>X</v>
      </c>
      <c r="DO430" s="8" t="str">
        <f t="shared" si="477"/>
        <v>X</v>
      </c>
      <c r="DP430" s="8" t="str">
        <f t="shared" si="478"/>
        <v>X</v>
      </c>
      <c r="DQ430" s="8" t="str">
        <f t="shared" si="479"/>
        <v>X</v>
      </c>
      <c r="DR430" s="8" t="str">
        <f t="shared" si="480"/>
        <v>X</v>
      </c>
      <c r="DS430" s="8" t="str">
        <f t="shared" si="481"/>
        <v>X</v>
      </c>
      <c r="DT430" s="8" t="str">
        <f t="shared" si="482"/>
        <v>X</v>
      </c>
      <c r="DU430" s="8" t="str">
        <f t="shared" si="483"/>
        <v>X</v>
      </c>
      <c r="DV430" s="8" t="str">
        <f t="shared" si="484"/>
        <v>X</v>
      </c>
      <c r="DW430" s="8" t="str">
        <f t="shared" si="485"/>
        <v>X</v>
      </c>
      <c r="DX430" s="8" t="str">
        <f t="shared" si="486"/>
        <v>X</v>
      </c>
      <c r="DZ430" s="8" t="str">
        <f t="shared" si="487"/>
        <v>X</v>
      </c>
      <c r="EB430" s="8">
        <f>IF($DZ430="", "", COUNTIF($DZ$11:$DZ430, "X"))</f>
        <v>420</v>
      </c>
      <c r="ED430" s="10" t="str">
        <f t="shared" si="488"/>
        <v>420. Bodrum Loft</v>
      </c>
      <c r="EF430" s="8">
        <v>420</v>
      </c>
      <c r="EH430" s="10" t="str">
        <f>IF($B430="", "", IF(COUNTIF($B$11:$B430, $B430)&gt;1, "", $B430))</f>
        <v>Türkiye</v>
      </c>
      <c r="EI430" s="8">
        <f t="shared" si="489"/>
        <v>70</v>
      </c>
      <c r="EJ430" s="10" t="str">
        <f t="shared" si="490"/>
        <v/>
      </c>
      <c r="EL430" s="10" t="str">
        <f>IF($C430="", "", IF(COUNTIF($C$11:$C430, $C430)&gt;1, "", $C430))</f>
        <v>Bodrum</v>
      </c>
      <c r="EM430" s="8">
        <f t="shared" si="491"/>
        <v>31</v>
      </c>
      <c r="EN430" s="10" t="str">
        <f t="shared" si="492"/>
        <v/>
      </c>
    </row>
    <row r="431" spans="1:144" hidden="1" x14ac:dyDescent="0.35">
      <c r="A431" s="2"/>
      <c r="B431" s="41" t="s">
        <v>702</v>
      </c>
      <c r="C431" s="42" t="s">
        <v>709</v>
      </c>
      <c r="D431" s="42" t="s">
        <v>1309</v>
      </c>
      <c r="E431" s="49">
        <v>317</v>
      </c>
      <c r="F431" s="49">
        <v>285</v>
      </c>
      <c r="G431" s="49">
        <v>32</v>
      </c>
      <c r="H431" s="49">
        <v>19</v>
      </c>
      <c r="I431" s="42" t="s">
        <v>137</v>
      </c>
      <c r="J431" s="50" t="s">
        <v>137</v>
      </c>
      <c r="K431" s="49">
        <v>150</v>
      </c>
      <c r="L431" s="49">
        <v>3665</v>
      </c>
      <c r="M431" s="49">
        <v>1100</v>
      </c>
      <c r="N431" s="49">
        <v>600</v>
      </c>
      <c r="O431" s="49">
        <v>616</v>
      </c>
      <c r="P431" s="49">
        <v>70</v>
      </c>
      <c r="Q431" s="49">
        <v>850</v>
      </c>
      <c r="R431" s="49">
        <v>1200</v>
      </c>
      <c r="S431" s="50" t="s">
        <v>7</v>
      </c>
      <c r="T431" s="49" t="s">
        <v>137</v>
      </c>
      <c r="U431" s="49" t="s">
        <v>137</v>
      </c>
      <c r="V431" s="49" t="s">
        <v>137</v>
      </c>
      <c r="W431" s="50" t="s">
        <v>137</v>
      </c>
      <c r="X431" s="49" t="s">
        <v>137</v>
      </c>
      <c r="Y431" s="50" t="s">
        <v>137</v>
      </c>
      <c r="Z431" s="49" t="s">
        <v>137</v>
      </c>
      <c r="AA431" s="49">
        <v>17</v>
      </c>
      <c r="AB431" s="67" t="s">
        <v>137</v>
      </c>
      <c r="AC431" s="63" t="s">
        <v>790</v>
      </c>
      <c r="AD431" s="63" t="s">
        <v>1143</v>
      </c>
      <c r="AE431" s="43" t="s">
        <v>137</v>
      </c>
      <c r="AF431" s="2"/>
      <c r="BE431" s="8" t="str">
        <f t="shared" si="493"/>
        <v>X</v>
      </c>
      <c r="BG431" s="8" t="str">
        <f t="shared" si="430"/>
        <v/>
      </c>
      <c r="BH431" s="8" t="str">
        <f t="shared" si="431"/>
        <v/>
      </c>
      <c r="BI431" s="8" t="str">
        <f t="shared" si="432"/>
        <v/>
      </c>
      <c r="BJ431" s="8" t="str">
        <f t="shared" si="433"/>
        <v/>
      </c>
      <c r="BK431" s="8" t="str">
        <f t="shared" si="434"/>
        <v/>
      </c>
      <c r="BL431" s="8" t="str">
        <f t="shared" si="435"/>
        <v/>
      </c>
      <c r="BM431" s="8" t="str">
        <f t="shared" si="436"/>
        <v/>
      </c>
      <c r="BN431" s="8" t="str">
        <f t="shared" si="437"/>
        <v>Yellow</v>
      </c>
      <c r="BO431" s="8" t="str">
        <f t="shared" si="438"/>
        <v>Yellow</v>
      </c>
      <c r="BP431" s="8" t="str">
        <f t="shared" si="439"/>
        <v/>
      </c>
      <c r="BQ431" s="8" t="str">
        <f t="shared" si="440"/>
        <v/>
      </c>
      <c r="BR431" s="8" t="str">
        <f t="shared" si="441"/>
        <v/>
      </c>
      <c r="BS431" s="8" t="str">
        <f t="shared" si="442"/>
        <v/>
      </c>
      <c r="BT431" s="8" t="str">
        <f t="shared" si="443"/>
        <v/>
      </c>
      <c r="BU431" s="8" t="str">
        <f t="shared" si="444"/>
        <v/>
      </c>
      <c r="BV431" s="8" t="str">
        <f t="shared" si="445"/>
        <v/>
      </c>
      <c r="BW431" s="8" t="str">
        <f t="shared" si="446"/>
        <v/>
      </c>
      <c r="BX431" s="8" t="str">
        <f t="shared" si="447"/>
        <v/>
      </c>
      <c r="BY431" s="8" t="str">
        <f t="shared" si="448"/>
        <v>Yellow</v>
      </c>
      <c r="BZ431" s="8" t="str">
        <f t="shared" si="449"/>
        <v>Yellow</v>
      </c>
      <c r="CA431" s="8" t="str">
        <f t="shared" si="450"/>
        <v>Yellow</v>
      </c>
      <c r="CB431" s="8" t="str">
        <f t="shared" si="451"/>
        <v>Yellow</v>
      </c>
      <c r="CC431" s="8" t="str">
        <f t="shared" si="452"/>
        <v>Yellow</v>
      </c>
      <c r="CD431" s="8" t="str">
        <f t="shared" si="453"/>
        <v>Yellow</v>
      </c>
      <c r="CE431" s="8" t="str">
        <f t="shared" si="454"/>
        <v>Yellow</v>
      </c>
      <c r="CF431" s="8" t="str">
        <f t="shared" si="455"/>
        <v/>
      </c>
      <c r="CG431" s="8" t="str">
        <f t="shared" si="494"/>
        <v>Yellow</v>
      </c>
      <c r="CH431" s="8" t="str">
        <f t="shared" si="456"/>
        <v/>
      </c>
      <c r="CI431" s="8" t="str">
        <f t="shared" si="495"/>
        <v/>
      </c>
      <c r="CJ431" s="8" t="str">
        <f t="shared" si="457"/>
        <v>Yellow</v>
      </c>
      <c r="CL431" s="10" t="str">
        <f t="shared" si="496"/>
        <v>Türkiye - Istanbul - Çirağan Palace Hotel Kempinski</v>
      </c>
      <c r="CN431" s="22">
        <f t="shared" si="458"/>
        <v>3665</v>
      </c>
      <c r="CO431" s="22" t="str">
        <f t="shared" si="459"/>
        <v/>
      </c>
      <c r="CP431" s="22" t="str">
        <f t="shared" si="460"/>
        <v/>
      </c>
      <c r="CQ431" s="22" t="str">
        <f t="shared" si="461"/>
        <v/>
      </c>
      <c r="CR431" s="22" t="str">
        <f t="shared" si="497"/>
        <v/>
      </c>
      <c r="CS431" s="22">
        <f t="shared" si="498"/>
        <v>17</v>
      </c>
      <c r="CY431" s="8" t="str">
        <f t="shared" si="462"/>
        <v>X</v>
      </c>
      <c r="CZ431" s="29" t="str">
        <f t="shared" si="463"/>
        <v>X</v>
      </c>
      <c r="DB431" s="8" t="str">
        <f t="shared" si="464"/>
        <v>X</v>
      </c>
      <c r="DC431" s="8" t="str">
        <f t="shared" si="465"/>
        <v>X</v>
      </c>
      <c r="DD431" s="8" t="str">
        <f t="shared" si="466"/>
        <v>X</v>
      </c>
      <c r="DE431" s="8" t="str">
        <f t="shared" si="467"/>
        <v>X</v>
      </c>
      <c r="DF431" s="8" t="str">
        <f t="shared" si="468"/>
        <v>X</v>
      </c>
      <c r="DG431" s="8" t="str">
        <f t="shared" si="469"/>
        <v>X</v>
      </c>
      <c r="DH431" s="8" t="str">
        <f t="shared" si="470"/>
        <v>X</v>
      </c>
      <c r="DI431" s="8" t="str">
        <f t="shared" si="471"/>
        <v>X</v>
      </c>
      <c r="DJ431" s="8" t="str">
        <f t="shared" si="472"/>
        <v>X</v>
      </c>
      <c r="DK431" s="8" t="str">
        <f t="shared" si="473"/>
        <v>X</v>
      </c>
      <c r="DL431" s="8" t="str">
        <f t="shared" si="474"/>
        <v>X</v>
      </c>
      <c r="DM431" s="8" t="str">
        <f t="shared" si="475"/>
        <v>X</v>
      </c>
      <c r="DN431" s="8" t="str">
        <f t="shared" si="476"/>
        <v>X</v>
      </c>
      <c r="DO431" s="8" t="str">
        <f t="shared" si="477"/>
        <v>X</v>
      </c>
      <c r="DP431" s="8" t="str">
        <f t="shared" si="478"/>
        <v>X</v>
      </c>
      <c r="DQ431" s="8" t="str">
        <f t="shared" si="479"/>
        <v>X</v>
      </c>
      <c r="DR431" s="8" t="str">
        <f t="shared" si="480"/>
        <v>X</v>
      </c>
      <c r="DS431" s="8" t="str">
        <f t="shared" si="481"/>
        <v>X</v>
      </c>
      <c r="DT431" s="8" t="str">
        <f t="shared" si="482"/>
        <v>X</v>
      </c>
      <c r="DU431" s="8" t="str">
        <f t="shared" si="483"/>
        <v>X</v>
      </c>
      <c r="DV431" s="8" t="str">
        <f t="shared" si="484"/>
        <v>X</v>
      </c>
      <c r="DW431" s="8" t="str">
        <f t="shared" si="485"/>
        <v>X</v>
      </c>
      <c r="DX431" s="8" t="str">
        <f t="shared" si="486"/>
        <v>X</v>
      </c>
      <c r="DZ431" s="8" t="str">
        <f t="shared" si="487"/>
        <v>X</v>
      </c>
      <c r="EB431" s="8">
        <f>IF($DZ431="", "", COUNTIF($DZ$11:$DZ431, "X"))</f>
        <v>421</v>
      </c>
      <c r="ED431" s="10" t="str">
        <f t="shared" si="488"/>
        <v>421. Çirağan Palace Hotel Kempinski</v>
      </c>
      <c r="EF431" s="8">
        <v>421</v>
      </c>
      <c r="EH431" s="10" t="str">
        <f>IF($B431="", "", IF(COUNTIF($B$11:$B431, $B431)&gt;1, "", $B431))</f>
        <v/>
      </c>
      <c r="EI431" s="8" t="str">
        <f t="shared" si="489"/>
        <v/>
      </c>
      <c r="EJ431" s="10" t="str">
        <f t="shared" si="490"/>
        <v/>
      </c>
      <c r="EL431" s="10" t="str">
        <f>IF($C431="", "", IF(COUNTIF($C$11:$C431, $C431)&gt;1, "", $C431))</f>
        <v>Istanbul</v>
      </c>
      <c r="EM431" s="8">
        <f t="shared" si="491"/>
        <v>140</v>
      </c>
      <c r="EN431" s="10" t="str">
        <f t="shared" si="492"/>
        <v/>
      </c>
    </row>
    <row r="432" spans="1:144" hidden="1" x14ac:dyDescent="0.35">
      <c r="A432" s="2"/>
      <c r="B432" s="41" t="s">
        <v>702</v>
      </c>
      <c r="C432" s="42" t="s">
        <v>710</v>
      </c>
      <c r="D432" s="42" t="s">
        <v>711</v>
      </c>
      <c r="E432" s="49">
        <v>291</v>
      </c>
      <c r="F432" s="49">
        <v>0</v>
      </c>
      <c r="G432" s="49">
        <v>291</v>
      </c>
      <c r="H432" s="49" t="s">
        <v>137</v>
      </c>
      <c r="I432" s="42" t="s">
        <v>137</v>
      </c>
      <c r="J432" s="50" t="s">
        <v>137</v>
      </c>
      <c r="K432" s="49" t="s">
        <v>137</v>
      </c>
      <c r="L432" s="49" t="s">
        <v>137</v>
      </c>
      <c r="M432" s="49" t="s">
        <v>137</v>
      </c>
      <c r="N432" s="49" t="s">
        <v>137</v>
      </c>
      <c r="O432" s="49" t="s">
        <v>137</v>
      </c>
      <c r="P432" s="49" t="s">
        <v>137</v>
      </c>
      <c r="Q432" s="49" t="s">
        <v>137</v>
      </c>
      <c r="R432" s="49" t="s">
        <v>137</v>
      </c>
      <c r="S432" s="50" t="s">
        <v>137</v>
      </c>
      <c r="T432" s="49" t="s">
        <v>137</v>
      </c>
      <c r="U432" s="49" t="s">
        <v>137</v>
      </c>
      <c r="V432" s="49" t="s">
        <v>137</v>
      </c>
      <c r="W432" s="50" t="s">
        <v>7</v>
      </c>
      <c r="X432" s="49" t="s">
        <v>137</v>
      </c>
      <c r="Y432" s="50" t="s">
        <v>137</v>
      </c>
      <c r="Z432" s="49" t="s">
        <v>137</v>
      </c>
      <c r="AA432" s="49" t="s">
        <v>137</v>
      </c>
      <c r="AB432" s="67" t="s">
        <v>137</v>
      </c>
      <c r="AC432" s="63" t="s">
        <v>790</v>
      </c>
      <c r="AD432" s="63" t="s">
        <v>1142</v>
      </c>
      <c r="AE432" s="43" t="s">
        <v>137</v>
      </c>
      <c r="AF432" s="2"/>
      <c r="BE432" s="8" t="str">
        <f t="shared" si="493"/>
        <v>X</v>
      </c>
      <c r="BG432" s="8" t="str">
        <f t="shared" si="430"/>
        <v/>
      </c>
      <c r="BH432" s="8" t="str">
        <f t="shared" si="431"/>
        <v/>
      </c>
      <c r="BI432" s="8" t="str">
        <f t="shared" si="432"/>
        <v/>
      </c>
      <c r="BJ432" s="8" t="str">
        <f t="shared" si="433"/>
        <v/>
      </c>
      <c r="BK432" s="8" t="str">
        <f t="shared" si="434"/>
        <v/>
      </c>
      <c r="BL432" s="8" t="str">
        <f t="shared" si="435"/>
        <v/>
      </c>
      <c r="BM432" s="8" t="str">
        <f t="shared" si="436"/>
        <v>Yellow</v>
      </c>
      <c r="BN432" s="8" t="str">
        <f t="shared" si="437"/>
        <v>Yellow</v>
      </c>
      <c r="BO432" s="8" t="str">
        <f t="shared" si="438"/>
        <v>Yellow</v>
      </c>
      <c r="BP432" s="8" t="str">
        <f t="shared" si="439"/>
        <v>Yellow</v>
      </c>
      <c r="BQ432" s="8" t="str">
        <f t="shared" si="440"/>
        <v>Yellow</v>
      </c>
      <c r="BR432" s="8" t="str">
        <f t="shared" si="441"/>
        <v>Yellow</v>
      </c>
      <c r="BS432" s="8" t="str">
        <f t="shared" si="442"/>
        <v>Yellow</v>
      </c>
      <c r="BT432" s="8" t="str">
        <f t="shared" si="443"/>
        <v>Yellow</v>
      </c>
      <c r="BU432" s="8" t="str">
        <f t="shared" si="444"/>
        <v>Yellow</v>
      </c>
      <c r="BV432" s="8" t="str">
        <f t="shared" si="445"/>
        <v>Yellow</v>
      </c>
      <c r="BW432" s="8" t="str">
        <f t="shared" si="446"/>
        <v>Yellow</v>
      </c>
      <c r="BX432" s="8" t="str">
        <f t="shared" si="447"/>
        <v>Yellow</v>
      </c>
      <c r="BY432" s="8" t="str">
        <f t="shared" si="448"/>
        <v>Yellow</v>
      </c>
      <c r="BZ432" s="8" t="str">
        <f t="shared" si="449"/>
        <v>Yellow</v>
      </c>
      <c r="CA432" s="8" t="str">
        <f t="shared" si="450"/>
        <v>Yellow</v>
      </c>
      <c r="CB432" s="8" t="str">
        <f t="shared" si="451"/>
        <v/>
      </c>
      <c r="CC432" s="8" t="str">
        <f t="shared" si="452"/>
        <v>Yellow</v>
      </c>
      <c r="CD432" s="8" t="str">
        <f t="shared" si="453"/>
        <v>Yellow</v>
      </c>
      <c r="CE432" s="8" t="str">
        <f t="shared" si="454"/>
        <v>Yellow</v>
      </c>
      <c r="CF432" s="8" t="str">
        <f t="shared" si="455"/>
        <v>Yellow</v>
      </c>
      <c r="CG432" s="8" t="str">
        <f t="shared" si="494"/>
        <v>Yellow</v>
      </c>
      <c r="CH432" s="8" t="str">
        <f t="shared" si="456"/>
        <v/>
      </c>
      <c r="CI432" s="8" t="str">
        <f t="shared" si="495"/>
        <v/>
      </c>
      <c r="CJ432" s="8" t="str">
        <f t="shared" si="457"/>
        <v>Yellow</v>
      </c>
      <c r="CL432" s="10" t="str">
        <f t="shared" si="496"/>
        <v>Türkiye - Kemer, Antalya - Maxx Royal Kemer Resort</v>
      </c>
      <c r="CN432" s="22" t="str">
        <f t="shared" si="458"/>
        <v/>
      </c>
      <c r="CO432" s="22" t="str">
        <f t="shared" si="459"/>
        <v/>
      </c>
      <c r="CP432" s="22" t="str">
        <f t="shared" si="460"/>
        <v/>
      </c>
      <c r="CQ432" s="22" t="str">
        <f t="shared" si="461"/>
        <v/>
      </c>
      <c r="CR432" s="22" t="str">
        <f t="shared" si="497"/>
        <v/>
      </c>
      <c r="CS432" s="22" t="str">
        <f t="shared" si="498"/>
        <v/>
      </c>
      <c r="CY432" s="8" t="str">
        <f t="shared" si="462"/>
        <v>X</v>
      </c>
      <c r="CZ432" s="29" t="str">
        <f t="shared" si="463"/>
        <v>X</v>
      </c>
      <c r="DB432" s="8" t="str">
        <f t="shared" si="464"/>
        <v>X</v>
      </c>
      <c r="DC432" s="8" t="str">
        <f t="shared" si="465"/>
        <v>X</v>
      </c>
      <c r="DD432" s="8" t="str">
        <f t="shared" si="466"/>
        <v>X</v>
      </c>
      <c r="DE432" s="8" t="str">
        <f t="shared" si="467"/>
        <v>X</v>
      </c>
      <c r="DF432" s="8" t="str">
        <f t="shared" si="468"/>
        <v>X</v>
      </c>
      <c r="DG432" s="8" t="str">
        <f t="shared" si="469"/>
        <v>X</v>
      </c>
      <c r="DH432" s="8" t="str">
        <f t="shared" si="470"/>
        <v>X</v>
      </c>
      <c r="DI432" s="8" t="str">
        <f t="shared" si="471"/>
        <v>X</v>
      </c>
      <c r="DJ432" s="8" t="str">
        <f t="shared" si="472"/>
        <v>X</v>
      </c>
      <c r="DK432" s="8" t="str">
        <f t="shared" si="473"/>
        <v>X</v>
      </c>
      <c r="DL432" s="8" t="str">
        <f t="shared" si="474"/>
        <v>X</v>
      </c>
      <c r="DM432" s="8" t="str">
        <f t="shared" si="475"/>
        <v>X</v>
      </c>
      <c r="DN432" s="8" t="str">
        <f t="shared" si="476"/>
        <v>X</v>
      </c>
      <c r="DO432" s="8" t="str">
        <f t="shared" si="477"/>
        <v>X</v>
      </c>
      <c r="DP432" s="8" t="str">
        <f t="shared" si="478"/>
        <v>X</v>
      </c>
      <c r="DQ432" s="8" t="str">
        <f t="shared" si="479"/>
        <v>X</v>
      </c>
      <c r="DR432" s="8" t="str">
        <f t="shared" si="480"/>
        <v>X</v>
      </c>
      <c r="DS432" s="8" t="str">
        <f t="shared" si="481"/>
        <v>X</v>
      </c>
      <c r="DT432" s="8" t="str">
        <f t="shared" si="482"/>
        <v>X</v>
      </c>
      <c r="DU432" s="8" t="str">
        <f t="shared" si="483"/>
        <v>X</v>
      </c>
      <c r="DV432" s="8" t="str">
        <f t="shared" si="484"/>
        <v>X</v>
      </c>
      <c r="DW432" s="8" t="str">
        <f t="shared" si="485"/>
        <v>X</v>
      </c>
      <c r="DX432" s="8" t="str">
        <f t="shared" si="486"/>
        <v>X</v>
      </c>
      <c r="DZ432" s="8" t="str">
        <f t="shared" si="487"/>
        <v>X</v>
      </c>
      <c r="EB432" s="8">
        <f>IF($DZ432="", "", COUNTIF($DZ$11:$DZ432, "X"))</f>
        <v>422</v>
      </c>
      <c r="ED432" s="10" t="str">
        <f t="shared" si="488"/>
        <v>422. Maxx Royal Kemer Resort</v>
      </c>
      <c r="EF432" s="8">
        <v>422</v>
      </c>
      <c r="EH432" s="10" t="str">
        <f>IF($B432="", "", IF(COUNTIF($B$11:$B432, $B432)&gt;1, "", $B432))</f>
        <v/>
      </c>
      <c r="EI432" s="8" t="str">
        <f t="shared" si="489"/>
        <v/>
      </c>
      <c r="EJ432" s="10" t="str">
        <f t="shared" si="490"/>
        <v/>
      </c>
      <c r="EL432" s="10" t="str">
        <f>IF($C432="", "", IF(COUNTIF($C$11:$C432, $C432)&gt;1, "", $C432))</f>
        <v>Kemer, Antalya</v>
      </c>
      <c r="EM432" s="8">
        <f t="shared" si="491"/>
        <v>143</v>
      </c>
      <c r="EN432" s="10" t="str">
        <f t="shared" si="492"/>
        <v/>
      </c>
    </row>
    <row r="433" spans="1:144" hidden="1" x14ac:dyDescent="0.35">
      <c r="A433" s="2"/>
      <c r="B433" s="41" t="s">
        <v>702</v>
      </c>
      <c r="C433" s="42" t="s">
        <v>705</v>
      </c>
      <c r="D433" s="42" t="s">
        <v>706</v>
      </c>
      <c r="E433" s="49">
        <v>26</v>
      </c>
      <c r="F433" s="49">
        <v>0</v>
      </c>
      <c r="G433" s="49">
        <v>26</v>
      </c>
      <c r="H433" s="49" t="s">
        <v>137</v>
      </c>
      <c r="I433" s="42" t="s">
        <v>137</v>
      </c>
      <c r="J433" s="50" t="s">
        <v>137</v>
      </c>
      <c r="K433" s="49" t="s">
        <v>137</v>
      </c>
      <c r="L433" s="49" t="s">
        <v>137</v>
      </c>
      <c r="M433" s="49" t="s">
        <v>137</v>
      </c>
      <c r="N433" s="49" t="s">
        <v>137</v>
      </c>
      <c r="O433" s="49" t="s">
        <v>137</v>
      </c>
      <c r="P433" s="49" t="s">
        <v>137</v>
      </c>
      <c r="Q433" s="49" t="s">
        <v>137</v>
      </c>
      <c r="R433" s="49" t="s">
        <v>137</v>
      </c>
      <c r="S433" s="50" t="s">
        <v>137</v>
      </c>
      <c r="T433" s="49" t="s">
        <v>137</v>
      </c>
      <c r="U433" s="49" t="s">
        <v>137</v>
      </c>
      <c r="V433" s="49" t="s">
        <v>137</v>
      </c>
      <c r="W433" s="50" t="s">
        <v>7</v>
      </c>
      <c r="X433" s="49" t="s">
        <v>137</v>
      </c>
      <c r="Y433" s="50" t="s">
        <v>137</v>
      </c>
      <c r="Z433" s="49" t="s">
        <v>137</v>
      </c>
      <c r="AA433" s="49" t="s">
        <v>137</v>
      </c>
      <c r="AB433" s="67" t="s">
        <v>137</v>
      </c>
      <c r="AC433" s="63" t="s">
        <v>790</v>
      </c>
      <c r="AD433" s="63" t="s">
        <v>1140</v>
      </c>
      <c r="AE433" s="43" t="s">
        <v>137</v>
      </c>
      <c r="AF433" s="2"/>
      <c r="BE433" s="8" t="str">
        <f t="shared" si="493"/>
        <v>X</v>
      </c>
      <c r="BG433" s="8" t="str">
        <f t="shared" si="430"/>
        <v/>
      </c>
      <c r="BH433" s="8" t="str">
        <f t="shared" si="431"/>
        <v/>
      </c>
      <c r="BI433" s="8" t="str">
        <f t="shared" si="432"/>
        <v/>
      </c>
      <c r="BJ433" s="8" t="str">
        <f t="shared" si="433"/>
        <v/>
      </c>
      <c r="BK433" s="8" t="str">
        <f t="shared" si="434"/>
        <v/>
      </c>
      <c r="BL433" s="8" t="str">
        <f t="shared" si="435"/>
        <v/>
      </c>
      <c r="BM433" s="8" t="str">
        <f t="shared" si="436"/>
        <v>Yellow</v>
      </c>
      <c r="BN433" s="8" t="str">
        <f t="shared" si="437"/>
        <v>Yellow</v>
      </c>
      <c r="BO433" s="8" t="str">
        <f t="shared" si="438"/>
        <v>Yellow</v>
      </c>
      <c r="BP433" s="8" t="str">
        <f t="shared" si="439"/>
        <v>Yellow</v>
      </c>
      <c r="BQ433" s="8" t="str">
        <f t="shared" si="440"/>
        <v>Yellow</v>
      </c>
      <c r="BR433" s="8" t="str">
        <f t="shared" si="441"/>
        <v>Yellow</v>
      </c>
      <c r="BS433" s="8" t="str">
        <f t="shared" si="442"/>
        <v>Yellow</v>
      </c>
      <c r="BT433" s="8" t="str">
        <f t="shared" si="443"/>
        <v>Yellow</v>
      </c>
      <c r="BU433" s="8" t="str">
        <f t="shared" si="444"/>
        <v>Yellow</v>
      </c>
      <c r="BV433" s="8" t="str">
        <f t="shared" si="445"/>
        <v>Yellow</v>
      </c>
      <c r="BW433" s="8" t="str">
        <f t="shared" si="446"/>
        <v>Yellow</v>
      </c>
      <c r="BX433" s="8" t="str">
        <f t="shared" si="447"/>
        <v>Yellow</v>
      </c>
      <c r="BY433" s="8" t="str">
        <f t="shared" si="448"/>
        <v>Yellow</v>
      </c>
      <c r="BZ433" s="8" t="str">
        <f t="shared" si="449"/>
        <v>Yellow</v>
      </c>
      <c r="CA433" s="8" t="str">
        <f t="shared" si="450"/>
        <v>Yellow</v>
      </c>
      <c r="CB433" s="8" t="str">
        <f t="shared" si="451"/>
        <v/>
      </c>
      <c r="CC433" s="8" t="str">
        <f t="shared" si="452"/>
        <v>Yellow</v>
      </c>
      <c r="CD433" s="8" t="str">
        <f t="shared" si="453"/>
        <v>Yellow</v>
      </c>
      <c r="CE433" s="8" t="str">
        <f t="shared" si="454"/>
        <v>Yellow</v>
      </c>
      <c r="CF433" s="8" t="str">
        <f t="shared" si="455"/>
        <v>Yellow</v>
      </c>
      <c r="CG433" s="8" t="str">
        <f t="shared" si="494"/>
        <v>Yellow</v>
      </c>
      <c r="CH433" s="8" t="str">
        <f t="shared" si="456"/>
        <v/>
      </c>
      <c r="CI433" s="8" t="str">
        <f t="shared" si="495"/>
        <v/>
      </c>
      <c r="CJ433" s="8" t="str">
        <f t="shared" si="457"/>
        <v>Yellow</v>
      </c>
      <c r="CL433" s="10" t="str">
        <f t="shared" si="496"/>
        <v>Türkiye - Serik, Belek - The Montgomerie Golf Club by Maxx Royal Resorts</v>
      </c>
      <c r="CN433" s="22" t="str">
        <f t="shared" si="458"/>
        <v/>
      </c>
      <c r="CO433" s="22" t="str">
        <f t="shared" si="459"/>
        <v/>
      </c>
      <c r="CP433" s="22" t="str">
        <f t="shared" si="460"/>
        <v/>
      </c>
      <c r="CQ433" s="22" t="str">
        <f t="shared" si="461"/>
        <v/>
      </c>
      <c r="CR433" s="22" t="str">
        <f t="shared" si="497"/>
        <v/>
      </c>
      <c r="CS433" s="22" t="str">
        <f t="shared" si="498"/>
        <v/>
      </c>
      <c r="CY433" s="8" t="str">
        <f t="shared" si="462"/>
        <v>X</v>
      </c>
      <c r="CZ433" s="29" t="str">
        <f t="shared" si="463"/>
        <v>X</v>
      </c>
      <c r="DB433" s="8" t="str">
        <f t="shared" si="464"/>
        <v>X</v>
      </c>
      <c r="DC433" s="8" t="str">
        <f t="shared" si="465"/>
        <v>X</v>
      </c>
      <c r="DD433" s="8" t="str">
        <f t="shared" si="466"/>
        <v>X</v>
      </c>
      <c r="DE433" s="8" t="str">
        <f t="shared" si="467"/>
        <v>X</v>
      </c>
      <c r="DF433" s="8" t="str">
        <f t="shared" si="468"/>
        <v>X</v>
      </c>
      <c r="DG433" s="8" t="str">
        <f t="shared" si="469"/>
        <v>X</v>
      </c>
      <c r="DH433" s="8" t="str">
        <f t="shared" si="470"/>
        <v>X</v>
      </c>
      <c r="DI433" s="8" t="str">
        <f t="shared" si="471"/>
        <v>X</v>
      </c>
      <c r="DJ433" s="8" t="str">
        <f t="shared" si="472"/>
        <v>X</v>
      </c>
      <c r="DK433" s="8" t="str">
        <f t="shared" si="473"/>
        <v>X</v>
      </c>
      <c r="DL433" s="8" t="str">
        <f t="shared" si="474"/>
        <v>X</v>
      </c>
      <c r="DM433" s="8" t="str">
        <f t="shared" si="475"/>
        <v>X</v>
      </c>
      <c r="DN433" s="8" t="str">
        <f t="shared" si="476"/>
        <v>X</v>
      </c>
      <c r="DO433" s="8" t="str">
        <f t="shared" si="477"/>
        <v>X</v>
      </c>
      <c r="DP433" s="8" t="str">
        <f t="shared" si="478"/>
        <v>X</v>
      </c>
      <c r="DQ433" s="8" t="str">
        <f t="shared" si="479"/>
        <v>X</v>
      </c>
      <c r="DR433" s="8" t="str">
        <f t="shared" si="480"/>
        <v>X</v>
      </c>
      <c r="DS433" s="8" t="str">
        <f t="shared" si="481"/>
        <v>X</v>
      </c>
      <c r="DT433" s="8" t="str">
        <f t="shared" si="482"/>
        <v>X</v>
      </c>
      <c r="DU433" s="8" t="str">
        <f t="shared" si="483"/>
        <v>X</v>
      </c>
      <c r="DV433" s="8" t="str">
        <f t="shared" si="484"/>
        <v>X</v>
      </c>
      <c r="DW433" s="8" t="str">
        <f t="shared" si="485"/>
        <v>X</v>
      </c>
      <c r="DX433" s="8" t="str">
        <f t="shared" si="486"/>
        <v>X</v>
      </c>
      <c r="DZ433" s="8" t="str">
        <f t="shared" si="487"/>
        <v>X</v>
      </c>
      <c r="EB433" s="8">
        <f>IF($DZ433="", "", COUNTIF($DZ$11:$DZ433, "X"))</f>
        <v>423</v>
      </c>
      <c r="ED433" s="10" t="str">
        <f t="shared" si="488"/>
        <v>423. The Montgomerie Golf Club by Maxx Royal Resorts</v>
      </c>
      <c r="EF433" s="8">
        <v>423</v>
      </c>
      <c r="EH433" s="10" t="str">
        <f>IF($B433="", "", IF(COUNTIF($B$11:$B433, $B433)&gt;1, "", $B433))</f>
        <v/>
      </c>
      <c r="EI433" s="8" t="str">
        <f t="shared" si="489"/>
        <v/>
      </c>
      <c r="EJ433" s="10" t="str">
        <f t="shared" si="490"/>
        <v/>
      </c>
      <c r="EL433" s="10" t="str">
        <f>IF($C433="", "", IF(COUNTIF($C$11:$C433, $C433)&gt;1, "", $C433))</f>
        <v>Serik, Belek</v>
      </c>
      <c r="EM433" s="8">
        <f t="shared" si="491"/>
        <v>293</v>
      </c>
      <c r="EN433" s="10" t="str">
        <f t="shared" si="492"/>
        <v/>
      </c>
    </row>
    <row r="434" spans="1:144" hidden="1" x14ac:dyDescent="0.35">
      <c r="A434" s="2"/>
      <c r="B434" s="41" t="s">
        <v>702</v>
      </c>
      <c r="C434" s="42" t="s">
        <v>703</v>
      </c>
      <c r="D434" s="42" t="s">
        <v>1229</v>
      </c>
      <c r="E434" s="49">
        <v>176</v>
      </c>
      <c r="F434" s="49">
        <v>176</v>
      </c>
      <c r="G434" s="49" t="s">
        <v>137</v>
      </c>
      <c r="H434" s="49">
        <v>0</v>
      </c>
      <c r="I434" s="42" t="s">
        <v>137</v>
      </c>
      <c r="J434" s="50" t="s">
        <v>137</v>
      </c>
      <c r="K434" s="49" t="s">
        <v>137</v>
      </c>
      <c r="L434" s="49" t="s">
        <v>137</v>
      </c>
      <c r="M434" s="49" t="s">
        <v>137</v>
      </c>
      <c r="N434" s="49" t="s">
        <v>137</v>
      </c>
      <c r="O434" s="49" t="s">
        <v>137</v>
      </c>
      <c r="P434" s="49" t="s">
        <v>137</v>
      </c>
      <c r="Q434" s="49" t="s">
        <v>137</v>
      </c>
      <c r="R434" s="49" t="s">
        <v>137</v>
      </c>
      <c r="S434" s="50" t="s">
        <v>137</v>
      </c>
      <c r="T434" s="49" t="s">
        <v>137</v>
      </c>
      <c r="U434" s="49" t="s">
        <v>137</v>
      </c>
      <c r="V434" s="49" t="s">
        <v>137</v>
      </c>
      <c r="W434" s="50" t="s">
        <v>137</v>
      </c>
      <c r="X434" s="49" t="s">
        <v>137</v>
      </c>
      <c r="Y434" s="50" t="s">
        <v>137</v>
      </c>
      <c r="Z434" s="49" t="s">
        <v>137</v>
      </c>
      <c r="AA434" s="49" t="s">
        <v>137</v>
      </c>
      <c r="AB434" s="67" t="s">
        <v>137</v>
      </c>
      <c r="AC434" s="63" t="s">
        <v>790</v>
      </c>
      <c r="AD434" s="63" t="s">
        <v>1230</v>
      </c>
      <c r="AE434" s="43" t="s">
        <v>137</v>
      </c>
      <c r="AF434" s="2"/>
      <c r="BE434" s="8" t="str">
        <f t="shared" si="493"/>
        <v>X</v>
      </c>
      <c r="BG434" s="8" t="str">
        <f t="shared" si="430"/>
        <v/>
      </c>
      <c r="BH434" s="8" t="str">
        <f t="shared" si="431"/>
        <v/>
      </c>
      <c r="BI434" s="8" t="str">
        <f t="shared" si="432"/>
        <v/>
      </c>
      <c r="BJ434" s="8" t="str">
        <f t="shared" si="433"/>
        <v/>
      </c>
      <c r="BK434" s="8" t="str">
        <f t="shared" si="434"/>
        <v/>
      </c>
      <c r="BL434" s="8" t="str">
        <f t="shared" si="435"/>
        <v>Yellow</v>
      </c>
      <c r="BM434" s="8" t="str">
        <f t="shared" si="436"/>
        <v/>
      </c>
      <c r="BN434" s="8" t="str">
        <f t="shared" si="437"/>
        <v>Yellow</v>
      </c>
      <c r="BO434" s="8" t="str">
        <f t="shared" si="438"/>
        <v>Yellow</v>
      </c>
      <c r="BP434" s="8" t="str">
        <f t="shared" si="439"/>
        <v>Yellow</v>
      </c>
      <c r="BQ434" s="8" t="str">
        <f t="shared" si="440"/>
        <v>Yellow</v>
      </c>
      <c r="BR434" s="8" t="str">
        <f t="shared" si="441"/>
        <v>Yellow</v>
      </c>
      <c r="BS434" s="8" t="str">
        <f t="shared" si="442"/>
        <v>Yellow</v>
      </c>
      <c r="BT434" s="8" t="str">
        <f t="shared" si="443"/>
        <v>Yellow</v>
      </c>
      <c r="BU434" s="8" t="str">
        <f t="shared" si="444"/>
        <v>Yellow</v>
      </c>
      <c r="BV434" s="8" t="str">
        <f t="shared" si="445"/>
        <v>Yellow</v>
      </c>
      <c r="BW434" s="8" t="str">
        <f t="shared" si="446"/>
        <v>Yellow</v>
      </c>
      <c r="BX434" s="8" t="str">
        <f t="shared" si="447"/>
        <v>Yellow</v>
      </c>
      <c r="BY434" s="8" t="str">
        <f t="shared" si="448"/>
        <v>Yellow</v>
      </c>
      <c r="BZ434" s="8" t="str">
        <f t="shared" si="449"/>
        <v>Yellow</v>
      </c>
      <c r="CA434" s="8" t="str">
        <f t="shared" si="450"/>
        <v>Yellow</v>
      </c>
      <c r="CB434" s="8" t="str">
        <f t="shared" si="451"/>
        <v>Yellow</v>
      </c>
      <c r="CC434" s="8" t="str">
        <f t="shared" si="452"/>
        <v>Yellow</v>
      </c>
      <c r="CD434" s="8" t="str">
        <f t="shared" si="453"/>
        <v>Yellow</v>
      </c>
      <c r="CE434" s="8" t="str">
        <f t="shared" si="454"/>
        <v>Yellow</v>
      </c>
      <c r="CF434" s="8" t="str">
        <f t="shared" si="455"/>
        <v>Yellow</v>
      </c>
      <c r="CG434" s="8" t="str">
        <f t="shared" si="494"/>
        <v>Yellow</v>
      </c>
      <c r="CH434" s="8" t="str">
        <f t="shared" si="456"/>
        <v/>
      </c>
      <c r="CI434" s="8" t="str">
        <f t="shared" si="495"/>
        <v/>
      </c>
      <c r="CJ434" s="8" t="str">
        <f t="shared" si="457"/>
        <v>Yellow</v>
      </c>
      <c r="CL434" s="10" t="str">
        <f t="shared" si="496"/>
        <v>Türkiye - Bodrum - Maxx Royal Bodrum Resort</v>
      </c>
      <c r="CN434" s="22" t="str">
        <f t="shared" si="458"/>
        <v/>
      </c>
      <c r="CO434" s="22" t="str">
        <f t="shared" si="459"/>
        <v/>
      </c>
      <c r="CP434" s="22" t="str">
        <f t="shared" si="460"/>
        <v/>
      </c>
      <c r="CQ434" s="22" t="str">
        <f t="shared" si="461"/>
        <v/>
      </c>
      <c r="CR434" s="22" t="str">
        <f t="shared" si="497"/>
        <v/>
      </c>
      <c r="CS434" s="22" t="str">
        <f t="shared" si="498"/>
        <v/>
      </c>
      <c r="CY434" s="8" t="str">
        <f t="shared" si="462"/>
        <v>X</v>
      </c>
      <c r="CZ434" s="29" t="str">
        <f t="shared" si="463"/>
        <v>X</v>
      </c>
      <c r="DB434" s="8" t="str">
        <f t="shared" si="464"/>
        <v>X</v>
      </c>
      <c r="DC434" s="8" t="str">
        <f t="shared" si="465"/>
        <v>X</v>
      </c>
      <c r="DD434" s="8" t="str">
        <f t="shared" si="466"/>
        <v>X</v>
      </c>
      <c r="DE434" s="8" t="str">
        <f t="shared" si="467"/>
        <v>X</v>
      </c>
      <c r="DF434" s="8" t="str">
        <f t="shared" si="468"/>
        <v>X</v>
      </c>
      <c r="DG434" s="8" t="str">
        <f t="shared" si="469"/>
        <v>X</v>
      </c>
      <c r="DH434" s="8" t="str">
        <f t="shared" si="470"/>
        <v>X</v>
      </c>
      <c r="DI434" s="8" t="str">
        <f t="shared" si="471"/>
        <v>X</v>
      </c>
      <c r="DJ434" s="8" t="str">
        <f t="shared" si="472"/>
        <v>X</v>
      </c>
      <c r="DK434" s="8" t="str">
        <f t="shared" si="473"/>
        <v>X</v>
      </c>
      <c r="DL434" s="8" t="str">
        <f t="shared" si="474"/>
        <v>X</v>
      </c>
      <c r="DM434" s="8" t="str">
        <f t="shared" si="475"/>
        <v>X</v>
      </c>
      <c r="DN434" s="8" t="str">
        <f t="shared" si="476"/>
        <v>X</v>
      </c>
      <c r="DO434" s="8" t="str">
        <f t="shared" si="477"/>
        <v>X</v>
      </c>
      <c r="DP434" s="8" t="str">
        <f t="shared" si="478"/>
        <v>X</v>
      </c>
      <c r="DQ434" s="8" t="str">
        <f t="shared" si="479"/>
        <v>X</v>
      </c>
      <c r="DR434" s="8" t="str">
        <f t="shared" si="480"/>
        <v>X</v>
      </c>
      <c r="DS434" s="8" t="str">
        <f t="shared" si="481"/>
        <v>X</v>
      </c>
      <c r="DT434" s="8" t="str">
        <f t="shared" si="482"/>
        <v>X</v>
      </c>
      <c r="DU434" s="8" t="str">
        <f t="shared" si="483"/>
        <v>X</v>
      </c>
      <c r="DV434" s="8" t="str">
        <f t="shared" si="484"/>
        <v>X</v>
      </c>
      <c r="DW434" s="8" t="str">
        <f t="shared" si="485"/>
        <v>X</v>
      </c>
      <c r="DX434" s="8" t="str">
        <f t="shared" si="486"/>
        <v>X</v>
      </c>
      <c r="DZ434" s="8" t="str">
        <f t="shared" si="487"/>
        <v>X</v>
      </c>
      <c r="EB434" s="8">
        <f>IF($DZ434="", "", COUNTIF($DZ$11:$DZ434, "X"))</f>
        <v>424</v>
      </c>
      <c r="ED434" s="10" t="str">
        <f t="shared" si="488"/>
        <v>424. Maxx Royal Bodrum Resort</v>
      </c>
      <c r="EF434" s="8">
        <v>424</v>
      </c>
      <c r="EH434" s="10" t="str">
        <f>IF($B434="", "", IF(COUNTIF($B$11:$B434, $B434)&gt;1, "", $B434))</f>
        <v/>
      </c>
      <c r="EI434" s="8" t="str">
        <f t="shared" si="489"/>
        <v/>
      </c>
      <c r="EJ434" s="10" t="str">
        <f t="shared" si="490"/>
        <v/>
      </c>
      <c r="EL434" s="10" t="str">
        <f>IF($C434="", "", IF(COUNTIF($C$11:$C434, $C434)&gt;1, "", $C434))</f>
        <v/>
      </c>
      <c r="EM434" s="8" t="str">
        <f t="shared" si="491"/>
        <v/>
      </c>
      <c r="EN434" s="10" t="str">
        <f t="shared" si="492"/>
        <v/>
      </c>
    </row>
    <row r="435" spans="1:144" hidden="1" x14ac:dyDescent="0.35">
      <c r="A435" s="2"/>
      <c r="B435" s="41" t="s">
        <v>702</v>
      </c>
      <c r="C435" s="42" t="s">
        <v>707</v>
      </c>
      <c r="D435" s="42" t="s">
        <v>708</v>
      </c>
      <c r="E435" s="49">
        <v>194</v>
      </c>
      <c r="F435" s="49">
        <v>158</v>
      </c>
      <c r="G435" s="49">
        <v>36</v>
      </c>
      <c r="H435" s="49">
        <v>2</v>
      </c>
      <c r="I435" s="42" t="s">
        <v>137</v>
      </c>
      <c r="J435" s="50" t="s">
        <v>137</v>
      </c>
      <c r="K435" s="49">
        <v>80</v>
      </c>
      <c r="L435" s="49">
        <v>110</v>
      </c>
      <c r="M435" s="49">
        <v>80</v>
      </c>
      <c r="N435" s="49">
        <v>48</v>
      </c>
      <c r="O435" s="49" t="s">
        <v>137</v>
      </c>
      <c r="P435" s="49">
        <v>36</v>
      </c>
      <c r="Q435" s="49">
        <v>60</v>
      </c>
      <c r="R435" s="49">
        <v>60</v>
      </c>
      <c r="S435" s="50" t="s">
        <v>8</v>
      </c>
      <c r="T435" s="49" t="s">
        <v>137</v>
      </c>
      <c r="U435" s="49" t="s">
        <v>137</v>
      </c>
      <c r="V435" s="49" t="s">
        <v>137</v>
      </c>
      <c r="W435" s="50" t="s">
        <v>7</v>
      </c>
      <c r="X435" s="49" t="s">
        <v>137</v>
      </c>
      <c r="Y435" s="50" t="s">
        <v>137</v>
      </c>
      <c r="Z435" s="49" t="s">
        <v>137</v>
      </c>
      <c r="AA435" s="49">
        <v>81</v>
      </c>
      <c r="AB435" s="67" t="s">
        <v>137</v>
      </c>
      <c r="AC435" s="63" t="s">
        <v>790</v>
      </c>
      <c r="AD435" s="63" t="s">
        <v>1141</v>
      </c>
      <c r="AE435" s="43" t="s">
        <v>137</v>
      </c>
      <c r="AF435" s="2"/>
      <c r="BE435" s="8" t="str">
        <f t="shared" si="493"/>
        <v>X</v>
      </c>
      <c r="BG435" s="8" t="str">
        <f t="shared" si="430"/>
        <v/>
      </c>
      <c r="BH435" s="8" t="str">
        <f t="shared" si="431"/>
        <v/>
      </c>
      <c r="BI435" s="8" t="str">
        <f t="shared" si="432"/>
        <v/>
      </c>
      <c r="BJ435" s="8" t="str">
        <f t="shared" si="433"/>
        <v/>
      </c>
      <c r="BK435" s="8" t="str">
        <f t="shared" si="434"/>
        <v/>
      </c>
      <c r="BL435" s="8" t="str">
        <f t="shared" si="435"/>
        <v/>
      </c>
      <c r="BM435" s="8" t="str">
        <f t="shared" si="436"/>
        <v/>
      </c>
      <c r="BN435" s="8" t="str">
        <f t="shared" si="437"/>
        <v>Yellow</v>
      </c>
      <c r="BO435" s="8" t="str">
        <f t="shared" si="438"/>
        <v>Yellow</v>
      </c>
      <c r="BP435" s="8" t="str">
        <f t="shared" si="439"/>
        <v/>
      </c>
      <c r="BQ435" s="8" t="str">
        <f t="shared" si="440"/>
        <v/>
      </c>
      <c r="BR435" s="8" t="str">
        <f t="shared" si="441"/>
        <v/>
      </c>
      <c r="BS435" s="8" t="str">
        <f t="shared" si="442"/>
        <v/>
      </c>
      <c r="BT435" s="8" t="str">
        <f t="shared" si="443"/>
        <v>Yellow</v>
      </c>
      <c r="BU435" s="8" t="str">
        <f t="shared" si="444"/>
        <v/>
      </c>
      <c r="BV435" s="8" t="str">
        <f t="shared" si="445"/>
        <v/>
      </c>
      <c r="BW435" s="8" t="str">
        <f t="shared" si="446"/>
        <v/>
      </c>
      <c r="BX435" s="8" t="str">
        <f t="shared" si="447"/>
        <v/>
      </c>
      <c r="BY435" s="8" t="str">
        <f t="shared" si="448"/>
        <v>Yellow</v>
      </c>
      <c r="BZ435" s="8" t="str">
        <f t="shared" si="449"/>
        <v>Yellow</v>
      </c>
      <c r="CA435" s="8" t="str">
        <f t="shared" si="450"/>
        <v>Yellow</v>
      </c>
      <c r="CB435" s="8" t="str">
        <f t="shared" si="451"/>
        <v/>
      </c>
      <c r="CC435" s="8" t="str">
        <f t="shared" si="452"/>
        <v>Yellow</v>
      </c>
      <c r="CD435" s="8" t="str">
        <f t="shared" si="453"/>
        <v>Yellow</v>
      </c>
      <c r="CE435" s="8" t="str">
        <f t="shared" si="454"/>
        <v>Yellow</v>
      </c>
      <c r="CF435" s="8" t="str">
        <f t="shared" si="455"/>
        <v/>
      </c>
      <c r="CG435" s="8" t="str">
        <f t="shared" si="494"/>
        <v>Yellow</v>
      </c>
      <c r="CH435" s="8" t="str">
        <f t="shared" si="456"/>
        <v/>
      </c>
      <c r="CI435" s="8" t="str">
        <f t="shared" si="495"/>
        <v/>
      </c>
      <c r="CJ435" s="8" t="str">
        <f t="shared" si="457"/>
        <v>Yellow</v>
      </c>
      <c r="CL435" s="10" t="str">
        <f t="shared" si="496"/>
        <v>Türkiye - Mugla - D Maris Bay</v>
      </c>
      <c r="CN435" s="22">
        <f t="shared" si="458"/>
        <v>110</v>
      </c>
      <c r="CO435" s="22" t="str">
        <f t="shared" si="459"/>
        <v/>
      </c>
      <c r="CP435" s="22" t="str">
        <f t="shared" si="460"/>
        <v/>
      </c>
      <c r="CQ435" s="22" t="str">
        <f t="shared" si="461"/>
        <v/>
      </c>
      <c r="CR435" s="22" t="str">
        <f t="shared" si="497"/>
        <v/>
      </c>
      <c r="CS435" s="22">
        <f t="shared" si="498"/>
        <v>81</v>
      </c>
      <c r="CY435" s="8" t="str">
        <f t="shared" si="462"/>
        <v>X</v>
      </c>
      <c r="CZ435" s="29" t="str">
        <f t="shared" si="463"/>
        <v>X</v>
      </c>
      <c r="DB435" s="8" t="str">
        <f t="shared" si="464"/>
        <v>X</v>
      </c>
      <c r="DC435" s="8" t="str">
        <f t="shared" si="465"/>
        <v>X</v>
      </c>
      <c r="DD435" s="8" t="str">
        <f t="shared" si="466"/>
        <v>X</v>
      </c>
      <c r="DE435" s="8" t="str">
        <f t="shared" si="467"/>
        <v>X</v>
      </c>
      <c r="DF435" s="8" t="str">
        <f t="shared" si="468"/>
        <v>X</v>
      </c>
      <c r="DG435" s="8" t="str">
        <f t="shared" si="469"/>
        <v>X</v>
      </c>
      <c r="DH435" s="8" t="str">
        <f t="shared" si="470"/>
        <v>X</v>
      </c>
      <c r="DI435" s="8" t="str">
        <f t="shared" si="471"/>
        <v>X</v>
      </c>
      <c r="DJ435" s="8" t="str">
        <f t="shared" si="472"/>
        <v>X</v>
      </c>
      <c r="DK435" s="8" t="str">
        <f t="shared" si="473"/>
        <v>X</v>
      </c>
      <c r="DL435" s="8" t="str">
        <f t="shared" si="474"/>
        <v>X</v>
      </c>
      <c r="DM435" s="8" t="str">
        <f t="shared" si="475"/>
        <v>X</v>
      </c>
      <c r="DN435" s="8" t="str">
        <f t="shared" si="476"/>
        <v>X</v>
      </c>
      <c r="DO435" s="8" t="str">
        <f t="shared" si="477"/>
        <v>X</v>
      </c>
      <c r="DP435" s="8" t="str">
        <f t="shared" si="478"/>
        <v>X</v>
      </c>
      <c r="DQ435" s="8" t="str">
        <f t="shared" si="479"/>
        <v>X</v>
      </c>
      <c r="DR435" s="8" t="str">
        <f t="shared" si="480"/>
        <v>X</v>
      </c>
      <c r="DS435" s="8" t="str">
        <f t="shared" si="481"/>
        <v>X</v>
      </c>
      <c r="DT435" s="8" t="str">
        <f t="shared" si="482"/>
        <v>X</v>
      </c>
      <c r="DU435" s="8" t="str">
        <f t="shared" si="483"/>
        <v>X</v>
      </c>
      <c r="DV435" s="8" t="str">
        <f t="shared" si="484"/>
        <v>X</v>
      </c>
      <c r="DW435" s="8" t="str">
        <f t="shared" si="485"/>
        <v>X</v>
      </c>
      <c r="DX435" s="8" t="str">
        <f t="shared" si="486"/>
        <v>X</v>
      </c>
      <c r="DZ435" s="8" t="str">
        <f t="shared" si="487"/>
        <v>X</v>
      </c>
      <c r="EB435" s="8">
        <f>IF($DZ435="", "", COUNTIF($DZ$11:$DZ435, "X"))</f>
        <v>425</v>
      </c>
      <c r="ED435" s="10" t="str">
        <f t="shared" si="488"/>
        <v>425. D Maris Bay</v>
      </c>
      <c r="EF435" s="8">
        <v>425</v>
      </c>
      <c r="EH435" s="10" t="str">
        <f>IF($B435="", "", IF(COUNTIF($B$11:$B435, $B435)&gt;1, "", $B435))</f>
        <v/>
      </c>
      <c r="EI435" s="8" t="str">
        <f t="shared" si="489"/>
        <v/>
      </c>
      <c r="EJ435" s="10" t="str">
        <f t="shared" si="490"/>
        <v/>
      </c>
      <c r="EL435" s="10" t="str">
        <f>IF($C435="", "", IF(COUNTIF($C$11:$C435, $C435)&gt;1, "", $C435))</f>
        <v>Mugla</v>
      </c>
      <c r="EM435" s="8">
        <f t="shared" si="491"/>
        <v>191</v>
      </c>
      <c r="EN435" s="10" t="str">
        <f t="shared" si="492"/>
        <v/>
      </c>
    </row>
    <row r="436" spans="1:144" hidden="1" x14ac:dyDescent="0.35">
      <c r="A436" s="2"/>
      <c r="B436" s="41" t="s">
        <v>702</v>
      </c>
      <c r="C436" s="42" t="s">
        <v>709</v>
      </c>
      <c r="D436" s="42" t="s">
        <v>1231</v>
      </c>
      <c r="E436" s="49">
        <v>69</v>
      </c>
      <c r="F436" s="49">
        <v>19</v>
      </c>
      <c r="G436" s="49">
        <v>50</v>
      </c>
      <c r="H436" s="49">
        <v>1</v>
      </c>
      <c r="I436" s="42" t="s">
        <v>137</v>
      </c>
      <c r="J436" s="50" t="s">
        <v>137</v>
      </c>
      <c r="K436" s="49">
        <v>73</v>
      </c>
      <c r="L436" s="49">
        <v>1345</v>
      </c>
      <c r="M436" s="49">
        <v>350</v>
      </c>
      <c r="N436" s="49">
        <v>100</v>
      </c>
      <c r="O436" s="49">
        <v>100</v>
      </c>
      <c r="P436" s="49">
        <v>70</v>
      </c>
      <c r="Q436" s="49">
        <v>200</v>
      </c>
      <c r="R436" s="49">
        <v>350</v>
      </c>
      <c r="S436" s="50" t="s">
        <v>7</v>
      </c>
      <c r="T436" s="49" t="s">
        <v>137</v>
      </c>
      <c r="U436" s="49" t="s">
        <v>137</v>
      </c>
      <c r="V436" s="49" t="s">
        <v>137</v>
      </c>
      <c r="W436" s="50" t="s">
        <v>137</v>
      </c>
      <c r="X436" s="49" t="s">
        <v>137</v>
      </c>
      <c r="Y436" s="50" t="s">
        <v>137</v>
      </c>
      <c r="Z436" s="49" t="s">
        <v>137</v>
      </c>
      <c r="AA436" s="49">
        <v>40.39</v>
      </c>
      <c r="AB436" s="67" t="s">
        <v>137</v>
      </c>
      <c r="AC436" s="63" t="s">
        <v>790</v>
      </c>
      <c r="AD436" s="63" t="s">
        <v>1232</v>
      </c>
      <c r="AE436" s="43" t="s">
        <v>137</v>
      </c>
      <c r="AF436" s="2"/>
      <c r="BE436" s="8" t="str">
        <f t="shared" si="493"/>
        <v>X</v>
      </c>
      <c r="BG436" s="8" t="str">
        <f t="shared" si="430"/>
        <v/>
      </c>
      <c r="BH436" s="8" t="str">
        <f t="shared" si="431"/>
        <v/>
      </c>
      <c r="BI436" s="8" t="str">
        <f t="shared" si="432"/>
        <v/>
      </c>
      <c r="BJ436" s="8" t="str">
        <f t="shared" si="433"/>
        <v/>
      </c>
      <c r="BK436" s="8" t="str">
        <f t="shared" si="434"/>
        <v/>
      </c>
      <c r="BL436" s="8" t="str">
        <f t="shared" si="435"/>
        <v/>
      </c>
      <c r="BM436" s="8" t="str">
        <f t="shared" si="436"/>
        <v/>
      </c>
      <c r="BN436" s="8" t="str">
        <f t="shared" si="437"/>
        <v>Yellow</v>
      </c>
      <c r="BO436" s="8" t="str">
        <f t="shared" si="438"/>
        <v>Yellow</v>
      </c>
      <c r="BP436" s="8" t="str">
        <f t="shared" si="439"/>
        <v/>
      </c>
      <c r="BQ436" s="8" t="str">
        <f t="shared" si="440"/>
        <v/>
      </c>
      <c r="BR436" s="8" t="str">
        <f t="shared" si="441"/>
        <v/>
      </c>
      <c r="BS436" s="8" t="str">
        <f t="shared" si="442"/>
        <v/>
      </c>
      <c r="BT436" s="8" t="str">
        <f t="shared" si="443"/>
        <v/>
      </c>
      <c r="BU436" s="8" t="str">
        <f t="shared" si="444"/>
        <v/>
      </c>
      <c r="BV436" s="8" t="str">
        <f t="shared" si="445"/>
        <v/>
      </c>
      <c r="BW436" s="8" t="str">
        <f t="shared" si="446"/>
        <v/>
      </c>
      <c r="BX436" s="8" t="str">
        <f t="shared" si="447"/>
        <v/>
      </c>
      <c r="BY436" s="8" t="str">
        <f t="shared" si="448"/>
        <v>Yellow</v>
      </c>
      <c r="BZ436" s="8" t="str">
        <f t="shared" si="449"/>
        <v>Yellow</v>
      </c>
      <c r="CA436" s="8" t="str">
        <f t="shared" si="450"/>
        <v>Yellow</v>
      </c>
      <c r="CB436" s="8" t="str">
        <f t="shared" si="451"/>
        <v>Yellow</v>
      </c>
      <c r="CC436" s="8" t="str">
        <f t="shared" si="452"/>
        <v>Yellow</v>
      </c>
      <c r="CD436" s="8" t="str">
        <f t="shared" si="453"/>
        <v>Yellow</v>
      </c>
      <c r="CE436" s="8" t="str">
        <f t="shared" si="454"/>
        <v>Yellow</v>
      </c>
      <c r="CF436" s="8" t="str">
        <f t="shared" si="455"/>
        <v/>
      </c>
      <c r="CG436" s="8" t="str">
        <f t="shared" si="494"/>
        <v>Yellow</v>
      </c>
      <c r="CH436" s="8" t="str">
        <f t="shared" si="456"/>
        <v/>
      </c>
      <c r="CI436" s="8" t="str">
        <f t="shared" si="495"/>
        <v/>
      </c>
      <c r="CJ436" s="8" t="str">
        <f t="shared" si="457"/>
        <v>Yellow</v>
      </c>
      <c r="CL436" s="10" t="str">
        <f t="shared" si="496"/>
        <v>Türkiye - Istanbul - Princes' Palace Resort</v>
      </c>
      <c r="CN436" s="22">
        <f t="shared" si="458"/>
        <v>1345</v>
      </c>
      <c r="CO436" s="22" t="str">
        <f t="shared" si="459"/>
        <v/>
      </c>
      <c r="CP436" s="22" t="str">
        <f t="shared" si="460"/>
        <v/>
      </c>
      <c r="CQ436" s="22" t="str">
        <f t="shared" si="461"/>
        <v/>
      </c>
      <c r="CR436" s="22" t="str">
        <f t="shared" si="497"/>
        <v/>
      </c>
      <c r="CS436" s="22">
        <f t="shared" si="498"/>
        <v>40.39</v>
      </c>
      <c r="CY436" s="8" t="str">
        <f t="shared" si="462"/>
        <v>X</v>
      </c>
      <c r="CZ436" s="29" t="str">
        <f t="shared" si="463"/>
        <v>X</v>
      </c>
      <c r="DB436" s="8" t="str">
        <f t="shared" si="464"/>
        <v>X</v>
      </c>
      <c r="DC436" s="8" t="str">
        <f t="shared" si="465"/>
        <v>X</v>
      </c>
      <c r="DD436" s="8" t="str">
        <f t="shared" si="466"/>
        <v>X</v>
      </c>
      <c r="DE436" s="8" t="str">
        <f t="shared" si="467"/>
        <v>X</v>
      </c>
      <c r="DF436" s="8" t="str">
        <f t="shared" si="468"/>
        <v>X</v>
      </c>
      <c r="DG436" s="8" t="str">
        <f t="shared" si="469"/>
        <v>X</v>
      </c>
      <c r="DH436" s="8" t="str">
        <f t="shared" si="470"/>
        <v>X</v>
      </c>
      <c r="DI436" s="8" t="str">
        <f t="shared" si="471"/>
        <v>X</v>
      </c>
      <c r="DJ436" s="8" t="str">
        <f t="shared" si="472"/>
        <v>X</v>
      </c>
      <c r="DK436" s="8" t="str">
        <f t="shared" si="473"/>
        <v>X</v>
      </c>
      <c r="DL436" s="8" t="str">
        <f t="shared" si="474"/>
        <v>X</v>
      </c>
      <c r="DM436" s="8" t="str">
        <f t="shared" si="475"/>
        <v>X</v>
      </c>
      <c r="DN436" s="8" t="str">
        <f t="shared" si="476"/>
        <v>X</v>
      </c>
      <c r="DO436" s="8" t="str">
        <f t="shared" si="477"/>
        <v>X</v>
      </c>
      <c r="DP436" s="8" t="str">
        <f t="shared" si="478"/>
        <v>X</v>
      </c>
      <c r="DQ436" s="8" t="str">
        <f t="shared" si="479"/>
        <v>X</v>
      </c>
      <c r="DR436" s="8" t="str">
        <f t="shared" si="480"/>
        <v>X</v>
      </c>
      <c r="DS436" s="8" t="str">
        <f t="shared" si="481"/>
        <v>X</v>
      </c>
      <c r="DT436" s="8" t="str">
        <f t="shared" si="482"/>
        <v>X</v>
      </c>
      <c r="DU436" s="8" t="str">
        <f t="shared" si="483"/>
        <v>X</v>
      </c>
      <c r="DV436" s="8" t="str">
        <f t="shared" si="484"/>
        <v>X</v>
      </c>
      <c r="DW436" s="8" t="str">
        <f t="shared" si="485"/>
        <v>X</v>
      </c>
      <c r="DX436" s="8" t="str">
        <f t="shared" si="486"/>
        <v>X</v>
      </c>
      <c r="DZ436" s="8" t="str">
        <f t="shared" si="487"/>
        <v>X</v>
      </c>
      <c r="EB436" s="8">
        <f>IF($DZ436="", "", COUNTIF($DZ$11:$DZ436, "X"))</f>
        <v>426</v>
      </c>
      <c r="ED436" s="10" t="str">
        <f t="shared" si="488"/>
        <v>426. Princes' Palace Resort</v>
      </c>
      <c r="EF436" s="8">
        <v>426</v>
      </c>
      <c r="EH436" s="10" t="str">
        <f>IF($B436="", "", IF(COUNTIF($B$11:$B436, $B436)&gt;1, "", $B436))</f>
        <v/>
      </c>
      <c r="EI436" s="8" t="str">
        <f t="shared" si="489"/>
        <v/>
      </c>
      <c r="EJ436" s="10" t="str">
        <f t="shared" si="490"/>
        <v/>
      </c>
      <c r="EL436" s="10" t="str">
        <f>IF($C436="", "", IF(COUNTIF($C$11:$C436, $C436)&gt;1, "", $C436))</f>
        <v/>
      </c>
      <c r="EM436" s="8" t="str">
        <f t="shared" si="491"/>
        <v/>
      </c>
      <c r="EN436" s="10" t="str">
        <f t="shared" si="492"/>
        <v/>
      </c>
    </row>
    <row r="437" spans="1:144" hidden="1" x14ac:dyDescent="0.35">
      <c r="A437" s="2"/>
      <c r="B437" s="41" t="s">
        <v>702</v>
      </c>
      <c r="C437" s="42" t="s">
        <v>1415</v>
      </c>
      <c r="D437" s="42" t="s">
        <v>1416</v>
      </c>
      <c r="E437" s="49">
        <v>71</v>
      </c>
      <c r="F437" s="49">
        <v>32</v>
      </c>
      <c r="G437" s="49">
        <v>39</v>
      </c>
      <c r="H437" s="49">
        <v>0</v>
      </c>
      <c r="I437" s="42" t="s">
        <v>137</v>
      </c>
      <c r="J437" s="50" t="s">
        <v>137</v>
      </c>
      <c r="K437" s="49" t="s">
        <v>137</v>
      </c>
      <c r="L437" s="49" t="s">
        <v>137</v>
      </c>
      <c r="M437" s="49" t="s">
        <v>137</v>
      </c>
      <c r="N437" s="49" t="s">
        <v>137</v>
      </c>
      <c r="O437" s="49" t="s">
        <v>137</v>
      </c>
      <c r="P437" s="49" t="s">
        <v>137</v>
      </c>
      <c r="Q437" s="49" t="s">
        <v>137</v>
      </c>
      <c r="R437" s="49" t="s">
        <v>137</v>
      </c>
      <c r="S437" s="50" t="s">
        <v>137</v>
      </c>
      <c r="T437" s="49" t="s">
        <v>137</v>
      </c>
      <c r="U437" s="49" t="s">
        <v>137</v>
      </c>
      <c r="V437" s="49" t="s">
        <v>137</v>
      </c>
      <c r="W437" s="50" t="s">
        <v>137</v>
      </c>
      <c r="X437" s="49" t="s">
        <v>137</v>
      </c>
      <c r="Y437" s="50" t="s">
        <v>137</v>
      </c>
      <c r="Z437" s="49" t="s">
        <v>137</v>
      </c>
      <c r="AA437" s="49" t="s">
        <v>137</v>
      </c>
      <c r="AB437" s="67" t="s">
        <v>137</v>
      </c>
      <c r="AC437" s="63" t="s">
        <v>790</v>
      </c>
      <c r="AD437" s="63" t="s">
        <v>1482</v>
      </c>
      <c r="AE437" s="43" t="s">
        <v>137</v>
      </c>
      <c r="AF437" s="2"/>
      <c r="BE437" s="8" t="str">
        <f t="shared" si="493"/>
        <v>X</v>
      </c>
      <c r="BG437" s="8" t="str">
        <f t="shared" si="430"/>
        <v/>
      </c>
      <c r="BH437" s="8" t="str">
        <f t="shared" si="431"/>
        <v/>
      </c>
      <c r="BI437" s="8" t="str">
        <f t="shared" si="432"/>
        <v/>
      </c>
      <c r="BJ437" s="8" t="str">
        <f t="shared" si="433"/>
        <v/>
      </c>
      <c r="BK437" s="8" t="str">
        <f t="shared" si="434"/>
        <v/>
      </c>
      <c r="BL437" s="8" t="str">
        <f t="shared" si="435"/>
        <v/>
      </c>
      <c r="BM437" s="8" t="str">
        <f t="shared" si="436"/>
        <v/>
      </c>
      <c r="BN437" s="8" t="str">
        <f t="shared" si="437"/>
        <v>Yellow</v>
      </c>
      <c r="BO437" s="8" t="str">
        <f t="shared" si="438"/>
        <v>Yellow</v>
      </c>
      <c r="BP437" s="8" t="str">
        <f t="shared" si="439"/>
        <v>Yellow</v>
      </c>
      <c r="BQ437" s="8" t="str">
        <f t="shared" si="440"/>
        <v>Yellow</v>
      </c>
      <c r="BR437" s="8" t="str">
        <f t="shared" si="441"/>
        <v>Yellow</v>
      </c>
      <c r="BS437" s="8" t="str">
        <f t="shared" si="442"/>
        <v>Yellow</v>
      </c>
      <c r="BT437" s="8" t="str">
        <f t="shared" si="443"/>
        <v>Yellow</v>
      </c>
      <c r="BU437" s="8" t="str">
        <f t="shared" si="444"/>
        <v>Yellow</v>
      </c>
      <c r="BV437" s="8" t="str">
        <f t="shared" si="445"/>
        <v>Yellow</v>
      </c>
      <c r="BW437" s="8" t="str">
        <f t="shared" si="446"/>
        <v>Yellow</v>
      </c>
      <c r="BX437" s="8" t="str">
        <f t="shared" si="447"/>
        <v>Yellow</v>
      </c>
      <c r="BY437" s="8" t="str">
        <f t="shared" si="448"/>
        <v>Yellow</v>
      </c>
      <c r="BZ437" s="8" t="str">
        <f t="shared" si="449"/>
        <v>Yellow</v>
      </c>
      <c r="CA437" s="8" t="str">
        <f t="shared" si="450"/>
        <v>Yellow</v>
      </c>
      <c r="CB437" s="8" t="str">
        <f t="shared" si="451"/>
        <v>Yellow</v>
      </c>
      <c r="CC437" s="8" t="str">
        <f t="shared" si="452"/>
        <v>Yellow</v>
      </c>
      <c r="CD437" s="8" t="str">
        <f t="shared" si="453"/>
        <v>Yellow</v>
      </c>
      <c r="CE437" s="8" t="str">
        <f t="shared" si="454"/>
        <v>Yellow</v>
      </c>
      <c r="CF437" s="8" t="str">
        <f t="shared" si="455"/>
        <v>Yellow</v>
      </c>
      <c r="CG437" s="8" t="str">
        <f t="shared" si="494"/>
        <v>Yellow</v>
      </c>
      <c r="CH437" s="8" t="str">
        <f t="shared" si="456"/>
        <v/>
      </c>
      <c r="CI437" s="8" t="str">
        <f t="shared" si="495"/>
        <v/>
      </c>
      <c r="CJ437" s="8" t="str">
        <f t="shared" si="457"/>
        <v>Yellow</v>
      </c>
      <c r="CL437" s="10" t="str">
        <f t="shared" si="496"/>
        <v>Türkiye - Capadoccia - Argos in Cappadocia</v>
      </c>
      <c r="CN437" s="22" t="str">
        <f t="shared" si="458"/>
        <v/>
      </c>
      <c r="CO437" s="22" t="str">
        <f t="shared" si="459"/>
        <v/>
      </c>
      <c r="CP437" s="22" t="str">
        <f t="shared" si="460"/>
        <v/>
      </c>
      <c r="CQ437" s="22" t="str">
        <f t="shared" si="461"/>
        <v/>
      </c>
      <c r="CR437" s="22" t="str">
        <f t="shared" si="497"/>
        <v/>
      </c>
      <c r="CS437" s="22" t="str">
        <f t="shared" si="498"/>
        <v/>
      </c>
      <c r="CY437" s="8" t="str">
        <f t="shared" si="462"/>
        <v>X</v>
      </c>
      <c r="CZ437" s="29" t="str">
        <f t="shared" si="463"/>
        <v>X</v>
      </c>
      <c r="DB437" s="8" t="str">
        <f t="shared" si="464"/>
        <v>X</v>
      </c>
      <c r="DC437" s="8" t="str">
        <f t="shared" si="465"/>
        <v>X</v>
      </c>
      <c r="DD437" s="8" t="str">
        <f t="shared" si="466"/>
        <v>X</v>
      </c>
      <c r="DE437" s="8" t="str">
        <f t="shared" si="467"/>
        <v>X</v>
      </c>
      <c r="DF437" s="8" t="str">
        <f t="shared" si="468"/>
        <v>X</v>
      </c>
      <c r="DG437" s="8" t="str">
        <f t="shared" si="469"/>
        <v>X</v>
      </c>
      <c r="DH437" s="8" t="str">
        <f t="shared" si="470"/>
        <v>X</v>
      </c>
      <c r="DI437" s="8" t="str">
        <f t="shared" si="471"/>
        <v>X</v>
      </c>
      <c r="DJ437" s="8" t="str">
        <f t="shared" si="472"/>
        <v>X</v>
      </c>
      <c r="DK437" s="8" t="str">
        <f t="shared" si="473"/>
        <v>X</v>
      </c>
      <c r="DL437" s="8" t="str">
        <f t="shared" si="474"/>
        <v>X</v>
      </c>
      <c r="DM437" s="8" t="str">
        <f t="shared" si="475"/>
        <v>X</v>
      </c>
      <c r="DN437" s="8" t="str">
        <f t="shared" si="476"/>
        <v>X</v>
      </c>
      <c r="DO437" s="8" t="str">
        <f t="shared" si="477"/>
        <v>X</v>
      </c>
      <c r="DP437" s="8" t="str">
        <f t="shared" si="478"/>
        <v>X</v>
      </c>
      <c r="DQ437" s="8" t="str">
        <f t="shared" si="479"/>
        <v>X</v>
      </c>
      <c r="DR437" s="8" t="str">
        <f t="shared" si="480"/>
        <v>X</v>
      </c>
      <c r="DS437" s="8" t="str">
        <f t="shared" si="481"/>
        <v>X</v>
      </c>
      <c r="DT437" s="8" t="str">
        <f t="shared" si="482"/>
        <v>X</v>
      </c>
      <c r="DU437" s="8" t="str">
        <f t="shared" si="483"/>
        <v>X</v>
      </c>
      <c r="DV437" s="8" t="str">
        <f t="shared" si="484"/>
        <v>X</v>
      </c>
      <c r="DW437" s="8" t="str">
        <f t="shared" si="485"/>
        <v>X</v>
      </c>
      <c r="DX437" s="8" t="str">
        <f t="shared" si="486"/>
        <v>X</v>
      </c>
      <c r="DZ437" s="8" t="str">
        <f t="shared" si="487"/>
        <v>X</v>
      </c>
      <c r="EB437" s="8">
        <f>IF($DZ437="", "", COUNTIF($DZ$11:$DZ437, "X"))</f>
        <v>427</v>
      </c>
      <c r="ED437" s="10" t="str">
        <f t="shared" si="488"/>
        <v>427. Argos in Cappadocia</v>
      </c>
      <c r="EF437" s="8">
        <v>427</v>
      </c>
      <c r="EH437" s="10" t="str">
        <f>IF($B437="", "", IF(COUNTIF($B$11:$B437, $B437)&gt;1, "", $B437))</f>
        <v/>
      </c>
      <c r="EI437" s="8" t="str">
        <f t="shared" si="489"/>
        <v/>
      </c>
      <c r="EJ437" s="10" t="str">
        <f t="shared" si="490"/>
        <v/>
      </c>
      <c r="EL437" s="10" t="str">
        <f>IF($C437="", "", IF(COUNTIF($C$11:$C437, $C437)&gt;1, "", $C437))</f>
        <v>Capadoccia</v>
      </c>
      <c r="EM437" s="8">
        <f t="shared" si="491"/>
        <v>43</v>
      </c>
      <c r="EN437" s="10" t="str">
        <f t="shared" si="492"/>
        <v/>
      </c>
    </row>
    <row r="438" spans="1:144" hidden="1" x14ac:dyDescent="0.35">
      <c r="A438" s="2"/>
      <c r="B438" s="41" t="s">
        <v>712</v>
      </c>
      <c r="C438" s="42" t="s">
        <v>713</v>
      </c>
      <c r="D438" s="42" t="s">
        <v>715</v>
      </c>
      <c r="E438" s="49">
        <v>95</v>
      </c>
      <c r="F438" s="49">
        <v>53</v>
      </c>
      <c r="G438" s="49">
        <v>42</v>
      </c>
      <c r="H438" s="49">
        <v>1</v>
      </c>
      <c r="I438" s="42" t="s">
        <v>137</v>
      </c>
      <c r="J438" s="50" t="s">
        <v>137</v>
      </c>
      <c r="K438" s="49">
        <v>90</v>
      </c>
      <c r="L438" s="49">
        <v>0</v>
      </c>
      <c r="M438" s="49">
        <v>40</v>
      </c>
      <c r="N438" s="49">
        <v>20</v>
      </c>
      <c r="O438" s="49">
        <v>20</v>
      </c>
      <c r="P438" s="49">
        <v>12</v>
      </c>
      <c r="Q438" s="49">
        <v>30</v>
      </c>
      <c r="R438" s="49">
        <v>175</v>
      </c>
      <c r="S438" s="50" t="s">
        <v>7</v>
      </c>
      <c r="T438" s="49" t="s">
        <v>137</v>
      </c>
      <c r="U438" s="49" t="s">
        <v>137</v>
      </c>
      <c r="V438" s="49" t="s">
        <v>137</v>
      </c>
      <c r="W438" s="50" t="s">
        <v>7</v>
      </c>
      <c r="X438" s="49" t="s">
        <v>137</v>
      </c>
      <c r="Y438" s="50" t="s">
        <v>137</v>
      </c>
      <c r="Z438" s="49" t="s">
        <v>137</v>
      </c>
      <c r="AA438" s="49">
        <v>5</v>
      </c>
      <c r="AB438" s="67" t="s">
        <v>137</v>
      </c>
      <c r="AC438" s="63" t="s">
        <v>812</v>
      </c>
      <c r="AD438" s="63" t="s">
        <v>1145</v>
      </c>
      <c r="AE438" s="43" t="s">
        <v>137</v>
      </c>
      <c r="AF438" s="2"/>
      <c r="BE438" s="8" t="str">
        <f t="shared" si="493"/>
        <v>X</v>
      </c>
      <c r="BG438" s="8" t="str">
        <f t="shared" si="430"/>
        <v/>
      </c>
      <c r="BH438" s="8" t="str">
        <f t="shared" si="431"/>
        <v/>
      </c>
      <c r="BI438" s="8" t="str">
        <f t="shared" si="432"/>
        <v/>
      </c>
      <c r="BJ438" s="8" t="str">
        <f t="shared" si="433"/>
        <v/>
      </c>
      <c r="BK438" s="8" t="str">
        <f t="shared" si="434"/>
        <v/>
      </c>
      <c r="BL438" s="8" t="str">
        <f t="shared" si="435"/>
        <v/>
      </c>
      <c r="BM438" s="8" t="str">
        <f t="shared" si="436"/>
        <v/>
      </c>
      <c r="BN438" s="8" t="str">
        <f t="shared" si="437"/>
        <v>Yellow</v>
      </c>
      <c r="BO438" s="8" t="str">
        <f t="shared" si="438"/>
        <v>Yellow</v>
      </c>
      <c r="BP438" s="8" t="str">
        <f t="shared" si="439"/>
        <v/>
      </c>
      <c r="BQ438" s="8" t="str">
        <f t="shared" si="440"/>
        <v/>
      </c>
      <c r="BR438" s="8" t="str">
        <f t="shared" si="441"/>
        <v/>
      </c>
      <c r="BS438" s="8" t="str">
        <f t="shared" si="442"/>
        <v/>
      </c>
      <c r="BT438" s="8" t="str">
        <f t="shared" si="443"/>
        <v/>
      </c>
      <c r="BU438" s="8" t="str">
        <f t="shared" si="444"/>
        <v/>
      </c>
      <c r="BV438" s="8" t="str">
        <f t="shared" si="445"/>
        <v/>
      </c>
      <c r="BW438" s="8" t="str">
        <f t="shared" si="446"/>
        <v/>
      </c>
      <c r="BX438" s="8" t="str">
        <f t="shared" si="447"/>
        <v/>
      </c>
      <c r="BY438" s="8" t="str">
        <f t="shared" si="448"/>
        <v>Yellow</v>
      </c>
      <c r="BZ438" s="8" t="str">
        <f t="shared" si="449"/>
        <v>Yellow</v>
      </c>
      <c r="CA438" s="8" t="str">
        <f t="shared" si="450"/>
        <v>Yellow</v>
      </c>
      <c r="CB438" s="8" t="str">
        <f t="shared" si="451"/>
        <v/>
      </c>
      <c r="CC438" s="8" t="str">
        <f t="shared" si="452"/>
        <v>Yellow</v>
      </c>
      <c r="CD438" s="8" t="str">
        <f t="shared" si="453"/>
        <v>Yellow</v>
      </c>
      <c r="CE438" s="8" t="str">
        <f t="shared" si="454"/>
        <v>Yellow</v>
      </c>
      <c r="CF438" s="8" t="str">
        <f t="shared" si="455"/>
        <v/>
      </c>
      <c r="CG438" s="8" t="str">
        <f t="shared" si="494"/>
        <v>Yellow</v>
      </c>
      <c r="CH438" s="8" t="str">
        <f t="shared" si="456"/>
        <v/>
      </c>
      <c r="CI438" s="8" t="str">
        <f t="shared" si="495"/>
        <v/>
      </c>
      <c r="CJ438" s="8" t="str">
        <f t="shared" si="457"/>
        <v>Yellow</v>
      </c>
      <c r="CL438" s="10" t="str">
        <f t="shared" si="496"/>
        <v>Turks and Caicos Islands - Providenciales - Wymara Resort and Villas</v>
      </c>
      <c r="CN438" s="22">
        <f t="shared" si="458"/>
        <v>0</v>
      </c>
      <c r="CO438" s="22" t="str">
        <f t="shared" si="459"/>
        <v/>
      </c>
      <c r="CP438" s="22" t="str">
        <f t="shared" si="460"/>
        <v/>
      </c>
      <c r="CQ438" s="22" t="str">
        <f t="shared" si="461"/>
        <v/>
      </c>
      <c r="CR438" s="22" t="str">
        <f t="shared" si="497"/>
        <v/>
      </c>
      <c r="CS438" s="22">
        <f t="shared" si="498"/>
        <v>5</v>
      </c>
      <c r="CY438" s="8" t="str">
        <f t="shared" si="462"/>
        <v>X</v>
      </c>
      <c r="CZ438" s="29" t="str">
        <f t="shared" si="463"/>
        <v>X</v>
      </c>
      <c r="DB438" s="8" t="str">
        <f t="shared" si="464"/>
        <v>X</v>
      </c>
      <c r="DC438" s="8" t="str">
        <f t="shared" si="465"/>
        <v>X</v>
      </c>
      <c r="DD438" s="8" t="str">
        <f t="shared" si="466"/>
        <v>X</v>
      </c>
      <c r="DE438" s="8" t="str">
        <f t="shared" si="467"/>
        <v>X</v>
      </c>
      <c r="DF438" s="8" t="str">
        <f t="shared" si="468"/>
        <v>X</v>
      </c>
      <c r="DG438" s="8" t="str">
        <f t="shared" si="469"/>
        <v>X</v>
      </c>
      <c r="DH438" s="8" t="str">
        <f t="shared" si="470"/>
        <v>X</v>
      </c>
      <c r="DI438" s="8" t="str">
        <f t="shared" si="471"/>
        <v>X</v>
      </c>
      <c r="DJ438" s="8" t="str">
        <f t="shared" si="472"/>
        <v>X</v>
      </c>
      <c r="DK438" s="8" t="str">
        <f t="shared" si="473"/>
        <v>X</v>
      </c>
      <c r="DL438" s="8" t="str">
        <f t="shared" si="474"/>
        <v>X</v>
      </c>
      <c r="DM438" s="8" t="str">
        <f t="shared" si="475"/>
        <v>X</v>
      </c>
      <c r="DN438" s="8" t="str">
        <f t="shared" si="476"/>
        <v>X</v>
      </c>
      <c r="DO438" s="8" t="str">
        <f t="shared" si="477"/>
        <v>X</v>
      </c>
      <c r="DP438" s="8" t="str">
        <f t="shared" si="478"/>
        <v>X</v>
      </c>
      <c r="DQ438" s="8" t="str">
        <f t="shared" si="479"/>
        <v>X</v>
      </c>
      <c r="DR438" s="8" t="str">
        <f t="shared" si="480"/>
        <v>X</v>
      </c>
      <c r="DS438" s="8" t="str">
        <f t="shared" si="481"/>
        <v>X</v>
      </c>
      <c r="DT438" s="8" t="str">
        <f t="shared" si="482"/>
        <v>X</v>
      </c>
      <c r="DU438" s="8" t="str">
        <f t="shared" si="483"/>
        <v>X</v>
      </c>
      <c r="DV438" s="8" t="str">
        <f t="shared" si="484"/>
        <v>X</v>
      </c>
      <c r="DW438" s="8" t="str">
        <f t="shared" si="485"/>
        <v>X</v>
      </c>
      <c r="DX438" s="8" t="str">
        <f t="shared" si="486"/>
        <v>X</v>
      </c>
      <c r="DZ438" s="8" t="str">
        <f t="shared" si="487"/>
        <v>X</v>
      </c>
      <c r="EB438" s="8">
        <f>IF($DZ438="", "", COUNTIF($DZ$11:$DZ438, "X"))</f>
        <v>428</v>
      </c>
      <c r="ED438" s="10" t="str">
        <f t="shared" si="488"/>
        <v>428. Wymara Resort and Villas</v>
      </c>
      <c r="EF438" s="8">
        <v>428</v>
      </c>
      <c r="EH438" s="10" t="str">
        <f>IF($B438="", "", IF(COUNTIF($B$11:$B438, $B438)&gt;1, "", $B438))</f>
        <v>Turks and Caicos Islands</v>
      </c>
      <c r="EI438" s="8">
        <f t="shared" si="489"/>
        <v>71</v>
      </c>
      <c r="EJ438" s="10" t="str">
        <f t="shared" si="490"/>
        <v/>
      </c>
      <c r="EL438" s="10" t="str">
        <f>IF($C438="", "", IF(COUNTIF($C$11:$C438, $C438)&gt;1, "", $C438))</f>
        <v>Providenciales</v>
      </c>
      <c r="EM438" s="8">
        <f t="shared" si="491"/>
        <v>236</v>
      </c>
      <c r="EN438" s="10" t="str">
        <f t="shared" si="492"/>
        <v/>
      </c>
    </row>
    <row r="439" spans="1:144" hidden="1" x14ac:dyDescent="0.35">
      <c r="A439" s="2"/>
      <c r="B439" s="41" t="s">
        <v>712</v>
      </c>
      <c r="C439" s="42" t="s">
        <v>713</v>
      </c>
      <c r="D439" s="42" t="s">
        <v>714</v>
      </c>
      <c r="E439" s="49">
        <v>46</v>
      </c>
      <c r="F439" s="49">
        <v>28</v>
      </c>
      <c r="G439" s="49">
        <v>18</v>
      </c>
      <c r="H439" s="49">
        <v>0</v>
      </c>
      <c r="I439" s="42" t="s">
        <v>137</v>
      </c>
      <c r="J439" s="50" t="s">
        <v>137</v>
      </c>
      <c r="K439" s="49" t="s">
        <v>137</v>
      </c>
      <c r="L439" s="49" t="s">
        <v>137</v>
      </c>
      <c r="M439" s="49" t="s">
        <v>137</v>
      </c>
      <c r="N439" s="49" t="s">
        <v>137</v>
      </c>
      <c r="O439" s="49" t="s">
        <v>137</v>
      </c>
      <c r="P439" s="49" t="s">
        <v>137</v>
      </c>
      <c r="Q439" s="49" t="s">
        <v>137</v>
      </c>
      <c r="R439" s="49" t="s">
        <v>137</v>
      </c>
      <c r="S439" s="50" t="s">
        <v>137</v>
      </c>
      <c r="T439" s="49" t="s">
        <v>137</v>
      </c>
      <c r="U439" s="49" t="s">
        <v>137</v>
      </c>
      <c r="V439" s="49" t="s">
        <v>137</v>
      </c>
      <c r="W439" s="50" t="s">
        <v>7</v>
      </c>
      <c r="X439" s="49" t="s">
        <v>137</v>
      </c>
      <c r="Y439" s="50" t="s">
        <v>137</v>
      </c>
      <c r="Z439" s="49" t="s">
        <v>137</v>
      </c>
      <c r="AA439" s="49">
        <v>4</v>
      </c>
      <c r="AB439" s="67" t="s">
        <v>137</v>
      </c>
      <c r="AC439" s="63" t="s">
        <v>812</v>
      </c>
      <c r="AD439" s="63" t="s">
        <v>1144</v>
      </c>
      <c r="AE439" s="43" t="s">
        <v>137</v>
      </c>
      <c r="AF439" s="2"/>
      <c r="BE439" s="8" t="str">
        <f t="shared" si="493"/>
        <v>X</v>
      </c>
      <c r="BG439" s="8" t="str">
        <f t="shared" si="430"/>
        <v/>
      </c>
      <c r="BH439" s="8" t="str">
        <f t="shared" si="431"/>
        <v/>
      </c>
      <c r="BI439" s="8" t="str">
        <f t="shared" si="432"/>
        <v/>
      </c>
      <c r="BJ439" s="8" t="str">
        <f t="shared" si="433"/>
        <v/>
      </c>
      <c r="BK439" s="8" t="str">
        <f t="shared" si="434"/>
        <v/>
      </c>
      <c r="BL439" s="8" t="str">
        <f t="shared" si="435"/>
        <v/>
      </c>
      <c r="BM439" s="8" t="str">
        <f t="shared" si="436"/>
        <v/>
      </c>
      <c r="BN439" s="8" t="str">
        <f t="shared" si="437"/>
        <v>Yellow</v>
      </c>
      <c r="BO439" s="8" t="str">
        <f t="shared" si="438"/>
        <v>Yellow</v>
      </c>
      <c r="BP439" s="8" t="str">
        <f t="shared" si="439"/>
        <v>Yellow</v>
      </c>
      <c r="BQ439" s="8" t="str">
        <f t="shared" si="440"/>
        <v>Yellow</v>
      </c>
      <c r="BR439" s="8" t="str">
        <f t="shared" si="441"/>
        <v>Yellow</v>
      </c>
      <c r="BS439" s="8" t="str">
        <f t="shared" si="442"/>
        <v>Yellow</v>
      </c>
      <c r="BT439" s="8" t="str">
        <f t="shared" si="443"/>
        <v>Yellow</v>
      </c>
      <c r="BU439" s="8" t="str">
        <f t="shared" si="444"/>
        <v>Yellow</v>
      </c>
      <c r="BV439" s="8" t="str">
        <f t="shared" si="445"/>
        <v>Yellow</v>
      </c>
      <c r="BW439" s="8" t="str">
        <f t="shared" si="446"/>
        <v>Yellow</v>
      </c>
      <c r="BX439" s="8" t="str">
        <f t="shared" si="447"/>
        <v>Yellow</v>
      </c>
      <c r="BY439" s="8" t="str">
        <f t="shared" si="448"/>
        <v>Yellow</v>
      </c>
      <c r="BZ439" s="8" t="str">
        <f t="shared" si="449"/>
        <v>Yellow</v>
      </c>
      <c r="CA439" s="8" t="str">
        <f t="shared" si="450"/>
        <v>Yellow</v>
      </c>
      <c r="CB439" s="8" t="str">
        <f t="shared" si="451"/>
        <v/>
      </c>
      <c r="CC439" s="8" t="str">
        <f t="shared" si="452"/>
        <v>Yellow</v>
      </c>
      <c r="CD439" s="8" t="str">
        <f t="shared" si="453"/>
        <v>Yellow</v>
      </c>
      <c r="CE439" s="8" t="str">
        <f t="shared" si="454"/>
        <v>Yellow</v>
      </c>
      <c r="CF439" s="8" t="str">
        <f t="shared" si="455"/>
        <v/>
      </c>
      <c r="CG439" s="8" t="str">
        <f t="shared" si="494"/>
        <v>Yellow</v>
      </c>
      <c r="CH439" s="8" t="str">
        <f t="shared" si="456"/>
        <v/>
      </c>
      <c r="CI439" s="8" t="str">
        <f t="shared" si="495"/>
        <v/>
      </c>
      <c r="CJ439" s="8" t="str">
        <f t="shared" si="457"/>
        <v>Yellow</v>
      </c>
      <c r="CL439" s="10" t="str">
        <f t="shared" si="496"/>
        <v>Turks and Caicos Islands - Providenciales - Rock House Resort</v>
      </c>
      <c r="CN439" s="22" t="str">
        <f t="shared" si="458"/>
        <v/>
      </c>
      <c r="CO439" s="22" t="str">
        <f t="shared" si="459"/>
        <v/>
      </c>
      <c r="CP439" s="22" t="str">
        <f t="shared" si="460"/>
        <v/>
      </c>
      <c r="CQ439" s="22" t="str">
        <f t="shared" si="461"/>
        <v/>
      </c>
      <c r="CR439" s="22" t="str">
        <f t="shared" si="497"/>
        <v/>
      </c>
      <c r="CS439" s="22">
        <f t="shared" si="498"/>
        <v>4</v>
      </c>
      <c r="CY439" s="8" t="str">
        <f t="shared" si="462"/>
        <v>X</v>
      </c>
      <c r="CZ439" s="29" t="str">
        <f t="shared" si="463"/>
        <v>X</v>
      </c>
      <c r="DB439" s="8" t="str">
        <f t="shared" si="464"/>
        <v>X</v>
      </c>
      <c r="DC439" s="8" t="str">
        <f t="shared" si="465"/>
        <v>X</v>
      </c>
      <c r="DD439" s="8" t="str">
        <f t="shared" si="466"/>
        <v>X</v>
      </c>
      <c r="DE439" s="8" t="str">
        <f t="shared" si="467"/>
        <v>X</v>
      </c>
      <c r="DF439" s="8" t="str">
        <f t="shared" si="468"/>
        <v>X</v>
      </c>
      <c r="DG439" s="8" t="str">
        <f t="shared" si="469"/>
        <v>X</v>
      </c>
      <c r="DH439" s="8" t="str">
        <f t="shared" si="470"/>
        <v>X</v>
      </c>
      <c r="DI439" s="8" t="str">
        <f t="shared" si="471"/>
        <v>X</v>
      </c>
      <c r="DJ439" s="8" t="str">
        <f t="shared" si="472"/>
        <v>X</v>
      </c>
      <c r="DK439" s="8" t="str">
        <f t="shared" si="473"/>
        <v>X</v>
      </c>
      <c r="DL439" s="8" t="str">
        <f t="shared" si="474"/>
        <v>X</v>
      </c>
      <c r="DM439" s="8" t="str">
        <f t="shared" si="475"/>
        <v>X</v>
      </c>
      <c r="DN439" s="8" t="str">
        <f t="shared" si="476"/>
        <v>X</v>
      </c>
      <c r="DO439" s="8" t="str">
        <f t="shared" si="477"/>
        <v>X</v>
      </c>
      <c r="DP439" s="8" t="str">
        <f t="shared" si="478"/>
        <v>X</v>
      </c>
      <c r="DQ439" s="8" t="str">
        <f t="shared" si="479"/>
        <v>X</v>
      </c>
      <c r="DR439" s="8" t="str">
        <f t="shared" si="480"/>
        <v>X</v>
      </c>
      <c r="DS439" s="8" t="str">
        <f t="shared" si="481"/>
        <v>X</v>
      </c>
      <c r="DT439" s="8" t="str">
        <f t="shared" si="482"/>
        <v>X</v>
      </c>
      <c r="DU439" s="8" t="str">
        <f t="shared" si="483"/>
        <v>X</v>
      </c>
      <c r="DV439" s="8" t="str">
        <f t="shared" si="484"/>
        <v>X</v>
      </c>
      <c r="DW439" s="8" t="str">
        <f t="shared" si="485"/>
        <v>X</v>
      </c>
      <c r="DX439" s="8" t="str">
        <f t="shared" si="486"/>
        <v>X</v>
      </c>
      <c r="DZ439" s="8" t="str">
        <f t="shared" si="487"/>
        <v>X</v>
      </c>
      <c r="EB439" s="8">
        <f>IF($DZ439="", "", COUNTIF($DZ$11:$DZ439, "X"))</f>
        <v>429</v>
      </c>
      <c r="ED439" s="10" t="str">
        <f t="shared" si="488"/>
        <v>429. Rock House Resort</v>
      </c>
      <c r="EF439" s="8">
        <v>429</v>
      </c>
      <c r="EH439" s="10" t="str">
        <f>IF($B439="", "", IF(COUNTIF($B$11:$B439, $B439)&gt;1, "", $B439))</f>
        <v/>
      </c>
      <c r="EI439" s="8" t="str">
        <f t="shared" si="489"/>
        <v/>
      </c>
      <c r="EJ439" s="10" t="str">
        <f t="shared" si="490"/>
        <v/>
      </c>
      <c r="EL439" s="10" t="str">
        <f>IF($C439="", "", IF(COUNTIF($C$11:$C439, $C439)&gt;1, "", $C439))</f>
        <v/>
      </c>
      <c r="EM439" s="8" t="str">
        <f t="shared" si="491"/>
        <v/>
      </c>
      <c r="EN439" s="10" t="str">
        <f t="shared" si="492"/>
        <v/>
      </c>
    </row>
    <row r="440" spans="1:144" hidden="1" x14ac:dyDescent="0.35">
      <c r="A440" s="2"/>
      <c r="B440" s="41" t="s">
        <v>712</v>
      </c>
      <c r="C440" s="42" t="s">
        <v>713</v>
      </c>
      <c r="D440" s="42" t="s">
        <v>716</v>
      </c>
      <c r="E440" s="49">
        <v>92</v>
      </c>
      <c r="F440" s="49">
        <v>0</v>
      </c>
      <c r="G440" s="49">
        <v>92</v>
      </c>
      <c r="H440" s="49">
        <v>0</v>
      </c>
      <c r="I440" s="42" t="s">
        <v>137</v>
      </c>
      <c r="J440" s="50" t="s">
        <v>137</v>
      </c>
      <c r="K440" s="49">
        <v>150</v>
      </c>
      <c r="L440" s="49">
        <v>790</v>
      </c>
      <c r="M440" s="49">
        <v>40</v>
      </c>
      <c r="N440" s="49">
        <v>30</v>
      </c>
      <c r="O440" s="49">
        <v>60</v>
      </c>
      <c r="P440" s="49">
        <v>25</v>
      </c>
      <c r="Q440" s="49">
        <v>100</v>
      </c>
      <c r="R440" s="49">
        <v>150</v>
      </c>
      <c r="S440" s="50" t="s">
        <v>7</v>
      </c>
      <c r="T440" s="49" t="s">
        <v>137</v>
      </c>
      <c r="U440" s="49" t="s">
        <v>137</v>
      </c>
      <c r="V440" s="49" t="s">
        <v>137</v>
      </c>
      <c r="W440" s="50" t="s">
        <v>7</v>
      </c>
      <c r="X440" s="49" t="s">
        <v>137</v>
      </c>
      <c r="Y440" s="50" t="s">
        <v>137</v>
      </c>
      <c r="Z440" s="49" t="s">
        <v>137</v>
      </c>
      <c r="AA440" s="49">
        <v>9</v>
      </c>
      <c r="AB440" s="67" t="s">
        <v>137</v>
      </c>
      <c r="AC440" s="63" t="s">
        <v>812</v>
      </c>
      <c r="AD440" s="63" t="s">
        <v>1146</v>
      </c>
      <c r="AE440" s="43" t="s">
        <v>137</v>
      </c>
      <c r="AF440" s="2"/>
      <c r="BE440" s="8" t="str">
        <f t="shared" si="493"/>
        <v>X</v>
      </c>
      <c r="BG440" s="8" t="str">
        <f t="shared" si="430"/>
        <v/>
      </c>
      <c r="BH440" s="8" t="str">
        <f t="shared" si="431"/>
        <v/>
      </c>
      <c r="BI440" s="8" t="str">
        <f t="shared" si="432"/>
        <v/>
      </c>
      <c r="BJ440" s="8" t="str">
        <f t="shared" si="433"/>
        <v/>
      </c>
      <c r="BK440" s="8" t="str">
        <f t="shared" si="434"/>
        <v/>
      </c>
      <c r="BL440" s="8" t="str">
        <f t="shared" si="435"/>
        <v/>
      </c>
      <c r="BM440" s="8" t="str">
        <f t="shared" si="436"/>
        <v/>
      </c>
      <c r="BN440" s="8" t="str">
        <f t="shared" si="437"/>
        <v>Yellow</v>
      </c>
      <c r="BO440" s="8" t="str">
        <f t="shared" si="438"/>
        <v>Yellow</v>
      </c>
      <c r="BP440" s="8" t="str">
        <f t="shared" si="439"/>
        <v/>
      </c>
      <c r="BQ440" s="8" t="str">
        <f t="shared" si="440"/>
        <v/>
      </c>
      <c r="BR440" s="8" t="str">
        <f t="shared" si="441"/>
        <v/>
      </c>
      <c r="BS440" s="8" t="str">
        <f t="shared" si="442"/>
        <v/>
      </c>
      <c r="BT440" s="8" t="str">
        <f t="shared" si="443"/>
        <v/>
      </c>
      <c r="BU440" s="8" t="str">
        <f t="shared" si="444"/>
        <v/>
      </c>
      <c r="BV440" s="8" t="str">
        <f t="shared" si="445"/>
        <v/>
      </c>
      <c r="BW440" s="8" t="str">
        <f t="shared" si="446"/>
        <v/>
      </c>
      <c r="BX440" s="8" t="str">
        <f t="shared" si="447"/>
        <v/>
      </c>
      <c r="BY440" s="8" t="str">
        <f t="shared" si="448"/>
        <v>Yellow</v>
      </c>
      <c r="BZ440" s="8" t="str">
        <f t="shared" si="449"/>
        <v>Yellow</v>
      </c>
      <c r="CA440" s="8" t="str">
        <f t="shared" si="450"/>
        <v>Yellow</v>
      </c>
      <c r="CB440" s="8" t="str">
        <f t="shared" si="451"/>
        <v/>
      </c>
      <c r="CC440" s="8" t="str">
        <f t="shared" si="452"/>
        <v>Yellow</v>
      </c>
      <c r="CD440" s="8" t="str">
        <f t="shared" si="453"/>
        <v>Yellow</v>
      </c>
      <c r="CE440" s="8" t="str">
        <f t="shared" si="454"/>
        <v>Yellow</v>
      </c>
      <c r="CF440" s="8" t="str">
        <f t="shared" si="455"/>
        <v/>
      </c>
      <c r="CG440" s="8" t="str">
        <f t="shared" si="494"/>
        <v>Yellow</v>
      </c>
      <c r="CH440" s="8" t="str">
        <f t="shared" si="456"/>
        <v/>
      </c>
      <c r="CI440" s="8" t="str">
        <f t="shared" si="495"/>
        <v/>
      </c>
      <c r="CJ440" s="8" t="str">
        <f t="shared" si="457"/>
        <v>Yellow</v>
      </c>
      <c r="CL440" s="10" t="str">
        <f t="shared" si="496"/>
        <v>Turks and Caicos Islands - Providenciales - Grace Bay Club</v>
      </c>
      <c r="CN440" s="22">
        <f t="shared" si="458"/>
        <v>790</v>
      </c>
      <c r="CO440" s="22" t="str">
        <f t="shared" si="459"/>
        <v/>
      </c>
      <c r="CP440" s="22" t="str">
        <f t="shared" si="460"/>
        <v/>
      </c>
      <c r="CQ440" s="22" t="str">
        <f t="shared" si="461"/>
        <v/>
      </c>
      <c r="CR440" s="22" t="str">
        <f t="shared" si="497"/>
        <v/>
      </c>
      <c r="CS440" s="22">
        <f t="shared" si="498"/>
        <v>9</v>
      </c>
      <c r="CY440" s="8" t="str">
        <f t="shared" si="462"/>
        <v>X</v>
      </c>
      <c r="CZ440" s="29" t="str">
        <f t="shared" si="463"/>
        <v>X</v>
      </c>
      <c r="DB440" s="8" t="str">
        <f t="shared" si="464"/>
        <v>X</v>
      </c>
      <c r="DC440" s="8" t="str">
        <f t="shared" si="465"/>
        <v>X</v>
      </c>
      <c r="DD440" s="8" t="str">
        <f t="shared" si="466"/>
        <v>X</v>
      </c>
      <c r="DE440" s="8" t="str">
        <f t="shared" si="467"/>
        <v>X</v>
      </c>
      <c r="DF440" s="8" t="str">
        <f t="shared" si="468"/>
        <v>X</v>
      </c>
      <c r="DG440" s="8" t="str">
        <f t="shared" si="469"/>
        <v>X</v>
      </c>
      <c r="DH440" s="8" t="str">
        <f t="shared" si="470"/>
        <v>X</v>
      </c>
      <c r="DI440" s="8" t="str">
        <f t="shared" si="471"/>
        <v>X</v>
      </c>
      <c r="DJ440" s="8" t="str">
        <f t="shared" si="472"/>
        <v>X</v>
      </c>
      <c r="DK440" s="8" t="str">
        <f t="shared" si="473"/>
        <v>X</v>
      </c>
      <c r="DL440" s="8" t="str">
        <f t="shared" si="474"/>
        <v>X</v>
      </c>
      <c r="DM440" s="8" t="str">
        <f t="shared" si="475"/>
        <v>X</v>
      </c>
      <c r="DN440" s="8" t="str">
        <f t="shared" si="476"/>
        <v>X</v>
      </c>
      <c r="DO440" s="8" t="str">
        <f t="shared" si="477"/>
        <v>X</v>
      </c>
      <c r="DP440" s="8" t="str">
        <f t="shared" si="478"/>
        <v>X</v>
      </c>
      <c r="DQ440" s="8" t="str">
        <f t="shared" si="479"/>
        <v>X</v>
      </c>
      <c r="DR440" s="8" t="str">
        <f t="shared" si="480"/>
        <v>X</v>
      </c>
      <c r="DS440" s="8" t="str">
        <f t="shared" si="481"/>
        <v>X</v>
      </c>
      <c r="DT440" s="8" t="str">
        <f t="shared" si="482"/>
        <v>X</v>
      </c>
      <c r="DU440" s="8" t="str">
        <f t="shared" si="483"/>
        <v>X</v>
      </c>
      <c r="DV440" s="8" t="str">
        <f t="shared" si="484"/>
        <v>X</v>
      </c>
      <c r="DW440" s="8" t="str">
        <f t="shared" si="485"/>
        <v>X</v>
      </c>
      <c r="DX440" s="8" t="str">
        <f t="shared" si="486"/>
        <v>X</v>
      </c>
      <c r="DZ440" s="8" t="str">
        <f t="shared" si="487"/>
        <v>X</v>
      </c>
      <c r="EB440" s="8">
        <f>IF($DZ440="", "", COUNTIF($DZ$11:$DZ440, "X"))</f>
        <v>430</v>
      </c>
      <c r="ED440" s="10" t="str">
        <f t="shared" si="488"/>
        <v>430. Grace Bay Club</v>
      </c>
      <c r="EF440" s="8">
        <v>430</v>
      </c>
      <c r="EH440" s="10" t="str">
        <f>IF($B440="", "", IF(COUNTIF($B$11:$B440, $B440)&gt;1, "", $B440))</f>
        <v/>
      </c>
      <c r="EI440" s="8" t="str">
        <f t="shared" si="489"/>
        <v/>
      </c>
      <c r="EJ440" s="10" t="str">
        <f t="shared" si="490"/>
        <v/>
      </c>
      <c r="EL440" s="10" t="str">
        <f>IF($C440="", "", IF(COUNTIF($C$11:$C440, $C440)&gt;1, "", $C440))</f>
        <v/>
      </c>
      <c r="EM440" s="8" t="str">
        <f t="shared" si="491"/>
        <v/>
      </c>
      <c r="EN440" s="10" t="str">
        <f t="shared" si="492"/>
        <v/>
      </c>
    </row>
    <row r="441" spans="1:144" hidden="1" x14ac:dyDescent="0.35">
      <c r="A441" s="2"/>
      <c r="B441" s="41" t="s">
        <v>712</v>
      </c>
      <c r="C441" s="42" t="s">
        <v>713</v>
      </c>
      <c r="D441" s="42" t="s">
        <v>1417</v>
      </c>
      <c r="E441" s="49">
        <v>39</v>
      </c>
      <c r="F441" s="49">
        <v>39</v>
      </c>
      <c r="G441" s="49" t="s">
        <v>137</v>
      </c>
      <c r="H441" s="49">
        <v>0</v>
      </c>
      <c r="I441" s="42" t="s">
        <v>137</v>
      </c>
      <c r="J441" s="50" t="s">
        <v>137</v>
      </c>
      <c r="K441" s="49" t="s">
        <v>137</v>
      </c>
      <c r="L441" s="49" t="s">
        <v>137</v>
      </c>
      <c r="M441" s="49" t="s">
        <v>137</v>
      </c>
      <c r="N441" s="49" t="s">
        <v>137</v>
      </c>
      <c r="O441" s="49" t="s">
        <v>137</v>
      </c>
      <c r="P441" s="49" t="s">
        <v>137</v>
      </c>
      <c r="Q441" s="49" t="s">
        <v>137</v>
      </c>
      <c r="R441" s="49" t="s">
        <v>137</v>
      </c>
      <c r="S441" s="50" t="s">
        <v>137</v>
      </c>
      <c r="T441" s="49" t="s">
        <v>137</v>
      </c>
      <c r="U441" s="49" t="s">
        <v>137</v>
      </c>
      <c r="V441" s="49" t="s">
        <v>137</v>
      </c>
      <c r="W441" s="50" t="s">
        <v>137</v>
      </c>
      <c r="X441" s="49" t="s">
        <v>137</v>
      </c>
      <c r="Y441" s="50" t="s">
        <v>137</v>
      </c>
      <c r="Z441" s="49" t="s">
        <v>137</v>
      </c>
      <c r="AA441" s="49" t="s">
        <v>137</v>
      </c>
      <c r="AB441" s="67" t="s">
        <v>137</v>
      </c>
      <c r="AC441" s="63" t="s">
        <v>812</v>
      </c>
      <c r="AD441" s="63" t="s">
        <v>1310</v>
      </c>
      <c r="AE441" s="43" t="s">
        <v>137</v>
      </c>
      <c r="AF441" s="2"/>
      <c r="BE441" s="8" t="str">
        <f t="shared" si="493"/>
        <v>X</v>
      </c>
      <c r="BG441" s="8" t="str">
        <f t="shared" si="430"/>
        <v/>
      </c>
      <c r="BH441" s="8" t="str">
        <f t="shared" si="431"/>
        <v/>
      </c>
      <c r="BI441" s="8" t="str">
        <f t="shared" si="432"/>
        <v/>
      </c>
      <c r="BJ441" s="8" t="str">
        <f t="shared" si="433"/>
        <v/>
      </c>
      <c r="BK441" s="8" t="str">
        <f t="shared" si="434"/>
        <v/>
      </c>
      <c r="BL441" s="8" t="str">
        <f t="shared" si="435"/>
        <v>Yellow</v>
      </c>
      <c r="BM441" s="8" t="str">
        <f t="shared" si="436"/>
        <v/>
      </c>
      <c r="BN441" s="8" t="str">
        <f t="shared" si="437"/>
        <v>Yellow</v>
      </c>
      <c r="BO441" s="8" t="str">
        <f t="shared" si="438"/>
        <v>Yellow</v>
      </c>
      <c r="BP441" s="8" t="str">
        <f t="shared" si="439"/>
        <v>Yellow</v>
      </c>
      <c r="BQ441" s="8" t="str">
        <f t="shared" si="440"/>
        <v>Yellow</v>
      </c>
      <c r="BR441" s="8" t="str">
        <f t="shared" si="441"/>
        <v>Yellow</v>
      </c>
      <c r="BS441" s="8" t="str">
        <f t="shared" si="442"/>
        <v>Yellow</v>
      </c>
      <c r="BT441" s="8" t="str">
        <f t="shared" si="443"/>
        <v>Yellow</v>
      </c>
      <c r="BU441" s="8" t="str">
        <f t="shared" si="444"/>
        <v>Yellow</v>
      </c>
      <c r="BV441" s="8" t="str">
        <f t="shared" si="445"/>
        <v>Yellow</v>
      </c>
      <c r="BW441" s="8" t="str">
        <f t="shared" si="446"/>
        <v>Yellow</v>
      </c>
      <c r="BX441" s="8" t="str">
        <f t="shared" si="447"/>
        <v>Yellow</v>
      </c>
      <c r="BY441" s="8" t="str">
        <f t="shared" si="448"/>
        <v>Yellow</v>
      </c>
      <c r="BZ441" s="8" t="str">
        <f t="shared" si="449"/>
        <v>Yellow</v>
      </c>
      <c r="CA441" s="8" t="str">
        <f t="shared" si="450"/>
        <v>Yellow</v>
      </c>
      <c r="CB441" s="8" t="str">
        <f t="shared" si="451"/>
        <v>Yellow</v>
      </c>
      <c r="CC441" s="8" t="str">
        <f t="shared" si="452"/>
        <v>Yellow</v>
      </c>
      <c r="CD441" s="8" t="str">
        <f t="shared" si="453"/>
        <v>Yellow</v>
      </c>
      <c r="CE441" s="8" t="str">
        <f t="shared" si="454"/>
        <v>Yellow</v>
      </c>
      <c r="CF441" s="8" t="str">
        <f t="shared" si="455"/>
        <v>Yellow</v>
      </c>
      <c r="CG441" s="8" t="str">
        <f t="shared" si="494"/>
        <v>Yellow</v>
      </c>
      <c r="CH441" s="8" t="str">
        <f t="shared" si="456"/>
        <v/>
      </c>
      <c r="CI441" s="8" t="str">
        <f t="shared" si="495"/>
        <v/>
      </c>
      <c r="CJ441" s="8" t="str">
        <f t="shared" si="457"/>
        <v>Yellow</v>
      </c>
      <c r="CL441" s="10" t="str">
        <f t="shared" si="496"/>
        <v>Turks and Caicos Islands - Providenciales - The Strand Turks &amp; Caicos</v>
      </c>
      <c r="CN441" s="22" t="str">
        <f t="shared" si="458"/>
        <v/>
      </c>
      <c r="CO441" s="22" t="str">
        <f t="shared" si="459"/>
        <v/>
      </c>
      <c r="CP441" s="22" t="str">
        <f t="shared" si="460"/>
        <v/>
      </c>
      <c r="CQ441" s="22" t="str">
        <f t="shared" si="461"/>
        <v/>
      </c>
      <c r="CR441" s="22" t="str">
        <f t="shared" si="497"/>
        <v/>
      </c>
      <c r="CS441" s="22" t="str">
        <f t="shared" si="498"/>
        <v/>
      </c>
      <c r="CY441" s="8" t="str">
        <f t="shared" si="462"/>
        <v>X</v>
      </c>
      <c r="CZ441" s="29" t="str">
        <f t="shared" si="463"/>
        <v>X</v>
      </c>
      <c r="DB441" s="8" t="str">
        <f t="shared" si="464"/>
        <v>X</v>
      </c>
      <c r="DC441" s="8" t="str">
        <f t="shared" si="465"/>
        <v>X</v>
      </c>
      <c r="DD441" s="8" t="str">
        <f t="shared" si="466"/>
        <v>X</v>
      </c>
      <c r="DE441" s="8" t="str">
        <f t="shared" si="467"/>
        <v>X</v>
      </c>
      <c r="DF441" s="8" t="str">
        <f t="shared" si="468"/>
        <v>X</v>
      </c>
      <c r="DG441" s="8" t="str">
        <f t="shared" si="469"/>
        <v>X</v>
      </c>
      <c r="DH441" s="8" t="str">
        <f t="shared" si="470"/>
        <v>X</v>
      </c>
      <c r="DI441" s="8" t="str">
        <f t="shared" si="471"/>
        <v>X</v>
      </c>
      <c r="DJ441" s="8" t="str">
        <f t="shared" si="472"/>
        <v>X</v>
      </c>
      <c r="DK441" s="8" t="str">
        <f t="shared" si="473"/>
        <v>X</v>
      </c>
      <c r="DL441" s="8" t="str">
        <f t="shared" si="474"/>
        <v>X</v>
      </c>
      <c r="DM441" s="8" t="str">
        <f t="shared" si="475"/>
        <v>X</v>
      </c>
      <c r="DN441" s="8" t="str">
        <f t="shared" si="476"/>
        <v>X</v>
      </c>
      <c r="DO441" s="8" t="str">
        <f t="shared" si="477"/>
        <v>X</v>
      </c>
      <c r="DP441" s="8" t="str">
        <f t="shared" si="478"/>
        <v>X</v>
      </c>
      <c r="DQ441" s="8" t="str">
        <f t="shared" si="479"/>
        <v>X</v>
      </c>
      <c r="DR441" s="8" t="str">
        <f t="shared" si="480"/>
        <v>X</v>
      </c>
      <c r="DS441" s="8" t="str">
        <f t="shared" si="481"/>
        <v>X</v>
      </c>
      <c r="DT441" s="8" t="str">
        <f t="shared" si="482"/>
        <v>X</v>
      </c>
      <c r="DU441" s="8" t="str">
        <f t="shared" si="483"/>
        <v>X</v>
      </c>
      <c r="DV441" s="8" t="str">
        <f t="shared" si="484"/>
        <v>X</v>
      </c>
      <c r="DW441" s="8" t="str">
        <f t="shared" si="485"/>
        <v>X</v>
      </c>
      <c r="DX441" s="8" t="str">
        <f t="shared" si="486"/>
        <v>X</v>
      </c>
      <c r="DZ441" s="8" t="str">
        <f t="shared" si="487"/>
        <v>X</v>
      </c>
      <c r="EB441" s="8">
        <f>IF($DZ441="", "", COUNTIF($DZ$11:$DZ441, "X"))</f>
        <v>431</v>
      </c>
      <c r="ED441" s="10" t="str">
        <f t="shared" si="488"/>
        <v>431. The Strand Turks &amp; Caicos</v>
      </c>
      <c r="EF441" s="8">
        <v>431</v>
      </c>
      <c r="EH441" s="10" t="str">
        <f>IF($B441="", "", IF(COUNTIF($B$11:$B441, $B441)&gt;1, "", $B441))</f>
        <v/>
      </c>
      <c r="EI441" s="8" t="str">
        <f t="shared" si="489"/>
        <v/>
      </c>
      <c r="EJ441" s="10" t="str">
        <f t="shared" si="490"/>
        <v/>
      </c>
      <c r="EL441" s="10" t="str">
        <f>IF($C441="", "", IF(COUNTIF($C$11:$C441, $C441)&gt;1, "", $C441))</f>
        <v/>
      </c>
      <c r="EM441" s="8" t="str">
        <f t="shared" si="491"/>
        <v/>
      </c>
      <c r="EN441" s="10" t="str">
        <f t="shared" si="492"/>
        <v/>
      </c>
    </row>
    <row r="442" spans="1:144" hidden="1" x14ac:dyDescent="0.35">
      <c r="A442" s="2"/>
      <c r="B442" s="41" t="s">
        <v>717</v>
      </c>
      <c r="C442" s="42" t="s">
        <v>718</v>
      </c>
      <c r="D442" s="42" t="s">
        <v>719</v>
      </c>
      <c r="E442" s="49">
        <v>140</v>
      </c>
      <c r="F442" s="49">
        <v>133</v>
      </c>
      <c r="G442" s="49">
        <v>7</v>
      </c>
      <c r="H442" s="49">
        <v>1</v>
      </c>
      <c r="I442" s="42" t="s">
        <v>137</v>
      </c>
      <c r="J442" s="50" t="s">
        <v>137</v>
      </c>
      <c r="K442" s="49" t="s">
        <v>137</v>
      </c>
      <c r="L442" s="49">
        <v>270</v>
      </c>
      <c r="M442" s="49">
        <v>180</v>
      </c>
      <c r="N442" s="49">
        <v>100</v>
      </c>
      <c r="O442" s="49" t="s">
        <v>137</v>
      </c>
      <c r="P442" s="49" t="s">
        <v>137</v>
      </c>
      <c r="Q442" s="49" t="s">
        <v>137</v>
      </c>
      <c r="R442" s="49">
        <v>180</v>
      </c>
      <c r="S442" s="50" t="s">
        <v>8</v>
      </c>
      <c r="T442" s="49" t="s">
        <v>137</v>
      </c>
      <c r="U442" s="49" t="s">
        <v>137</v>
      </c>
      <c r="V442" s="49" t="s">
        <v>137</v>
      </c>
      <c r="W442" s="50" t="s">
        <v>7</v>
      </c>
      <c r="X442" s="49" t="s">
        <v>137</v>
      </c>
      <c r="Y442" s="50" t="s">
        <v>137</v>
      </c>
      <c r="Z442" s="49" t="s">
        <v>137</v>
      </c>
      <c r="AA442" s="49" t="s">
        <v>137</v>
      </c>
      <c r="AB442" s="67" t="s">
        <v>137</v>
      </c>
      <c r="AC442" s="63" t="s">
        <v>790</v>
      </c>
      <c r="AD442" s="63" t="s">
        <v>1147</v>
      </c>
      <c r="AE442" s="43" t="s">
        <v>137</v>
      </c>
      <c r="AF442" s="2"/>
      <c r="BE442" s="8" t="str">
        <f t="shared" si="493"/>
        <v>X</v>
      </c>
      <c r="BG442" s="8" t="str">
        <f t="shared" si="430"/>
        <v/>
      </c>
      <c r="BH442" s="8" t="str">
        <f t="shared" si="431"/>
        <v/>
      </c>
      <c r="BI442" s="8" t="str">
        <f t="shared" si="432"/>
        <v/>
      </c>
      <c r="BJ442" s="8" t="str">
        <f t="shared" si="433"/>
        <v/>
      </c>
      <c r="BK442" s="8" t="str">
        <f t="shared" si="434"/>
        <v/>
      </c>
      <c r="BL442" s="8" t="str">
        <f t="shared" si="435"/>
        <v/>
      </c>
      <c r="BM442" s="8" t="str">
        <f t="shared" si="436"/>
        <v/>
      </c>
      <c r="BN442" s="8" t="str">
        <f t="shared" si="437"/>
        <v>Yellow</v>
      </c>
      <c r="BO442" s="8" t="str">
        <f t="shared" si="438"/>
        <v>Yellow</v>
      </c>
      <c r="BP442" s="8" t="str">
        <f t="shared" si="439"/>
        <v>Yellow</v>
      </c>
      <c r="BQ442" s="8" t="str">
        <f t="shared" si="440"/>
        <v/>
      </c>
      <c r="BR442" s="8" t="str">
        <f t="shared" si="441"/>
        <v/>
      </c>
      <c r="BS442" s="8" t="str">
        <f t="shared" si="442"/>
        <v/>
      </c>
      <c r="BT442" s="8" t="str">
        <f t="shared" si="443"/>
        <v>Yellow</v>
      </c>
      <c r="BU442" s="8" t="str">
        <f t="shared" si="444"/>
        <v>Yellow</v>
      </c>
      <c r="BV442" s="8" t="str">
        <f t="shared" si="445"/>
        <v>Yellow</v>
      </c>
      <c r="BW442" s="8" t="str">
        <f t="shared" si="446"/>
        <v/>
      </c>
      <c r="BX442" s="8" t="str">
        <f t="shared" si="447"/>
        <v/>
      </c>
      <c r="BY442" s="8" t="str">
        <f t="shared" si="448"/>
        <v>Yellow</v>
      </c>
      <c r="BZ442" s="8" t="str">
        <f t="shared" si="449"/>
        <v>Yellow</v>
      </c>
      <c r="CA442" s="8" t="str">
        <f t="shared" si="450"/>
        <v>Yellow</v>
      </c>
      <c r="CB442" s="8" t="str">
        <f t="shared" si="451"/>
        <v/>
      </c>
      <c r="CC442" s="8" t="str">
        <f t="shared" si="452"/>
        <v>Yellow</v>
      </c>
      <c r="CD442" s="8" t="str">
        <f t="shared" si="453"/>
        <v>Yellow</v>
      </c>
      <c r="CE442" s="8" t="str">
        <f t="shared" si="454"/>
        <v>Yellow</v>
      </c>
      <c r="CF442" s="8" t="str">
        <f t="shared" si="455"/>
        <v>Yellow</v>
      </c>
      <c r="CG442" s="8" t="str">
        <f t="shared" si="494"/>
        <v>Yellow</v>
      </c>
      <c r="CH442" s="8" t="str">
        <f t="shared" si="456"/>
        <v/>
      </c>
      <c r="CI442" s="8" t="str">
        <f t="shared" si="495"/>
        <v/>
      </c>
      <c r="CJ442" s="8" t="str">
        <f t="shared" si="457"/>
        <v>Yellow</v>
      </c>
      <c r="CL442" s="10" t="str">
        <f t="shared" si="496"/>
        <v>Ukraine - Kyiv - Opera Hotel</v>
      </c>
      <c r="CN442" s="22">
        <f t="shared" si="458"/>
        <v>270</v>
      </c>
      <c r="CO442" s="22" t="str">
        <f t="shared" si="459"/>
        <v/>
      </c>
      <c r="CP442" s="22" t="str">
        <f t="shared" si="460"/>
        <v/>
      </c>
      <c r="CQ442" s="22" t="str">
        <f t="shared" si="461"/>
        <v/>
      </c>
      <c r="CR442" s="22" t="str">
        <f t="shared" si="497"/>
        <v/>
      </c>
      <c r="CS442" s="22" t="str">
        <f t="shared" si="498"/>
        <v/>
      </c>
      <c r="CY442" s="8" t="str">
        <f t="shared" si="462"/>
        <v>X</v>
      </c>
      <c r="CZ442" s="29" t="str">
        <f t="shared" si="463"/>
        <v>X</v>
      </c>
      <c r="DB442" s="8" t="str">
        <f t="shared" si="464"/>
        <v>X</v>
      </c>
      <c r="DC442" s="8" t="str">
        <f t="shared" si="465"/>
        <v>X</v>
      </c>
      <c r="DD442" s="8" t="str">
        <f t="shared" si="466"/>
        <v>X</v>
      </c>
      <c r="DE442" s="8" t="str">
        <f t="shared" si="467"/>
        <v>X</v>
      </c>
      <c r="DF442" s="8" t="str">
        <f t="shared" si="468"/>
        <v>X</v>
      </c>
      <c r="DG442" s="8" t="str">
        <f t="shared" si="469"/>
        <v>X</v>
      </c>
      <c r="DH442" s="8" t="str">
        <f t="shared" si="470"/>
        <v>X</v>
      </c>
      <c r="DI442" s="8" t="str">
        <f t="shared" si="471"/>
        <v>X</v>
      </c>
      <c r="DJ442" s="8" t="str">
        <f t="shared" si="472"/>
        <v>X</v>
      </c>
      <c r="DK442" s="8" t="str">
        <f t="shared" si="473"/>
        <v>X</v>
      </c>
      <c r="DL442" s="8" t="str">
        <f t="shared" si="474"/>
        <v>X</v>
      </c>
      <c r="DM442" s="8" t="str">
        <f t="shared" si="475"/>
        <v>X</v>
      </c>
      <c r="DN442" s="8" t="str">
        <f t="shared" si="476"/>
        <v>X</v>
      </c>
      <c r="DO442" s="8" t="str">
        <f t="shared" si="477"/>
        <v>X</v>
      </c>
      <c r="DP442" s="8" t="str">
        <f t="shared" si="478"/>
        <v>X</v>
      </c>
      <c r="DQ442" s="8" t="str">
        <f t="shared" si="479"/>
        <v>X</v>
      </c>
      <c r="DR442" s="8" t="str">
        <f t="shared" si="480"/>
        <v>X</v>
      </c>
      <c r="DS442" s="8" t="str">
        <f t="shared" si="481"/>
        <v>X</v>
      </c>
      <c r="DT442" s="8" t="str">
        <f t="shared" si="482"/>
        <v>X</v>
      </c>
      <c r="DU442" s="8" t="str">
        <f t="shared" si="483"/>
        <v>X</v>
      </c>
      <c r="DV442" s="8" t="str">
        <f t="shared" si="484"/>
        <v>X</v>
      </c>
      <c r="DW442" s="8" t="str">
        <f t="shared" si="485"/>
        <v>X</v>
      </c>
      <c r="DX442" s="8" t="str">
        <f t="shared" si="486"/>
        <v>X</v>
      </c>
      <c r="DZ442" s="8" t="str">
        <f t="shared" si="487"/>
        <v>X</v>
      </c>
      <c r="EB442" s="8">
        <f>IF($DZ442="", "", COUNTIF($DZ$11:$DZ442, "X"))</f>
        <v>432</v>
      </c>
      <c r="ED442" s="10" t="str">
        <f t="shared" si="488"/>
        <v>432. Opera Hotel</v>
      </c>
      <c r="EF442" s="8">
        <v>432</v>
      </c>
      <c r="EH442" s="10" t="str">
        <f>IF($B442="", "", IF(COUNTIF($B$11:$B442, $B442)&gt;1, "", $B442))</f>
        <v>Ukraine</v>
      </c>
      <c r="EI442" s="8">
        <f t="shared" si="489"/>
        <v>72</v>
      </c>
      <c r="EJ442" s="10" t="str">
        <f t="shared" si="490"/>
        <v/>
      </c>
      <c r="EL442" s="10" t="str">
        <f>IF($C442="", "", IF(COUNTIF($C$11:$C442, $C442)&gt;1, "", $C442))</f>
        <v>Kyiv</v>
      </c>
      <c r="EM442" s="8">
        <f t="shared" si="491"/>
        <v>147</v>
      </c>
      <c r="EN442" s="10" t="str">
        <f t="shared" si="492"/>
        <v/>
      </c>
    </row>
    <row r="443" spans="1:144" hidden="1" x14ac:dyDescent="0.35">
      <c r="A443" s="2"/>
      <c r="B443" s="41" t="s">
        <v>720</v>
      </c>
      <c r="C443" s="42" t="s">
        <v>721</v>
      </c>
      <c r="D443" s="42" t="s">
        <v>722</v>
      </c>
      <c r="E443" s="49">
        <v>50</v>
      </c>
      <c r="F443" s="49">
        <v>29</v>
      </c>
      <c r="G443" s="49">
        <v>21</v>
      </c>
      <c r="H443" s="49">
        <v>11</v>
      </c>
      <c r="I443" s="42" t="s">
        <v>137</v>
      </c>
      <c r="J443" s="50" t="s">
        <v>137</v>
      </c>
      <c r="K443" s="49">
        <v>150</v>
      </c>
      <c r="L443" s="49">
        <v>2500</v>
      </c>
      <c r="M443" s="49">
        <v>300</v>
      </c>
      <c r="N443" s="49">
        <v>150</v>
      </c>
      <c r="O443" s="49" t="s">
        <v>137</v>
      </c>
      <c r="P443" s="49" t="s">
        <v>137</v>
      </c>
      <c r="Q443" s="49">
        <v>300</v>
      </c>
      <c r="R443" s="49">
        <v>350</v>
      </c>
      <c r="S443" s="50" t="s">
        <v>8</v>
      </c>
      <c r="T443" s="49" t="s">
        <v>137</v>
      </c>
      <c r="U443" s="49" t="s">
        <v>137</v>
      </c>
      <c r="V443" s="49" t="s">
        <v>137</v>
      </c>
      <c r="W443" s="50" t="s">
        <v>7</v>
      </c>
      <c r="X443" s="49" t="s">
        <v>137</v>
      </c>
      <c r="Y443" s="50" t="s">
        <v>137</v>
      </c>
      <c r="Z443" s="49" t="s">
        <v>137</v>
      </c>
      <c r="AA443" s="49">
        <v>19</v>
      </c>
      <c r="AB443" s="67" t="s">
        <v>137</v>
      </c>
      <c r="AC443" s="63" t="s">
        <v>930</v>
      </c>
      <c r="AD443" s="63" t="s">
        <v>1148</v>
      </c>
      <c r="AE443" s="43" t="s">
        <v>137</v>
      </c>
      <c r="AF443" s="2"/>
      <c r="BE443" s="8" t="str">
        <f t="shared" si="493"/>
        <v>X</v>
      </c>
      <c r="BG443" s="8" t="str">
        <f t="shared" si="430"/>
        <v/>
      </c>
      <c r="BH443" s="8" t="str">
        <f t="shared" si="431"/>
        <v/>
      </c>
      <c r="BI443" s="8" t="str">
        <f t="shared" si="432"/>
        <v/>
      </c>
      <c r="BJ443" s="8" t="str">
        <f t="shared" si="433"/>
        <v/>
      </c>
      <c r="BK443" s="8" t="str">
        <f t="shared" si="434"/>
        <v/>
      </c>
      <c r="BL443" s="8" t="str">
        <f t="shared" si="435"/>
        <v/>
      </c>
      <c r="BM443" s="8" t="str">
        <f t="shared" si="436"/>
        <v/>
      </c>
      <c r="BN443" s="8" t="str">
        <f t="shared" si="437"/>
        <v>Yellow</v>
      </c>
      <c r="BO443" s="8" t="str">
        <f t="shared" si="438"/>
        <v>Yellow</v>
      </c>
      <c r="BP443" s="8" t="str">
        <f t="shared" si="439"/>
        <v/>
      </c>
      <c r="BQ443" s="8" t="str">
        <f t="shared" si="440"/>
        <v/>
      </c>
      <c r="BR443" s="8" t="str">
        <f t="shared" si="441"/>
        <v/>
      </c>
      <c r="BS443" s="8" t="str">
        <f t="shared" si="442"/>
        <v/>
      </c>
      <c r="BT443" s="8" t="str">
        <f t="shared" si="443"/>
        <v>Yellow</v>
      </c>
      <c r="BU443" s="8" t="str">
        <f t="shared" si="444"/>
        <v>Yellow</v>
      </c>
      <c r="BV443" s="8" t="str">
        <f t="shared" si="445"/>
        <v/>
      </c>
      <c r="BW443" s="8" t="str">
        <f t="shared" si="446"/>
        <v/>
      </c>
      <c r="BX443" s="8" t="str">
        <f t="shared" si="447"/>
        <v/>
      </c>
      <c r="BY443" s="8" t="str">
        <f t="shared" si="448"/>
        <v>Yellow</v>
      </c>
      <c r="BZ443" s="8" t="str">
        <f t="shared" si="449"/>
        <v>Yellow</v>
      </c>
      <c r="CA443" s="8" t="str">
        <f t="shared" si="450"/>
        <v>Yellow</v>
      </c>
      <c r="CB443" s="8" t="str">
        <f t="shared" si="451"/>
        <v/>
      </c>
      <c r="CC443" s="8" t="str">
        <f t="shared" si="452"/>
        <v>Yellow</v>
      </c>
      <c r="CD443" s="8" t="str">
        <f t="shared" si="453"/>
        <v>Yellow</v>
      </c>
      <c r="CE443" s="8" t="str">
        <f t="shared" si="454"/>
        <v>Yellow</v>
      </c>
      <c r="CF443" s="8" t="str">
        <f t="shared" si="455"/>
        <v/>
      </c>
      <c r="CG443" s="8" t="str">
        <f t="shared" si="494"/>
        <v>Yellow</v>
      </c>
      <c r="CH443" s="8" t="str">
        <f t="shared" si="456"/>
        <v/>
      </c>
      <c r="CI443" s="8" t="str">
        <f t="shared" si="495"/>
        <v/>
      </c>
      <c r="CJ443" s="8" t="str">
        <f t="shared" si="457"/>
        <v>Yellow</v>
      </c>
      <c r="CL443" s="10" t="str">
        <f t="shared" si="496"/>
        <v>United Arab Emirates - Dubai - Residence &amp; Spa at One&amp;Only Royal Mirage</v>
      </c>
      <c r="CN443" s="22">
        <f t="shared" si="458"/>
        <v>2500</v>
      </c>
      <c r="CO443" s="22" t="str">
        <f t="shared" si="459"/>
        <v/>
      </c>
      <c r="CP443" s="22" t="str">
        <f t="shared" si="460"/>
        <v/>
      </c>
      <c r="CQ443" s="22" t="str">
        <f t="shared" si="461"/>
        <v/>
      </c>
      <c r="CR443" s="22" t="str">
        <f t="shared" si="497"/>
        <v/>
      </c>
      <c r="CS443" s="22">
        <f t="shared" si="498"/>
        <v>19</v>
      </c>
      <c r="CY443" s="8" t="str">
        <f t="shared" si="462"/>
        <v>X</v>
      </c>
      <c r="CZ443" s="29" t="str">
        <f t="shared" si="463"/>
        <v>X</v>
      </c>
      <c r="DB443" s="8" t="str">
        <f t="shared" si="464"/>
        <v>X</v>
      </c>
      <c r="DC443" s="8" t="str">
        <f t="shared" si="465"/>
        <v>X</v>
      </c>
      <c r="DD443" s="8" t="str">
        <f t="shared" si="466"/>
        <v>X</v>
      </c>
      <c r="DE443" s="8" t="str">
        <f t="shared" si="467"/>
        <v>X</v>
      </c>
      <c r="DF443" s="8" t="str">
        <f t="shared" si="468"/>
        <v>X</v>
      </c>
      <c r="DG443" s="8" t="str">
        <f t="shared" si="469"/>
        <v>X</v>
      </c>
      <c r="DH443" s="8" t="str">
        <f t="shared" si="470"/>
        <v>X</v>
      </c>
      <c r="DI443" s="8" t="str">
        <f t="shared" si="471"/>
        <v>X</v>
      </c>
      <c r="DJ443" s="8" t="str">
        <f t="shared" si="472"/>
        <v>X</v>
      </c>
      <c r="DK443" s="8" t="str">
        <f t="shared" si="473"/>
        <v>X</v>
      </c>
      <c r="DL443" s="8" t="str">
        <f t="shared" si="474"/>
        <v>X</v>
      </c>
      <c r="DM443" s="8" t="str">
        <f t="shared" si="475"/>
        <v>X</v>
      </c>
      <c r="DN443" s="8" t="str">
        <f t="shared" si="476"/>
        <v>X</v>
      </c>
      <c r="DO443" s="8" t="str">
        <f t="shared" si="477"/>
        <v>X</v>
      </c>
      <c r="DP443" s="8" t="str">
        <f t="shared" si="478"/>
        <v>X</v>
      </c>
      <c r="DQ443" s="8" t="str">
        <f t="shared" si="479"/>
        <v>X</v>
      </c>
      <c r="DR443" s="8" t="str">
        <f t="shared" si="480"/>
        <v>X</v>
      </c>
      <c r="DS443" s="8" t="str">
        <f t="shared" si="481"/>
        <v>X</v>
      </c>
      <c r="DT443" s="8" t="str">
        <f t="shared" si="482"/>
        <v>X</v>
      </c>
      <c r="DU443" s="8" t="str">
        <f t="shared" si="483"/>
        <v>X</v>
      </c>
      <c r="DV443" s="8" t="str">
        <f t="shared" si="484"/>
        <v>X</v>
      </c>
      <c r="DW443" s="8" t="str">
        <f t="shared" si="485"/>
        <v>X</v>
      </c>
      <c r="DX443" s="8" t="str">
        <f t="shared" si="486"/>
        <v>X</v>
      </c>
      <c r="DZ443" s="8" t="str">
        <f t="shared" si="487"/>
        <v>X</v>
      </c>
      <c r="EB443" s="8">
        <f>IF($DZ443="", "", COUNTIF($DZ$11:$DZ443, "X"))</f>
        <v>433</v>
      </c>
      <c r="ED443" s="10" t="str">
        <f t="shared" si="488"/>
        <v>433. Residence &amp; Spa at One&amp;Only Royal Mirage</v>
      </c>
      <c r="EF443" s="8">
        <v>433</v>
      </c>
      <c r="EH443" s="10" t="str">
        <f>IF($B443="", "", IF(COUNTIF($B$11:$B443, $B443)&gt;1, "", $B443))</f>
        <v>United Arab Emirates</v>
      </c>
      <c r="EI443" s="8">
        <f t="shared" si="489"/>
        <v>73</v>
      </c>
      <c r="EJ443" s="10" t="str">
        <f t="shared" si="490"/>
        <v/>
      </c>
      <c r="EL443" s="10" t="str">
        <f>IF($C443="", "", IF(COUNTIF($C$11:$C443, $C443)&gt;1, "", $C443))</f>
        <v>Dubai</v>
      </c>
      <c r="EM443" s="8">
        <f t="shared" si="491"/>
        <v>84</v>
      </c>
      <c r="EN443" s="10" t="str">
        <f t="shared" si="492"/>
        <v/>
      </c>
    </row>
    <row r="444" spans="1:144" hidden="1" x14ac:dyDescent="0.35">
      <c r="A444" s="2"/>
      <c r="B444" s="41" t="s">
        <v>720</v>
      </c>
      <c r="C444" s="42" t="s">
        <v>721</v>
      </c>
      <c r="D444" s="42" t="s">
        <v>1311</v>
      </c>
      <c r="E444" s="49">
        <v>19</v>
      </c>
      <c r="F444" s="49">
        <v>0</v>
      </c>
      <c r="G444" s="49">
        <v>19</v>
      </c>
      <c r="H444" s="49">
        <v>0</v>
      </c>
      <c r="I444" s="42" t="s">
        <v>137</v>
      </c>
      <c r="J444" s="50" t="s">
        <v>137</v>
      </c>
      <c r="K444" s="49" t="s">
        <v>137</v>
      </c>
      <c r="L444" s="49" t="s">
        <v>137</v>
      </c>
      <c r="M444" s="49" t="s">
        <v>137</v>
      </c>
      <c r="N444" s="49" t="s">
        <v>137</v>
      </c>
      <c r="O444" s="49" t="s">
        <v>137</v>
      </c>
      <c r="P444" s="49" t="s">
        <v>137</v>
      </c>
      <c r="Q444" s="49" t="s">
        <v>137</v>
      </c>
      <c r="R444" s="49" t="s">
        <v>137</v>
      </c>
      <c r="S444" s="50" t="s">
        <v>137</v>
      </c>
      <c r="T444" s="49" t="s">
        <v>137</v>
      </c>
      <c r="U444" s="49" t="s">
        <v>137</v>
      </c>
      <c r="V444" s="49" t="s">
        <v>137</v>
      </c>
      <c r="W444" s="50" t="s">
        <v>137</v>
      </c>
      <c r="X444" s="49" t="s">
        <v>137</v>
      </c>
      <c r="Y444" s="50" t="s">
        <v>137</v>
      </c>
      <c r="Z444" s="49" t="s">
        <v>137</v>
      </c>
      <c r="AA444" s="49" t="s">
        <v>137</v>
      </c>
      <c r="AB444" s="67" t="s">
        <v>137</v>
      </c>
      <c r="AC444" s="63" t="s">
        <v>930</v>
      </c>
      <c r="AD444" s="63" t="s">
        <v>1312</v>
      </c>
      <c r="AE444" s="43" t="s">
        <v>137</v>
      </c>
      <c r="AF444" s="2"/>
      <c r="BE444" s="8" t="str">
        <f t="shared" si="493"/>
        <v>X</v>
      </c>
      <c r="BG444" s="8" t="str">
        <f t="shared" si="430"/>
        <v/>
      </c>
      <c r="BH444" s="8" t="str">
        <f t="shared" si="431"/>
        <v/>
      </c>
      <c r="BI444" s="8" t="str">
        <f t="shared" si="432"/>
        <v/>
      </c>
      <c r="BJ444" s="8" t="str">
        <f t="shared" si="433"/>
        <v/>
      </c>
      <c r="BK444" s="8" t="str">
        <f t="shared" si="434"/>
        <v/>
      </c>
      <c r="BL444" s="8" t="str">
        <f t="shared" si="435"/>
        <v/>
      </c>
      <c r="BM444" s="8" t="str">
        <f t="shared" si="436"/>
        <v/>
      </c>
      <c r="BN444" s="8" t="str">
        <f t="shared" si="437"/>
        <v>Yellow</v>
      </c>
      <c r="BO444" s="8" t="str">
        <f t="shared" si="438"/>
        <v>Yellow</v>
      </c>
      <c r="BP444" s="8" t="str">
        <f t="shared" si="439"/>
        <v>Yellow</v>
      </c>
      <c r="BQ444" s="8" t="str">
        <f t="shared" si="440"/>
        <v>Yellow</v>
      </c>
      <c r="BR444" s="8" t="str">
        <f t="shared" si="441"/>
        <v>Yellow</v>
      </c>
      <c r="BS444" s="8" t="str">
        <f t="shared" si="442"/>
        <v>Yellow</v>
      </c>
      <c r="BT444" s="8" t="str">
        <f t="shared" si="443"/>
        <v>Yellow</v>
      </c>
      <c r="BU444" s="8" t="str">
        <f t="shared" si="444"/>
        <v>Yellow</v>
      </c>
      <c r="BV444" s="8" t="str">
        <f t="shared" si="445"/>
        <v>Yellow</v>
      </c>
      <c r="BW444" s="8" t="str">
        <f t="shared" si="446"/>
        <v>Yellow</v>
      </c>
      <c r="BX444" s="8" t="str">
        <f t="shared" si="447"/>
        <v>Yellow</v>
      </c>
      <c r="BY444" s="8" t="str">
        <f t="shared" si="448"/>
        <v>Yellow</v>
      </c>
      <c r="BZ444" s="8" t="str">
        <f t="shared" si="449"/>
        <v>Yellow</v>
      </c>
      <c r="CA444" s="8" t="str">
        <f t="shared" si="450"/>
        <v>Yellow</v>
      </c>
      <c r="CB444" s="8" t="str">
        <f t="shared" si="451"/>
        <v>Yellow</v>
      </c>
      <c r="CC444" s="8" t="str">
        <f t="shared" si="452"/>
        <v>Yellow</v>
      </c>
      <c r="CD444" s="8" t="str">
        <f t="shared" si="453"/>
        <v>Yellow</v>
      </c>
      <c r="CE444" s="8" t="str">
        <f t="shared" si="454"/>
        <v>Yellow</v>
      </c>
      <c r="CF444" s="8" t="str">
        <f t="shared" si="455"/>
        <v>Yellow</v>
      </c>
      <c r="CG444" s="8" t="str">
        <f t="shared" si="494"/>
        <v>Yellow</v>
      </c>
      <c r="CH444" s="8" t="str">
        <f t="shared" si="456"/>
        <v/>
      </c>
      <c r="CI444" s="8" t="str">
        <f t="shared" si="495"/>
        <v/>
      </c>
      <c r="CJ444" s="8" t="str">
        <f t="shared" si="457"/>
        <v>Yellow</v>
      </c>
      <c r="CL444" s="10" t="str">
        <f t="shared" si="496"/>
        <v>United Arab Emirates - Dubai - The Biltmore Hotel Villas</v>
      </c>
      <c r="CN444" s="22" t="str">
        <f t="shared" si="458"/>
        <v/>
      </c>
      <c r="CO444" s="22" t="str">
        <f t="shared" si="459"/>
        <v/>
      </c>
      <c r="CP444" s="22" t="str">
        <f t="shared" si="460"/>
        <v/>
      </c>
      <c r="CQ444" s="22" t="str">
        <f t="shared" si="461"/>
        <v/>
      </c>
      <c r="CR444" s="22" t="str">
        <f t="shared" si="497"/>
        <v/>
      </c>
      <c r="CS444" s="22" t="str">
        <f t="shared" si="498"/>
        <v/>
      </c>
      <c r="CY444" s="8" t="str">
        <f t="shared" si="462"/>
        <v>X</v>
      </c>
      <c r="CZ444" s="29" t="str">
        <f t="shared" si="463"/>
        <v>X</v>
      </c>
      <c r="DB444" s="8" t="str">
        <f t="shared" si="464"/>
        <v>X</v>
      </c>
      <c r="DC444" s="8" t="str">
        <f t="shared" si="465"/>
        <v>X</v>
      </c>
      <c r="DD444" s="8" t="str">
        <f t="shared" si="466"/>
        <v>X</v>
      </c>
      <c r="DE444" s="8" t="str">
        <f t="shared" si="467"/>
        <v>X</v>
      </c>
      <c r="DF444" s="8" t="str">
        <f t="shared" si="468"/>
        <v>X</v>
      </c>
      <c r="DG444" s="8" t="str">
        <f t="shared" si="469"/>
        <v>X</v>
      </c>
      <c r="DH444" s="8" t="str">
        <f t="shared" si="470"/>
        <v>X</v>
      </c>
      <c r="DI444" s="8" t="str">
        <f t="shared" si="471"/>
        <v>X</v>
      </c>
      <c r="DJ444" s="8" t="str">
        <f t="shared" si="472"/>
        <v>X</v>
      </c>
      <c r="DK444" s="8" t="str">
        <f t="shared" si="473"/>
        <v>X</v>
      </c>
      <c r="DL444" s="8" t="str">
        <f t="shared" si="474"/>
        <v>X</v>
      </c>
      <c r="DM444" s="8" t="str">
        <f t="shared" si="475"/>
        <v>X</v>
      </c>
      <c r="DN444" s="8" t="str">
        <f t="shared" si="476"/>
        <v>X</v>
      </c>
      <c r="DO444" s="8" t="str">
        <f t="shared" si="477"/>
        <v>X</v>
      </c>
      <c r="DP444" s="8" t="str">
        <f t="shared" si="478"/>
        <v>X</v>
      </c>
      <c r="DQ444" s="8" t="str">
        <f t="shared" si="479"/>
        <v>X</v>
      </c>
      <c r="DR444" s="8" t="str">
        <f t="shared" si="480"/>
        <v>X</v>
      </c>
      <c r="DS444" s="8" t="str">
        <f t="shared" si="481"/>
        <v>X</v>
      </c>
      <c r="DT444" s="8" t="str">
        <f t="shared" si="482"/>
        <v>X</v>
      </c>
      <c r="DU444" s="8" t="str">
        <f t="shared" si="483"/>
        <v>X</v>
      </c>
      <c r="DV444" s="8" t="str">
        <f t="shared" si="484"/>
        <v>X</v>
      </c>
      <c r="DW444" s="8" t="str">
        <f t="shared" si="485"/>
        <v>X</v>
      </c>
      <c r="DX444" s="8" t="str">
        <f t="shared" si="486"/>
        <v>X</v>
      </c>
      <c r="DZ444" s="8" t="str">
        <f t="shared" si="487"/>
        <v>X</v>
      </c>
      <c r="EB444" s="8">
        <f>IF($DZ444="", "", COUNTIF($DZ$11:$DZ444, "X"))</f>
        <v>434</v>
      </c>
      <c r="ED444" s="10" t="str">
        <f t="shared" si="488"/>
        <v>434. The Biltmore Hotel Villas</v>
      </c>
      <c r="EF444" s="8">
        <v>434</v>
      </c>
      <c r="EH444" s="10" t="str">
        <f>IF($B444="", "", IF(COUNTIF($B$11:$B444, $B444)&gt;1, "", $B444))</f>
        <v/>
      </c>
      <c r="EI444" s="8" t="str">
        <f t="shared" si="489"/>
        <v/>
      </c>
      <c r="EJ444" s="10" t="str">
        <f t="shared" si="490"/>
        <v/>
      </c>
      <c r="EL444" s="10" t="str">
        <f>IF($C444="", "", IF(COUNTIF($C$11:$C444, $C444)&gt;1, "", $C444))</f>
        <v/>
      </c>
      <c r="EM444" s="8" t="str">
        <f t="shared" si="491"/>
        <v/>
      </c>
      <c r="EN444" s="10" t="str">
        <f t="shared" si="492"/>
        <v/>
      </c>
    </row>
    <row r="445" spans="1:144" hidden="1" x14ac:dyDescent="0.35">
      <c r="A445" s="2"/>
      <c r="B445" s="41" t="s">
        <v>723</v>
      </c>
      <c r="C445" s="42" t="s">
        <v>730</v>
      </c>
      <c r="D445" s="42" t="s">
        <v>1233</v>
      </c>
      <c r="E445" s="49">
        <v>33</v>
      </c>
      <c r="F445" s="49">
        <v>33</v>
      </c>
      <c r="G445" s="49">
        <v>0</v>
      </c>
      <c r="H445" s="49" t="s">
        <v>137</v>
      </c>
      <c r="I445" s="42" t="s">
        <v>137</v>
      </c>
      <c r="J445" s="50" t="s">
        <v>137</v>
      </c>
      <c r="K445" s="49" t="s">
        <v>137</v>
      </c>
      <c r="L445" s="49" t="s">
        <v>137</v>
      </c>
      <c r="M445" s="49" t="s">
        <v>137</v>
      </c>
      <c r="N445" s="49" t="s">
        <v>137</v>
      </c>
      <c r="O445" s="49" t="s">
        <v>137</v>
      </c>
      <c r="P445" s="49" t="s">
        <v>137</v>
      </c>
      <c r="Q445" s="49" t="s">
        <v>137</v>
      </c>
      <c r="R445" s="49" t="s">
        <v>137</v>
      </c>
      <c r="S445" s="50" t="s">
        <v>137</v>
      </c>
      <c r="T445" s="49" t="s">
        <v>137</v>
      </c>
      <c r="U445" s="49" t="s">
        <v>137</v>
      </c>
      <c r="V445" s="49" t="s">
        <v>137</v>
      </c>
      <c r="W445" s="50" t="s">
        <v>137</v>
      </c>
      <c r="X445" s="49" t="s">
        <v>137</v>
      </c>
      <c r="Y445" s="50" t="s">
        <v>137</v>
      </c>
      <c r="Z445" s="49" t="s">
        <v>137</v>
      </c>
      <c r="AA445" s="49" t="s">
        <v>137</v>
      </c>
      <c r="AB445" s="67" t="s">
        <v>137</v>
      </c>
      <c r="AC445" s="63" t="s">
        <v>790</v>
      </c>
      <c r="AD445" s="63" t="s">
        <v>1153</v>
      </c>
      <c r="AE445" s="43" t="s">
        <v>137</v>
      </c>
      <c r="AF445" s="2"/>
      <c r="BE445" s="8" t="str">
        <f t="shared" si="493"/>
        <v>X</v>
      </c>
      <c r="BG445" s="8" t="str">
        <f t="shared" si="430"/>
        <v/>
      </c>
      <c r="BH445" s="8" t="str">
        <f t="shared" si="431"/>
        <v/>
      </c>
      <c r="BI445" s="8" t="str">
        <f t="shared" si="432"/>
        <v/>
      </c>
      <c r="BJ445" s="8" t="str">
        <f t="shared" si="433"/>
        <v/>
      </c>
      <c r="BK445" s="8" t="str">
        <f t="shared" si="434"/>
        <v/>
      </c>
      <c r="BL445" s="8" t="str">
        <f t="shared" si="435"/>
        <v/>
      </c>
      <c r="BM445" s="8" t="str">
        <f t="shared" si="436"/>
        <v>Yellow</v>
      </c>
      <c r="BN445" s="8" t="str">
        <f t="shared" si="437"/>
        <v>Yellow</v>
      </c>
      <c r="BO445" s="8" t="str">
        <f t="shared" si="438"/>
        <v>Yellow</v>
      </c>
      <c r="BP445" s="8" t="str">
        <f t="shared" si="439"/>
        <v>Yellow</v>
      </c>
      <c r="BQ445" s="8" t="str">
        <f t="shared" si="440"/>
        <v>Yellow</v>
      </c>
      <c r="BR445" s="8" t="str">
        <f t="shared" si="441"/>
        <v>Yellow</v>
      </c>
      <c r="BS445" s="8" t="str">
        <f t="shared" si="442"/>
        <v>Yellow</v>
      </c>
      <c r="BT445" s="8" t="str">
        <f t="shared" si="443"/>
        <v>Yellow</v>
      </c>
      <c r="BU445" s="8" t="str">
        <f t="shared" si="444"/>
        <v>Yellow</v>
      </c>
      <c r="BV445" s="8" t="str">
        <f t="shared" si="445"/>
        <v>Yellow</v>
      </c>
      <c r="BW445" s="8" t="str">
        <f t="shared" si="446"/>
        <v>Yellow</v>
      </c>
      <c r="BX445" s="8" t="str">
        <f t="shared" si="447"/>
        <v>Yellow</v>
      </c>
      <c r="BY445" s="8" t="str">
        <f t="shared" si="448"/>
        <v>Yellow</v>
      </c>
      <c r="BZ445" s="8" t="str">
        <f t="shared" si="449"/>
        <v>Yellow</v>
      </c>
      <c r="CA445" s="8" t="str">
        <f t="shared" si="450"/>
        <v>Yellow</v>
      </c>
      <c r="CB445" s="8" t="str">
        <f t="shared" si="451"/>
        <v>Yellow</v>
      </c>
      <c r="CC445" s="8" t="str">
        <f t="shared" si="452"/>
        <v>Yellow</v>
      </c>
      <c r="CD445" s="8" t="str">
        <f t="shared" si="453"/>
        <v>Yellow</v>
      </c>
      <c r="CE445" s="8" t="str">
        <f t="shared" si="454"/>
        <v>Yellow</v>
      </c>
      <c r="CF445" s="8" t="str">
        <f t="shared" si="455"/>
        <v>Yellow</v>
      </c>
      <c r="CG445" s="8" t="str">
        <f t="shared" si="494"/>
        <v>Yellow</v>
      </c>
      <c r="CH445" s="8" t="str">
        <f t="shared" si="456"/>
        <v/>
      </c>
      <c r="CI445" s="8" t="str">
        <f t="shared" si="495"/>
        <v/>
      </c>
      <c r="CJ445" s="8" t="str">
        <f t="shared" si="457"/>
        <v>Yellow</v>
      </c>
      <c r="CL445" s="10" t="str">
        <f t="shared" si="496"/>
        <v>United Kingdom - Edinburgh - Gleneagles Townhouse</v>
      </c>
      <c r="CN445" s="22" t="str">
        <f t="shared" si="458"/>
        <v/>
      </c>
      <c r="CO445" s="22" t="str">
        <f t="shared" si="459"/>
        <v/>
      </c>
      <c r="CP445" s="22" t="str">
        <f t="shared" si="460"/>
        <v/>
      </c>
      <c r="CQ445" s="22" t="str">
        <f t="shared" si="461"/>
        <v/>
      </c>
      <c r="CR445" s="22" t="str">
        <f t="shared" si="497"/>
        <v/>
      </c>
      <c r="CS445" s="22" t="str">
        <f t="shared" si="498"/>
        <v/>
      </c>
      <c r="CY445" s="8" t="str">
        <f t="shared" si="462"/>
        <v>X</v>
      </c>
      <c r="CZ445" s="29" t="str">
        <f t="shared" si="463"/>
        <v>X</v>
      </c>
      <c r="DB445" s="8" t="str">
        <f t="shared" si="464"/>
        <v>X</v>
      </c>
      <c r="DC445" s="8" t="str">
        <f t="shared" si="465"/>
        <v>X</v>
      </c>
      <c r="DD445" s="8" t="str">
        <f t="shared" si="466"/>
        <v>X</v>
      </c>
      <c r="DE445" s="8" t="str">
        <f t="shared" si="467"/>
        <v>X</v>
      </c>
      <c r="DF445" s="8" t="str">
        <f t="shared" si="468"/>
        <v>X</v>
      </c>
      <c r="DG445" s="8" t="str">
        <f t="shared" si="469"/>
        <v>X</v>
      </c>
      <c r="DH445" s="8" t="str">
        <f t="shared" si="470"/>
        <v>X</v>
      </c>
      <c r="DI445" s="8" t="str">
        <f t="shared" si="471"/>
        <v>X</v>
      </c>
      <c r="DJ445" s="8" t="str">
        <f t="shared" si="472"/>
        <v>X</v>
      </c>
      <c r="DK445" s="8" t="str">
        <f t="shared" si="473"/>
        <v>X</v>
      </c>
      <c r="DL445" s="8" t="str">
        <f t="shared" si="474"/>
        <v>X</v>
      </c>
      <c r="DM445" s="8" t="str">
        <f t="shared" si="475"/>
        <v>X</v>
      </c>
      <c r="DN445" s="8" t="str">
        <f t="shared" si="476"/>
        <v>X</v>
      </c>
      <c r="DO445" s="8" t="str">
        <f t="shared" si="477"/>
        <v>X</v>
      </c>
      <c r="DP445" s="8" t="str">
        <f t="shared" si="478"/>
        <v>X</v>
      </c>
      <c r="DQ445" s="8" t="str">
        <f t="shared" si="479"/>
        <v>X</v>
      </c>
      <c r="DR445" s="8" t="str">
        <f t="shared" si="480"/>
        <v>X</v>
      </c>
      <c r="DS445" s="8" t="str">
        <f t="shared" si="481"/>
        <v>X</v>
      </c>
      <c r="DT445" s="8" t="str">
        <f t="shared" si="482"/>
        <v>X</v>
      </c>
      <c r="DU445" s="8" t="str">
        <f t="shared" si="483"/>
        <v>X</v>
      </c>
      <c r="DV445" s="8" t="str">
        <f t="shared" si="484"/>
        <v>X</v>
      </c>
      <c r="DW445" s="8" t="str">
        <f t="shared" si="485"/>
        <v>X</v>
      </c>
      <c r="DX445" s="8" t="str">
        <f t="shared" si="486"/>
        <v>X</v>
      </c>
      <c r="DZ445" s="8" t="str">
        <f t="shared" si="487"/>
        <v>X</v>
      </c>
      <c r="EB445" s="8">
        <f>IF($DZ445="", "", COUNTIF($DZ$11:$DZ445, "X"))</f>
        <v>435</v>
      </c>
      <c r="ED445" s="10" t="str">
        <f t="shared" si="488"/>
        <v>435. Gleneagles Townhouse</v>
      </c>
      <c r="EF445" s="8">
        <v>435</v>
      </c>
      <c r="EH445" s="10" t="str">
        <f>IF($B445="", "", IF(COUNTIF($B$11:$B445, $B445)&gt;1, "", $B445))</f>
        <v>United Kingdom</v>
      </c>
      <c r="EI445" s="8">
        <f t="shared" si="489"/>
        <v>74</v>
      </c>
      <c r="EJ445" s="10" t="str">
        <f t="shared" si="490"/>
        <v/>
      </c>
      <c r="EL445" s="10" t="str">
        <f>IF($C445="", "", IF(COUNTIF($C$11:$C445, $C445)&gt;1, "", $C445))</f>
        <v>Edinburgh</v>
      </c>
      <c r="EM445" s="8">
        <f t="shared" si="491"/>
        <v>87</v>
      </c>
      <c r="EN445" s="10" t="str">
        <f t="shared" si="492"/>
        <v/>
      </c>
    </row>
    <row r="446" spans="1:144" hidden="1" x14ac:dyDescent="0.35">
      <c r="A446" s="2"/>
      <c r="B446" s="41" t="s">
        <v>723</v>
      </c>
      <c r="C446" s="42" t="s">
        <v>724</v>
      </c>
      <c r="D446" s="42" t="s">
        <v>727</v>
      </c>
      <c r="E446" s="49">
        <v>300</v>
      </c>
      <c r="F446" s="49">
        <v>249</v>
      </c>
      <c r="G446" s="49">
        <v>51</v>
      </c>
      <c r="H446" s="49">
        <v>11</v>
      </c>
      <c r="I446" s="42" t="s">
        <v>137</v>
      </c>
      <c r="J446" s="50" t="s">
        <v>137</v>
      </c>
      <c r="K446" s="49">
        <v>150</v>
      </c>
      <c r="L446" s="49">
        <v>2118</v>
      </c>
      <c r="M446" s="49">
        <v>500</v>
      </c>
      <c r="N446" s="49">
        <v>330</v>
      </c>
      <c r="O446" s="49">
        <v>300</v>
      </c>
      <c r="P446" s="49" t="s">
        <v>137</v>
      </c>
      <c r="Q446" s="49">
        <v>450</v>
      </c>
      <c r="R446" s="49">
        <v>650</v>
      </c>
      <c r="S446" s="50" t="s">
        <v>7</v>
      </c>
      <c r="T446" s="49" t="s">
        <v>137</v>
      </c>
      <c r="U446" s="49" t="s">
        <v>137</v>
      </c>
      <c r="V446" s="49" t="s">
        <v>137</v>
      </c>
      <c r="W446" s="50" t="s">
        <v>7</v>
      </c>
      <c r="X446" s="49" t="s">
        <v>137</v>
      </c>
      <c r="Y446" s="50" t="s">
        <v>137</v>
      </c>
      <c r="Z446" s="49" t="s">
        <v>137</v>
      </c>
      <c r="AA446" s="49">
        <v>16</v>
      </c>
      <c r="AB446" s="67" t="s">
        <v>137</v>
      </c>
      <c r="AC446" s="63" t="s">
        <v>790</v>
      </c>
      <c r="AD446" s="63" t="s">
        <v>1151</v>
      </c>
      <c r="AE446" s="43" t="s">
        <v>137</v>
      </c>
      <c r="AF446" s="2"/>
      <c r="BE446" s="8" t="str">
        <f t="shared" si="493"/>
        <v>X</v>
      </c>
      <c r="BG446" s="8" t="str">
        <f t="shared" si="430"/>
        <v/>
      </c>
      <c r="BH446" s="8" t="str">
        <f t="shared" si="431"/>
        <v/>
      </c>
      <c r="BI446" s="8" t="str">
        <f t="shared" si="432"/>
        <v/>
      </c>
      <c r="BJ446" s="8" t="str">
        <f t="shared" si="433"/>
        <v/>
      </c>
      <c r="BK446" s="8" t="str">
        <f t="shared" si="434"/>
        <v/>
      </c>
      <c r="BL446" s="8" t="str">
        <f t="shared" si="435"/>
        <v/>
      </c>
      <c r="BM446" s="8" t="str">
        <f t="shared" si="436"/>
        <v/>
      </c>
      <c r="BN446" s="8" t="str">
        <f t="shared" si="437"/>
        <v>Yellow</v>
      </c>
      <c r="BO446" s="8" t="str">
        <f t="shared" si="438"/>
        <v>Yellow</v>
      </c>
      <c r="BP446" s="8" t="str">
        <f t="shared" si="439"/>
        <v/>
      </c>
      <c r="BQ446" s="8" t="str">
        <f t="shared" si="440"/>
        <v/>
      </c>
      <c r="BR446" s="8" t="str">
        <f t="shared" si="441"/>
        <v/>
      </c>
      <c r="BS446" s="8" t="str">
        <f t="shared" si="442"/>
        <v/>
      </c>
      <c r="BT446" s="8" t="str">
        <f t="shared" si="443"/>
        <v/>
      </c>
      <c r="BU446" s="8" t="str">
        <f t="shared" si="444"/>
        <v>Yellow</v>
      </c>
      <c r="BV446" s="8" t="str">
        <f t="shared" si="445"/>
        <v/>
      </c>
      <c r="BW446" s="8" t="str">
        <f t="shared" si="446"/>
        <v/>
      </c>
      <c r="BX446" s="8" t="str">
        <f t="shared" si="447"/>
        <v/>
      </c>
      <c r="BY446" s="8" t="str">
        <f t="shared" si="448"/>
        <v>Yellow</v>
      </c>
      <c r="BZ446" s="8" t="str">
        <f t="shared" si="449"/>
        <v>Yellow</v>
      </c>
      <c r="CA446" s="8" t="str">
        <f t="shared" si="450"/>
        <v>Yellow</v>
      </c>
      <c r="CB446" s="8" t="str">
        <f t="shared" si="451"/>
        <v/>
      </c>
      <c r="CC446" s="8" t="str">
        <f t="shared" si="452"/>
        <v>Yellow</v>
      </c>
      <c r="CD446" s="8" t="str">
        <f t="shared" si="453"/>
        <v>Yellow</v>
      </c>
      <c r="CE446" s="8" t="str">
        <f t="shared" si="454"/>
        <v>Yellow</v>
      </c>
      <c r="CF446" s="8" t="str">
        <f t="shared" si="455"/>
        <v/>
      </c>
      <c r="CG446" s="8" t="str">
        <f t="shared" si="494"/>
        <v>Yellow</v>
      </c>
      <c r="CH446" s="8" t="str">
        <f t="shared" si="456"/>
        <v/>
      </c>
      <c r="CI446" s="8" t="str">
        <f t="shared" si="495"/>
        <v/>
      </c>
      <c r="CJ446" s="8" t="str">
        <f t="shared" si="457"/>
        <v>Yellow</v>
      </c>
      <c r="CL446" s="10" t="str">
        <f t="shared" si="496"/>
        <v>United Kingdom - London - The Landmark London</v>
      </c>
      <c r="CN446" s="22">
        <f t="shared" si="458"/>
        <v>2118</v>
      </c>
      <c r="CO446" s="22" t="str">
        <f t="shared" si="459"/>
        <v/>
      </c>
      <c r="CP446" s="22" t="str">
        <f t="shared" si="460"/>
        <v/>
      </c>
      <c r="CQ446" s="22" t="str">
        <f t="shared" si="461"/>
        <v/>
      </c>
      <c r="CR446" s="22" t="str">
        <f t="shared" si="497"/>
        <v/>
      </c>
      <c r="CS446" s="22">
        <f t="shared" si="498"/>
        <v>16</v>
      </c>
      <c r="CY446" s="8" t="str">
        <f t="shared" si="462"/>
        <v>X</v>
      </c>
      <c r="CZ446" s="29" t="str">
        <f t="shared" si="463"/>
        <v>X</v>
      </c>
      <c r="DB446" s="8" t="str">
        <f t="shared" si="464"/>
        <v>X</v>
      </c>
      <c r="DC446" s="8" t="str">
        <f t="shared" si="465"/>
        <v>X</v>
      </c>
      <c r="DD446" s="8" t="str">
        <f t="shared" si="466"/>
        <v>X</v>
      </c>
      <c r="DE446" s="8" t="str">
        <f t="shared" si="467"/>
        <v>X</v>
      </c>
      <c r="DF446" s="8" t="str">
        <f t="shared" si="468"/>
        <v>X</v>
      </c>
      <c r="DG446" s="8" t="str">
        <f t="shared" si="469"/>
        <v>X</v>
      </c>
      <c r="DH446" s="8" t="str">
        <f t="shared" si="470"/>
        <v>X</v>
      </c>
      <c r="DI446" s="8" t="str">
        <f t="shared" si="471"/>
        <v>X</v>
      </c>
      <c r="DJ446" s="8" t="str">
        <f t="shared" si="472"/>
        <v>X</v>
      </c>
      <c r="DK446" s="8" t="str">
        <f t="shared" si="473"/>
        <v>X</v>
      </c>
      <c r="DL446" s="8" t="str">
        <f t="shared" si="474"/>
        <v>X</v>
      </c>
      <c r="DM446" s="8" t="str">
        <f t="shared" si="475"/>
        <v>X</v>
      </c>
      <c r="DN446" s="8" t="str">
        <f t="shared" si="476"/>
        <v>X</v>
      </c>
      <c r="DO446" s="8" t="str">
        <f t="shared" si="477"/>
        <v>X</v>
      </c>
      <c r="DP446" s="8" t="str">
        <f t="shared" si="478"/>
        <v>X</v>
      </c>
      <c r="DQ446" s="8" t="str">
        <f t="shared" si="479"/>
        <v>X</v>
      </c>
      <c r="DR446" s="8" t="str">
        <f t="shared" si="480"/>
        <v>X</v>
      </c>
      <c r="DS446" s="8" t="str">
        <f t="shared" si="481"/>
        <v>X</v>
      </c>
      <c r="DT446" s="8" t="str">
        <f t="shared" si="482"/>
        <v>X</v>
      </c>
      <c r="DU446" s="8" t="str">
        <f t="shared" si="483"/>
        <v>X</v>
      </c>
      <c r="DV446" s="8" t="str">
        <f t="shared" si="484"/>
        <v>X</v>
      </c>
      <c r="DW446" s="8" t="str">
        <f t="shared" si="485"/>
        <v>X</v>
      </c>
      <c r="DX446" s="8" t="str">
        <f t="shared" si="486"/>
        <v>X</v>
      </c>
      <c r="DZ446" s="8" t="str">
        <f t="shared" si="487"/>
        <v>X</v>
      </c>
      <c r="EB446" s="8">
        <f>IF($DZ446="", "", COUNTIF($DZ$11:$DZ446, "X"))</f>
        <v>436</v>
      </c>
      <c r="ED446" s="10" t="str">
        <f t="shared" si="488"/>
        <v>436. The Landmark London</v>
      </c>
      <c r="EF446" s="8">
        <v>436</v>
      </c>
      <c r="EH446" s="10" t="str">
        <f>IF($B446="", "", IF(COUNTIF($B$11:$B446, $B446)&gt;1, "", $B446))</f>
        <v/>
      </c>
      <c r="EI446" s="8" t="str">
        <f t="shared" si="489"/>
        <v/>
      </c>
      <c r="EJ446" s="10" t="str">
        <f t="shared" si="490"/>
        <v/>
      </c>
      <c r="EL446" s="10" t="str">
        <f>IF($C446="", "", IF(COUNTIF($C$11:$C446, $C446)&gt;1, "", $C446))</f>
        <v>London</v>
      </c>
      <c r="EM446" s="8">
        <f t="shared" si="491"/>
        <v>164</v>
      </c>
      <c r="EN446" s="10" t="str">
        <f t="shared" si="492"/>
        <v/>
      </c>
    </row>
    <row r="447" spans="1:144" hidden="1" x14ac:dyDescent="0.35">
      <c r="A447" s="2"/>
      <c r="B447" s="41" t="s">
        <v>723</v>
      </c>
      <c r="C447" s="42" t="s">
        <v>724</v>
      </c>
      <c r="D447" s="42" t="s">
        <v>731</v>
      </c>
      <c r="E447" s="49">
        <v>115</v>
      </c>
      <c r="F447" s="49">
        <v>82</v>
      </c>
      <c r="G447" s="49">
        <v>33</v>
      </c>
      <c r="H447" s="49">
        <v>6</v>
      </c>
      <c r="I447" s="42" t="s">
        <v>137</v>
      </c>
      <c r="J447" s="50" t="s">
        <v>137</v>
      </c>
      <c r="K447" s="49">
        <v>40</v>
      </c>
      <c r="L447" s="49">
        <v>251</v>
      </c>
      <c r="M447" s="49">
        <v>70</v>
      </c>
      <c r="N447" s="49">
        <v>35</v>
      </c>
      <c r="O447" s="49">
        <v>35</v>
      </c>
      <c r="P447" s="49">
        <v>30</v>
      </c>
      <c r="Q447" s="49">
        <v>72</v>
      </c>
      <c r="R447" s="49">
        <v>120</v>
      </c>
      <c r="S447" s="50" t="s">
        <v>7</v>
      </c>
      <c r="T447" s="49" t="s">
        <v>137</v>
      </c>
      <c r="U447" s="49" t="s">
        <v>137</v>
      </c>
      <c r="V447" s="49" t="s">
        <v>137</v>
      </c>
      <c r="W447" s="50" t="s">
        <v>7</v>
      </c>
      <c r="X447" s="49" t="s">
        <v>137</v>
      </c>
      <c r="Y447" s="50" t="s">
        <v>137</v>
      </c>
      <c r="Z447" s="49" t="s">
        <v>137</v>
      </c>
      <c r="AA447" s="49">
        <v>15</v>
      </c>
      <c r="AB447" s="67" t="s">
        <v>137</v>
      </c>
      <c r="AC447" s="63" t="s">
        <v>790</v>
      </c>
      <c r="AD447" s="63" t="s">
        <v>1154</v>
      </c>
      <c r="AE447" s="43" t="s">
        <v>137</v>
      </c>
      <c r="AF447" s="2"/>
      <c r="BE447" s="8" t="str">
        <f t="shared" si="493"/>
        <v>X</v>
      </c>
      <c r="BG447" s="8" t="str">
        <f t="shared" si="430"/>
        <v/>
      </c>
      <c r="BH447" s="8" t="str">
        <f t="shared" si="431"/>
        <v/>
      </c>
      <c r="BI447" s="8" t="str">
        <f t="shared" si="432"/>
        <v/>
      </c>
      <c r="BJ447" s="8" t="str">
        <f t="shared" si="433"/>
        <v/>
      </c>
      <c r="BK447" s="8" t="str">
        <f t="shared" si="434"/>
        <v/>
      </c>
      <c r="BL447" s="8" t="str">
        <f t="shared" si="435"/>
        <v/>
      </c>
      <c r="BM447" s="8" t="str">
        <f t="shared" si="436"/>
        <v/>
      </c>
      <c r="BN447" s="8" t="str">
        <f t="shared" si="437"/>
        <v>Yellow</v>
      </c>
      <c r="BO447" s="8" t="str">
        <f t="shared" si="438"/>
        <v>Yellow</v>
      </c>
      <c r="BP447" s="8" t="str">
        <f t="shared" si="439"/>
        <v/>
      </c>
      <c r="BQ447" s="8" t="str">
        <f t="shared" si="440"/>
        <v/>
      </c>
      <c r="BR447" s="8" t="str">
        <f t="shared" si="441"/>
        <v/>
      </c>
      <c r="BS447" s="8" t="str">
        <f t="shared" si="442"/>
        <v/>
      </c>
      <c r="BT447" s="8" t="str">
        <f t="shared" si="443"/>
        <v/>
      </c>
      <c r="BU447" s="8" t="str">
        <f t="shared" si="444"/>
        <v/>
      </c>
      <c r="BV447" s="8" t="str">
        <f t="shared" si="445"/>
        <v/>
      </c>
      <c r="BW447" s="8" t="str">
        <f t="shared" si="446"/>
        <v/>
      </c>
      <c r="BX447" s="8" t="str">
        <f t="shared" si="447"/>
        <v/>
      </c>
      <c r="BY447" s="8" t="str">
        <f t="shared" si="448"/>
        <v>Yellow</v>
      </c>
      <c r="BZ447" s="8" t="str">
        <f t="shared" si="449"/>
        <v>Yellow</v>
      </c>
      <c r="CA447" s="8" t="str">
        <f t="shared" si="450"/>
        <v>Yellow</v>
      </c>
      <c r="CB447" s="8" t="str">
        <f t="shared" si="451"/>
        <v/>
      </c>
      <c r="CC447" s="8" t="str">
        <f t="shared" si="452"/>
        <v>Yellow</v>
      </c>
      <c r="CD447" s="8" t="str">
        <f t="shared" si="453"/>
        <v>Yellow</v>
      </c>
      <c r="CE447" s="8" t="str">
        <f t="shared" si="454"/>
        <v>Yellow</v>
      </c>
      <c r="CF447" s="8" t="str">
        <f t="shared" si="455"/>
        <v/>
      </c>
      <c r="CG447" s="8" t="str">
        <f t="shared" si="494"/>
        <v>Yellow</v>
      </c>
      <c r="CH447" s="8" t="str">
        <f t="shared" si="456"/>
        <v/>
      </c>
      <c r="CI447" s="8" t="str">
        <f t="shared" si="495"/>
        <v/>
      </c>
      <c r="CJ447" s="8" t="str">
        <f t="shared" si="457"/>
        <v>Yellow</v>
      </c>
      <c r="CL447" s="10" t="str">
        <f t="shared" si="496"/>
        <v>United Kingdom - London - Brown's Hotel, a Rocco Forte Hotel</v>
      </c>
      <c r="CN447" s="22">
        <f t="shared" si="458"/>
        <v>251</v>
      </c>
      <c r="CO447" s="22" t="str">
        <f t="shared" si="459"/>
        <v/>
      </c>
      <c r="CP447" s="22" t="str">
        <f t="shared" si="460"/>
        <v/>
      </c>
      <c r="CQ447" s="22" t="str">
        <f t="shared" si="461"/>
        <v/>
      </c>
      <c r="CR447" s="22" t="str">
        <f t="shared" si="497"/>
        <v/>
      </c>
      <c r="CS447" s="22">
        <f t="shared" si="498"/>
        <v>15</v>
      </c>
      <c r="CY447" s="8" t="str">
        <f t="shared" si="462"/>
        <v>X</v>
      </c>
      <c r="CZ447" s="29" t="str">
        <f t="shared" si="463"/>
        <v>X</v>
      </c>
      <c r="DB447" s="8" t="str">
        <f t="shared" si="464"/>
        <v>X</v>
      </c>
      <c r="DC447" s="8" t="str">
        <f t="shared" si="465"/>
        <v>X</v>
      </c>
      <c r="DD447" s="8" t="str">
        <f t="shared" si="466"/>
        <v>X</v>
      </c>
      <c r="DE447" s="8" t="str">
        <f t="shared" si="467"/>
        <v>X</v>
      </c>
      <c r="DF447" s="8" t="str">
        <f t="shared" si="468"/>
        <v>X</v>
      </c>
      <c r="DG447" s="8" t="str">
        <f t="shared" si="469"/>
        <v>X</v>
      </c>
      <c r="DH447" s="8" t="str">
        <f t="shared" si="470"/>
        <v>X</v>
      </c>
      <c r="DI447" s="8" t="str">
        <f t="shared" si="471"/>
        <v>X</v>
      </c>
      <c r="DJ447" s="8" t="str">
        <f t="shared" si="472"/>
        <v>X</v>
      </c>
      <c r="DK447" s="8" t="str">
        <f t="shared" si="473"/>
        <v>X</v>
      </c>
      <c r="DL447" s="8" t="str">
        <f t="shared" si="474"/>
        <v>X</v>
      </c>
      <c r="DM447" s="8" t="str">
        <f t="shared" si="475"/>
        <v>X</v>
      </c>
      <c r="DN447" s="8" t="str">
        <f t="shared" si="476"/>
        <v>X</v>
      </c>
      <c r="DO447" s="8" t="str">
        <f t="shared" si="477"/>
        <v>X</v>
      </c>
      <c r="DP447" s="8" t="str">
        <f t="shared" si="478"/>
        <v>X</v>
      </c>
      <c r="DQ447" s="8" t="str">
        <f t="shared" si="479"/>
        <v>X</v>
      </c>
      <c r="DR447" s="8" t="str">
        <f t="shared" si="480"/>
        <v>X</v>
      </c>
      <c r="DS447" s="8" t="str">
        <f t="shared" si="481"/>
        <v>X</v>
      </c>
      <c r="DT447" s="8" t="str">
        <f t="shared" si="482"/>
        <v>X</v>
      </c>
      <c r="DU447" s="8" t="str">
        <f t="shared" si="483"/>
        <v>X</v>
      </c>
      <c r="DV447" s="8" t="str">
        <f t="shared" si="484"/>
        <v>X</v>
      </c>
      <c r="DW447" s="8" t="str">
        <f t="shared" si="485"/>
        <v>X</v>
      </c>
      <c r="DX447" s="8" t="str">
        <f t="shared" si="486"/>
        <v>X</v>
      </c>
      <c r="DZ447" s="8" t="str">
        <f t="shared" si="487"/>
        <v>X</v>
      </c>
      <c r="EB447" s="8">
        <f>IF($DZ447="", "", COUNTIF($DZ$11:$DZ447, "X"))</f>
        <v>437</v>
      </c>
      <c r="ED447" s="10" t="str">
        <f t="shared" si="488"/>
        <v>437. Brown's Hotel, a Rocco Forte Hotel</v>
      </c>
      <c r="EF447" s="8">
        <v>437</v>
      </c>
      <c r="EH447" s="10" t="str">
        <f>IF($B447="", "", IF(COUNTIF($B$11:$B447, $B447)&gt;1, "", $B447))</f>
        <v/>
      </c>
      <c r="EI447" s="8" t="str">
        <f t="shared" si="489"/>
        <v/>
      </c>
      <c r="EJ447" s="10" t="str">
        <f t="shared" si="490"/>
        <v/>
      </c>
      <c r="EL447" s="10" t="str">
        <f>IF($C447="", "", IF(COUNTIF($C$11:$C447, $C447)&gt;1, "", $C447))</f>
        <v/>
      </c>
      <c r="EM447" s="8" t="str">
        <f t="shared" si="491"/>
        <v/>
      </c>
      <c r="EN447" s="10" t="str">
        <f t="shared" si="492"/>
        <v/>
      </c>
    </row>
    <row r="448" spans="1:144" hidden="1" x14ac:dyDescent="0.35">
      <c r="A448" s="2"/>
      <c r="B448" s="41" t="s">
        <v>723</v>
      </c>
      <c r="C448" s="42" t="s">
        <v>728</v>
      </c>
      <c r="D448" s="42" t="s">
        <v>729</v>
      </c>
      <c r="E448" s="49">
        <v>233</v>
      </c>
      <c r="F448" s="49">
        <v>205</v>
      </c>
      <c r="G448" s="49">
        <v>28</v>
      </c>
      <c r="H448" s="49">
        <v>10</v>
      </c>
      <c r="I448" s="42" t="s">
        <v>137</v>
      </c>
      <c r="J448" s="50" t="s">
        <v>137</v>
      </c>
      <c r="K448" s="49">
        <v>10</v>
      </c>
      <c r="L448" s="49">
        <v>1624</v>
      </c>
      <c r="M448" s="49">
        <v>360</v>
      </c>
      <c r="N448" s="49">
        <v>160</v>
      </c>
      <c r="O448" s="49" t="s">
        <v>137</v>
      </c>
      <c r="P448" s="49" t="s">
        <v>137</v>
      </c>
      <c r="Q448" s="49">
        <v>200</v>
      </c>
      <c r="R448" s="49">
        <v>450</v>
      </c>
      <c r="S448" s="50" t="s">
        <v>7</v>
      </c>
      <c r="T448" s="49" t="s">
        <v>137</v>
      </c>
      <c r="U448" s="49" t="s">
        <v>137</v>
      </c>
      <c r="V448" s="49" t="s">
        <v>137</v>
      </c>
      <c r="W448" s="50" t="s">
        <v>7</v>
      </c>
      <c r="X448" s="49" t="s">
        <v>137</v>
      </c>
      <c r="Y448" s="50" t="s">
        <v>137</v>
      </c>
      <c r="Z448" s="49" t="s">
        <v>137</v>
      </c>
      <c r="AA448" s="49">
        <v>44</v>
      </c>
      <c r="AB448" s="67" t="s">
        <v>137</v>
      </c>
      <c r="AC448" s="63" t="s">
        <v>790</v>
      </c>
      <c r="AD448" s="63" t="s">
        <v>1152</v>
      </c>
      <c r="AE448" s="43" t="s">
        <v>137</v>
      </c>
      <c r="AF448" s="2"/>
      <c r="BE448" s="8" t="str">
        <f t="shared" si="493"/>
        <v>X</v>
      </c>
      <c r="BG448" s="8" t="str">
        <f t="shared" si="430"/>
        <v/>
      </c>
      <c r="BH448" s="8" t="str">
        <f t="shared" si="431"/>
        <v/>
      </c>
      <c r="BI448" s="8" t="str">
        <f t="shared" si="432"/>
        <v/>
      </c>
      <c r="BJ448" s="8" t="str">
        <f t="shared" si="433"/>
        <v/>
      </c>
      <c r="BK448" s="8" t="str">
        <f t="shared" si="434"/>
        <v/>
      </c>
      <c r="BL448" s="8" t="str">
        <f t="shared" si="435"/>
        <v/>
      </c>
      <c r="BM448" s="8" t="str">
        <f t="shared" si="436"/>
        <v/>
      </c>
      <c r="BN448" s="8" t="str">
        <f t="shared" si="437"/>
        <v>Yellow</v>
      </c>
      <c r="BO448" s="8" t="str">
        <f t="shared" si="438"/>
        <v>Yellow</v>
      </c>
      <c r="BP448" s="8" t="str">
        <f t="shared" si="439"/>
        <v/>
      </c>
      <c r="BQ448" s="8" t="str">
        <f t="shared" si="440"/>
        <v/>
      </c>
      <c r="BR448" s="8" t="str">
        <f t="shared" si="441"/>
        <v/>
      </c>
      <c r="BS448" s="8" t="str">
        <f t="shared" si="442"/>
        <v/>
      </c>
      <c r="BT448" s="8" t="str">
        <f t="shared" si="443"/>
        <v>Yellow</v>
      </c>
      <c r="BU448" s="8" t="str">
        <f t="shared" si="444"/>
        <v>Yellow</v>
      </c>
      <c r="BV448" s="8" t="str">
        <f t="shared" si="445"/>
        <v/>
      </c>
      <c r="BW448" s="8" t="str">
        <f t="shared" si="446"/>
        <v/>
      </c>
      <c r="BX448" s="8" t="str">
        <f t="shared" si="447"/>
        <v/>
      </c>
      <c r="BY448" s="8" t="str">
        <f t="shared" si="448"/>
        <v>Yellow</v>
      </c>
      <c r="BZ448" s="8" t="str">
        <f t="shared" si="449"/>
        <v>Yellow</v>
      </c>
      <c r="CA448" s="8" t="str">
        <f t="shared" si="450"/>
        <v>Yellow</v>
      </c>
      <c r="CB448" s="8" t="str">
        <f t="shared" si="451"/>
        <v/>
      </c>
      <c r="CC448" s="8" t="str">
        <f t="shared" si="452"/>
        <v>Yellow</v>
      </c>
      <c r="CD448" s="8" t="str">
        <f t="shared" si="453"/>
        <v>Yellow</v>
      </c>
      <c r="CE448" s="8" t="str">
        <f t="shared" si="454"/>
        <v>Yellow</v>
      </c>
      <c r="CF448" s="8" t="str">
        <f t="shared" si="455"/>
        <v/>
      </c>
      <c r="CG448" s="8" t="str">
        <f t="shared" si="494"/>
        <v>Yellow</v>
      </c>
      <c r="CH448" s="8" t="str">
        <f t="shared" si="456"/>
        <v/>
      </c>
      <c r="CI448" s="8" t="str">
        <f t="shared" si="495"/>
        <v/>
      </c>
      <c r="CJ448" s="8" t="str">
        <f t="shared" si="457"/>
        <v>Yellow</v>
      </c>
      <c r="CL448" s="10" t="str">
        <f t="shared" si="496"/>
        <v>United Kingdom - Perthshire - The Gleneagles Hotel</v>
      </c>
      <c r="CN448" s="22">
        <f t="shared" si="458"/>
        <v>1624</v>
      </c>
      <c r="CO448" s="22" t="str">
        <f t="shared" si="459"/>
        <v/>
      </c>
      <c r="CP448" s="22" t="str">
        <f t="shared" si="460"/>
        <v/>
      </c>
      <c r="CQ448" s="22" t="str">
        <f t="shared" si="461"/>
        <v/>
      </c>
      <c r="CR448" s="22" t="str">
        <f t="shared" si="497"/>
        <v/>
      </c>
      <c r="CS448" s="22">
        <f t="shared" si="498"/>
        <v>44</v>
      </c>
      <c r="CY448" s="8" t="str">
        <f t="shared" si="462"/>
        <v>X</v>
      </c>
      <c r="CZ448" s="29" t="str">
        <f t="shared" si="463"/>
        <v>X</v>
      </c>
      <c r="DB448" s="8" t="str">
        <f t="shared" si="464"/>
        <v>X</v>
      </c>
      <c r="DC448" s="8" t="str">
        <f t="shared" si="465"/>
        <v>X</v>
      </c>
      <c r="DD448" s="8" t="str">
        <f t="shared" si="466"/>
        <v>X</v>
      </c>
      <c r="DE448" s="8" t="str">
        <f t="shared" si="467"/>
        <v>X</v>
      </c>
      <c r="DF448" s="8" t="str">
        <f t="shared" si="468"/>
        <v>X</v>
      </c>
      <c r="DG448" s="8" t="str">
        <f t="shared" si="469"/>
        <v>X</v>
      </c>
      <c r="DH448" s="8" t="str">
        <f t="shared" si="470"/>
        <v>X</v>
      </c>
      <c r="DI448" s="8" t="str">
        <f t="shared" si="471"/>
        <v>X</v>
      </c>
      <c r="DJ448" s="8" t="str">
        <f t="shared" si="472"/>
        <v>X</v>
      </c>
      <c r="DK448" s="8" t="str">
        <f t="shared" si="473"/>
        <v>X</v>
      </c>
      <c r="DL448" s="8" t="str">
        <f t="shared" si="474"/>
        <v>X</v>
      </c>
      <c r="DM448" s="8" t="str">
        <f t="shared" si="475"/>
        <v>X</v>
      </c>
      <c r="DN448" s="8" t="str">
        <f t="shared" si="476"/>
        <v>X</v>
      </c>
      <c r="DO448" s="8" t="str">
        <f t="shared" si="477"/>
        <v>X</v>
      </c>
      <c r="DP448" s="8" t="str">
        <f t="shared" si="478"/>
        <v>X</v>
      </c>
      <c r="DQ448" s="8" t="str">
        <f t="shared" si="479"/>
        <v>X</v>
      </c>
      <c r="DR448" s="8" t="str">
        <f t="shared" si="480"/>
        <v>X</v>
      </c>
      <c r="DS448" s="8" t="str">
        <f t="shared" si="481"/>
        <v>X</v>
      </c>
      <c r="DT448" s="8" t="str">
        <f t="shared" si="482"/>
        <v>X</v>
      </c>
      <c r="DU448" s="8" t="str">
        <f t="shared" si="483"/>
        <v>X</v>
      </c>
      <c r="DV448" s="8" t="str">
        <f t="shared" si="484"/>
        <v>X</v>
      </c>
      <c r="DW448" s="8" t="str">
        <f t="shared" si="485"/>
        <v>X</v>
      </c>
      <c r="DX448" s="8" t="str">
        <f t="shared" si="486"/>
        <v>X</v>
      </c>
      <c r="DZ448" s="8" t="str">
        <f t="shared" si="487"/>
        <v>X</v>
      </c>
      <c r="EB448" s="8">
        <f>IF($DZ448="", "", COUNTIF($DZ$11:$DZ448, "X"))</f>
        <v>438</v>
      </c>
      <c r="ED448" s="10" t="str">
        <f t="shared" si="488"/>
        <v>438. The Gleneagles Hotel</v>
      </c>
      <c r="EF448" s="8">
        <v>438</v>
      </c>
      <c r="EH448" s="10" t="str">
        <f>IF($B448="", "", IF(COUNTIF($B$11:$B448, $B448)&gt;1, "", $B448))</f>
        <v/>
      </c>
      <c r="EI448" s="8" t="str">
        <f t="shared" si="489"/>
        <v/>
      </c>
      <c r="EJ448" s="10" t="str">
        <f t="shared" si="490"/>
        <v/>
      </c>
      <c r="EL448" s="10" t="str">
        <f>IF($C448="", "", IF(COUNTIF($C$11:$C448, $C448)&gt;1, "", $C448))</f>
        <v>Perthshire</v>
      </c>
      <c r="EM448" s="8">
        <f t="shared" si="491"/>
        <v>222</v>
      </c>
      <c r="EN448" s="10" t="str">
        <f t="shared" si="492"/>
        <v/>
      </c>
    </row>
    <row r="449" spans="1:144" hidden="1" x14ac:dyDescent="0.35">
      <c r="A449" s="2"/>
      <c r="B449" s="41" t="s">
        <v>723</v>
      </c>
      <c r="C449" s="42" t="s">
        <v>724</v>
      </c>
      <c r="D449" s="42" t="s">
        <v>732</v>
      </c>
      <c r="E449" s="49">
        <v>65</v>
      </c>
      <c r="F449" s="49">
        <v>65</v>
      </c>
      <c r="G449" s="49">
        <v>24</v>
      </c>
      <c r="H449" s="49">
        <v>5</v>
      </c>
      <c r="I449" s="42" t="s">
        <v>137</v>
      </c>
      <c r="J449" s="50" t="s">
        <v>137</v>
      </c>
      <c r="K449" s="49" t="s">
        <v>137</v>
      </c>
      <c r="L449" s="49">
        <v>378</v>
      </c>
      <c r="M449" s="49">
        <v>100</v>
      </c>
      <c r="N449" s="49">
        <v>40</v>
      </c>
      <c r="O449" s="49">
        <v>48</v>
      </c>
      <c r="P449" s="49">
        <v>30</v>
      </c>
      <c r="Q449" s="49">
        <v>60</v>
      </c>
      <c r="R449" s="49">
        <v>120</v>
      </c>
      <c r="S449" s="50" t="s">
        <v>7</v>
      </c>
      <c r="T449" s="49" t="s">
        <v>137</v>
      </c>
      <c r="U449" s="49" t="s">
        <v>137</v>
      </c>
      <c r="V449" s="49" t="s">
        <v>137</v>
      </c>
      <c r="W449" s="50" t="s">
        <v>7</v>
      </c>
      <c r="X449" s="49" t="s">
        <v>137</v>
      </c>
      <c r="Y449" s="50" t="s">
        <v>137</v>
      </c>
      <c r="Z449" s="49" t="s">
        <v>137</v>
      </c>
      <c r="AA449" s="49">
        <v>16</v>
      </c>
      <c r="AB449" s="67" t="s">
        <v>137</v>
      </c>
      <c r="AC449" s="63" t="s">
        <v>790</v>
      </c>
      <c r="AD449" s="63" t="s">
        <v>1155</v>
      </c>
      <c r="AE449" s="43" t="s">
        <v>137</v>
      </c>
      <c r="AF449" s="2"/>
      <c r="BE449" s="8" t="str">
        <f t="shared" si="493"/>
        <v>X</v>
      </c>
      <c r="BG449" s="8" t="str">
        <f t="shared" si="430"/>
        <v/>
      </c>
      <c r="BH449" s="8" t="str">
        <f t="shared" si="431"/>
        <v/>
      </c>
      <c r="BI449" s="8" t="str">
        <f t="shared" si="432"/>
        <v/>
      </c>
      <c r="BJ449" s="8" t="str">
        <f t="shared" si="433"/>
        <v/>
      </c>
      <c r="BK449" s="8" t="str">
        <f t="shared" si="434"/>
        <v/>
      </c>
      <c r="BL449" s="8" t="str">
        <f t="shared" si="435"/>
        <v/>
      </c>
      <c r="BM449" s="8" t="str">
        <f t="shared" si="436"/>
        <v/>
      </c>
      <c r="BN449" s="8" t="str">
        <f t="shared" si="437"/>
        <v>Yellow</v>
      </c>
      <c r="BO449" s="8" t="str">
        <f t="shared" si="438"/>
        <v>Yellow</v>
      </c>
      <c r="BP449" s="8" t="str">
        <f t="shared" si="439"/>
        <v>Yellow</v>
      </c>
      <c r="BQ449" s="8" t="str">
        <f t="shared" si="440"/>
        <v/>
      </c>
      <c r="BR449" s="8" t="str">
        <f t="shared" si="441"/>
        <v/>
      </c>
      <c r="BS449" s="8" t="str">
        <f t="shared" si="442"/>
        <v/>
      </c>
      <c r="BT449" s="8" t="str">
        <f t="shared" si="443"/>
        <v/>
      </c>
      <c r="BU449" s="8" t="str">
        <f t="shared" si="444"/>
        <v/>
      </c>
      <c r="BV449" s="8" t="str">
        <f t="shared" si="445"/>
        <v/>
      </c>
      <c r="BW449" s="8" t="str">
        <f t="shared" si="446"/>
        <v/>
      </c>
      <c r="BX449" s="8" t="str">
        <f t="shared" si="447"/>
        <v/>
      </c>
      <c r="BY449" s="8" t="str">
        <f t="shared" si="448"/>
        <v>Yellow</v>
      </c>
      <c r="BZ449" s="8" t="str">
        <f t="shared" si="449"/>
        <v>Yellow</v>
      </c>
      <c r="CA449" s="8" t="str">
        <f t="shared" si="450"/>
        <v>Yellow</v>
      </c>
      <c r="CB449" s="8" t="str">
        <f t="shared" si="451"/>
        <v/>
      </c>
      <c r="CC449" s="8" t="str">
        <f t="shared" si="452"/>
        <v>Yellow</v>
      </c>
      <c r="CD449" s="8" t="str">
        <f t="shared" si="453"/>
        <v>Yellow</v>
      </c>
      <c r="CE449" s="8" t="str">
        <f t="shared" si="454"/>
        <v>Yellow</v>
      </c>
      <c r="CF449" s="8" t="str">
        <f t="shared" si="455"/>
        <v/>
      </c>
      <c r="CG449" s="8" t="str">
        <f t="shared" si="494"/>
        <v>Yellow</v>
      </c>
      <c r="CH449" s="8" t="str">
        <f t="shared" si="456"/>
        <v/>
      </c>
      <c r="CI449" s="8" t="str">
        <f t="shared" si="495"/>
        <v/>
      </c>
      <c r="CJ449" s="8" t="str">
        <f t="shared" si="457"/>
        <v>Yellow</v>
      </c>
      <c r="CL449" s="10" t="str">
        <f t="shared" si="496"/>
        <v>United Kingdom - London - The Ritz London</v>
      </c>
      <c r="CN449" s="22">
        <f t="shared" si="458"/>
        <v>378</v>
      </c>
      <c r="CO449" s="22" t="str">
        <f t="shared" si="459"/>
        <v/>
      </c>
      <c r="CP449" s="22" t="str">
        <f t="shared" si="460"/>
        <v/>
      </c>
      <c r="CQ449" s="22" t="str">
        <f t="shared" si="461"/>
        <v/>
      </c>
      <c r="CR449" s="22" t="str">
        <f t="shared" si="497"/>
        <v/>
      </c>
      <c r="CS449" s="22">
        <f t="shared" si="498"/>
        <v>16</v>
      </c>
      <c r="CY449" s="8" t="str">
        <f t="shared" si="462"/>
        <v>X</v>
      </c>
      <c r="CZ449" s="29" t="str">
        <f t="shared" si="463"/>
        <v>X</v>
      </c>
      <c r="DB449" s="8" t="str">
        <f t="shared" si="464"/>
        <v>X</v>
      </c>
      <c r="DC449" s="8" t="str">
        <f t="shared" si="465"/>
        <v>X</v>
      </c>
      <c r="DD449" s="8" t="str">
        <f t="shared" si="466"/>
        <v>X</v>
      </c>
      <c r="DE449" s="8" t="str">
        <f t="shared" si="467"/>
        <v>X</v>
      </c>
      <c r="DF449" s="8" t="str">
        <f t="shared" si="468"/>
        <v>X</v>
      </c>
      <c r="DG449" s="8" t="str">
        <f t="shared" si="469"/>
        <v>X</v>
      </c>
      <c r="DH449" s="8" t="str">
        <f t="shared" si="470"/>
        <v>X</v>
      </c>
      <c r="DI449" s="8" t="str">
        <f t="shared" si="471"/>
        <v>X</v>
      </c>
      <c r="DJ449" s="8" t="str">
        <f t="shared" si="472"/>
        <v>X</v>
      </c>
      <c r="DK449" s="8" t="str">
        <f t="shared" si="473"/>
        <v>X</v>
      </c>
      <c r="DL449" s="8" t="str">
        <f t="shared" si="474"/>
        <v>X</v>
      </c>
      <c r="DM449" s="8" t="str">
        <f t="shared" si="475"/>
        <v>X</v>
      </c>
      <c r="DN449" s="8" t="str">
        <f t="shared" si="476"/>
        <v>X</v>
      </c>
      <c r="DO449" s="8" t="str">
        <f t="shared" si="477"/>
        <v>X</v>
      </c>
      <c r="DP449" s="8" t="str">
        <f t="shared" si="478"/>
        <v>X</v>
      </c>
      <c r="DQ449" s="8" t="str">
        <f t="shared" si="479"/>
        <v>X</v>
      </c>
      <c r="DR449" s="8" t="str">
        <f t="shared" si="480"/>
        <v>X</v>
      </c>
      <c r="DS449" s="8" t="str">
        <f t="shared" si="481"/>
        <v>X</v>
      </c>
      <c r="DT449" s="8" t="str">
        <f t="shared" si="482"/>
        <v>X</v>
      </c>
      <c r="DU449" s="8" t="str">
        <f t="shared" si="483"/>
        <v>X</v>
      </c>
      <c r="DV449" s="8" t="str">
        <f t="shared" si="484"/>
        <v>X</v>
      </c>
      <c r="DW449" s="8" t="str">
        <f t="shared" si="485"/>
        <v>X</v>
      </c>
      <c r="DX449" s="8" t="str">
        <f t="shared" si="486"/>
        <v>X</v>
      </c>
      <c r="DZ449" s="8" t="str">
        <f t="shared" si="487"/>
        <v>X</v>
      </c>
      <c r="EB449" s="8">
        <f>IF($DZ449="", "", COUNTIF($DZ$11:$DZ449, "X"))</f>
        <v>439</v>
      </c>
      <c r="ED449" s="10" t="str">
        <f t="shared" si="488"/>
        <v>439. The Ritz London</v>
      </c>
      <c r="EF449" s="8">
        <v>439</v>
      </c>
      <c r="EH449" s="10" t="str">
        <f>IF($B449="", "", IF(COUNTIF($B$11:$B449, $B449)&gt;1, "", $B449))</f>
        <v/>
      </c>
      <c r="EI449" s="8" t="str">
        <f t="shared" si="489"/>
        <v/>
      </c>
      <c r="EJ449" s="10" t="str">
        <f t="shared" si="490"/>
        <v/>
      </c>
      <c r="EL449" s="10" t="str">
        <f>IF($C449="", "", IF(COUNTIF($C$11:$C449, $C449)&gt;1, "", $C449))</f>
        <v/>
      </c>
      <c r="EM449" s="8" t="str">
        <f t="shared" si="491"/>
        <v/>
      </c>
      <c r="EN449" s="10" t="str">
        <f t="shared" si="492"/>
        <v/>
      </c>
    </row>
    <row r="450" spans="1:144" hidden="1" x14ac:dyDescent="0.35">
      <c r="A450" s="2"/>
      <c r="B450" s="41" t="s">
        <v>723</v>
      </c>
      <c r="C450" s="42" t="s">
        <v>724</v>
      </c>
      <c r="D450" s="42" t="s">
        <v>726</v>
      </c>
      <c r="E450" s="49">
        <v>22</v>
      </c>
      <c r="F450" s="49">
        <v>18</v>
      </c>
      <c r="G450" s="49">
        <v>4</v>
      </c>
      <c r="H450" s="49">
        <v>0</v>
      </c>
      <c r="I450" s="42" t="s">
        <v>137</v>
      </c>
      <c r="J450" s="50" t="s">
        <v>137</v>
      </c>
      <c r="K450" s="49" t="s">
        <v>137</v>
      </c>
      <c r="L450" s="49" t="s">
        <v>137</v>
      </c>
      <c r="M450" s="49" t="s">
        <v>137</v>
      </c>
      <c r="N450" s="49" t="s">
        <v>137</v>
      </c>
      <c r="O450" s="49" t="s">
        <v>137</v>
      </c>
      <c r="P450" s="49" t="s">
        <v>137</v>
      </c>
      <c r="Q450" s="49" t="s">
        <v>137</v>
      </c>
      <c r="R450" s="49" t="s">
        <v>137</v>
      </c>
      <c r="S450" s="50" t="s">
        <v>137</v>
      </c>
      <c r="T450" s="49" t="s">
        <v>137</v>
      </c>
      <c r="U450" s="49" t="s">
        <v>137</v>
      </c>
      <c r="V450" s="49" t="s">
        <v>137</v>
      </c>
      <c r="W450" s="50" t="s">
        <v>7</v>
      </c>
      <c r="X450" s="49" t="s">
        <v>137</v>
      </c>
      <c r="Y450" s="50" t="s">
        <v>137</v>
      </c>
      <c r="Z450" s="49" t="s">
        <v>137</v>
      </c>
      <c r="AA450" s="49" t="s">
        <v>137</v>
      </c>
      <c r="AB450" s="67" t="s">
        <v>137</v>
      </c>
      <c r="AC450" s="63" t="s">
        <v>790</v>
      </c>
      <c r="AD450" s="63" t="s">
        <v>1150</v>
      </c>
      <c r="AE450" s="43" t="s">
        <v>137</v>
      </c>
      <c r="AF450" s="2"/>
      <c r="BE450" s="8" t="str">
        <f t="shared" si="493"/>
        <v>X</v>
      </c>
      <c r="BG450" s="8" t="str">
        <f t="shared" si="430"/>
        <v/>
      </c>
      <c r="BH450" s="8" t="str">
        <f t="shared" si="431"/>
        <v/>
      </c>
      <c r="BI450" s="8" t="str">
        <f t="shared" si="432"/>
        <v/>
      </c>
      <c r="BJ450" s="8" t="str">
        <f t="shared" si="433"/>
        <v/>
      </c>
      <c r="BK450" s="8" t="str">
        <f t="shared" si="434"/>
        <v/>
      </c>
      <c r="BL450" s="8" t="str">
        <f t="shared" si="435"/>
        <v/>
      </c>
      <c r="BM450" s="8" t="str">
        <f t="shared" si="436"/>
        <v/>
      </c>
      <c r="BN450" s="8" t="str">
        <f t="shared" si="437"/>
        <v>Yellow</v>
      </c>
      <c r="BO450" s="8" t="str">
        <f t="shared" si="438"/>
        <v>Yellow</v>
      </c>
      <c r="BP450" s="8" t="str">
        <f t="shared" si="439"/>
        <v>Yellow</v>
      </c>
      <c r="BQ450" s="8" t="str">
        <f t="shared" si="440"/>
        <v>Yellow</v>
      </c>
      <c r="BR450" s="8" t="str">
        <f t="shared" si="441"/>
        <v>Yellow</v>
      </c>
      <c r="BS450" s="8" t="str">
        <f t="shared" si="442"/>
        <v>Yellow</v>
      </c>
      <c r="BT450" s="8" t="str">
        <f t="shared" si="443"/>
        <v>Yellow</v>
      </c>
      <c r="BU450" s="8" t="str">
        <f t="shared" si="444"/>
        <v>Yellow</v>
      </c>
      <c r="BV450" s="8" t="str">
        <f t="shared" si="445"/>
        <v>Yellow</v>
      </c>
      <c r="BW450" s="8" t="str">
        <f t="shared" si="446"/>
        <v>Yellow</v>
      </c>
      <c r="BX450" s="8" t="str">
        <f t="shared" si="447"/>
        <v>Yellow</v>
      </c>
      <c r="BY450" s="8" t="str">
        <f t="shared" si="448"/>
        <v>Yellow</v>
      </c>
      <c r="BZ450" s="8" t="str">
        <f t="shared" si="449"/>
        <v>Yellow</v>
      </c>
      <c r="CA450" s="8" t="str">
        <f t="shared" si="450"/>
        <v>Yellow</v>
      </c>
      <c r="CB450" s="8" t="str">
        <f t="shared" si="451"/>
        <v/>
      </c>
      <c r="CC450" s="8" t="str">
        <f t="shared" si="452"/>
        <v>Yellow</v>
      </c>
      <c r="CD450" s="8" t="str">
        <f t="shared" si="453"/>
        <v>Yellow</v>
      </c>
      <c r="CE450" s="8" t="str">
        <f t="shared" si="454"/>
        <v>Yellow</v>
      </c>
      <c r="CF450" s="8" t="str">
        <f t="shared" si="455"/>
        <v>Yellow</v>
      </c>
      <c r="CG450" s="8" t="str">
        <f t="shared" si="494"/>
        <v>Yellow</v>
      </c>
      <c r="CH450" s="8" t="str">
        <f t="shared" si="456"/>
        <v/>
      </c>
      <c r="CI450" s="8" t="str">
        <f t="shared" si="495"/>
        <v/>
      </c>
      <c r="CJ450" s="8" t="str">
        <f t="shared" si="457"/>
        <v>Yellow</v>
      </c>
      <c r="CL450" s="10" t="str">
        <f t="shared" si="496"/>
        <v>United Kingdom - London - The Adria</v>
      </c>
      <c r="CN450" s="22" t="str">
        <f t="shared" si="458"/>
        <v/>
      </c>
      <c r="CO450" s="22" t="str">
        <f t="shared" si="459"/>
        <v/>
      </c>
      <c r="CP450" s="22" t="str">
        <f t="shared" si="460"/>
        <v/>
      </c>
      <c r="CQ450" s="22" t="str">
        <f t="shared" si="461"/>
        <v/>
      </c>
      <c r="CR450" s="22" t="str">
        <f t="shared" si="497"/>
        <v/>
      </c>
      <c r="CS450" s="22" t="str">
        <f t="shared" si="498"/>
        <v/>
      </c>
      <c r="CY450" s="8" t="str">
        <f t="shared" si="462"/>
        <v>X</v>
      </c>
      <c r="CZ450" s="29" t="str">
        <f t="shared" si="463"/>
        <v>X</v>
      </c>
      <c r="DB450" s="8" t="str">
        <f t="shared" si="464"/>
        <v>X</v>
      </c>
      <c r="DC450" s="8" t="str">
        <f t="shared" si="465"/>
        <v>X</v>
      </c>
      <c r="DD450" s="8" t="str">
        <f t="shared" si="466"/>
        <v>X</v>
      </c>
      <c r="DE450" s="8" t="str">
        <f t="shared" si="467"/>
        <v>X</v>
      </c>
      <c r="DF450" s="8" t="str">
        <f t="shared" si="468"/>
        <v>X</v>
      </c>
      <c r="DG450" s="8" t="str">
        <f t="shared" si="469"/>
        <v>X</v>
      </c>
      <c r="DH450" s="8" t="str">
        <f t="shared" si="470"/>
        <v>X</v>
      </c>
      <c r="DI450" s="8" t="str">
        <f t="shared" si="471"/>
        <v>X</v>
      </c>
      <c r="DJ450" s="8" t="str">
        <f t="shared" si="472"/>
        <v>X</v>
      </c>
      <c r="DK450" s="8" t="str">
        <f t="shared" si="473"/>
        <v>X</v>
      </c>
      <c r="DL450" s="8" t="str">
        <f t="shared" si="474"/>
        <v>X</v>
      </c>
      <c r="DM450" s="8" t="str">
        <f t="shared" si="475"/>
        <v>X</v>
      </c>
      <c r="DN450" s="8" t="str">
        <f t="shared" si="476"/>
        <v>X</v>
      </c>
      <c r="DO450" s="8" t="str">
        <f t="shared" si="477"/>
        <v>X</v>
      </c>
      <c r="DP450" s="8" t="str">
        <f t="shared" si="478"/>
        <v>X</v>
      </c>
      <c r="DQ450" s="8" t="str">
        <f t="shared" si="479"/>
        <v>X</v>
      </c>
      <c r="DR450" s="8" t="str">
        <f t="shared" si="480"/>
        <v>X</v>
      </c>
      <c r="DS450" s="8" t="str">
        <f t="shared" si="481"/>
        <v>X</v>
      </c>
      <c r="DT450" s="8" t="str">
        <f t="shared" si="482"/>
        <v>X</v>
      </c>
      <c r="DU450" s="8" t="str">
        <f t="shared" si="483"/>
        <v>X</v>
      </c>
      <c r="DV450" s="8" t="str">
        <f t="shared" si="484"/>
        <v>X</v>
      </c>
      <c r="DW450" s="8" t="str">
        <f t="shared" si="485"/>
        <v>X</v>
      </c>
      <c r="DX450" s="8" t="str">
        <f t="shared" si="486"/>
        <v>X</v>
      </c>
      <c r="DZ450" s="8" t="str">
        <f t="shared" si="487"/>
        <v>X</v>
      </c>
      <c r="EB450" s="8">
        <f>IF($DZ450="", "", COUNTIF($DZ$11:$DZ450, "X"))</f>
        <v>440</v>
      </c>
      <c r="ED450" s="10" t="str">
        <f t="shared" si="488"/>
        <v>440. The Adria</v>
      </c>
      <c r="EF450" s="8">
        <v>440</v>
      </c>
      <c r="EH450" s="10" t="str">
        <f>IF($B450="", "", IF(COUNTIF($B$11:$B450, $B450)&gt;1, "", $B450))</f>
        <v/>
      </c>
      <c r="EI450" s="8" t="str">
        <f t="shared" si="489"/>
        <v/>
      </c>
      <c r="EJ450" s="10" t="str">
        <f t="shared" si="490"/>
        <v/>
      </c>
      <c r="EL450" s="10" t="str">
        <f>IF($C450="", "", IF(COUNTIF($C$11:$C450, $C450)&gt;1, "", $C450))</f>
        <v/>
      </c>
      <c r="EM450" s="8" t="str">
        <f t="shared" si="491"/>
        <v/>
      </c>
      <c r="EN450" s="10" t="str">
        <f t="shared" si="492"/>
        <v/>
      </c>
    </row>
    <row r="451" spans="1:144" hidden="1" x14ac:dyDescent="0.35">
      <c r="A451" s="2"/>
      <c r="B451" s="41" t="s">
        <v>723</v>
      </c>
      <c r="C451" s="42" t="s">
        <v>724</v>
      </c>
      <c r="D451" s="42" t="s">
        <v>725</v>
      </c>
      <c r="E451" s="49">
        <v>39</v>
      </c>
      <c r="F451" s="49">
        <v>21</v>
      </c>
      <c r="G451" s="49">
        <v>18</v>
      </c>
      <c r="H451" s="49">
        <v>3</v>
      </c>
      <c r="I451" s="42" t="s">
        <v>137</v>
      </c>
      <c r="J451" s="50" t="s">
        <v>137</v>
      </c>
      <c r="K451" s="49">
        <v>180</v>
      </c>
      <c r="L451" s="49">
        <v>394</v>
      </c>
      <c r="M451" s="49">
        <v>80</v>
      </c>
      <c r="N451" s="49">
        <v>0</v>
      </c>
      <c r="O451" s="49">
        <v>30</v>
      </c>
      <c r="P451" s="49">
        <v>30</v>
      </c>
      <c r="Q451" s="49">
        <v>70</v>
      </c>
      <c r="R451" s="49">
        <v>180</v>
      </c>
      <c r="S451" s="50" t="s">
        <v>7</v>
      </c>
      <c r="T451" s="49" t="s">
        <v>137</v>
      </c>
      <c r="U451" s="49" t="s">
        <v>137</v>
      </c>
      <c r="V451" s="49" t="s">
        <v>137</v>
      </c>
      <c r="W451" s="50" t="s">
        <v>7</v>
      </c>
      <c r="X451" s="49" t="s">
        <v>137</v>
      </c>
      <c r="Y451" s="50" t="s">
        <v>137</v>
      </c>
      <c r="Z451" s="49" t="s">
        <v>137</v>
      </c>
      <c r="AA451" s="49">
        <v>17</v>
      </c>
      <c r="AB451" s="67" t="s">
        <v>137</v>
      </c>
      <c r="AC451" s="63" t="s">
        <v>790</v>
      </c>
      <c r="AD451" s="63" t="s">
        <v>1149</v>
      </c>
      <c r="AE451" s="43" t="s">
        <v>137</v>
      </c>
      <c r="AF451" s="2"/>
      <c r="BE451" s="8" t="str">
        <f t="shared" si="493"/>
        <v>X</v>
      </c>
      <c r="BG451" s="8" t="str">
        <f t="shared" si="430"/>
        <v/>
      </c>
      <c r="BH451" s="8" t="str">
        <f t="shared" si="431"/>
        <v/>
      </c>
      <c r="BI451" s="8" t="str">
        <f t="shared" si="432"/>
        <v/>
      </c>
      <c r="BJ451" s="8" t="str">
        <f t="shared" si="433"/>
        <v/>
      </c>
      <c r="BK451" s="8" t="str">
        <f t="shared" si="434"/>
        <v/>
      </c>
      <c r="BL451" s="8" t="str">
        <f t="shared" si="435"/>
        <v/>
      </c>
      <c r="BM451" s="8" t="str">
        <f t="shared" si="436"/>
        <v/>
      </c>
      <c r="BN451" s="8" t="str">
        <f t="shared" si="437"/>
        <v>Yellow</v>
      </c>
      <c r="BO451" s="8" t="str">
        <f t="shared" si="438"/>
        <v>Yellow</v>
      </c>
      <c r="BP451" s="8" t="str">
        <f t="shared" si="439"/>
        <v/>
      </c>
      <c r="BQ451" s="8" t="str">
        <f t="shared" si="440"/>
        <v/>
      </c>
      <c r="BR451" s="8" t="str">
        <f t="shared" si="441"/>
        <v/>
      </c>
      <c r="BS451" s="8" t="str">
        <f t="shared" si="442"/>
        <v/>
      </c>
      <c r="BT451" s="8" t="str">
        <f t="shared" si="443"/>
        <v/>
      </c>
      <c r="BU451" s="8" t="str">
        <f t="shared" si="444"/>
        <v/>
      </c>
      <c r="BV451" s="8" t="str">
        <f t="shared" si="445"/>
        <v/>
      </c>
      <c r="BW451" s="8" t="str">
        <f t="shared" si="446"/>
        <v/>
      </c>
      <c r="BX451" s="8" t="str">
        <f t="shared" si="447"/>
        <v/>
      </c>
      <c r="BY451" s="8" t="str">
        <f t="shared" si="448"/>
        <v>Yellow</v>
      </c>
      <c r="BZ451" s="8" t="str">
        <f t="shared" si="449"/>
        <v>Yellow</v>
      </c>
      <c r="CA451" s="8" t="str">
        <f t="shared" si="450"/>
        <v>Yellow</v>
      </c>
      <c r="CB451" s="8" t="str">
        <f t="shared" si="451"/>
        <v/>
      </c>
      <c r="CC451" s="8" t="str">
        <f t="shared" si="452"/>
        <v>Yellow</v>
      </c>
      <c r="CD451" s="8" t="str">
        <f t="shared" si="453"/>
        <v>Yellow</v>
      </c>
      <c r="CE451" s="8" t="str">
        <f t="shared" si="454"/>
        <v>Yellow</v>
      </c>
      <c r="CF451" s="8" t="str">
        <f t="shared" si="455"/>
        <v/>
      </c>
      <c r="CG451" s="8" t="str">
        <f t="shared" si="494"/>
        <v>Yellow</v>
      </c>
      <c r="CH451" s="8" t="str">
        <f t="shared" si="456"/>
        <v/>
      </c>
      <c r="CI451" s="8" t="str">
        <f t="shared" si="495"/>
        <v/>
      </c>
      <c r="CJ451" s="8" t="str">
        <f t="shared" si="457"/>
        <v>Yellow</v>
      </c>
      <c r="CL451" s="10" t="str">
        <f t="shared" si="496"/>
        <v>United Kingdom - London - L’oscar London</v>
      </c>
      <c r="CN451" s="22">
        <f t="shared" si="458"/>
        <v>394</v>
      </c>
      <c r="CO451" s="22" t="str">
        <f t="shared" si="459"/>
        <v/>
      </c>
      <c r="CP451" s="22" t="str">
        <f t="shared" si="460"/>
        <v/>
      </c>
      <c r="CQ451" s="22" t="str">
        <f t="shared" si="461"/>
        <v/>
      </c>
      <c r="CR451" s="22" t="str">
        <f t="shared" si="497"/>
        <v/>
      </c>
      <c r="CS451" s="22">
        <f t="shared" si="498"/>
        <v>17</v>
      </c>
      <c r="CY451" s="8" t="str">
        <f t="shared" si="462"/>
        <v>X</v>
      </c>
      <c r="CZ451" s="29" t="str">
        <f t="shared" si="463"/>
        <v>X</v>
      </c>
      <c r="DB451" s="8" t="str">
        <f t="shared" si="464"/>
        <v>X</v>
      </c>
      <c r="DC451" s="8" t="str">
        <f t="shared" si="465"/>
        <v>X</v>
      </c>
      <c r="DD451" s="8" t="str">
        <f t="shared" si="466"/>
        <v>X</v>
      </c>
      <c r="DE451" s="8" t="str">
        <f t="shared" si="467"/>
        <v>X</v>
      </c>
      <c r="DF451" s="8" t="str">
        <f t="shared" si="468"/>
        <v>X</v>
      </c>
      <c r="DG451" s="8" t="str">
        <f t="shared" si="469"/>
        <v>X</v>
      </c>
      <c r="DH451" s="8" t="str">
        <f t="shared" si="470"/>
        <v>X</v>
      </c>
      <c r="DI451" s="8" t="str">
        <f t="shared" si="471"/>
        <v>X</v>
      </c>
      <c r="DJ451" s="8" t="str">
        <f t="shared" si="472"/>
        <v>X</v>
      </c>
      <c r="DK451" s="8" t="str">
        <f t="shared" si="473"/>
        <v>X</v>
      </c>
      <c r="DL451" s="8" t="str">
        <f t="shared" si="474"/>
        <v>X</v>
      </c>
      <c r="DM451" s="8" t="str">
        <f t="shared" si="475"/>
        <v>X</v>
      </c>
      <c r="DN451" s="8" t="str">
        <f t="shared" si="476"/>
        <v>X</v>
      </c>
      <c r="DO451" s="8" t="str">
        <f t="shared" si="477"/>
        <v>X</v>
      </c>
      <c r="DP451" s="8" t="str">
        <f t="shared" si="478"/>
        <v>X</v>
      </c>
      <c r="DQ451" s="8" t="str">
        <f t="shared" si="479"/>
        <v>X</v>
      </c>
      <c r="DR451" s="8" t="str">
        <f t="shared" si="480"/>
        <v>X</v>
      </c>
      <c r="DS451" s="8" t="str">
        <f t="shared" si="481"/>
        <v>X</v>
      </c>
      <c r="DT451" s="8" t="str">
        <f t="shared" si="482"/>
        <v>X</v>
      </c>
      <c r="DU451" s="8" t="str">
        <f t="shared" si="483"/>
        <v>X</v>
      </c>
      <c r="DV451" s="8" t="str">
        <f t="shared" si="484"/>
        <v>X</v>
      </c>
      <c r="DW451" s="8" t="str">
        <f t="shared" si="485"/>
        <v>X</v>
      </c>
      <c r="DX451" s="8" t="str">
        <f t="shared" si="486"/>
        <v>X</v>
      </c>
      <c r="DZ451" s="8" t="str">
        <f t="shared" si="487"/>
        <v>X</v>
      </c>
      <c r="EB451" s="8">
        <f>IF($DZ451="", "", COUNTIF($DZ$11:$DZ451, "X"))</f>
        <v>441</v>
      </c>
      <c r="ED451" s="10" t="str">
        <f t="shared" si="488"/>
        <v>441. L’oscar London</v>
      </c>
      <c r="EF451" s="8">
        <v>441</v>
      </c>
      <c r="EH451" s="10" t="str">
        <f>IF($B451="", "", IF(COUNTIF($B$11:$B451, $B451)&gt;1, "", $B451))</f>
        <v/>
      </c>
      <c r="EI451" s="8" t="str">
        <f t="shared" si="489"/>
        <v/>
      </c>
      <c r="EJ451" s="10" t="str">
        <f t="shared" si="490"/>
        <v/>
      </c>
      <c r="EL451" s="10" t="str">
        <f>IF($C451="", "", IF(COUNTIF($C$11:$C451, $C451)&gt;1, "", $C451))</f>
        <v/>
      </c>
      <c r="EM451" s="8" t="str">
        <f t="shared" si="491"/>
        <v/>
      </c>
      <c r="EN451" s="10" t="str">
        <f t="shared" si="492"/>
        <v/>
      </c>
    </row>
    <row r="452" spans="1:144" hidden="1" x14ac:dyDescent="0.35">
      <c r="A452" s="2"/>
      <c r="B452" s="41" t="s">
        <v>723</v>
      </c>
      <c r="C452" s="42" t="s">
        <v>724</v>
      </c>
      <c r="D452" s="42" t="s">
        <v>1263</v>
      </c>
      <c r="E452" s="49">
        <v>60</v>
      </c>
      <c r="F452" s="49">
        <v>50</v>
      </c>
      <c r="G452" s="49">
        <v>10</v>
      </c>
      <c r="H452" s="49">
        <v>4</v>
      </c>
      <c r="I452" s="42" t="s">
        <v>137</v>
      </c>
      <c r="J452" s="50" t="s">
        <v>137</v>
      </c>
      <c r="K452" s="49">
        <v>40</v>
      </c>
      <c r="L452" s="49">
        <v>127</v>
      </c>
      <c r="M452" s="49">
        <v>40</v>
      </c>
      <c r="N452" s="49">
        <v>18</v>
      </c>
      <c r="O452" s="49">
        <v>16</v>
      </c>
      <c r="P452" s="49">
        <v>24</v>
      </c>
      <c r="Q452" s="49">
        <v>40</v>
      </c>
      <c r="R452" s="49">
        <v>50</v>
      </c>
      <c r="S452" s="50" t="s">
        <v>7</v>
      </c>
      <c r="T452" s="49" t="s">
        <v>137</v>
      </c>
      <c r="U452" s="49" t="s">
        <v>137</v>
      </c>
      <c r="V452" s="49" t="s">
        <v>137</v>
      </c>
      <c r="W452" s="50" t="s">
        <v>137</v>
      </c>
      <c r="X452" s="49" t="s">
        <v>137</v>
      </c>
      <c r="Y452" s="50" t="s">
        <v>137</v>
      </c>
      <c r="Z452" s="49" t="s">
        <v>137</v>
      </c>
      <c r="AA452" s="49">
        <v>9.94</v>
      </c>
      <c r="AB452" s="67" t="s">
        <v>137</v>
      </c>
      <c r="AC452" s="63" t="s">
        <v>790</v>
      </c>
      <c r="AD452" s="63" t="s">
        <v>1264</v>
      </c>
      <c r="AE452" s="43" t="s">
        <v>137</v>
      </c>
      <c r="AF452" s="2"/>
      <c r="BE452" s="8" t="str">
        <f t="shared" si="493"/>
        <v>X</v>
      </c>
      <c r="BG452" s="8" t="str">
        <f t="shared" si="430"/>
        <v/>
      </c>
      <c r="BH452" s="8" t="str">
        <f t="shared" si="431"/>
        <v/>
      </c>
      <c r="BI452" s="8" t="str">
        <f t="shared" si="432"/>
        <v/>
      </c>
      <c r="BJ452" s="8" t="str">
        <f t="shared" si="433"/>
        <v/>
      </c>
      <c r="BK452" s="8" t="str">
        <f t="shared" si="434"/>
        <v/>
      </c>
      <c r="BL452" s="8" t="str">
        <f t="shared" si="435"/>
        <v/>
      </c>
      <c r="BM452" s="8" t="str">
        <f t="shared" si="436"/>
        <v/>
      </c>
      <c r="BN452" s="8" t="str">
        <f t="shared" si="437"/>
        <v>Yellow</v>
      </c>
      <c r="BO452" s="8" t="str">
        <f t="shared" si="438"/>
        <v>Yellow</v>
      </c>
      <c r="BP452" s="8" t="str">
        <f t="shared" si="439"/>
        <v/>
      </c>
      <c r="BQ452" s="8" t="str">
        <f t="shared" si="440"/>
        <v/>
      </c>
      <c r="BR452" s="8" t="str">
        <f t="shared" si="441"/>
        <v/>
      </c>
      <c r="BS452" s="8" t="str">
        <f t="shared" si="442"/>
        <v/>
      </c>
      <c r="BT452" s="8" t="str">
        <f t="shared" si="443"/>
        <v/>
      </c>
      <c r="BU452" s="8" t="str">
        <f t="shared" si="444"/>
        <v/>
      </c>
      <c r="BV452" s="8" t="str">
        <f t="shared" si="445"/>
        <v/>
      </c>
      <c r="BW452" s="8" t="str">
        <f t="shared" si="446"/>
        <v/>
      </c>
      <c r="BX452" s="8" t="str">
        <f t="shared" si="447"/>
        <v/>
      </c>
      <c r="BY452" s="8" t="str">
        <f t="shared" si="448"/>
        <v>Yellow</v>
      </c>
      <c r="BZ452" s="8" t="str">
        <f t="shared" si="449"/>
        <v>Yellow</v>
      </c>
      <c r="CA452" s="8" t="str">
        <f t="shared" si="450"/>
        <v>Yellow</v>
      </c>
      <c r="CB452" s="8" t="str">
        <f t="shared" si="451"/>
        <v>Yellow</v>
      </c>
      <c r="CC452" s="8" t="str">
        <f t="shared" si="452"/>
        <v>Yellow</v>
      </c>
      <c r="CD452" s="8" t="str">
        <f t="shared" si="453"/>
        <v>Yellow</v>
      </c>
      <c r="CE452" s="8" t="str">
        <f t="shared" si="454"/>
        <v>Yellow</v>
      </c>
      <c r="CF452" s="8" t="str">
        <f t="shared" si="455"/>
        <v/>
      </c>
      <c r="CG452" s="8" t="str">
        <f t="shared" si="494"/>
        <v>Yellow</v>
      </c>
      <c r="CH452" s="8" t="str">
        <f t="shared" si="456"/>
        <v/>
      </c>
      <c r="CI452" s="8" t="str">
        <f t="shared" si="495"/>
        <v/>
      </c>
      <c r="CJ452" s="8" t="str">
        <f t="shared" si="457"/>
        <v>Yellow</v>
      </c>
      <c r="CL452" s="10" t="str">
        <f t="shared" si="496"/>
        <v>United Kingdom - London - Althoff St. James´s Hotel &amp; Club London</v>
      </c>
      <c r="CN452" s="22">
        <f t="shared" si="458"/>
        <v>127</v>
      </c>
      <c r="CO452" s="22" t="str">
        <f t="shared" si="459"/>
        <v/>
      </c>
      <c r="CP452" s="22" t="str">
        <f t="shared" si="460"/>
        <v/>
      </c>
      <c r="CQ452" s="22" t="str">
        <f t="shared" si="461"/>
        <v/>
      </c>
      <c r="CR452" s="22" t="str">
        <f t="shared" si="497"/>
        <v/>
      </c>
      <c r="CS452" s="22">
        <f t="shared" si="498"/>
        <v>9.94</v>
      </c>
      <c r="CY452" s="8" t="str">
        <f t="shared" si="462"/>
        <v>X</v>
      </c>
      <c r="CZ452" s="29" t="str">
        <f t="shared" si="463"/>
        <v>X</v>
      </c>
      <c r="DB452" s="8" t="str">
        <f t="shared" si="464"/>
        <v>X</v>
      </c>
      <c r="DC452" s="8" t="str">
        <f t="shared" si="465"/>
        <v>X</v>
      </c>
      <c r="DD452" s="8" t="str">
        <f t="shared" si="466"/>
        <v>X</v>
      </c>
      <c r="DE452" s="8" t="str">
        <f t="shared" si="467"/>
        <v>X</v>
      </c>
      <c r="DF452" s="8" t="str">
        <f t="shared" si="468"/>
        <v>X</v>
      </c>
      <c r="DG452" s="8" t="str">
        <f t="shared" si="469"/>
        <v>X</v>
      </c>
      <c r="DH452" s="8" t="str">
        <f t="shared" si="470"/>
        <v>X</v>
      </c>
      <c r="DI452" s="8" t="str">
        <f t="shared" si="471"/>
        <v>X</v>
      </c>
      <c r="DJ452" s="8" t="str">
        <f t="shared" si="472"/>
        <v>X</v>
      </c>
      <c r="DK452" s="8" t="str">
        <f t="shared" si="473"/>
        <v>X</v>
      </c>
      <c r="DL452" s="8" t="str">
        <f t="shared" si="474"/>
        <v>X</v>
      </c>
      <c r="DM452" s="8" t="str">
        <f t="shared" si="475"/>
        <v>X</v>
      </c>
      <c r="DN452" s="8" t="str">
        <f t="shared" si="476"/>
        <v>X</v>
      </c>
      <c r="DO452" s="8" t="str">
        <f t="shared" si="477"/>
        <v>X</v>
      </c>
      <c r="DP452" s="8" t="str">
        <f t="shared" si="478"/>
        <v>X</v>
      </c>
      <c r="DQ452" s="8" t="str">
        <f t="shared" si="479"/>
        <v>X</v>
      </c>
      <c r="DR452" s="8" t="str">
        <f t="shared" si="480"/>
        <v>X</v>
      </c>
      <c r="DS452" s="8" t="str">
        <f t="shared" si="481"/>
        <v>X</v>
      </c>
      <c r="DT452" s="8" t="str">
        <f t="shared" si="482"/>
        <v>X</v>
      </c>
      <c r="DU452" s="8" t="str">
        <f t="shared" si="483"/>
        <v>X</v>
      </c>
      <c r="DV452" s="8" t="str">
        <f t="shared" si="484"/>
        <v>X</v>
      </c>
      <c r="DW452" s="8" t="str">
        <f t="shared" si="485"/>
        <v>X</v>
      </c>
      <c r="DX452" s="8" t="str">
        <f t="shared" si="486"/>
        <v>X</v>
      </c>
      <c r="DZ452" s="8" t="str">
        <f t="shared" si="487"/>
        <v>X</v>
      </c>
      <c r="EB452" s="8">
        <f>IF($DZ452="", "", COUNTIF($DZ$11:$DZ452, "X"))</f>
        <v>442</v>
      </c>
      <c r="ED452" s="10" t="str">
        <f t="shared" si="488"/>
        <v>442. Althoff St. James´s Hotel &amp; Club London</v>
      </c>
      <c r="EF452" s="8">
        <v>442</v>
      </c>
      <c r="EH452" s="10" t="str">
        <f>IF($B452="", "", IF(COUNTIF($B$11:$B452, $B452)&gt;1, "", $B452))</f>
        <v/>
      </c>
      <c r="EI452" s="8" t="str">
        <f t="shared" si="489"/>
        <v/>
      </c>
      <c r="EJ452" s="10" t="str">
        <f t="shared" si="490"/>
        <v/>
      </c>
      <c r="EL452" s="10" t="str">
        <f>IF($C452="", "", IF(COUNTIF($C$11:$C452, $C452)&gt;1, "", $C452))</f>
        <v/>
      </c>
      <c r="EM452" s="8" t="str">
        <f t="shared" si="491"/>
        <v/>
      </c>
      <c r="EN452" s="10" t="str">
        <f t="shared" si="492"/>
        <v/>
      </c>
    </row>
    <row r="453" spans="1:144" hidden="1" x14ac:dyDescent="0.35">
      <c r="A453" s="2"/>
      <c r="B453" s="41" t="s">
        <v>723</v>
      </c>
      <c r="C453" s="42" t="s">
        <v>1360</v>
      </c>
      <c r="D453" s="42" t="s">
        <v>1361</v>
      </c>
      <c r="E453" s="49">
        <v>47</v>
      </c>
      <c r="F453" s="49">
        <v>31</v>
      </c>
      <c r="G453" s="49">
        <v>16</v>
      </c>
      <c r="H453" s="49">
        <v>1</v>
      </c>
      <c r="I453" s="42" t="s">
        <v>137</v>
      </c>
      <c r="J453" s="50" t="s">
        <v>137</v>
      </c>
      <c r="K453" s="49">
        <v>250</v>
      </c>
      <c r="L453" s="49">
        <v>276</v>
      </c>
      <c r="M453" s="49">
        <v>180</v>
      </c>
      <c r="N453" s="49">
        <v>110</v>
      </c>
      <c r="O453" s="49">
        <v>72</v>
      </c>
      <c r="P453" s="49">
        <v>44</v>
      </c>
      <c r="Q453" s="49">
        <v>180</v>
      </c>
      <c r="R453" s="49">
        <v>250</v>
      </c>
      <c r="S453" s="50" t="s">
        <v>7</v>
      </c>
      <c r="T453" s="49" t="s">
        <v>137</v>
      </c>
      <c r="U453" s="49" t="s">
        <v>137</v>
      </c>
      <c r="V453" s="49" t="s">
        <v>137</v>
      </c>
      <c r="W453" s="50" t="s">
        <v>137</v>
      </c>
      <c r="X453" s="49" t="s">
        <v>137</v>
      </c>
      <c r="Y453" s="50" t="s">
        <v>137</v>
      </c>
      <c r="Z453" s="49" t="s">
        <v>137</v>
      </c>
      <c r="AA453" s="49">
        <v>21</v>
      </c>
      <c r="AB453" s="67" t="s">
        <v>137</v>
      </c>
      <c r="AC453" s="63" t="s">
        <v>790</v>
      </c>
      <c r="AD453" s="63" t="s">
        <v>137</v>
      </c>
      <c r="AE453" s="43" t="s">
        <v>137</v>
      </c>
      <c r="AF453" s="2"/>
      <c r="BE453" s="8" t="str">
        <f t="shared" si="493"/>
        <v>X</v>
      </c>
      <c r="BG453" s="8" t="str">
        <f t="shared" si="430"/>
        <v/>
      </c>
      <c r="BH453" s="8" t="str">
        <f t="shared" si="431"/>
        <v/>
      </c>
      <c r="BI453" s="8" t="str">
        <f t="shared" si="432"/>
        <v/>
      </c>
      <c r="BJ453" s="8" t="str">
        <f t="shared" si="433"/>
        <v/>
      </c>
      <c r="BK453" s="8" t="str">
        <f t="shared" si="434"/>
        <v/>
      </c>
      <c r="BL453" s="8" t="str">
        <f t="shared" si="435"/>
        <v/>
      </c>
      <c r="BM453" s="8" t="str">
        <f t="shared" si="436"/>
        <v/>
      </c>
      <c r="BN453" s="8" t="str">
        <f t="shared" si="437"/>
        <v>Yellow</v>
      </c>
      <c r="BO453" s="8" t="str">
        <f t="shared" si="438"/>
        <v>Yellow</v>
      </c>
      <c r="BP453" s="8" t="str">
        <f t="shared" si="439"/>
        <v/>
      </c>
      <c r="BQ453" s="8" t="str">
        <f t="shared" si="440"/>
        <v/>
      </c>
      <c r="BR453" s="8" t="str">
        <f t="shared" si="441"/>
        <v/>
      </c>
      <c r="BS453" s="8" t="str">
        <f t="shared" si="442"/>
        <v/>
      </c>
      <c r="BT453" s="8" t="str">
        <f t="shared" si="443"/>
        <v/>
      </c>
      <c r="BU453" s="8" t="str">
        <f t="shared" si="444"/>
        <v/>
      </c>
      <c r="BV453" s="8" t="str">
        <f t="shared" si="445"/>
        <v/>
      </c>
      <c r="BW453" s="8" t="str">
        <f t="shared" si="446"/>
        <v/>
      </c>
      <c r="BX453" s="8" t="str">
        <f t="shared" si="447"/>
        <v/>
      </c>
      <c r="BY453" s="8" t="str">
        <f t="shared" si="448"/>
        <v>Yellow</v>
      </c>
      <c r="BZ453" s="8" t="str">
        <f t="shared" si="449"/>
        <v>Yellow</v>
      </c>
      <c r="CA453" s="8" t="str">
        <f t="shared" si="450"/>
        <v>Yellow</v>
      </c>
      <c r="CB453" s="8" t="str">
        <f t="shared" si="451"/>
        <v>Yellow</v>
      </c>
      <c r="CC453" s="8" t="str">
        <f t="shared" si="452"/>
        <v>Yellow</v>
      </c>
      <c r="CD453" s="8" t="str">
        <f t="shared" si="453"/>
        <v>Yellow</v>
      </c>
      <c r="CE453" s="8" t="str">
        <f t="shared" si="454"/>
        <v>Yellow</v>
      </c>
      <c r="CF453" s="8" t="str">
        <f t="shared" si="455"/>
        <v/>
      </c>
      <c r="CG453" s="8" t="str">
        <f t="shared" si="494"/>
        <v>Yellow</v>
      </c>
      <c r="CH453" s="8" t="str">
        <f t="shared" si="456"/>
        <v/>
      </c>
      <c r="CI453" s="8" t="str">
        <f t="shared" si="495"/>
        <v>Yellow</v>
      </c>
      <c r="CJ453" s="8" t="str">
        <f t="shared" si="457"/>
        <v>Yellow</v>
      </c>
      <c r="CL453" s="10" t="str">
        <f t="shared" si="496"/>
        <v>United Kingdom - Ripon - Grantley Hall</v>
      </c>
      <c r="CN453" s="22">
        <f t="shared" si="458"/>
        <v>276</v>
      </c>
      <c r="CO453" s="22" t="str">
        <f t="shared" si="459"/>
        <v/>
      </c>
      <c r="CP453" s="22" t="str">
        <f t="shared" si="460"/>
        <v/>
      </c>
      <c r="CQ453" s="22" t="str">
        <f t="shared" si="461"/>
        <v/>
      </c>
      <c r="CR453" s="22" t="str">
        <f t="shared" si="497"/>
        <v/>
      </c>
      <c r="CS453" s="22">
        <f t="shared" si="498"/>
        <v>21</v>
      </c>
      <c r="CY453" s="8" t="str">
        <f t="shared" si="462"/>
        <v>X</v>
      </c>
      <c r="CZ453" s="29" t="str">
        <f t="shared" si="463"/>
        <v>X</v>
      </c>
      <c r="DB453" s="8" t="str">
        <f t="shared" si="464"/>
        <v>X</v>
      </c>
      <c r="DC453" s="8" t="str">
        <f t="shared" si="465"/>
        <v>X</v>
      </c>
      <c r="DD453" s="8" t="str">
        <f t="shared" si="466"/>
        <v>X</v>
      </c>
      <c r="DE453" s="8" t="str">
        <f t="shared" si="467"/>
        <v>X</v>
      </c>
      <c r="DF453" s="8" t="str">
        <f t="shared" si="468"/>
        <v>X</v>
      </c>
      <c r="DG453" s="8" t="str">
        <f t="shared" si="469"/>
        <v>X</v>
      </c>
      <c r="DH453" s="8" t="str">
        <f t="shared" si="470"/>
        <v>X</v>
      </c>
      <c r="DI453" s="8" t="str">
        <f t="shared" si="471"/>
        <v>X</v>
      </c>
      <c r="DJ453" s="8" t="str">
        <f t="shared" si="472"/>
        <v>X</v>
      </c>
      <c r="DK453" s="8" t="str">
        <f t="shared" si="473"/>
        <v>X</v>
      </c>
      <c r="DL453" s="8" t="str">
        <f t="shared" si="474"/>
        <v>X</v>
      </c>
      <c r="DM453" s="8" t="str">
        <f t="shared" si="475"/>
        <v>X</v>
      </c>
      <c r="DN453" s="8" t="str">
        <f t="shared" si="476"/>
        <v>X</v>
      </c>
      <c r="DO453" s="8" t="str">
        <f t="shared" si="477"/>
        <v>X</v>
      </c>
      <c r="DP453" s="8" t="str">
        <f t="shared" si="478"/>
        <v>X</v>
      </c>
      <c r="DQ453" s="8" t="str">
        <f t="shared" si="479"/>
        <v>X</v>
      </c>
      <c r="DR453" s="8" t="str">
        <f t="shared" si="480"/>
        <v>X</v>
      </c>
      <c r="DS453" s="8" t="str">
        <f t="shared" si="481"/>
        <v>X</v>
      </c>
      <c r="DT453" s="8" t="str">
        <f t="shared" si="482"/>
        <v>X</v>
      </c>
      <c r="DU453" s="8" t="str">
        <f t="shared" si="483"/>
        <v>X</v>
      </c>
      <c r="DV453" s="8" t="str">
        <f t="shared" si="484"/>
        <v>X</v>
      </c>
      <c r="DW453" s="8" t="str">
        <f t="shared" si="485"/>
        <v>X</v>
      </c>
      <c r="DX453" s="8" t="str">
        <f t="shared" si="486"/>
        <v>X</v>
      </c>
      <c r="DZ453" s="8" t="str">
        <f t="shared" si="487"/>
        <v>X</v>
      </c>
      <c r="EB453" s="8">
        <f>IF($DZ453="", "", COUNTIF($DZ$11:$DZ453, "X"))</f>
        <v>443</v>
      </c>
      <c r="ED453" s="10" t="str">
        <f t="shared" si="488"/>
        <v>443. Grantley Hall</v>
      </c>
      <c r="EF453" s="8">
        <v>443</v>
      </c>
      <c r="EH453" s="10" t="str">
        <f>IF($B453="", "", IF(COUNTIF($B$11:$B453, $B453)&gt;1, "", $B453))</f>
        <v/>
      </c>
      <c r="EI453" s="8" t="str">
        <f t="shared" si="489"/>
        <v/>
      </c>
      <c r="EJ453" s="10" t="str">
        <f t="shared" si="490"/>
        <v/>
      </c>
      <c r="EL453" s="10" t="str">
        <f>IF($C453="", "", IF(COUNTIF($C$11:$C453, $C453)&gt;1, "", $C453))</f>
        <v>Ripon</v>
      </c>
      <c r="EM453" s="8">
        <f t="shared" si="491"/>
        <v>249</v>
      </c>
      <c r="EN453" s="10" t="str">
        <f t="shared" si="492"/>
        <v/>
      </c>
    </row>
    <row r="454" spans="1:144" hidden="1" x14ac:dyDescent="0.35">
      <c r="A454" s="2"/>
      <c r="B454" s="41" t="s">
        <v>723</v>
      </c>
      <c r="C454" s="42" t="s">
        <v>1418</v>
      </c>
      <c r="D454" s="42" t="s">
        <v>1419</v>
      </c>
      <c r="E454" s="49">
        <v>57</v>
      </c>
      <c r="F454" s="49">
        <v>38</v>
      </c>
      <c r="G454" s="49">
        <v>19</v>
      </c>
      <c r="H454" s="49">
        <v>0</v>
      </c>
      <c r="I454" s="42" t="s">
        <v>137</v>
      </c>
      <c r="J454" s="50" t="s">
        <v>137</v>
      </c>
      <c r="K454" s="49" t="s">
        <v>137</v>
      </c>
      <c r="L454" s="49" t="s">
        <v>137</v>
      </c>
      <c r="M454" s="49" t="s">
        <v>137</v>
      </c>
      <c r="N454" s="49" t="s">
        <v>137</v>
      </c>
      <c r="O454" s="49" t="s">
        <v>137</v>
      </c>
      <c r="P454" s="49" t="s">
        <v>137</v>
      </c>
      <c r="Q454" s="49" t="s">
        <v>137</v>
      </c>
      <c r="R454" s="49" t="s">
        <v>137</v>
      </c>
      <c r="S454" s="50" t="s">
        <v>137</v>
      </c>
      <c r="T454" s="49" t="s">
        <v>137</v>
      </c>
      <c r="U454" s="49" t="s">
        <v>137</v>
      </c>
      <c r="V454" s="49" t="s">
        <v>137</v>
      </c>
      <c r="W454" s="50" t="s">
        <v>137</v>
      </c>
      <c r="X454" s="49" t="s">
        <v>137</v>
      </c>
      <c r="Y454" s="50" t="s">
        <v>137</v>
      </c>
      <c r="Z454" s="49" t="s">
        <v>137</v>
      </c>
      <c r="AA454" s="49" t="s">
        <v>137</v>
      </c>
      <c r="AB454" s="67" t="s">
        <v>137</v>
      </c>
      <c r="AC454" s="63" t="s">
        <v>790</v>
      </c>
      <c r="AD454" s="63" t="s">
        <v>1420</v>
      </c>
      <c r="AE454" s="43" t="s">
        <v>137</v>
      </c>
      <c r="AF454" s="2"/>
      <c r="BE454" s="8" t="str">
        <f t="shared" si="493"/>
        <v>X</v>
      </c>
      <c r="BG454" s="8" t="str">
        <f t="shared" si="430"/>
        <v/>
      </c>
      <c r="BH454" s="8" t="str">
        <f t="shared" si="431"/>
        <v/>
      </c>
      <c r="BI454" s="8" t="str">
        <f t="shared" si="432"/>
        <v/>
      </c>
      <c r="BJ454" s="8" t="str">
        <f t="shared" si="433"/>
        <v/>
      </c>
      <c r="BK454" s="8" t="str">
        <f t="shared" si="434"/>
        <v/>
      </c>
      <c r="BL454" s="8" t="str">
        <f t="shared" si="435"/>
        <v/>
      </c>
      <c r="BM454" s="8" t="str">
        <f t="shared" si="436"/>
        <v/>
      </c>
      <c r="BN454" s="8" t="str">
        <f t="shared" si="437"/>
        <v>Yellow</v>
      </c>
      <c r="BO454" s="8" t="str">
        <f t="shared" si="438"/>
        <v>Yellow</v>
      </c>
      <c r="BP454" s="8" t="str">
        <f t="shared" si="439"/>
        <v>Yellow</v>
      </c>
      <c r="BQ454" s="8" t="str">
        <f t="shared" si="440"/>
        <v>Yellow</v>
      </c>
      <c r="BR454" s="8" t="str">
        <f t="shared" si="441"/>
        <v>Yellow</v>
      </c>
      <c r="BS454" s="8" t="str">
        <f t="shared" si="442"/>
        <v>Yellow</v>
      </c>
      <c r="BT454" s="8" t="str">
        <f t="shared" si="443"/>
        <v>Yellow</v>
      </c>
      <c r="BU454" s="8" t="str">
        <f t="shared" si="444"/>
        <v>Yellow</v>
      </c>
      <c r="BV454" s="8" t="str">
        <f t="shared" si="445"/>
        <v>Yellow</v>
      </c>
      <c r="BW454" s="8" t="str">
        <f t="shared" si="446"/>
        <v>Yellow</v>
      </c>
      <c r="BX454" s="8" t="str">
        <f t="shared" si="447"/>
        <v>Yellow</v>
      </c>
      <c r="BY454" s="8" t="str">
        <f t="shared" si="448"/>
        <v>Yellow</v>
      </c>
      <c r="BZ454" s="8" t="str">
        <f t="shared" si="449"/>
        <v>Yellow</v>
      </c>
      <c r="CA454" s="8" t="str">
        <f t="shared" si="450"/>
        <v>Yellow</v>
      </c>
      <c r="CB454" s="8" t="str">
        <f t="shared" si="451"/>
        <v>Yellow</v>
      </c>
      <c r="CC454" s="8" t="str">
        <f t="shared" si="452"/>
        <v>Yellow</v>
      </c>
      <c r="CD454" s="8" t="str">
        <f t="shared" si="453"/>
        <v>Yellow</v>
      </c>
      <c r="CE454" s="8" t="str">
        <f t="shared" si="454"/>
        <v>Yellow</v>
      </c>
      <c r="CF454" s="8" t="str">
        <f t="shared" si="455"/>
        <v>Yellow</v>
      </c>
      <c r="CG454" s="8" t="str">
        <f t="shared" si="494"/>
        <v>Yellow</v>
      </c>
      <c r="CH454" s="8" t="str">
        <f t="shared" si="456"/>
        <v/>
      </c>
      <c r="CI454" s="8" t="str">
        <f t="shared" si="495"/>
        <v/>
      </c>
      <c r="CJ454" s="8" t="str">
        <f t="shared" si="457"/>
        <v>Yellow</v>
      </c>
      <c r="CL454" s="10" t="str">
        <f t="shared" si="496"/>
        <v>United Kingdom - Surrey - Beaverbrook</v>
      </c>
      <c r="CN454" s="22" t="str">
        <f t="shared" si="458"/>
        <v/>
      </c>
      <c r="CO454" s="22" t="str">
        <f t="shared" si="459"/>
        <v/>
      </c>
      <c r="CP454" s="22" t="str">
        <f t="shared" si="460"/>
        <v/>
      </c>
      <c r="CQ454" s="22" t="str">
        <f t="shared" si="461"/>
        <v/>
      </c>
      <c r="CR454" s="22" t="str">
        <f t="shared" si="497"/>
        <v/>
      </c>
      <c r="CS454" s="22" t="str">
        <f t="shared" si="498"/>
        <v/>
      </c>
      <c r="CY454" s="8" t="str">
        <f t="shared" si="462"/>
        <v>X</v>
      </c>
      <c r="CZ454" s="29" t="str">
        <f t="shared" si="463"/>
        <v>X</v>
      </c>
      <c r="DB454" s="8" t="str">
        <f t="shared" si="464"/>
        <v>X</v>
      </c>
      <c r="DC454" s="8" t="str">
        <f t="shared" si="465"/>
        <v>X</v>
      </c>
      <c r="DD454" s="8" t="str">
        <f t="shared" si="466"/>
        <v>X</v>
      </c>
      <c r="DE454" s="8" t="str">
        <f t="shared" si="467"/>
        <v>X</v>
      </c>
      <c r="DF454" s="8" t="str">
        <f t="shared" si="468"/>
        <v>X</v>
      </c>
      <c r="DG454" s="8" t="str">
        <f t="shared" si="469"/>
        <v>X</v>
      </c>
      <c r="DH454" s="8" t="str">
        <f t="shared" si="470"/>
        <v>X</v>
      </c>
      <c r="DI454" s="8" t="str">
        <f t="shared" si="471"/>
        <v>X</v>
      </c>
      <c r="DJ454" s="8" t="str">
        <f t="shared" si="472"/>
        <v>X</v>
      </c>
      <c r="DK454" s="8" t="str">
        <f t="shared" si="473"/>
        <v>X</v>
      </c>
      <c r="DL454" s="8" t="str">
        <f t="shared" si="474"/>
        <v>X</v>
      </c>
      <c r="DM454" s="8" t="str">
        <f t="shared" si="475"/>
        <v>X</v>
      </c>
      <c r="DN454" s="8" t="str">
        <f t="shared" si="476"/>
        <v>X</v>
      </c>
      <c r="DO454" s="8" t="str">
        <f t="shared" si="477"/>
        <v>X</v>
      </c>
      <c r="DP454" s="8" t="str">
        <f t="shared" si="478"/>
        <v>X</v>
      </c>
      <c r="DQ454" s="8" t="str">
        <f t="shared" si="479"/>
        <v>X</v>
      </c>
      <c r="DR454" s="8" t="str">
        <f t="shared" si="480"/>
        <v>X</v>
      </c>
      <c r="DS454" s="8" t="str">
        <f t="shared" si="481"/>
        <v>X</v>
      </c>
      <c r="DT454" s="8" t="str">
        <f t="shared" si="482"/>
        <v>X</v>
      </c>
      <c r="DU454" s="8" t="str">
        <f t="shared" si="483"/>
        <v>X</v>
      </c>
      <c r="DV454" s="8" t="str">
        <f t="shared" si="484"/>
        <v>X</v>
      </c>
      <c r="DW454" s="8" t="str">
        <f t="shared" si="485"/>
        <v>X</v>
      </c>
      <c r="DX454" s="8" t="str">
        <f t="shared" si="486"/>
        <v>X</v>
      </c>
      <c r="DZ454" s="8" t="str">
        <f t="shared" si="487"/>
        <v>X</v>
      </c>
      <c r="EB454" s="8">
        <f>IF($DZ454="", "", COUNTIF($DZ$11:$DZ454, "X"))</f>
        <v>444</v>
      </c>
      <c r="ED454" s="10" t="str">
        <f t="shared" si="488"/>
        <v>444. Beaverbrook</v>
      </c>
      <c r="EF454" s="8">
        <v>444</v>
      </c>
      <c r="EH454" s="10" t="str">
        <f>IF($B454="", "", IF(COUNTIF($B$11:$B454, $B454)&gt;1, "", $B454))</f>
        <v/>
      </c>
      <c r="EI454" s="8" t="str">
        <f t="shared" si="489"/>
        <v/>
      </c>
      <c r="EJ454" s="10" t="str">
        <f t="shared" si="490"/>
        <v/>
      </c>
      <c r="EL454" s="10" t="str">
        <f>IF($C454="", "", IF(COUNTIF($C$11:$C454, $C454)&gt;1, "", $C454))</f>
        <v>Surrey</v>
      </c>
      <c r="EM454" s="8">
        <f t="shared" si="491"/>
        <v>313</v>
      </c>
      <c r="EN454" s="10" t="str">
        <f t="shared" si="492"/>
        <v/>
      </c>
    </row>
    <row r="455" spans="1:144" hidden="1" x14ac:dyDescent="0.35">
      <c r="A455" s="2"/>
      <c r="B455" s="41" t="s">
        <v>733</v>
      </c>
      <c r="C455" s="42" t="s">
        <v>736</v>
      </c>
      <c r="D455" s="42" t="s">
        <v>742</v>
      </c>
      <c r="E455" s="49">
        <v>153</v>
      </c>
      <c r="F455" s="49">
        <v>110</v>
      </c>
      <c r="G455" s="49">
        <v>43</v>
      </c>
      <c r="H455" s="49" t="s">
        <v>137</v>
      </c>
      <c r="I455" s="42" t="s">
        <v>137</v>
      </c>
      <c r="J455" s="50" t="s">
        <v>137</v>
      </c>
      <c r="K455" s="49" t="s">
        <v>137</v>
      </c>
      <c r="L455" s="49" t="s">
        <v>137</v>
      </c>
      <c r="M455" s="49" t="s">
        <v>137</v>
      </c>
      <c r="N455" s="49" t="s">
        <v>137</v>
      </c>
      <c r="O455" s="49" t="s">
        <v>137</v>
      </c>
      <c r="P455" s="49" t="s">
        <v>137</v>
      </c>
      <c r="Q455" s="49" t="s">
        <v>137</v>
      </c>
      <c r="R455" s="49" t="s">
        <v>137</v>
      </c>
      <c r="S455" s="50" t="s">
        <v>137</v>
      </c>
      <c r="T455" s="49" t="s">
        <v>137</v>
      </c>
      <c r="U455" s="49" t="s">
        <v>137</v>
      </c>
      <c r="V455" s="49" t="s">
        <v>137</v>
      </c>
      <c r="W455" s="50" t="s">
        <v>7</v>
      </c>
      <c r="X455" s="49" t="s">
        <v>137</v>
      </c>
      <c r="Y455" s="50" t="s">
        <v>137</v>
      </c>
      <c r="Z455" s="49" t="s">
        <v>137</v>
      </c>
      <c r="AA455" s="49" t="s">
        <v>137</v>
      </c>
      <c r="AB455" s="67" t="s">
        <v>137</v>
      </c>
      <c r="AC455" s="63" t="s">
        <v>830</v>
      </c>
      <c r="AD455" s="63" t="s">
        <v>1234</v>
      </c>
      <c r="AE455" s="43" t="s">
        <v>137</v>
      </c>
      <c r="AF455" s="2"/>
      <c r="BE455" s="8" t="str">
        <f t="shared" si="493"/>
        <v>X</v>
      </c>
      <c r="BG455" s="8" t="str">
        <f t="shared" si="430"/>
        <v/>
      </c>
      <c r="BH455" s="8" t="str">
        <f t="shared" si="431"/>
        <v/>
      </c>
      <c r="BI455" s="8" t="str">
        <f t="shared" si="432"/>
        <v/>
      </c>
      <c r="BJ455" s="8" t="str">
        <f t="shared" si="433"/>
        <v/>
      </c>
      <c r="BK455" s="8" t="str">
        <f t="shared" si="434"/>
        <v/>
      </c>
      <c r="BL455" s="8" t="str">
        <f t="shared" si="435"/>
        <v/>
      </c>
      <c r="BM455" s="8" t="str">
        <f t="shared" si="436"/>
        <v>Yellow</v>
      </c>
      <c r="BN455" s="8" t="str">
        <f t="shared" si="437"/>
        <v>Yellow</v>
      </c>
      <c r="BO455" s="8" t="str">
        <f t="shared" si="438"/>
        <v>Yellow</v>
      </c>
      <c r="BP455" s="8" t="str">
        <f t="shared" si="439"/>
        <v>Yellow</v>
      </c>
      <c r="BQ455" s="8" t="str">
        <f t="shared" si="440"/>
        <v>Yellow</v>
      </c>
      <c r="BR455" s="8" t="str">
        <f t="shared" si="441"/>
        <v>Yellow</v>
      </c>
      <c r="BS455" s="8" t="str">
        <f t="shared" si="442"/>
        <v>Yellow</v>
      </c>
      <c r="BT455" s="8" t="str">
        <f t="shared" si="443"/>
        <v>Yellow</v>
      </c>
      <c r="BU455" s="8" t="str">
        <f t="shared" si="444"/>
        <v>Yellow</v>
      </c>
      <c r="BV455" s="8" t="str">
        <f t="shared" si="445"/>
        <v>Yellow</v>
      </c>
      <c r="BW455" s="8" t="str">
        <f t="shared" si="446"/>
        <v>Yellow</v>
      </c>
      <c r="BX455" s="8" t="str">
        <f t="shared" si="447"/>
        <v>Yellow</v>
      </c>
      <c r="BY455" s="8" t="str">
        <f t="shared" si="448"/>
        <v>Yellow</v>
      </c>
      <c r="BZ455" s="8" t="str">
        <f t="shared" si="449"/>
        <v>Yellow</v>
      </c>
      <c r="CA455" s="8" t="str">
        <f t="shared" si="450"/>
        <v>Yellow</v>
      </c>
      <c r="CB455" s="8" t="str">
        <f t="shared" si="451"/>
        <v/>
      </c>
      <c r="CC455" s="8" t="str">
        <f t="shared" si="452"/>
        <v>Yellow</v>
      </c>
      <c r="CD455" s="8" t="str">
        <f t="shared" si="453"/>
        <v>Yellow</v>
      </c>
      <c r="CE455" s="8" t="str">
        <f t="shared" si="454"/>
        <v>Yellow</v>
      </c>
      <c r="CF455" s="8" t="str">
        <f t="shared" si="455"/>
        <v>Yellow</v>
      </c>
      <c r="CG455" s="8" t="str">
        <f t="shared" si="494"/>
        <v>Yellow</v>
      </c>
      <c r="CH455" s="8" t="str">
        <f t="shared" si="456"/>
        <v/>
      </c>
      <c r="CI455" s="8" t="str">
        <f t="shared" si="495"/>
        <v/>
      </c>
      <c r="CJ455" s="8" t="str">
        <f t="shared" si="457"/>
        <v>Yellow</v>
      </c>
      <c r="CL455" s="10" t="str">
        <f t="shared" si="496"/>
        <v>United States - New York - The Fifth Avenue Hotel</v>
      </c>
      <c r="CN455" s="22" t="str">
        <f t="shared" si="458"/>
        <v/>
      </c>
      <c r="CO455" s="22" t="str">
        <f t="shared" si="459"/>
        <v/>
      </c>
      <c r="CP455" s="22" t="str">
        <f t="shared" si="460"/>
        <v/>
      </c>
      <c r="CQ455" s="22" t="str">
        <f t="shared" si="461"/>
        <v/>
      </c>
      <c r="CR455" s="22" t="str">
        <f t="shared" si="497"/>
        <v/>
      </c>
      <c r="CS455" s="22" t="str">
        <f t="shared" si="498"/>
        <v/>
      </c>
      <c r="CY455" s="8" t="str">
        <f t="shared" si="462"/>
        <v>X</v>
      </c>
      <c r="CZ455" s="29" t="str">
        <f t="shared" si="463"/>
        <v>X</v>
      </c>
      <c r="DB455" s="8" t="str">
        <f t="shared" si="464"/>
        <v>X</v>
      </c>
      <c r="DC455" s="8" t="str">
        <f t="shared" si="465"/>
        <v>X</v>
      </c>
      <c r="DD455" s="8" t="str">
        <f t="shared" si="466"/>
        <v>X</v>
      </c>
      <c r="DE455" s="8" t="str">
        <f t="shared" si="467"/>
        <v>X</v>
      </c>
      <c r="DF455" s="8" t="str">
        <f t="shared" si="468"/>
        <v>X</v>
      </c>
      <c r="DG455" s="8" t="str">
        <f t="shared" si="469"/>
        <v>X</v>
      </c>
      <c r="DH455" s="8" t="str">
        <f t="shared" si="470"/>
        <v>X</v>
      </c>
      <c r="DI455" s="8" t="str">
        <f t="shared" si="471"/>
        <v>X</v>
      </c>
      <c r="DJ455" s="8" t="str">
        <f t="shared" si="472"/>
        <v>X</v>
      </c>
      <c r="DK455" s="8" t="str">
        <f t="shared" si="473"/>
        <v>X</v>
      </c>
      <c r="DL455" s="8" t="str">
        <f t="shared" si="474"/>
        <v>X</v>
      </c>
      <c r="DM455" s="8" t="str">
        <f t="shared" si="475"/>
        <v>X</v>
      </c>
      <c r="DN455" s="8" t="str">
        <f t="shared" si="476"/>
        <v>X</v>
      </c>
      <c r="DO455" s="8" t="str">
        <f t="shared" si="477"/>
        <v>X</v>
      </c>
      <c r="DP455" s="8" t="str">
        <f t="shared" si="478"/>
        <v>X</v>
      </c>
      <c r="DQ455" s="8" t="str">
        <f t="shared" si="479"/>
        <v>X</v>
      </c>
      <c r="DR455" s="8" t="str">
        <f t="shared" si="480"/>
        <v>X</v>
      </c>
      <c r="DS455" s="8" t="str">
        <f t="shared" si="481"/>
        <v>X</v>
      </c>
      <c r="DT455" s="8" t="str">
        <f t="shared" si="482"/>
        <v>X</v>
      </c>
      <c r="DU455" s="8" t="str">
        <f t="shared" si="483"/>
        <v>X</v>
      </c>
      <c r="DV455" s="8" t="str">
        <f t="shared" si="484"/>
        <v>X</v>
      </c>
      <c r="DW455" s="8" t="str">
        <f t="shared" si="485"/>
        <v>X</v>
      </c>
      <c r="DX455" s="8" t="str">
        <f t="shared" si="486"/>
        <v>X</v>
      </c>
      <c r="DZ455" s="8" t="str">
        <f t="shared" si="487"/>
        <v>X</v>
      </c>
      <c r="EB455" s="8">
        <f>IF($DZ455="", "", COUNTIF($DZ$11:$DZ455, "X"))</f>
        <v>445</v>
      </c>
      <c r="ED455" s="10" t="str">
        <f t="shared" si="488"/>
        <v>445. The Fifth Avenue Hotel</v>
      </c>
      <c r="EF455" s="8">
        <v>445</v>
      </c>
      <c r="EH455" s="10" t="str">
        <f>IF($B455="", "", IF(COUNTIF($B$11:$B455, $B455)&gt;1, "", $B455))</f>
        <v>United States</v>
      </c>
      <c r="EI455" s="8">
        <f t="shared" si="489"/>
        <v>75</v>
      </c>
      <c r="EJ455" s="10" t="str">
        <f t="shared" si="490"/>
        <v/>
      </c>
      <c r="EL455" s="10" t="str">
        <f>IF($C455="", "", IF(COUNTIF($C$11:$C455, $C455)&gt;1, "", $C455))</f>
        <v>New York</v>
      </c>
      <c r="EM455" s="8">
        <f t="shared" si="491"/>
        <v>203</v>
      </c>
      <c r="EN455" s="10" t="str">
        <f t="shared" si="492"/>
        <v/>
      </c>
    </row>
    <row r="456" spans="1:144" hidden="1" x14ac:dyDescent="0.35">
      <c r="A456" s="2"/>
      <c r="B456" s="41" t="s">
        <v>733</v>
      </c>
      <c r="C456" s="42" t="s">
        <v>738</v>
      </c>
      <c r="D456" s="42" t="s">
        <v>739</v>
      </c>
      <c r="E456" s="49">
        <v>13</v>
      </c>
      <c r="F456" s="49">
        <v>7</v>
      </c>
      <c r="G456" s="49">
        <v>6</v>
      </c>
      <c r="H456" s="49" t="s">
        <v>137</v>
      </c>
      <c r="I456" s="42" t="s">
        <v>137</v>
      </c>
      <c r="J456" s="50" t="s">
        <v>137</v>
      </c>
      <c r="K456" s="49" t="s">
        <v>137</v>
      </c>
      <c r="L456" s="49" t="s">
        <v>137</v>
      </c>
      <c r="M456" s="49" t="s">
        <v>137</v>
      </c>
      <c r="N456" s="49" t="s">
        <v>137</v>
      </c>
      <c r="O456" s="49" t="s">
        <v>137</v>
      </c>
      <c r="P456" s="49" t="s">
        <v>137</v>
      </c>
      <c r="Q456" s="49" t="s">
        <v>137</v>
      </c>
      <c r="R456" s="49" t="s">
        <v>137</v>
      </c>
      <c r="S456" s="50" t="s">
        <v>137</v>
      </c>
      <c r="T456" s="49" t="s">
        <v>137</v>
      </c>
      <c r="U456" s="49" t="s">
        <v>137</v>
      </c>
      <c r="V456" s="49" t="s">
        <v>137</v>
      </c>
      <c r="W456" s="50" t="s">
        <v>7</v>
      </c>
      <c r="X456" s="49" t="s">
        <v>137</v>
      </c>
      <c r="Y456" s="50" t="s">
        <v>137</v>
      </c>
      <c r="Z456" s="49" t="s">
        <v>137</v>
      </c>
      <c r="AA456" s="49" t="s">
        <v>137</v>
      </c>
      <c r="AB456" s="67" t="s">
        <v>137</v>
      </c>
      <c r="AC456" s="63" t="s">
        <v>830</v>
      </c>
      <c r="AD456" s="63" t="s">
        <v>1157</v>
      </c>
      <c r="AE456" s="43" t="s">
        <v>137</v>
      </c>
      <c r="AF456" s="2"/>
      <c r="BE456" s="8" t="str">
        <f t="shared" si="493"/>
        <v>X</v>
      </c>
      <c r="BG456" s="8" t="str">
        <f t="shared" si="430"/>
        <v/>
      </c>
      <c r="BH456" s="8" t="str">
        <f t="shared" si="431"/>
        <v/>
      </c>
      <c r="BI456" s="8" t="str">
        <f t="shared" si="432"/>
        <v/>
      </c>
      <c r="BJ456" s="8" t="str">
        <f t="shared" si="433"/>
        <v/>
      </c>
      <c r="BK456" s="8" t="str">
        <f t="shared" si="434"/>
        <v/>
      </c>
      <c r="BL456" s="8" t="str">
        <f t="shared" si="435"/>
        <v/>
      </c>
      <c r="BM456" s="8" t="str">
        <f t="shared" si="436"/>
        <v>Yellow</v>
      </c>
      <c r="BN456" s="8" t="str">
        <f t="shared" si="437"/>
        <v>Yellow</v>
      </c>
      <c r="BO456" s="8" t="str">
        <f t="shared" si="438"/>
        <v>Yellow</v>
      </c>
      <c r="BP456" s="8" t="str">
        <f t="shared" si="439"/>
        <v>Yellow</v>
      </c>
      <c r="BQ456" s="8" t="str">
        <f t="shared" si="440"/>
        <v>Yellow</v>
      </c>
      <c r="BR456" s="8" t="str">
        <f t="shared" si="441"/>
        <v>Yellow</v>
      </c>
      <c r="BS456" s="8" t="str">
        <f t="shared" si="442"/>
        <v>Yellow</v>
      </c>
      <c r="BT456" s="8" t="str">
        <f t="shared" si="443"/>
        <v>Yellow</v>
      </c>
      <c r="BU456" s="8" t="str">
        <f t="shared" si="444"/>
        <v>Yellow</v>
      </c>
      <c r="BV456" s="8" t="str">
        <f t="shared" si="445"/>
        <v>Yellow</v>
      </c>
      <c r="BW456" s="8" t="str">
        <f t="shared" si="446"/>
        <v>Yellow</v>
      </c>
      <c r="BX456" s="8" t="str">
        <f t="shared" si="447"/>
        <v>Yellow</v>
      </c>
      <c r="BY456" s="8" t="str">
        <f t="shared" si="448"/>
        <v>Yellow</v>
      </c>
      <c r="BZ456" s="8" t="str">
        <f t="shared" si="449"/>
        <v>Yellow</v>
      </c>
      <c r="CA456" s="8" t="str">
        <f t="shared" si="450"/>
        <v>Yellow</v>
      </c>
      <c r="CB456" s="8" t="str">
        <f t="shared" si="451"/>
        <v/>
      </c>
      <c r="CC456" s="8" t="str">
        <f t="shared" si="452"/>
        <v>Yellow</v>
      </c>
      <c r="CD456" s="8" t="str">
        <f t="shared" si="453"/>
        <v>Yellow</v>
      </c>
      <c r="CE456" s="8" t="str">
        <f t="shared" si="454"/>
        <v>Yellow</v>
      </c>
      <c r="CF456" s="8" t="str">
        <f t="shared" si="455"/>
        <v>Yellow</v>
      </c>
      <c r="CG456" s="8" t="str">
        <f t="shared" si="494"/>
        <v>Yellow</v>
      </c>
      <c r="CH456" s="8" t="str">
        <f t="shared" si="456"/>
        <v/>
      </c>
      <c r="CI456" s="8" t="str">
        <f t="shared" si="495"/>
        <v/>
      </c>
      <c r="CJ456" s="8" t="str">
        <f t="shared" si="457"/>
        <v>Yellow</v>
      </c>
      <c r="CL456" s="10" t="str">
        <f t="shared" si="496"/>
        <v>United States - Park City - Washington School House Hotel</v>
      </c>
      <c r="CN456" s="22" t="str">
        <f t="shared" si="458"/>
        <v/>
      </c>
      <c r="CO456" s="22" t="str">
        <f t="shared" si="459"/>
        <v/>
      </c>
      <c r="CP456" s="22" t="str">
        <f t="shared" si="460"/>
        <v/>
      </c>
      <c r="CQ456" s="22" t="str">
        <f t="shared" si="461"/>
        <v/>
      </c>
      <c r="CR456" s="22" t="str">
        <f t="shared" si="497"/>
        <v/>
      </c>
      <c r="CS456" s="22" t="str">
        <f t="shared" si="498"/>
        <v/>
      </c>
      <c r="CY456" s="8" t="str">
        <f t="shared" si="462"/>
        <v>X</v>
      </c>
      <c r="CZ456" s="29" t="str">
        <f t="shared" si="463"/>
        <v>X</v>
      </c>
      <c r="DB456" s="8" t="str">
        <f t="shared" si="464"/>
        <v>X</v>
      </c>
      <c r="DC456" s="8" t="str">
        <f t="shared" si="465"/>
        <v>X</v>
      </c>
      <c r="DD456" s="8" t="str">
        <f t="shared" si="466"/>
        <v>X</v>
      </c>
      <c r="DE456" s="8" t="str">
        <f t="shared" si="467"/>
        <v>X</v>
      </c>
      <c r="DF456" s="8" t="str">
        <f t="shared" si="468"/>
        <v>X</v>
      </c>
      <c r="DG456" s="8" t="str">
        <f t="shared" si="469"/>
        <v>X</v>
      </c>
      <c r="DH456" s="8" t="str">
        <f t="shared" si="470"/>
        <v>X</v>
      </c>
      <c r="DI456" s="8" t="str">
        <f t="shared" si="471"/>
        <v>X</v>
      </c>
      <c r="DJ456" s="8" t="str">
        <f t="shared" si="472"/>
        <v>X</v>
      </c>
      <c r="DK456" s="8" t="str">
        <f t="shared" si="473"/>
        <v>X</v>
      </c>
      <c r="DL456" s="8" t="str">
        <f t="shared" si="474"/>
        <v>X</v>
      </c>
      <c r="DM456" s="8" t="str">
        <f t="shared" si="475"/>
        <v>X</v>
      </c>
      <c r="DN456" s="8" t="str">
        <f t="shared" si="476"/>
        <v>X</v>
      </c>
      <c r="DO456" s="8" t="str">
        <f t="shared" si="477"/>
        <v>X</v>
      </c>
      <c r="DP456" s="8" t="str">
        <f t="shared" si="478"/>
        <v>X</v>
      </c>
      <c r="DQ456" s="8" t="str">
        <f t="shared" si="479"/>
        <v>X</v>
      </c>
      <c r="DR456" s="8" t="str">
        <f t="shared" si="480"/>
        <v>X</v>
      </c>
      <c r="DS456" s="8" t="str">
        <f t="shared" si="481"/>
        <v>X</v>
      </c>
      <c r="DT456" s="8" t="str">
        <f t="shared" si="482"/>
        <v>X</v>
      </c>
      <c r="DU456" s="8" t="str">
        <f t="shared" si="483"/>
        <v>X</v>
      </c>
      <c r="DV456" s="8" t="str">
        <f t="shared" si="484"/>
        <v>X</v>
      </c>
      <c r="DW456" s="8" t="str">
        <f t="shared" si="485"/>
        <v>X</v>
      </c>
      <c r="DX456" s="8" t="str">
        <f t="shared" si="486"/>
        <v>X</v>
      </c>
      <c r="DZ456" s="8" t="str">
        <f t="shared" si="487"/>
        <v>X</v>
      </c>
      <c r="EB456" s="8">
        <f>IF($DZ456="", "", COUNTIF($DZ$11:$DZ456, "X"))</f>
        <v>446</v>
      </c>
      <c r="ED456" s="10" t="str">
        <f t="shared" si="488"/>
        <v>446. Washington School House Hotel</v>
      </c>
      <c r="EF456" s="8">
        <v>446</v>
      </c>
      <c r="EH456" s="10" t="str">
        <f>IF($B456="", "", IF(COUNTIF($B$11:$B456, $B456)&gt;1, "", $B456))</f>
        <v/>
      </c>
      <c r="EI456" s="8" t="str">
        <f t="shared" si="489"/>
        <v/>
      </c>
      <c r="EJ456" s="10" t="str">
        <f t="shared" si="490"/>
        <v/>
      </c>
      <c r="EL456" s="10" t="str">
        <f>IF($C456="", "", IF(COUNTIF($C$11:$C456, $C456)&gt;1, "", $C456))</f>
        <v>Park City</v>
      </c>
      <c r="EM456" s="8">
        <f t="shared" si="491"/>
        <v>220</v>
      </c>
      <c r="EN456" s="10" t="str">
        <f t="shared" si="492"/>
        <v/>
      </c>
    </row>
    <row r="457" spans="1:144" hidden="1" x14ac:dyDescent="0.35">
      <c r="A457" s="2"/>
      <c r="B457" s="41" t="s">
        <v>733</v>
      </c>
      <c r="C457" s="42" t="s">
        <v>751</v>
      </c>
      <c r="D457" s="42" t="s">
        <v>776</v>
      </c>
      <c r="E457" s="49">
        <v>160</v>
      </c>
      <c r="F457" s="49">
        <v>128</v>
      </c>
      <c r="G457" s="49">
        <v>32</v>
      </c>
      <c r="H457" s="49">
        <v>6</v>
      </c>
      <c r="I457" s="42" t="s">
        <v>137</v>
      </c>
      <c r="J457" s="50" t="s">
        <v>137</v>
      </c>
      <c r="K457" s="49">
        <v>5078</v>
      </c>
      <c r="L457" s="49">
        <v>161</v>
      </c>
      <c r="M457" s="49" t="s">
        <v>137</v>
      </c>
      <c r="N457" s="49" t="s">
        <v>137</v>
      </c>
      <c r="O457" s="49" t="s">
        <v>137</v>
      </c>
      <c r="P457" s="49" t="s">
        <v>137</v>
      </c>
      <c r="Q457" s="49" t="s">
        <v>137</v>
      </c>
      <c r="R457" s="49" t="s">
        <v>137</v>
      </c>
      <c r="S457" s="50" t="s">
        <v>7</v>
      </c>
      <c r="T457" s="49" t="s">
        <v>137</v>
      </c>
      <c r="U457" s="49" t="s">
        <v>137</v>
      </c>
      <c r="V457" s="49" t="s">
        <v>137</v>
      </c>
      <c r="W457" s="50" t="s">
        <v>7</v>
      </c>
      <c r="X457" s="49" t="s">
        <v>137</v>
      </c>
      <c r="Y457" s="50" t="s">
        <v>137</v>
      </c>
      <c r="Z457" s="49" t="s">
        <v>137</v>
      </c>
      <c r="AA457" s="49">
        <v>20</v>
      </c>
      <c r="AB457" s="67" t="s">
        <v>137</v>
      </c>
      <c r="AC457" s="63" t="s">
        <v>830</v>
      </c>
      <c r="AD457" s="63" t="s">
        <v>1178</v>
      </c>
      <c r="AE457" s="43" t="s">
        <v>137</v>
      </c>
      <c r="AF457" s="2"/>
      <c r="BE457" s="8" t="str">
        <f t="shared" si="493"/>
        <v>X</v>
      </c>
      <c r="BG457" s="8" t="str">
        <f t="shared" si="430"/>
        <v/>
      </c>
      <c r="BH457" s="8" t="str">
        <f t="shared" si="431"/>
        <v/>
      </c>
      <c r="BI457" s="8" t="str">
        <f t="shared" si="432"/>
        <v/>
      </c>
      <c r="BJ457" s="8" t="str">
        <f t="shared" si="433"/>
        <v/>
      </c>
      <c r="BK457" s="8" t="str">
        <f t="shared" si="434"/>
        <v/>
      </c>
      <c r="BL457" s="8" t="str">
        <f t="shared" si="435"/>
        <v/>
      </c>
      <c r="BM457" s="8" t="str">
        <f t="shared" si="436"/>
        <v/>
      </c>
      <c r="BN457" s="8" t="str">
        <f t="shared" si="437"/>
        <v>Yellow</v>
      </c>
      <c r="BO457" s="8" t="str">
        <f t="shared" si="438"/>
        <v>Yellow</v>
      </c>
      <c r="BP457" s="8" t="str">
        <f t="shared" si="439"/>
        <v/>
      </c>
      <c r="BQ457" s="8" t="str">
        <f t="shared" si="440"/>
        <v/>
      </c>
      <c r="BR457" s="8" t="str">
        <f t="shared" si="441"/>
        <v>Yellow</v>
      </c>
      <c r="BS457" s="8" t="str">
        <f t="shared" si="442"/>
        <v>Yellow</v>
      </c>
      <c r="BT457" s="8" t="str">
        <f t="shared" si="443"/>
        <v>Yellow</v>
      </c>
      <c r="BU457" s="8" t="str">
        <f t="shared" si="444"/>
        <v>Yellow</v>
      </c>
      <c r="BV457" s="8" t="str">
        <f t="shared" si="445"/>
        <v>Yellow</v>
      </c>
      <c r="BW457" s="8" t="str">
        <f t="shared" si="446"/>
        <v>Yellow</v>
      </c>
      <c r="BX457" s="8" t="str">
        <f t="shared" si="447"/>
        <v/>
      </c>
      <c r="BY457" s="8" t="str">
        <f t="shared" si="448"/>
        <v>Yellow</v>
      </c>
      <c r="BZ457" s="8" t="str">
        <f t="shared" si="449"/>
        <v>Yellow</v>
      </c>
      <c r="CA457" s="8" t="str">
        <f t="shared" si="450"/>
        <v>Yellow</v>
      </c>
      <c r="CB457" s="8" t="str">
        <f t="shared" si="451"/>
        <v/>
      </c>
      <c r="CC457" s="8" t="str">
        <f t="shared" si="452"/>
        <v>Yellow</v>
      </c>
      <c r="CD457" s="8" t="str">
        <f t="shared" si="453"/>
        <v>Yellow</v>
      </c>
      <c r="CE457" s="8" t="str">
        <f t="shared" si="454"/>
        <v>Yellow</v>
      </c>
      <c r="CF457" s="8" t="str">
        <f t="shared" si="455"/>
        <v/>
      </c>
      <c r="CG457" s="8" t="str">
        <f t="shared" si="494"/>
        <v>Yellow</v>
      </c>
      <c r="CH457" s="8" t="str">
        <f t="shared" si="456"/>
        <v/>
      </c>
      <c r="CI457" s="8" t="str">
        <f t="shared" si="495"/>
        <v/>
      </c>
      <c r="CJ457" s="8" t="str">
        <f t="shared" si="457"/>
        <v>Yellow</v>
      </c>
      <c r="CL457" s="10" t="str">
        <f t="shared" si="496"/>
        <v>United States - Dallas - The Joule Hotel</v>
      </c>
      <c r="CN457" s="22">
        <f t="shared" si="458"/>
        <v>161</v>
      </c>
      <c r="CO457" s="22" t="str">
        <f t="shared" si="459"/>
        <v/>
      </c>
      <c r="CP457" s="22" t="str">
        <f t="shared" si="460"/>
        <v/>
      </c>
      <c r="CQ457" s="22" t="str">
        <f t="shared" si="461"/>
        <v/>
      </c>
      <c r="CR457" s="22" t="str">
        <f t="shared" si="497"/>
        <v/>
      </c>
      <c r="CS457" s="22">
        <f t="shared" si="498"/>
        <v>20</v>
      </c>
      <c r="CY457" s="8" t="str">
        <f t="shared" si="462"/>
        <v>X</v>
      </c>
      <c r="CZ457" s="29" t="str">
        <f t="shared" si="463"/>
        <v>X</v>
      </c>
      <c r="DB457" s="8" t="str">
        <f t="shared" si="464"/>
        <v>X</v>
      </c>
      <c r="DC457" s="8" t="str">
        <f t="shared" si="465"/>
        <v>X</v>
      </c>
      <c r="DD457" s="8" t="str">
        <f t="shared" si="466"/>
        <v>X</v>
      </c>
      <c r="DE457" s="8" t="str">
        <f t="shared" si="467"/>
        <v>X</v>
      </c>
      <c r="DF457" s="8" t="str">
        <f t="shared" si="468"/>
        <v>X</v>
      </c>
      <c r="DG457" s="8" t="str">
        <f t="shared" si="469"/>
        <v>X</v>
      </c>
      <c r="DH457" s="8" t="str">
        <f t="shared" si="470"/>
        <v>X</v>
      </c>
      <c r="DI457" s="8" t="str">
        <f t="shared" si="471"/>
        <v>X</v>
      </c>
      <c r="DJ457" s="8" t="str">
        <f t="shared" si="472"/>
        <v>X</v>
      </c>
      <c r="DK457" s="8" t="str">
        <f t="shared" si="473"/>
        <v>X</v>
      </c>
      <c r="DL457" s="8" t="str">
        <f t="shared" si="474"/>
        <v>X</v>
      </c>
      <c r="DM457" s="8" t="str">
        <f t="shared" si="475"/>
        <v>X</v>
      </c>
      <c r="DN457" s="8" t="str">
        <f t="shared" si="476"/>
        <v>X</v>
      </c>
      <c r="DO457" s="8" t="str">
        <f t="shared" si="477"/>
        <v>X</v>
      </c>
      <c r="DP457" s="8" t="str">
        <f t="shared" si="478"/>
        <v>X</v>
      </c>
      <c r="DQ457" s="8" t="str">
        <f t="shared" si="479"/>
        <v>X</v>
      </c>
      <c r="DR457" s="8" t="str">
        <f t="shared" si="480"/>
        <v>X</v>
      </c>
      <c r="DS457" s="8" t="str">
        <f t="shared" si="481"/>
        <v>X</v>
      </c>
      <c r="DT457" s="8" t="str">
        <f t="shared" si="482"/>
        <v>X</v>
      </c>
      <c r="DU457" s="8" t="str">
        <f t="shared" si="483"/>
        <v>X</v>
      </c>
      <c r="DV457" s="8" t="str">
        <f t="shared" si="484"/>
        <v>X</v>
      </c>
      <c r="DW457" s="8" t="str">
        <f t="shared" si="485"/>
        <v>X</v>
      </c>
      <c r="DX457" s="8" t="str">
        <f t="shared" si="486"/>
        <v>X</v>
      </c>
      <c r="DZ457" s="8" t="str">
        <f t="shared" si="487"/>
        <v>X</v>
      </c>
      <c r="EB457" s="8">
        <f>IF($DZ457="", "", COUNTIF($DZ$11:$DZ457, "X"))</f>
        <v>447</v>
      </c>
      <c r="ED457" s="10" t="str">
        <f t="shared" si="488"/>
        <v>447. The Joule Hotel</v>
      </c>
      <c r="EF457" s="8">
        <v>447</v>
      </c>
      <c r="EH457" s="10" t="str">
        <f>IF($B457="", "", IF(COUNTIF($B$11:$B457, $B457)&gt;1, "", $B457))</f>
        <v/>
      </c>
      <c r="EI457" s="8" t="str">
        <f t="shared" si="489"/>
        <v/>
      </c>
      <c r="EJ457" s="10" t="str">
        <f t="shared" si="490"/>
        <v/>
      </c>
      <c r="EL457" s="10" t="str">
        <f>IF($C457="", "", IF(COUNTIF($C$11:$C457, $C457)&gt;1, "", $C457))</f>
        <v>Dallas</v>
      </c>
      <c r="EM457" s="8">
        <f t="shared" si="491"/>
        <v>78</v>
      </c>
      <c r="EN457" s="10" t="str">
        <f t="shared" si="492"/>
        <v/>
      </c>
    </row>
    <row r="458" spans="1:144" hidden="1" x14ac:dyDescent="0.35">
      <c r="A458" s="2"/>
      <c r="B458" s="41" t="s">
        <v>733</v>
      </c>
      <c r="C458" s="42" t="s">
        <v>745</v>
      </c>
      <c r="D458" s="42" t="s">
        <v>746</v>
      </c>
      <c r="E458" s="49">
        <v>98</v>
      </c>
      <c r="F458" s="49">
        <v>56</v>
      </c>
      <c r="G458" s="49">
        <v>42</v>
      </c>
      <c r="H458" s="49">
        <v>4</v>
      </c>
      <c r="I458" s="42" t="s">
        <v>137</v>
      </c>
      <c r="J458" s="50" t="s">
        <v>137</v>
      </c>
      <c r="K458" s="49">
        <v>50</v>
      </c>
      <c r="L458" s="49">
        <v>246</v>
      </c>
      <c r="M458" s="49">
        <v>80</v>
      </c>
      <c r="N458" s="49">
        <v>55</v>
      </c>
      <c r="O458" s="49" t="s">
        <v>137</v>
      </c>
      <c r="P458" s="49">
        <v>40</v>
      </c>
      <c r="Q458" s="49">
        <v>70</v>
      </c>
      <c r="R458" s="49">
        <v>70</v>
      </c>
      <c r="S458" s="50" t="s">
        <v>7</v>
      </c>
      <c r="T458" s="49" t="s">
        <v>137</v>
      </c>
      <c r="U458" s="49" t="s">
        <v>137</v>
      </c>
      <c r="V458" s="49" t="s">
        <v>137</v>
      </c>
      <c r="W458" s="50" t="s">
        <v>7</v>
      </c>
      <c r="X458" s="49" t="s">
        <v>137</v>
      </c>
      <c r="Y458" s="50" t="s">
        <v>137</v>
      </c>
      <c r="Z458" s="49" t="s">
        <v>137</v>
      </c>
      <c r="AA458" s="49">
        <v>13.05</v>
      </c>
      <c r="AB458" s="67" t="s">
        <v>137</v>
      </c>
      <c r="AC458" s="63" t="s">
        <v>830</v>
      </c>
      <c r="AD458" s="63" t="s">
        <v>1160</v>
      </c>
      <c r="AE458" s="43" t="s">
        <v>137</v>
      </c>
      <c r="AF458" s="2"/>
      <c r="BE458" s="8" t="str">
        <f t="shared" si="493"/>
        <v>X</v>
      </c>
      <c r="BG458" s="8" t="str">
        <f t="shared" si="430"/>
        <v/>
      </c>
      <c r="BH458" s="8" t="str">
        <f t="shared" si="431"/>
        <v/>
      </c>
      <c r="BI458" s="8" t="str">
        <f t="shared" si="432"/>
        <v/>
      </c>
      <c r="BJ458" s="8" t="str">
        <f t="shared" si="433"/>
        <v/>
      </c>
      <c r="BK458" s="8" t="str">
        <f t="shared" si="434"/>
        <v/>
      </c>
      <c r="BL458" s="8" t="str">
        <f t="shared" si="435"/>
        <v/>
      </c>
      <c r="BM458" s="8" t="str">
        <f t="shared" si="436"/>
        <v/>
      </c>
      <c r="BN458" s="8" t="str">
        <f t="shared" si="437"/>
        <v>Yellow</v>
      </c>
      <c r="BO458" s="8" t="str">
        <f t="shared" si="438"/>
        <v>Yellow</v>
      </c>
      <c r="BP458" s="8" t="str">
        <f t="shared" si="439"/>
        <v/>
      </c>
      <c r="BQ458" s="8" t="str">
        <f t="shared" si="440"/>
        <v/>
      </c>
      <c r="BR458" s="8" t="str">
        <f t="shared" si="441"/>
        <v/>
      </c>
      <c r="BS458" s="8" t="str">
        <f t="shared" si="442"/>
        <v/>
      </c>
      <c r="BT458" s="8" t="str">
        <f t="shared" si="443"/>
        <v>Yellow</v>
      </c>
      <c r="BU458" s="8" t="str">
        <f t="shared" si="444"/>
        <v/>
      </c>
      <c r="BV458" s="8" t="str">
        <f t="shared" si="445"/>
        <v/>
      </c>
      <c r="BW458" s="8" t="str">
        <f t="shared" si="446"/>
        <v/>
      </c>
      <c r="BX458" s="8" t="str">
        <f t="shared" si="447"/>
        <v/>
      </c>
      <c r="BY458" s="8" t="str">
        <f t="shared" si="448"/>
        <v>Yellow</v>
      </c>
      <c r="BZ458" s="8" t="str">
        <f t="shared" si="449"/>
        <v>Yellow</v>
      </c>
      <c r="CA458" s="8" t="str">
        <f t="shared" si="450"/>
        <v>Yellow</v>
      </c>
      <c r="CB458" s="8" t="str">
        <f t="shared" si="451"/>
        <v/>
      </c>
      <c r="CC458" s="8" t="str">
        <f t="shared" si="452"/>
        <v>Yellow</v>
      </c>
      <c r="CD458" s="8" t="str">
        <f t="shared" si="453"/>
        <v>Yellow</v>
      </c>
      <c r="CE458" s="8" t="str">
        <f t="shared" si="454"/>
        <v>Yellow</v>
      </c>
      <c r="CF458" s="8" t="str">
        <f t="shared" si="455"/>
        <v/>
      </c>
      <c r="CG458" s="8" t="str">
        <f t="shared" si="494"/>
        <v>Yellow</v>
      </c>
      <c r="CH458" s="8" t="str">
        <f t="shared" si="456"/>
        <v/>
      </c>
      <c r="CI458" s="8" t="str">
        <f t="shared" si="495"/>
        <v/>
      </c>
      <c r="CJ458" s="8" t="str">
        <f t="shared" si="457"/>
        <v>Yellow</v>
      </c>
      <c r="CL458" s="10" t="str">
        <f t="shared" si="496"/>
        <v>United States - Sunny Isles Beach - Acqualina Resort &amp; Residences on the Beach</v>
      </c>
      <c r="CN458" s="22">
        <f t="shared" si="458"/>
        <v>246</v>
      </c>
      <c r="CO458" s="22" t="str">
        <f t="shared" si="459"/>
        <v/>
      </c>
      <c r="CP458" s="22" t="str">
        <f t="shared" si="460"/>
        <v/>
      </c>
      <c r="CQ458" s="22" t="str">
        <f t="shared" si="461"/>
        <v/>
      </c>
      <c r="CR458" s="22" t="str">
        <f t="shared" si="497"/>
        <v/>
      </c>
      <c r="CS458" s="22">
        <f t="shared" si="498"/>
        <v>13.05</v>
      </c>
      <c r="CY458" s="8" t="str">
        <f t="shared" si="462"/>
        <v>X</v>
      </c>
      <c r="CZ458" s="29" t="str">
        <f t="shared" si="463"/>
        <v>X</v>
      </c>
      <c r="DB458" s="8" t="str">
        <f t="shared" si="464"/>
        <v>X</v>
      </c>
      <c r="DC458" s="8" t="str">
        <f t="shared" si="465"/>
        <v>X</v>
      </c>
      <c r="DD458" s="8" t="str">
        <f t="shared" si="466"/>
        <v>X</v>
      </c>
      <c r="DE458" s="8" t="str">
        <f t="shared" si="467"/>
        <v>X</v>
      </c>
      <c r="DF458" s="8" t="str">
        <f t="shared" si="468"/>
        <v>X</v>
      </c>
      <c r="DG458" s="8" t="str">
        <f t="shared" si="469"/>
        <v>X</v>
      </c>
      <c r="DH458" s="8" t="str">
        <f t="shared" si="470"/>
        <v>X</v>
      </c>
      <c r="DI458" s="8" t="str">
        <f t="shared" si="471"/>
        <v>X</v>
      </c>
      <c r="DJ458" s="8" t="str">
        <f t="shared" si="472"/>
        <v>X</v>
      </c>
      <c r="DK458" s="8" t="str">
        <f t="shared" si="473"/>
        <v>X</v>
      </c>
      <c r="DL458" s="8" t="str">
        <f t="shared" si="474"/>
        <v>X</v>
      </c>
      <c r="DM458" s="8" t="str">
        <f t="shared" si="475"/>
        <v>X</v>
      </c>
      <c r="DN458" s="8" t="str">
        <f t="shared" si="476"/>
        <v>X</v>
      </c>
      <c r="DO458" s="8" t="str">
        <f t="shared" si="477"/>
        <v>X</v>
      </c>
      <c r="DP458" s="8" t="str">
        <f t="shared" si="478"/>
        <v>X</v>
      </c>
      <c r="DQ458" s="8" t="str">
        <f t="shared" si="479"/>
        <v>X</v>
      </c>
      <c r="DR458" s="8" t="str">
        <f t="shared" si="480"/>
        <v>X</v>
      </c>
      <c r="DS458" s="8" t="str">
        <f t="shared" si="481"/>
        <v>X</v>
      </c>
      <c r="DT458" s="8" t="str">
        <f t="shared" si="482"/>
        <v>X</v>
      </c>
      <c r="DU458" s="8" t="str">
        <f t="shared" si="483"/>
        <v>X</v>
      </c>
      <c r="DV458" s="8" t="str">
        <f t="shared" si="484"/>
        <v>X</v>
      </c>
      <c r="DW458" s="8" t="str">
        <f t="shared" si="485"/>
        <v>X</v>
      </c>
      <c r="DX458" s="8" t="str">
        <f t="shared" si="486"/>
        <v>X</v>
      </c>
      <c r="DZ458" s="8" t="str">
        <f t="shared" si="487"/>
        <v>X</v>
      </c>
      <c r="EB458" s="8">
        <f>IF($DZ458="", "", COUNTIF($DZ$11:$DZ458, "X"))</f>
        <v>448</v>
      </c>
      <c r="ED458" s="10" t="str">
        <f t="shared" si="488"/>
        <v>448. Acqualina Resort &amp; Residences on the Beach</v>
      </c>
      <c r="EF458" s="8">
        <v>448</v>
      </c>
      <c r="EH458" s="10" t="str">
        <f>IF($B458="", "", IF(COUNTIF($B$11:$B458, $B458)&gt;1, "", $B458))</f>
        <v/>
      </c>
      <c r="EI458" s="8" t="str">
        <f t="shared" si="489"/>
        <v/>
      </c>
      <c r="EJ458" s="10" t="str">
        <f t="shared" si="490"/>
        <v/>
      </c>
      <c r="EL458" s="10" t="str">
        <f>IF($C458="", "", IF(COUNTIF($C$11:$C458, $C458)&gt;1, "", $C458))</f>
        <v>Sunny Isles Beach</v>
      </c>
      <c r="EM458" s="8">
        <f t="shared" si="491"/>
        <v>312</v>
      </c>
      <c r="EN458" s="10" t="str">
        <f t="shared" si="492"/>
        <v/>
      </c>
    </row>
    <row r="459" spans="1:144" hidden="1" x14ac:dyDescent="0.35">
      <c r="A459" s="2"/>
      <c r="B459" s="41" t="s">
        <v>733</v>
      </c>
      <c r="C459" s="42" t="s">
        <v>740</v>
      </c>
      <c r="D459" s="42" t="s">
        <v>777</v>
      </c>
      <c r="E459" s="49">
        <v>453</v>
      </c>
      <c r="F459" s="49">
        <v>410</v>
      </c>
      <c r="G459" s="49">
        <v>43</v>
      </c>
      <c r="H459" s="49">
        <v>7</v>
      </c>
      <c r="I459" s="42" t="s">
        <v>137</v>
      </c>
      <c r="J459" s="50" t="s">
        <v>137</v>
      </c>
      <c r="K459" s="49">
        <v>150</v>
      </c>
      <c r="L459" s="49">
        <v>1413</v>
      </c>
      <c r="M459" s="49">
        <v>500</v>
      </c>
      <c r="N459" s="49">
        <v>200</v>
      </c>
      <c r="O459" s="49">
        <v>220</v>
      </c>
      <c r="P459" s="49">
        <v>60</v>
      </c>
      <c r="Q459" s="49">
        <v>270</v>
      </c>
      <c r="R459" s="49">
        <v>500</v>
      </c>
      <c r="S459" s="50" t="s">
        <v>7</v>
      </c>
      <c r="T459" s="49" t="s">
        <v>137</v>
      </c>
      <c r="U459" s="49" t="s">
        <v>137</v>
      </c>
      <c r="V459" s="49" t="s">
        <v>137</v>
      </c>
      <c r="W459" s="50" t="s">
        <v>7</v>
      </c>
      <c r="X459" s="49" t="s">
        <v>137</v>
      </c>
      <c r="Y459" s="50" t="s">
        <v>137</v>
      </c>
      <c r="Z459" s="49" t="s">
        <v>137</v>
      </c>
      <c r="AA459" s="49">
        <v>9</v>
      </c>
      <c r="AB459" s="67" t="s">
        <v>137</v>
      </c>
      <c r="AC459" s="63" t="s">
        <v>830</v>
      </c>
      <c r="AD459" s="63" t="s">
        <v>1179</v>
      </c>
      <c r="AE459" s="43" t="s">
        <v>137</v>
      </c>
      <c r="AF459" s="2"/>
      <c r="BE459" s="8" t="str">
        <f t="shared" si="493"/>
        <v>X</v>
      </c>
      <c r="BG459" s="8" t="str">
        <f t="shared" ref="BG459:BG510" si="499">IF($BE459="", "", IF(AND(BG$5="X", B459=""), $BE$6, IF(AND(NOT($CL459=""), COUNTIF($CL$11:$CL$510, $CL459)&gt;1), $BE$7, "")))</f>
        <v/>
      </c>
      <c r="BH459" s="8" t="str">
        <f t="shared" ref="BH459:BH510" si="500">IF($BE459="", "", IF(AND(BH$5="X", C459=""), $BE$6, IF(AND(NOT($CL459=""), COUNTIF($CL$11:$CL$510, $CL459)&gt;1), $BE$7, "")))</f>
        <v/>
      </c>
      <c r="BI459" s="8" t="str">
        <f t="shared" ref="BI459:BI510" si="501">IF($BE459="", "", IF(AND(BI$5="X", D459=""), $BE$6, IF(AND(NOT($CL459=""), COUNTIF($CL$11:$CL$510, $CL459)&gt;1), $BE$7, "")))</f>
        <v/>
      </c>
      <c r="BJ459" s="8" t="str">
        <f t="shared" ref="BJ459:BJ509" si="502">IF($BE459="", "", IF(AND(BJ$5="X", E459=""), $BE$6, IF(AND(NOT(E459=""), ISNUMBER(E459)=FALSE), $BE$7, "")))</f>
        <v/>
      </c>
      <c r="BK459" s="8" t="str">
        <f t="shared" ref="BK459:BK509" si="503">IF($BE459="", "", IF(AND(BK$5="X", F459=""), $BE$6, IF(AND(NOT(F459=""), ISNUMBER(F459)=FALSE), $BE$7, "")))</f>
        <v/>
      </c>
      <c r="BL459" s="8" t="str">
        <f t="shared" ref="BL459:BL509" si="504">IF($BE459="", "", IF(AND(BL$5="X", G459=""), $BE$6, IF(AND(NOT(G459=""), ISNUMBER(G459)=FALSE), $BE$7, "")))</f>
        <v/>
      </c>
      <c r="BM459" s="8" t="str">
        <f t="shared" ref="BM459:BM509" si="505">IF($BE459="", "", IF(AND(BM$5="X", H459=""), $BE$6, IF(AND(NOT(H459=""), ISNUMBER(H459)=FALSE), $BE$7, "")))</f>
        <v/>
      </c>
      <c r="BN459" s="8" t="str">
        <f t="shared" ref="BN459:BN509" si="506">IF($BE459="", "", IF(AND(BN$5="X", I459=""), $BE$6, IF(AND(NOT(I459=""), COUNTIF(AI$11:AI$16, I459)=0), $BE$7, "")))</f>
        <v>Yellow</v>
      </c>
      <c r="BO459" s="8" t="str">
        <f t="shared" ref="BO459:BO509" si="507">IF($BE459="", "", IF(AND(BO$5="X", J459=""), $BE$6, IF(AND(NOT(J459=""), COUNTIF(AJ$11:AJ$12, J459)=0), $BE$7, "")))</f>
        <v>Yellow</v>
      </c>
      <c r="BP459" s="8" t="str">
        <f t="shared" ref="BP459:BP509" si="508">IF($BE459="", "", IF(AND(BP$5="X", K459=""), $BE$6, IF(AND(NOT(K459=""), COUNTIF(AK$11:AK$11, K459)=0, ISNUMBER(K459)=FALSE), $BE$7, "")))</f>
        <v/>
      </c>
      <c r="BQ459" s="8" t="str">
        <f t="shared" ref="BQ459:BQ509" si="509">IF($BE459="", "", IF(AND(BQ$5="X", L459=""), $BE$6, IF(AND(NOT(L459=""), COUNTIF(AL$11:AL$11, L459)=0, ISNUMBER(L459)=FALSE), $BE$7, "")))</f>
        <v/>
      </c>
      <c r="BR459" s="8" t="str">
        <f t="shared" ref="BR459:BR509" si="510">IF($BE459="", "", IF(AND(BR$5="X", M459=""), $BE$6, IF(AND(NOT(M459=""), COUNTIF(AM$11:AM$11, M459)=0, ISNUMBER(M459)=FALSE), $BE$7, "")))</f>
        <v/>
      </c>
      <c r="BS459" s="8" t="str">
        <f t="shared" ref="BS459:BS509" si="511">IF($BE459="", "", IF(AND(BS$5="X", N459=""), $BE$6, IF(AND(NOT(N459=""), COUNTIF(AN$11:AN$11, N459)=0, ISNUMBER(N459)=FALSE), $BE$7, "")))</f>
        <v/>
      </c>
      <c r="BT459" s="8" t="str">
        <f t="shared" ref="BT459:BT509" si="512">IF($BE459="", "", IF(AND(BT$5="X", O459=""), $BE$6, IF(AND(NOT(O459=""), COUNTIF(AO$11:AO$11, O459)=0, ISNUMBER(O459)=FALSE), $BE$7, "")))</f>
        <v/>
      </c>
      <c r="BU459" s="8" t="str">
        <f t="shared" ref="BU459:BU509" si="513">IF($BE459="", "", IF(AND(BU$5="X", P459=""), $BE$6, IF(AND(NOT(P459=""), COUNTIF(AP$11:AP$11, P459)=0, ISNUMBER(P459)=FALSE), $BE$7, "")))</f>
        <v/>
      </c>
      <c r="BV459" s="8" t="str">
        <f t="shared" ref="BV459:BV509" si="514">IF($BE459="", "", IF(AND(BV$5="X", Q459=""), $BE$6, IF(AND(NOT(Q459=""), COUNTIF(AQ$11:AQ$11, Q459)=0, ISNUMBER(Q459)=FALSE), $BE$7, "")))</f>
        <v/>
      </c>
      <c r="BW459" s="8" t="str">
        <f t="shared" ref="BW459:BW509" si="515">IF($BE459="", "", IF(AND(BW$5="X", R459=""), $BE$6, IF(AND(NOT(R459=""), COUNTIF(AR$11:AR$11, R459)=0, ISNUMBER(R459)=FALSE), $BE$7, "")))</f>
        <v/>
      </c>
      <c r="BX459" s="8" t="str">
        <f t="shared" ref="BX459:BX509" si="516">IF($BE459="", "", IF(AND(BX$5="X", S459=""), $BE$6, IF(AND(NOT(S459=""), COUNTIF(AS$11:AS$12, S459)=0), $BE$7, "")))</f>
        <v/>
      </c>
      <c r="BY459" s="8" t="str">
        <f t="shared" ref="BY459:BY509" si="517">IF($BE459="", "", IF(AND(BY$5="X", T459=""), $BE$6, IF(AND(NOT(T459=""), COUNTIF(AT$11:AT$11, T459)=0, ISNUMBER(T459)=FALSE), $BE$7, "")))</f>
        <v>Yellow</v>
      </c>
      <c r="BZ459" s="8" t="str">
        <f t="shared" ref="BZ459:BZ509" si="518">IF($BE459="", "", IF(AND(BZ$5="X", U459=""), $BE$6, IF(AND(NOT(U459=""), COUNTIF(AU$11:AU$11, U459)=0, ISNUMBER(U459)=FALSE), $BE$7, "")))</f>
        <v>Yellow</v>
      </c>
      <c r="CA459" s="8" t="str">
        <f t="shared" ref="CA459:CA509" si="519">IF($BE459="", "", IF(AND(CA$5="X", V459=""), $BE$6, IF(AND(NOT(V459=""), COUNTIF(AV$11:AV$11, V459)=0, ISNUMBER(V459)=FALSE), $BE$7, "")))</f>
        <v>Yellow</v>
      </c>
      <c r="CB459" s="8" t="str">
        <f t="shared" ref="CB459:CB509" si="520">IF($BE459="", "", IF(AND(CB$5="X", W459=""), $BE$6, IF(AND(NOT(W459=""), COUNTIF(AW$11:AW$12, W459)=0), $BE$7, "")))</f>
        <v/>
      </c>
      <c r="CC459" s="8" t="str">
        <f t="shared" ref="CC459:CC509" si="521">IF($BE459="", "", IF(AND(CC$5="X", X459=""), $BE$6, IF(AND(NOT(X459=""), COUNTIF(AX$11:AX$11, X459)=0, ISNUMBER(X459)=FALSE), $BE$7, "")))</f>
        <v>Yellow</v>
      </c>
      <c r="CD459" s="8" t="str">
        <f t="shared" ref="CD459:CD509" si="522">IF($BE459="", "", IF(AND(CD$5="X", Y459=""), $BE$6, IF(AND(NOT(Y459=""), COUNTIF(AY$11:AY$12, Y459)=0), $BE$7, "")))</f>
        <v>Yellow</v>
      </c>
      <c r="CE459" s="8" t="str">
        <f t="shared" ref="CE459:CE509" si="523">IF($BE459="", "", IF(AND(CE$5="X", Z459=""), $BE$6, IF(AND(NOT(Z459=""), COUNTIF(AZ$11:AZ$11, Z459)=0, ISNUMBER(Z459)=FALSE), $BE$7, "")))</f>
        <v>Yellow</v>
      </c>
      <c r="CF459" s="8" t="str">
        <f t="shared" ref="CF459:CF509" si="524">IF($BE459="", "", IF(AND(CF$5="X", AA459=""), $BE$6, IF(AND(NOT(AA459=""), COUNTIF(BA$11:BA$11, AA459)=0, ISNUMBER(AA459)=FALSE), $BE$7, "")))</f>
        <v/>
      </c>
      <c r="CG459" s="8" t="str">
        <f t="shared" si="494"/>
        <v>Yellow</v>
      </c>
      <c r="CH459" s="8" t="str">
        <f t="shared" ref="CH459:CH510" si="525">IF($BE459="", "", IF(AND(CH$5="X", AC459=""), $BE$6, IF(AND(NOT(AC459=""), COUNTIF(BE$11:BE$11, AC459)=0, COUNTIF(BC$11:BC$20, AC459)=0), $BE$7, "")))</f>
        <v/>
      </c>
      <c r="CI459" s="8" t="str">
        <f t="shared" si="495"/>
        <v/>
      </c>
      <c r="CJ459" s="8" t="str">
        <f t="shared" ref="CJ459:CJ509" si="526">IF($BE459="", "", IF(AND(CJ$5="X", AE459=""), $BE$6, ""))</f>
        <v>Yellow</v>
      </c>
      <c r="CL459" s="10" t="str">
        <f t="shared" si="496"/>
        <v>United States - Honolulu - Halekulani</v>
      </c>
      <c r="CN459" s="22">
        <f t="shared" ref="CN459:CN509" si="527">IF($L459="", "", IF($L459=$AL$11, $AL$11, IF($CN$8=$CN$5, $L459, IFERROR(ROUND($L459*$CN$3, 0), ""))))</f>
        <v>1413</v>
      </c>
      <c r="CO459" s="22" t="str">
        <f t="shared" ref="CO459:CO509" si="528">IF(T459="", "", IF(T459=$AL$11, $AL$11, IF($CN$8=$CN$5, T459, IFERROR(ROUND(T459*$CN$3, 0), ""))))</f>
        <v/>
      </c>
      <c r="CP459" s="22" t="str">
        <f t="shared" ref="CP459:CP509" si="529">IF(U459="", "", IF(U459=$AL$11, $AL$11, IF($CN$8=$CN$5, U459, IFERROR(ROUND(U459*$CN$3, 0), ""))))</f>
        <v/>
      </c>
      <c r="CQ459" s="22" t="str">
        <f t="shared" ref="CQ459:CQ509" si="530">IF(V459="", "", IF(V459=$AL$11, $AL$11, IF($CN$8=$CN$5, V459, IFERROR(ROUND(V459*$CN$3, 0), ""))))</f>
        <v/>
      </c>
      <c r="CR459" s="22" t="str">
        <f t="shared" si="497"/>
        <v/>
      </c>
      <c r="CS459" s="22">
        <f t="shared" si="498"/>
        <v>9</v>
      </c>
      <c r="CY459" s="8" t="str">
        <f t="shared" ref="CY459:CY509" si="531">IF($BE459="", "", IF($CU$8="X", "X", IF(COUNTIF($CU$11:$CU$20, $B459)&gt;0, "X","")))</f>
        <v>X</v>
      </c>
      <c r="CZ459" s="29" t="str">
        <f t="shared" ref="CZ459:CZ509" si="532">IF($BE459="", "", IF($CV$8="X", "X", IF(COUNTIF($CV$11:$CV$20, $C459)&gt;0, "X","")))</f>
        <v>X</v>
      </c>
      <c r="DB459" s="8" t="str">
        <f t="shared" ref="DB459:DB509" si="533">IF($BE459="", "", IF(AND(NOT(DB$7=""), OR(E459&lt;DB$7, E459=AK$11)), "", IF(AND(NOT(DB$8=""), E459&gt;DB$8), "", "X")))</f>
        <v>X</v>
      </c>
      <c r="DC459" s="8" t="str">
        <f t="shared" ref="DC459:DC509" si="534">IF($BE459="", "", IF(AND(NOT(DC$7=""), OR(F459&lt;DC$7, F459=AL$11)), "", IF(AND(NOT(DC$8=""), F459&gt;DC$8), "", "X")))</f>
        <v>X</v>
      </c>
      <c r="DD459" s="8" t="str">
        <f t="shared" ref="DD459:DD509" si="535">IF($BE459="", "", IF(AND(NOT(DD$7=""), OR(G459&lt;DD$7, G459=AM$11)), "", IF(AND(NOT(DD$8=""), G459&gt;DD$8), "", "X")))</f>
        <v>X</v>
      </c>
      <c r="DE459" s="8" t="str">
        <f t="shared" ref="DE459:DE509" si="536">IF($BE459="", "", IF(AND(NOT(DE$7=""), OR(H459&lt;DE$7, H459=AO$11)), "", IF(AND(NOT(DE$8=""), H459&gt;DE$8), "", "X")))</f>
        <v>X</v>
      </c>
      <c r="DF459" s="8" t="str">
        <f t="shared" ref="DF459:DF509" si="537">IF($BE459="", "", IF($CW$8="X", "X", IF(COUNTIF($CW$11:$CW$16, $I459)&gt;0, "X","")))</f>
        <v>X</v>
      </c>
      <c r="DG459" s="8" t="str">
        <f t="shared" ref="DG459:DG509" si="538">IF($BE459="", "", IF(DG$8="", "X", IF(J459=DG$8, "X", "")))</f>
        <v>X</v>
      </c>
      <c r="DH459" s="8" t="str">
        <f t="shared" ref="DH459:DH509" si="539">IF($BE459="", "", IF(AND(NOT(DH$7=""), OR(K459&lt;DH$7, K459=AR$11)), "", IF(AND(NOT(DH$8=""), K459&gt;DH$8), "", "X")))</f>
        <v>X</v>
      </c>
      <c r="DI459" s="8" t="str">
        <f t="shared" ref="DI459:DI509" si="540">IF($BE459="", "", IF(AND(NOT(DI$7=""), OR($CN459&lt;DI$7, $CN459=AS$11)), "", IF(AND(NOT(DI$8=""), $CN459&gt;DI$8), "", "X")))</f>
        <v>X</v>
      </c>
      <c r="DJ459" s="8" t="str">
        <f t="shared" ref="DJ459:DJ509" si="541">IF($BE459="", "", IF(AND(NOT(DJ$7=""), OR(M459&lt;DJ$7, M459=AT$11)), "", IF(AND(NOT(DJ$8=""), M459&gt;DJ$8), "", "X")))</f>
        <v>X</v>
      </c>
      <c r="DK459" s="8" t="str">
        <f t="shared" ref="DK459:DK509" si="542">IF($BE459="", "", IF(AND(NOT(DK$7=""), OR(N459&lt;DK$7, N459=AU$11)), "", IF(AND(NOT(DK$8=""), N459&gt;DK$8), "", "X")))</f>
        <v>X</v>
      </c>
      <c r="DL459" s="8" t="str">
        <f t="shared" ref="DL459:DL509" si="543">IF($BE459="", "", IF(AND(NOT(DL$7=""), OR(O459&lt;DL$7, O459=AV$11)), "", IF(AND(NOT(DL$8=""), O459&gt;DL$8), "", "X")))</f>
        <v>X</v>
      </c>
      <c r="DM459" s="8" t="str">
        <f t="shared" ref="DM459:DM509" si="544">IF($BE459="", "", IF(AND(NOT(DM$7=""), OR(P459&lt;DM$7, P459=AW$11)), "", IF(AND(NOT(DM$8=""), P459&gt;DM$8), "", "X")))</f>
        <v>X</v>
      </c>
      <c r="DN459" s="8" t="str">
        <f t="shared" ref="DN459:DN509" si="545">IF($BE459="", "", IF(AND(NOT(DN$7=""), OR(Q459&lt;DN$7, Q459=AX$11)), "", IF(AND(NOT(DN$8=""), Q459&gt;DN$8), "", "X")))</f>
        <v>X</v>
      </c>
      <c r="DO459" s="8" t="str">
        <f t="shared" ref="DO459:DO509" si="546">IF($BE459="", "", IF(AND(NOT(DO$7=""), OR(R459&lt;DO$7, R459=AY$11)), "", IF(AND(NOT(DO$8=""), R459&gt;DO$8), "", "X")))</f>
        <v>X</v>
      </c>
      <c r="DP459" s="8" t="str">
        <f t="shared" ref="DP459:DP509" si="547">IF($BE459="", "", IF(DP$8="", "X", IF(S459=DP$8, "X", "")))</f>
        <v>X</v>
      </c>
      <c r="DQ459" s="8" t="str">
        <f t="shared" ref="DQ459:DQ509" si="548">IF($BE459="", "", IF(AND(NOT(DQ$7=""), OR($CO459&lt;DQ$7, $CO459=BA$11)), "", IF(AND(NOT(DQ$8=""), $CO459&gt;DQ$8), "", "X")))</f>
        <v>X</v>
      </c>
      <c r="DR459" s="8" t="str">
        <f t="shared" ref="DR459:DR509" si="549">IF($BE459="", "", IF(AND(NOT(DR$7=""), OR($CP459&lt;DR$7, $CP459=BD$11)), "", IF(AND(NOT(DR$8=""), $CP459&gt;DR$8), "", "X")))</f>
        <v>X</v>
      </c>
      <c r="DS459" s="8" t="str">
        <f t="shared" ref="DS459:DS509" si="550">IF($BE459="", "", IF(AND(NOT(DS$7=""), OR($CQ459&lt;DS$7, $CQ459=BE$11)), "", IF(AND(NOT(DS$8=""), $CQ459&gt;DS$8), "", "X")))</f>
        <v>X</v>
      </c>
      <c r="DT459" s="8" t="str">
        <f t="shared" ref="DT459:DT509" si="551">IF($BE459="", "", IF(DT$8="", "X", IF(W459=DT$8, "X", "")))</f>
        <v>X</v>
      </c>
      <c r="DU459" s="8" t="str">
        <f t="shared" ref="DU459:DU509" si="552">IF($BE459="", "", IF(AND(NOT(DU$7=""), OR(X459&lt;DU$7, X459=BG$11)), "", IF(AND(NOT(DU$8=""), X459&gt;DU$8), "", "X")))</f>
        <v>X</v>
      </c>
      <c r="DV459" s="8" t="str">
        <f t="shared" ref="DV459:DV509" si="553">IF($BE459="", "", IF(DV$8="", "X", IF(Y459=DV$8, "X", "")))</f>
        <v>X</v>
      </c>
      <c r="DW459" s="8" t="str">
        <f t="shared" ref="DW459:DW509" si="554">IF($BE459="", "", IF(AND(NOT(DW$7=""), OR($CR459&lt;DW$7, $CR459=BI$11)), "", IF(AND(NOT(DW$8=""), $CR459&gt;DW$8), "", "X")))</f>
        <v>X</v>
      </c>
      <c r="DX459" s="8" t="str">
        <f t="shared" ref="DX459:DX509" si="555">IF($BE459="", "", IF(AND(NOT(DX$7=""), OR($CS459&lt;DX$7, $CS459=BJ$11)), "", IF(AND(NOT(DX$8=""), $CS459&gt;DX$8), "", "X")))</f>
        <v>X</v>
      </c>
      <c r="DZ459" s="8" t="str">
        <f t="shared" ref="DZ459:DZ509" si="556">IF($BE459="", "", IF(COUNTIF($CY459:$DX459, "X")=25, "X", ""))</f>
        <v>X</v>
      </c>
      <c r="EB459" s="8">
        <f>IF($DZ459="", "", COUNTIF($DZ$11:$DZ459, "X"))</f>
        <v>449</v>
      </c>
      <c r="ED459" s="10" t="str">
        <f t="shared" ref="ED459:ED509" si="557">IF($EB459="", "", CONCATENATE($EB459, ". ", $D459))</f>
        <v>449. Halekulani</v>
      </c>
      <c r="EF459" s="8">
        <v>449</v>
      </c>
      <c r="EH459" s="10" t="str">
        <f>IF($B459="", "", IF(COUNTIF($B$11:$B459, $B459)&gt;1, "", $B459))</f>
        <v/>
      </c>
      <c r="EI459" s="8" t="str">
        <f t="shared" ref="EI459:EI510" si="558">IF(EH459="", "", COUNTIF(EH$11:EH$510, "&lt;"&amp;EH459)+1-EI$9)</f>
        <v/>
      </c>
      <c r="EJ459" s="10" t="str">
        <f t="shared" ref="EJ459:EJ510" si="559">IF($EF459&gt;EI$7, "", IFERROR(INDEX(EH$11:EH$510, MATCH($EF459, EI$11:EI$510, 0)), ""))</f>
        <v/>
      </c>
      <c r="EL459" s="10" t="str">
        <f>IF($C459="", "", IF(COUNTIF($C$11:$C459, $C459)&gt;1, "", $C459))</f>
        <v>Honolulu</v>
      </c>
      <c r="EM459" s="8">
        <f t="shared" ref="EM459:EM510" si="560">IF(EL459="", "", COUNTIF(EL$11:EL$510, "&lt;"&amp;EL459)+1-EM$9)</f>
        <v>127</v>
      </c>
      <c r="EN459" s="10" t="str">
        <f t="shared" ref="EN459:EN510" si="561">IF($EF459&gt;EM$7, "", IFERROR(INDEX(EL$11:EL$510, MATCH($EF459, EM$11:EM$510, 0)), ""))</f>
        <v/>
      </c>
    </row>
    <row r="460" spans="1:144" hidden="1" x14ac:dyDescent="0.35">
      <c r="A460" s="2"/>
      <c r="B460" s="41" t="s">
        <v>733</v>
      </c>
      <c r="C460" s="42" t="s">
        <v>767</v>
      </c>
      <c r="D460" s="42" t="s">
        <v>768</v>
      </c>
      <c r="E460" s="49">
        <v>122</v>
      </c>
      <c r="F460" s="49">
        <v>20</v>
      </c>
      <c r="G460" s="49">
        <v>102</v>
      </c>
      <c r="H460" s="49">
        <v>4</v>
      </c>
      <c r="I460" s="42" t="s">
        <v>137</v>
      </c>
      <c r="J460" s="50" t="s">
        <v>137</v>
      </c>
      <c r="K460" s="49">
        <v>100</v>
      </c>
      <c r="L460" s="49">
        <v>293</v>
      </c>
      <c r="M460" s="49">
        <v>70</v>
      </c>
      <c r="N460" s="49">
        <v>24</v>
      </c>
      <c r="O460" s="49" t="s">
        <v>137</v>
      </c>
      <c r="P460" s="49" t="s">
        <v>137</v>
      </c>
      <c r="Q460" s="49">
        <v>80</v>
      </c>
      <c r="R460" s="49">
        <v>100</v>
      </c>
      <c r="S460" s="50" t="s">
        <v>7</v>
      </c>
      <c r="T460" s="49" t="s">
        <v>137</v>
      </c>
      <c r="U460" s="49" t="s">
        <v>137</v>
      </c>
      <c r="V460" s="49" t="s">
        <v>137</v>
      </c>
      <c r="W460" s="50" t="s">
        <v>7</v>
      </c>
      <c r="X460" s="49" t="s">
        <v>137</v>
      </c>
      <c r="Y460" s="50" t="s">
        <v>137</v>
      </c>
      <c r="Z460" s="49" t="s">
        <v>137</v>
      </c>
      <c r="AA460" s="49">
        <v>17</v>
      </c>
      <c r="AB460" s="67" t="s">
        <v>137</v>
      </c>
      <c r="AC460" s="63" t="s">
        <v>830</v>
      </c>
      <c r="AD460" s="63" t="s">
        <v>1173</v>
      </c>
      <c r="AE460" s="43" t="s">
        <v>137</v>
      </c>
      <c r="AF460" s="2"/>
      <c r="BE460" s="8" t="str">
        <f t="shared" ref="BE460:BE509" si="562">IF(COUNTIF($B460:$AE460, "")=30, "", "X")</f>
        <v>X</v>
      </c>
      <c r="BG460" s="8" t="str">
        <f t="shared" si="499"/>
        <v/>
      </c>
      <c r="BH460" s="8" t="str">
        <f t="shared" si="500"/>
        <v/>
      </c>
      <c r="BI460" s="8" t="str">
        <f t="shared" si="501"/>
        <v/>
      </c>
      <c r="BJ460" s="8" t="str">
        <f t="shared" si="502"/>
        <v/>
      </c>
      <c r="BK460" s="8" t="str">
        <f t="shared" si="503"/>
        <v/>
      </c>
      <c r="BL460" s="8" t="str">
        <f t="shared" si="504"/>
        <v/>
      </c>
      <c r="BM460" s="8" t="str">
        <f t="shared" si="505"/>
        <v/>
      </c>
      <c r="BN460" s="8" t="str">
        <f t="shared" si="506"/>
        <v>Yellow</v>
      </c>
      <c r="BO460" s="8" t="str">
        <f t="shared" si="507"/>
        <v>Yellow</v>
      </c>
      <c r="BP460" s="8" t="str">
        <f t="shared" si="508"/>
        <v/>
      </c>
      <c r="BQ460" s="8" t="str">
        <f t="shared" si="509"/>
        <v/>
      </c>
      <c r="BR460" s="8" t="str">
        <f t="shared" si="510"/>
        <v/>
      </c>
      <c r="BS460" s="8" t="str">
        <f t="shared" si="511"/>
        <v/>
      </c>
      <c r="BT460" s="8" t="str">
        <f t="shared" si="512"/>
        <v>Yellow</v>
      </c>
      <c r="BU460" s="8" t="str">
        <f t="shared" si="513"/>
        <v>Yellow</v>
      </c>
      <c r="BV460" s="8" t="str">
        <f t="shared" si="514"/>
        <v/>
      </c>
      <c r="BW460" s="8" t="str">
        <f t="shared" si="515"/>
        <v/>
      </c>
      <c r="BX460" s="8" t="str">
        <f t="shared" si="516"/>
        <v/>
      </c>
      <c r="BY460" s="8" t="str">
        <f t="shared" si="517"/>
        <v>Yellow</v>
      </c>
      <c r="BZ460" s="8" t="str">
        <f t="shared" si="518"/>
        <v>Yellow</v>
      </c>
      <c r="CA460" s="8" t="str">
        <f t="shared" si="519"/>
        <v>Yellow</v>
      </c>
      <c r="CB460" s="8" t="str">
        <f t="shared" si="520"/>
        <v/>
      </c>
      <c r="CC460" s="8" t="str">
        <f t="shared" si="521"/>
        <v>Yellow</v>
      </c>
      <c r="CD460" s="8" t="str">
        <f t="shared" si="522"/>
        <v>Yellow</v>
      </c>
      <c r="CE460" s="8" t="str">
        <f t="shared" si="523"/>
        <v>Yellow</v>
      </c>
      <c r="CF460" s="8" t="str">
        <f t="shared" si="524"/>
        <v/>
      </c>
      <c r="CG460" s="8" t="str">
        <f t="shared" ref="CG460:CG509" si="563">IF($BE460="", "", IF(AND(CG$5="X", AB460=""), $BE$6, IF(AND(NOT(AB460=""), COUNTIF(BD$11:BD$11, AB460)=0, COUNTIF(BB$11:BB$12, AB460)=0), $BE$7, "")))</f>
        <v>Yellow</v>
      </c>
      <c r="CH460" s="8" t="str">
        <f t="shared" si="525"/>
        <v/>
      </c>
      <c r="CI460" s="8" t="str">
        <f t="shared" ref="CI460:CI509" si="564">IF($BE460="", "", IF(AND(CI$5="X", AD460=""), $BE$6, ""))</f>
        <v/>
      </c>
      <c r="CJ460" s="8" t="str">
        <f t="shared" si="526"/>
        <v>Yellow</v>
      </c>
      <c r="CL460" s="10" t="str">
        <f t="shared" ref="CL460:CL509" si="565">IF(OR($B460="", $C460="", $D460=""), "", CONCATENATE($B460, " - ", $C460, " - ", $D460))</f>
        <v>United States - Houston - Hotel Granduca Houston</v>
      </c>
      <c r="CN460" s="22">
        <f t="shared" si="527"/>
        <v>293</v>
      </c>
      <c r="CO460" s="22" t="str">
        <f t="shared" si="528"/>
        <v/>
      </c>
      <c r="CP460" s="22" t="str">
        <f t="shared" si="529"/>
        <v/>
      </c>
      <c r="CQ460" s="22" t="str">
        <f t="shared" si="530"/>
        <v/>
      </c>
      <c r="CR460" s="22" t="str">
        <f t="shared" ref="CR460:CR509" si="566">IF(Z460="", "", IF(Z460=$AL$11, $AL$11, IF($CR$8=$CR$6, Z460, IFERROR(ROUND(Z460*$CR$3, 0), ""))))</f>
        <v/>
      </c>
      <c r="CS460" s="22">
        <f t="shared" ref="CS460:CS509" si="567">IF(AA460="", "", IF(AA460=$AL$11, $AL$11, IF($CR$8=$CR$6, AA460, IFERROR(ROUND(AA460*$CR$3, 0), ""))))</f>
        <v>17</v>
      </c>
      <c r="CY460" s="8" t="str">
        <f t="shared" si="531"/>
        <v>X</v>
      </c>
      <c r="CZ460" s="29" t="str">
        <f t="shared" si="532"/>
        <v>X</v>
      </c>
      <c r="DB460" s="8" t="str">
        <f t="shared" si="533"/>
        <v>X</v>
      </c>
      <c r="DC460" s="8" t="str">
        <f t="shared" si="534"/>
        <v>X</v>
      </c>
      <c r="DD460" s="8" t="str">
        <f t="shared" si="535"/>
        <v>X</v>
      </c>
      <c r="DE460" s="8" t="str">
        <f t="shared" si="536"/>
        <v>X</v>
      </c>
      <c r="DF460" s="8" t="str">
        <f t="shared" si="537"/>
        <v>X</v>
      </c>
      <c r="DG460" s="8" t="str">
        <f t="shared" si="538"/>
        <v>X</v>
      </c>
      <c r="DH460" s="8" t="str">
        <f t="shared" si="539"/>
        <v>X</v>
      </c>
      <c r="DI460" s="8" t="str">
        <f t="shared" si="540"/>
        <v>X</v>
      </c>
      <c r="DJ460" s="8" t="str">
        <f t="shared" si="541"/>
        <v>X</v>
      </c>
      <c r="DK460" s="8" t="str">
        <f t="shared" si="542"/>
        <v>X</v>
      </c>
      <c r="DL460" s="8" t="str">
        <f t="shared" si="543"/>
        <v>X</v>
      </c>
      <c r="DM460" s="8" t="str">
        <f t="shared" si="544"/>
        <v>X</v>
      </c>
      <c r="DN460" s="8" t="str">
        <f t="shared" si="545"/>
        <v>X</v>
      </c>
      <c r="DO460" s="8" t="str">
        <f t="shared" si="546"/>
        <v>X</v>
      </c>
      <c r="DP460" s="8" t="str">
        <f t="shared" si="547"/>
        <v>X</v>
      </c>
      <c r="DQ460" s="8" t="str">
        <f t="shared" si="548"/>
        <v>X</v>
      </c>
      <c r="DR460" s="8" t="str">
        <f t="shared" si="549"/>
        <v>X</v>
      </c>
      <c r="DS460" s="8" t="str">
        <f t="shared" si="550"/>
        <v>X</v>
      </c>
      <c r="DT460" s="8" t="str">
        <f t="shared" si="551"/>
        <v>X</v>
      </c>
      <c r="DU460" s="8" t="str">
        <f t="shared" si="552"/>
        <v>X</v>
      </c>
      <c r="DV460" s="8" t="str">
        <f t="shared" si="553"/>
        <v>X</v>
      </c>
      <c r="DW460" s="8" t="str">
        <f t="shared" si="554"/>
        <v>X</v>
      </c>
      <c r="DX460" s="8" t="str">
        <f t="shared" si="555"/>
        <v>X</v>
      </c>
      <c r="DZ460" s="8" t="str">
        <f t="shared" si="556"/>
        <v>X</v>
      </c>
      <c r="EB460" s="8">
        <f>IF($DZ460="", "", COUNTIF($DZ$11:$DZ460, "X"))</f>
        <v>450</v>
      </c>
      <c r="ED460" s="10" t="str">
        <f t="shared" si="557"/>
        <v>450. Hotel Granduca Houston</v>
      </c>
      <c r="EF460" s="8">
        <v>450</v>
      </c>
      <c r="EH460" s="10" t="str">
        <f>IF($B460="", "", IF(COUNTIF($B$11:$B460, $B460)&gt;1, "", $B460))</f>
        <v/>
      </c>
      <c r="EI460" s="8" t="str">
        <f t="shared" si="558"/>
        <v/>
      </c>
      <c r="EJ460" s="10" t="str">
        <f t="shared" si="559"/>
        <v/>
      </c>
      <c r="EL460" s="10" t="str">
        <f>IF($C460="", "", IF(COUNTIF($C$11:$C460, $C460)&gt;1, "", $C460))</f>
        <v>Houston</v>
      </c>
      <c r="EM460" s="8">
        <f t="shared" si="560"/>
        <v>129</v>
      </c>
      <c r="EN460" s="10" t="str">
        <f t="shared" si="561"/>
        <v/>
      </c>
    </row>
    <row r="461" spans="1:144" hidden="1" x14ac:dyDescent="0.35">
      <c r="A461" s="2"/>
      <c r="B461" s="41" t="s">
        <v>733</v>
      </c>
      <c r="C461" s="42" t="s">
        <v>758</v>
      </c>
      <c r="D461" s="42" t="s">
        <v>759</v>
      </c>
      <c r="E461" s="49">
        <v>250</v>
      </c>
      <c r="F461" s="49">
        <v>197</v>
      </c>
      <c r="G461" s="49">
        <v>53</v>
      </c>
      <c r="H461" s="49">
        <v>11</v>
      </c>
      <c r="I461" s="42" t="s">
        <v>137</v>
      </c>
      <c r="J461" s="50" t="s">
        <v>137</v>
      </c>
      <c r="K461" s="49">
        <v>240</v>
      </c>
      <c r="L461" s="49">
        <v>1960</v>
      </c>
      <c r="M461" s="49">
        <v>780</v>
      </c>
      <c r="N461" s="49">
        <v>360</v>
      </c>
      <c r="O461" s="49">
        <v>210</v>
      </c>
      <c r="P461" s="49">
        <v>72</v>
      </c>
      <c r="Q461" s="49">
        <v>420</v>
      </c>
      <c r="R461" s="49">
        <v>600</v>
      </c>
      <c r="S461" s="50" t="s">
        <v>7</v>
      </c>
      <c r="T461" s="49" t="s">
        <v>137</v>
      </c>
      <c r="U461" s="49" t="s">
        <v>137</v>
      </c>
      <c r="V461" s="49" t="s">
        <v>137</v>
      </c>
      <c r="W461" s="50" t="s">
        <v>7</v>
      </c>
      <c r="X461" s="49" t="s">
        <v>137</v>
      </c>
      <c r="Y461" s="50" t="s">
        <v>137</v>
      </c>
      <c r="Z461" s="49" t="s">
        <v>137</v>
      </c>
      <c r="AA461" s="49">
        <v>8</v>
      </c>
      <c r="AB461" s="67" t="s">
        <v>137</v>
      </c>
      <c r="AC461" s="63" t="s">
        <v>830</v>
      </c>
      <c r="AD461" s="63" t="s">
        <v>1167</v>
      </c>
      <c r="AE461" s="43" t="s">
        <v>137</v>
      </c>
      <c r="AF461" s="2"/>
      <c r="BE461" s="8" t="str">
        <f t="shared" si="562"/>
        <v>X</v>
      </c>
      <c r="BG461" s="8" t="str">
        <f t="shared" si="499"/>
        <v/>
      </c>
      <c r="BH461" s="8" t="str">
        <f t="shared" si="500"/>
        <v/>
      </c>
      <c r="BI461" s="8" t="str">
        <f t="shared" si="501"/>
        <v/>
      </c>
      <c r="BJ461" s="8" t="str">
        <f t="shared" si="502"/>
        <v/>
      </c>
      <c r="BK461" s="8" t="str">
        <f t="shared" si="503"/>
        <v/>
      </c>
      <c r="BL461" s="8" t="str">
        <f t="shared" si="504"/>
        <v/>
      </c>
      <c r="BM461" s="8" t="str">
        <f t="shared" si="505"/>
        <v/>
      </c>
      <c r="BN461" s="8" t="str">
        <f t="shared" si="506"/>
        <v>Yellow</v>
      </c>
      <c r="BO461" s="8" t="str">
        <f t="shared" si="507"/>
        <v>Yellow</v>
      </c>
      <c r="BP461" s="8" t="str">
        <f t="shared" si="508"/>
        <v/>
      </c>
      <c r="BQ461" s="8" t="str">
        <f t="shared" si="509"/>
        <v/>
      </c>
      <c r="BR461" s="8" t="str">
        <f t="shared" si="510"/>
        <v/>
      </c>
      <c r="BS461" s="8" t="str">
        <f t="shared" si="511"/>
        <v/>
      </c>
      <c r="BT461" s="8" t="str">
        <f t="shared" si="512"/>
        <v/>
      </c>
      <c r="BU461" s="8" t="str">
        <f t="shared" si="513"/>
        <v/>
      </c>
      <c r="BV461" s="8" t="str">
        <f t="shared" si="514"/>
        <v/>
      </c>
      <c r="BW461" s="8" t="str">
        <f t="shared" si="515"/>
        <v/>
      </c>
      <c r="BX461" s="8" t="str">
        <f t="shared" si="516"/>
        <v/>
      </c>
      <c r="BY461" s="8" t="str">
        <f t="shared" si="517"/>
        <v>Yellow</v>
      </c>
      <c r="BZ461" s="8" t="str">
        <f t="shared" si="518"/>
        <v>Yellow</v>
      </c>
      <c r="CA461" s="8" t="str">
        <f t="shared" si="519"/>
        <v>Yellow</v>
      </c>
      <c r="CB461" s="8" t="str">
        <f t="shared" si="520"/>
        <v/>
      </c>
      <c r="CC461" s="8" t="str">
        <f t="shared" si="521"/>
        <v>Yellow</v>
      </c>
      <c r="CD461" s="8" t="str">
        <f t="shared" si="522"/>
        <v>Yellow</v>
      </c>
      <c r="CE461" s="8" t="str">
        <f t="shared" si="523"/>
        <v>Yellow</v>
      </c>
      <c r="CF461" s="8" t="str">
        <f t="shared" si="524"/>
        <v/>
      </c>
      <c r="CG461" s="8" t="str">
        <f t="shared" si="563"/>
        <v>Yellow</v>
      </c>
      <c r="CH461" s="8" t="str">
        <f t="shared" si="525"/>
        <v/>
      </c>
      <c r="CI461" s="8" t="str">
        <f t="shared" si="564"/>
        <v/>
      </c>
      <c r="CJ461" s="8" t="str">
        <f t="shared" si="526"/>
        <v>Yellow</v>
      </c>
      <c r="CL461" s="10" t="str">
        <f t="shared" si="565"/>
        <v>United States - Nashville - Hutton Hotel</v>
      </c>
      <c r="CN461" s="22">
        <f t="shared" si="527"/>
        <v>1960</v>
      </c>
      <c r="CO461" s="22" t="str">
        <f t="shared" si="528"/>
        <v/>
      </c>
      <c r="CP461" s="22" t="str">
        <f t="shared" si="529"/>
        <v/>
      </c>
      <c r="CQ461" s="22" t="str">
        <f t="shared" si="530"/>
        <v/>
      </c>
      <c r="CR461" s="22" t="str">
        <f t="shared" si="566"/>
        <v/>
      </c>
      <c r="CS461" s="22">
        <f t="shared" si="567"/>
        <v>8</v>
      </c>
      <c r="CY461" s="8" t="str">
        <f t="shared" si="531"/>
        <v>X</v>
      </c>
      <c r="CZ461" s="29" t="str">
        <f t="shared" si="532"/>
        <v>X</v>
      </c>
      <c r="DB461" s="8" t="str">
        <f t="shared" si="533"/>
        <v>X</v>
      </c>
      <c r="DC461" s="8" t="str">
        <f t="shared" si="534"/>
        <v>X</v>
      </c>
      <c r="DD461" s="8" t="str">
        <f t="shared" si="535"/>
        <v>X</v>
      </c>
      <c r="DE461" s="8" t="str">
        <f t="shared" si="536"/>
        <v>X</v>
      </c>
      <c r="DF461" s="8" t="str">
        <f t="shared" si="537"/>
        <v>X</v>
      </c>
      <c r="DG461" s="8" t="str">
        <f t="shared" si="538"/>
        <v>X</v>
      </c>
      <c r="DH461" s="8" t="str">
        <f t="shared" si="539"/>
        <v>X</v>
      </c>
      <c r="DI461" s="8" t="str">
        <f t="shared" si="540"/>
        <v>X</v>
      </c>
      <c r="DJ461" s="8" t="str">
        <f t="shared" si="541"/>
        <v>X</v>
      </c>
      <c r="DK461" s="8" t="str">
        <f t="shared" si="542"/>
        <v>X</v>
      </c>
      <c r="DL461" s="8" t="str">
        <f t="shared" si="543"/>
        <v>X</v>
      </c>
      <c r="DM461" s="8" t="str">
        <f t="shared" si="544"/>
        <v>X</v>
      </c>
      <c r="DN461" s="8" t="str">
        <f t="shared" si="545"/>
        <v>X</v>
      </c>
      <c r="DO461" s="8" t="str">
        <f t="shared" si="546"/>
        <v>X</v>
      </c>
      <c r="DP461" s="8" t="str">
        <f t="shared" si="547"/>
        <v>X</v>
      </c>
      <c r="DQ461" s="8" t="str">
        <f t="shared" si="548"/>
        <v>X</v>
      </c>
      <c r="DR461" s="8" t="str">
        <f t="shared" si="549"/>
        <v>X</v>
      </c>
      <c r="DS461" s="8" t="str">
        <f t="shared" si="550"/>
        <v>X</v>
      </c>
      <c r="DT461" s="8" t="str">
        <f t="shared" si="551"/>
        <v>X</v>
      </c>
      <c r="DU461" s="8" t="str">
        <f t="shared" si="552"/>
        <v>X</v>
      </c>
      <c r="DV461" s="8" t="str">
        <f t="shared" si="553"/>
        <v>X</v>
      </c>
      <c r="DW461" s="8" t="str">
        <f t="shared" si="554"/>
        <v>X</v>
      </c>
      <c r="DX461" s="8" t="str">
        <f t="shared" si="555"/>
        <v>X</v>
      </c>
      <c r="DZ461" s="8" t="str">
        <f t="shared" si="556"/>
        <v>X</v>
      </c>
      <c r="EB461" s="8">
        <f>IF($DZ461="", "", COUNTIF($DZ$11:$DZ461, "X"))</f>
        <v>451</v>
      </c>
      <c r="ED461" s="10" t="str">
        <f t="shared" si="557"/>
        <v>451. Hutton Hotel</v>
      </c>
      <c r="EF461" s="8">
        <v>451</v>
      </c>
      <c r="EH461" s="10" t="str">
        <f>IF($B461="", "", IF(COUNTIF($B$11:$B461, $B461)&gt;1, "", $B461))</f>
        <v/>
      </c>
      <c r="EI461" s="8" t="str">
        <f t="shared" si="558"/>
        <v/>
      </c>
      <c r="EJ461" s="10" t="str">
        <f t="shared" si="559"/>
        <v/>
      </c>
      <c r="EL461" s="10" t="str">
        <f>IF($C461="", "", IF(COUNTIF($C$11:$C461, $C461)&gt;1, "", $C461))</f>
        <v>Nashville</v>
      </c>
      <c r="EM461" s="8">
        <f t="shared" si="560"/>
        <v>200</v>
      </c>
      <c r="EN461" s="10" t="str">
        <f t="shared" si="561"/>
        <v/>
      </c>
    </row>
    <row r="462" spans="1:144" hidden="1" x14ac:dyDescent="0.35">
      <c r="A462" s="2"/>
      <c r="B462" s="41" t="s">
        <v>733</v>
      </c>
      <c r="C462" s="42" t="s">
        <v>772</v>
      </c>
      <c r="D462" s="42" t="s">
        <v>773</v>
      </c>
      <c r="E462" s="49">
        <v>128</v>
      </c>
      <c r="F462" s="49">
        <v>15</v>
      </c>
      <c r="G462" s="49">
        <v>113</v>
      </c>
      <c r="H462" s="49">
        <v>6</v>
      </c>
      <c r="I462" s="42" t="s">
        <v>137</v>
      </c>
      <c r="J462" s="50" t="s">
        <v>137</v>
      </c>
      <c r="K462" s="49">
        <v>115</v>
      </c>
      <c r="L462" s="49">
        <v>1472</v>
      </c>
      <c r="M462" s="49">
        <v>300</v>
      </c>
      <c r="N462" s="49">
        <v>125</v>
      </c>
      <c r="O462" s="49">
        <v>75</v>
      </c>
      <c r="P462" s="49">
        <v>70</v>
      </c>
      <c r="Q462" s="49">
        <v>225</v>
      </c>
      <c r="R462" s="49">
        <v>250</v>
      </c>
      <c r="S462" s="50" t="s">
        <v>7</v>
      </c>
      <c r="T462" s="49" t="s">
        <v>137</v>
      </c>
      <c r="U462" s="49" t="s">
        <v>137</v>
      </c>
      <c r="V462" s="49" t="s">
        <v>137</v>
      </c>
      <c r="W462" s="50" t="s">
        <v>7</v>
      </c>
      <c r="X462" s="49" t="s">
        <v>137</v>
      </c>
      <c r="Y462" s="50" t="s">
        <v>137</v>
      </c>
      <c r="Z462" s="49" t="s">
        <v>137</v>
      </c>
      <c r="AA462" s="49">
        <v>36</v>
      </c>
      <c r="AB462" s="67" t="s">
        <v>137</v>
      </c>
      <c r="AC462" s="63" t="s">
        <v>830</v>
      </c>
      <c r="AD462" s="63" t="s">
        <v>1176</v>
      </c>
      <c r="AE462" s="43" t="s">
        <v>137</v>
      </c>
      <c r="AF462" s="2"/>
      <c r="BE462" s="8" t="str">
        <f t="shared" si="562"/>
        <v>X</v>
      </c>
      <c r="BG462" s="8" t="str">
        <f t="shared" si="499"/>
        <v/>
      </c>
      <c r="BH462" s="8" t="str">
        <f t="shared" si="500"/>
        <v/>
      </c>
      <c r="BI462" s="8" t="str">
        <f t="shared" si="501"/>
        <v/>
      </c>
      <c r="BJ462" s="8" t="str">
        <f t="shared" si="502"/>
        <v/>
      </c>
      <c r="BK462" s="8" t="str">
        <f t="shared" si="503"/>
        <v/>
      </c>
      <c r="BL462" s="8" t="str">
        <f t="shared" si="504"/>
        <v/>
      </c>
      <c r="BM462" s="8" t="str">
        <f t="shared" si="505"/>
        <v/>
      </c>
      <c r="BN462" s="8" t="str">
        <f t="shared" si="506"/>
        <v>Yellow</v>
      </c>
      <c r="BO462" s="8" t="str">
        <f t="shared" si="507"/>
        <v>Yellow</v>
      </c>
      <c r="BP462" s="8" t="str">
        <f t="shared" si="508"/>
        <v/>
      </c>
      <c r="BQ462" s="8" t="str">
        <f t="shared" si="509"/>
        <v/>
      </c>
      <c r="BR462" s="8" t="str">
        <f t="shared" si="510"/>
        <v/>
      </c>
      <c r="BS462" s="8" t="str">
        <f t="shared" si="511"/>
        <v/>
      </c>
      <c r="BT462" s="8" t="str">
        <f t="shared" si="512"/>
        <v/>
      </c>
      <c r="BU462" s="8" t="str">
        <f t="shared" si="513"/>
        <v/>
      </c>
      <c r="BV462" s="8" t="str">
        <f t="shared" si="514"/>
        <v/>
      </c>
      <c r="BW462" s="8" t="str">
        <f t="shared" si="515"/>
        <v/>
      </c>
      <c r="BX462" s="8" t="str">
        <f t="shared" si="516"/>
        <v/>
      </c>
      <c r="BY462" s="8" t="str">
        <f t="shared" si="517"/>
        <v>Yellow</v>
      </c>
      <c r="BZ462" s="8" t="str">
        <f t="shared" si="518"/>
        <v>Yellow</v>
      </c>
      <c r="CA462" s="8" t="str">
        <f t="shared" si="519"/>
        <v>Yellow</v>
      </c>
      <c r="CB462" s="8" t="str">
        <f t="shared" si="520"/>
        <v/>
      </c>
      <c r="CC462" s="8" t="str">
        <f t="shared" si="521"/>
        <v>Yellow</v>
      </c>
      <c r="CD462" s="8" t="str">
        <f t="shared" si="522"/>
        <v>Yellow</v>
      </c>
      <c r="CE462" s="8" t="str">
        <f t="shared" si="523"/>
        <v>Yellow</v>
      </c>
      <c r="CF462" s="8" t="str">
        <f t="shared" si="524"/>
        <v/>
      </c>
      <c r="CG462" s="8" t="str">
        <f t="shared" si="563"/>
        <v>Yellow</v>
      </c>
      <c r="CH462" s="8" t="str">
        <f t="shared" si="525"/>
        <v/>
      </c>
      <c r="CI462" s="8" t="str">
        <f t="shared" si="564"/>
        <v/>
      </c>
      <c r="CJ462" s="8" t="str">
        <f t="shared" si="526"/>
        <v>Yellow</v>
      </c>
      <c r="CL462" s="10" t="str">
        <f t="shared" si="565"/>
        <v>United States - Vail - Sonnenalp Hotel</v>
      </c>
      <c r="CN462" s="22">
        <f t="shared" si="527"/>
        <v>1472</v>
      </c>
      <c r="CO462" s="22" t="str">
        <f t="shared" si="528"/>
        <v/>
      </c>
      <c r="CP462" s="22" t="str">
        <f t="shared" si="529"/>
        <v/>
      </c>
      <c r="CQ462" s="22" t="str">
        <f t="shared" si="530"/>
        <v/>
      </c>
      <c r="CR462" s="22" t="str">
        <f t="shared" si="566"/>
        <v/>
      </c>
      <c r="CS462" s="22">
        <f t="shared" si="567"/>
        <v>36</v>
      </c>
      <c r="CY462" s="8" t="str">
        <f t="shared" si="531"/>
        <v>X</v>
      </c>
      <c r="CZ462" s="29" t="str">
        <f t="shared" si="532"/>
        <v>X</v>
      </c>
      <c r="DB462" s="8" t="str">
        <f t="shared" si="533"/>
        <v>X</v>
      </c>
      <c r="DC462" s="8" t="str">
        <f t="shared" si="534"/>
        <v>X</v>
      </c>
      <c r="DD462" s="8" t="str">
        <f t="shared" si="535"/>
        <v>X</v>
      </c>
      <c r="DE462" s="8" t="str">
        <f t="shared" si="536"/>
        <v>X</v>
      </c>
      <c r="DF462" s="8" t="str">
        <f t="shared" si="537"/>
        <v>X</v>
      </c>
      <c r="DG462" s="8" t="str">
        <f t="shared" si="538"/>
        <v>X</v>
      </c>
      <c r="DH462" s="8" t="str">
        <f t="shared" si="539"/>
        <v>X</v>
      </c>
      <c r="DI462" s="8" t="str">
        <f t="shared" si="540"/>
        <v>X</v>
      </c>
      <c r="DJ462" s="8" t="str">
        <f t="shared" si="541"/>
        <v>X</v>
      </c>
      <c r="DK462" s="8" t="str">
        <f t="shared" si="542"/>
        <v>X</v>
      </c>
      <c r="DL462" s="8" t="str">
        <f t="shared" si="543"/>
        <v>X</v>
      </c>
      <c r="DM462" s="8" t="str">
        <f t="shared" si="544"/>
        <v>X</v>
      </c>
      <c r="DN462" s="8" t="str">
        <f t="shared" si="545"/>
        <v>X</v>
      </c>
      <c r="DO462" s="8" t="str">
        <f t="shared" si="546"/>
        <v>X</v>
      </c>
      <c r="DP462" s="8" t="str">
        <f t="shared" si="547"/>
        <v>X</v>
      </c>
      <c r="DQ462" s="8" t="str">
        <f t="shared" si="548"/>
        <v>X</v>
      </c>
      <c r="DR462" s="8" t="str">
        <f t="shared" si="549"/>
        <v>X</v>
      </c>
      <c r="DS462" s="8" t="str">
        <f t="shared" si="550"/>
        <v>X</v>
      </c>
      <c r="DT462" s="8" t="str">
        <f t="shared" si="551"/>
        <v>X</v>
      </c>
      <c r="DU462" s="8" t="str">
        <f t="shared" si="552"/>
        <v>X</v>
      </c>
      <c r="DV462" s="8" t="str">
        <f t="shared" si="553"/>
        <v>X</v>
      </c>
      <c r="DW462" s="8" t="str">
        <f t="shared" si="554"/>
        <v>X</v>
      </c>
      <c r="DX462" s="8" t="str">
        <f t="shared" si="555"/>
        <v>X</v>
      </c>
      <c r="DZ462" s="8" t="str">
        <f t="shared" si="556"/>
        <v>X</v>
      </c>
      <c r="EB462" s="8">
        <f>IF($DZ462="", "", COUNTIF($DZ$11:$DZ462, "X"))</f>
        <v>452</v>
      </c>
      <c r="ED462" s="10" t="str">
        <f t="shared" si="557"/>
        <v>452. Sonnenalp Hotel</v>
      </c>
      <c r="EF462" s="8">
        <v>452</v>
      </c>
      <c r="EH462" s="10" t="str">
        <f>IF($B462="", "", IF(COUNTIF($B$11:$B462, $B462)&gt;1, "", $B462))</f>
        <v/>
      </c>
      <c r="EI462" s="8" t="str">
        <f t="shared" si="558"/>
        <v/>
      </c>
      <c r="EJ462" s="10" t="str">
        <f t="shared" si="559"/>
        <v/>
      </c>
      <c r="EL462" s="10" t="str">
        <f>IF($C462="", "", IF(COUNTIF($C$11:$C462, $C462)&gt;1, "", $C462))</f>
        <v>Vail</v>
      </c>
      <c r="EM462" s="8">
        <f t="shared" si="560"/>
        <v>337</v>
      </c>
      <c r="EN462" s="10" t="str">
        <f t="shared" si="561"/>
        <v/>
      </c>
    </row>
    <row r="463" spans="1:144" hidden="1" x14ac:dyDescent="0.35">
      <c r="A463" s="2"/>
      <c r="B463" s="41" t="s">
        <v>733</v>
      </c>
      <c r="C463" s="42" t="s">
        <v>760</v>
      </c>
      <c r="D463" s="42" t="s">
        <v>761</v>
      </c>
      <c r="E463" s="49">
        <v>286</v>
      </c>
      <c r="F463" s="49">
        <v>196</v>
      </c>
      <c r="G463" s="49">
        <v>90</v>
      </c>
      <c r="H463" s="49">
        <v>12</v>
      </c>
      <c r="I463" s="42" t="s">
        <v>137</v>
      </c>
      <c r="J463" s="50" t="s">
        <v>137</v>
      </c>
      <c r="K463" s="49" t="s">
        <v>137</v>
      </c>
      <c r="L463" s="49">
        <v>5944</v>
      </c>
      <c r="M463" s="49">
        <v>359</v>
      </c>
      <c r="N463" s="49">
        <v>170</v>
      </c>
      <c r="O463" s="49" t="s">
        <v>137</v>
      </c>
      <c r="P463" s="49" t="s">
        <v>137</v>
      </c>
      <c r="Q463" s="49">
        <v>260</v>
      </c>
      <c r="R463" s="49">
        <v>350</v>
      </c>
      <c r="S463" s="50" t="s">
        <v>7</v>
      </c>
      <c r="T463" s="49" t="s">
        <v>137</v>
      </c>
      <c r="U463" s="49" t="s">
        <v>137</v>
      </c>
      <c r="V463" s="49" t="s">
        <v>137</v>
      </c>
      <c r="W463" s="50" t="s">
        <v>7</v>
      </c>
      <c r="X463" s="49" t="s">
        <v>137</v>
      </c>
      <c r="Y463" s="50" t="s">
        <v>137</v>
      </c>
      <c r="Z463" s="49" t="s">
        <v>137</v>
      </c>
      <c r="AA463" s="49">
        <v>9</v>
      </c>
      <c r="AB463" s="67" t="s">
        <v>137</v>
      </c>
      <c r="AC463" s="63" t="s">
        <v>830</v>
      </c>
      <c r="AD463" s="63" t="s">
        <v>1168</v>
      </c>
      <c r="AE463" s="43" t="s">
        <v>137</v>
      </c>
      <c r="AF463" s="2"/>
      <c r="BE463" s="8" t="str">
        <f t="shared" si="562"/>
        <v>X</v>
      </c>
      <c r="BG463" s="8" t="str">
        <f t="shared" si="499"/>
        <v/>
      </c>
      <c r="BH463" s="8" t="str">
        <f t="shared" si="500"/>
        <v/>
      </c>
      <c r="BI463" s="8" t="str">
        <f t="shared" si="501"/>
        <v/>
      </c>
      <c r="BJ463" s="8" t="str">
        <f t="shared" si="502"/>
        <v/>
      </c>
      <c r="BK463" s="8" t="str">
        <f t="shared" si="503"/>
        <v/>
      </c>
      <c r="BL463" s="8" t="str">
        <f t="shared" si="504"/>
        <v/>
      </c>
      <c r="BM463" s="8" t="str">
        <f t="shared" si="505"/>
        <v/>
      </c>
      <c r="BN463" s="8" t="str">
        <f t="shared" si="506"/>
        <v>Yellow</v>
      </c>
      <c r="BO463" s="8" t="str">
        <f t="shared" si="507"/>
        <v>Yellow</v>
      </c>
      <c r="BP463" s="8" t="str">
        <f t="shared" si="508"/>
        <v>Yellow</v>
      </c>
      <c r="BQ463" s="8" t="str">
        <f t="shared" si="509"/>
        <v/>
      </c>
      <c r="BR463" s="8" t="str">
        <f t="shared" si="510"/>
        <v/>
      </c>
      <c r="BS463" s="8" t="str">
        <f t="shared" si="511"/>
        <v/>
      </c>
      <c r="BT463" s="8" t="str">
        <f t="shared" si="512"/>
        <v>Yellow</v>
      </c>
      <c r="BU463" s="8" t="str">
        <f t="shared" si="513"/>
        <v>Yellow</v>
      </c>
      <c r="BV463" s="8" t="str">
        <f t="shared" si="514"/>
        <v/>
      </c>
      <c r="BW463" s="8" t="str">
        <f t="shared" si="515"/>
        <v/>
      </c>
      <c r="BX463" s="8" t="str">
        <f t="shared" si="516"/>
        <v/>
      </c>
      <c r="BY463" s="8" t="str">
        <f t="shared" si="517"/>
        <v>Yellow</v>
      </c>
      <c r="BZ463" s="8" t="str">
        <f t="shared" si="518"/>
        <v>Yellow</v>
      </c>
      <c r="CA463" s="8" t="str">
        <f t="shared" si="519"/>
        <v>Yellow</v>
      </c>
      <c r="CB463" s="8" t="str">
        <f t="shared" si="520"/>
        <v/>
      </c>
      <c r="CC463" s="8" t="str">
        <f t="shared" si="521"/>
        <v>Yellow</v>
      </c>
      <c r="CD463" s="8" t="str">
        <f t="shared" si="522"/>
        <v>Yellow</v>
      </c>
      <c r="CE463" s="8" t="str">
        <f t="shared" si="523"/>
        <v>Yellow</v>
      </c>
      <c r="CF463" s="8" t="str">
        <f t="shared" si="524"/>
        <v/>
      </c>
      <c r="CG463" s="8" t="str">
        <f t="shared" si="563"/>
        <v>Yellow</v>
      </c>
      <c r="CH463" s="8" t="str">
        <f t="shared" si="525"/>
        <v/>
      </c>
      <c r="CI463" s="8" t="str">
        <f t="shared" si="564"/>
        <v/>
      </c>
      <c r="CJ463" s="8" t="str">
        <f t="shared" si="526"/>
        <v>Yellow</v>
      </c>
      <c r="CL463" s="10" t="str">
        <f t="shared" si="565"/>
        <v>United States - Boston - The Newbury Boston</v>
      </c>
      <c r="CN463" s="22">
        <f t="shared" si="527"/>
        <v>5944</v>
      </c>
      <c r="CO463" s="22" t="str">
        <f t="shared" si="528"/>
        <v/>
      </c>
      <c r="CP463" s="22" t="str">
        <f t="shared" si="529"/>
        <v/>
      </c>
      <c r="CQ463" s="22" t="str">
        <f t="shared" si="530"/>
        <v/>
      </c>
      <c r="CR463" s="22" t="str">
        <f t="shared" si="566"/>
        <v/>
      </c>
      <c r="CS463" s="22">
        <f t="shared" si="567"/>
        <v>9</v>
      </c>
      <c r="CY463" s="8" t="str">
        <f t="shared" si="531"/>
        <v>X</v>
      </c>
      <c r="CZ463" s="29" t="str">
        <f t="shared" si="532"/>
        <v>X</v>
      </c>
      <c r="DB463" s="8" t="str">
        <f t="shared" si="533"/>
        <v>X</v>
      </c>
      <c r="DC463" s="8" t="str">
        <f t="shared" si="534"/>
        <v>X</v>
      </c>
      <c r="DD463" s="8" t="str">
        <f t="shared" si="535"/>
        <v>X</v>
      </c>
      <c r="DE463" s="8" t="str">
        <f t="shared" si="536"/>
        <v>X</v>
      </c>
      <c r="DF463" s="8" t="str">
        <f t="shared" si="537"/>
        <v>X</v>
      </c>
      <c r="DG463" s="8" t="str">
        <f t="shared" si="538"/>
        <v>X</v>
      </c>
      <c r="DH463" s="8" t="str">
        <f t="shared" si="539"/>
        <v>X</v>
      </c>
      <c r="DI463" s="8" t="str">
        <f t="shared" si="540"/>
        <v>X</v>
      </c>
      <c r="DJ463" s="8" t="str">
        <f t="shared" si="541"/>
        <v>X</v>
      </c>
      <c r="DK463" s="8" t="str">
        <f t="shared" si="542"/>
        <v>X</v>
      </c>
      <c r="DL463" s="8" t="str">
        <f t="shared" si="543"/>
        <v>X</v>
      </c>
      <c r="DM463" s="8" t="str">
        <f t="shared" si="544"/>
        <v>X</v>
      </c>
      <c r="DN463" s="8" t="str">
        <f t="shared" si="545"/>
        <v>X</v>
      </c>
      <c r="DO463" s="8" t="str">
        <f t="shared" si="546"/>
        <v>X</v>
      </c>
      <c r="DP463" s="8" t="str">
        <f t="shared" si="547"/>
        <v>X</v>
      </c>
      <c r="DQ463" s="8" t="str">
        <f t="shared" si="548"/>
        <v>X</v>
      </c>
      <c r="DR463" s="8" t="str">
        <f t="shared" si="549"/>
        <v>X</v>
      </c>
      <c r="DS463" s="8" t="str">
        <f t="shared" si="550"/>
        <v>X</v>
      </c>
      <c r="DT463" s="8" t="str">
        <f t="shared" si="551"/>
        <v>X</v>
      </c>
      <c r="DU463" s="8" t="str">
        <f t="shared" si="552"/>
        <v>X</v>
      </c>
      <c r="DV463" s="8" t="str">
        <f t="shared" si="553"/>
        <v>X</v>
      </c>
      <c r="DW463" s="8" t="str">
        <f t="shared" si="554"/>
        <v>X</v>
      </c>
      <c r="DX463" s="8" t="str">
        <f t="shared" si="555"/>
        <v>X</v>
      </c>
      <c r="DZ463" s="8" t="str">
        <f t="shared" si="556"/>
        <v>X</v>
      </c>
      <c r="EB463" s="8">
        <f>IF($DZ463="", "", COUNTIF($DZ$11:$DZ463, "X"))</f>
        <v>453</v>
      </c>
      <c r="ED463" s="10" t="str">
        <f t="shared" si="557"/>
        <v>453. The Newbury Boston</v>
      </c>
      <c r="EF463" s="8">
        <v>453</v>
      </c>
      <c r="EH463" s="10" t="str">
        <f>IF($B463="", "", IF(COUNTIF($B$11:$B463, $B463)&gt;1, "", $B463))</f>
        <v/>
      </c>
      <c r="EI463" s="8" t="str">
        <f t="shared" si="558"/>
        <v/>
      </c>
      <c r="EJ463" s="10" t="str">
        <f t="shared" si="559"/>
        <v/>
      </c>
      <c r="EL463" s="10" t="str">
        <f>IF($C463="", "", IF(COUNTIF($C$11:$C463, $C463)&gt;1, "", $C463))</f>
        <v>Boston</v>
      </c>
      <c r="EM463" s="8">
        <f t="shared" si="560"/>
        <v>33</v>
      </c>
      <c r="EN463" s="10" t="str">
        <f t="shared" si="561"/>
        <v/>
      </c>
    </row>
    <row r="464" spans="1:144" hidden="1" x14ac:dyDescent="0.35">
      <c r="A464" s="2"/>
      <c r="B464" s="41" t="s">
        <v>733</v>
      </c>
      <c r="C464" s="42" t="s">
        <v>774</v>
      </c>
      <c r="D464" s="42" t="s">
        <v>775</v>
      </c>
      <c r="E464" s="49">
        <v>85</v>
      </c>
      <c r="F464" s="49">
        <v>51</v>
      </c>
      <c r="G464" s="49">
        <v>34</v>
      </c>
      <c r="H464" s="49">
        <v>5</v>
      </c>
      <c r="I464" s="42" t="s">
        <v>137</v>
      </c>
      <c r="J464" s="50" t="s">
        <v>137</v>
      </c>
      <c r="K464" s="49">
        <v>180</v>
      </c>
      <c r="L464" s="49">
        <v>429</v>
      </c>
      <c r="M464" s="49">
        <v>110</v>
      </c>
      <c r="N464" s="49">
        <v>60</v>
      </c>
      <c r="O464" s="49" t="s">
        <v>137</v>
      </c>
      <c r="P464" s="49" t="s">
        <v>137</v>
      </c>
      <c r="Q464" s="49">
        <v>140</v>
      </c>
      <c r="R464" s="49">
        <v>180</v>
      </c>
      <c r="S464" s="50" t="s">
        <v>7</v>
      </c>
      <c r="T464" s="49" t="s">
        <v>137</v>
      </c>
      <c r="U464" s="49" t="s">
        <v>137</v>
      </c>
      <c r="V464" s="49" t="s">
        <v>137</v>
      </c>
      <c r="W464" s="50" t="s">
        <v>7</v>
      </c>
      <c r="X464" s="49" t="s">
        <v>137</v>
      </c>
      <c r="Y464" s="50" t="s">
        <v>137</v>
      </c>
      <c r="Z464" s="49" t="s">
        <v>137</v>
      </c>
      <c r="AA464" s="49">
        <v>4</v>
      </c>
      <c r="AB464" s="67" t="s">
        <v>137</v>
      </c>
      <c r="AC464" s="63" t="s">
        <v>830</v>
      </c>
      <c r="AD464" s="63" t="s">
        <v>1177</v>
      </c>
      <c r="AE464" s="43" t="s">
        <v>137</v>
      </c>
      <c r="AF464" s="2"/>
      <c r="BE464" s="8" t="str">
        <f t="shared" si="562"/>
        <v>X</v>
      </c>
      <c r="BG464" s="8" t="str">
        <f t="shared" si="499"/>
        <v/>
      </c>
      <c r="BH464" s="8" t="str">
        <f t="shared" si="500"/>
        <v/>
      </c>
      <c r="BI464" s="8" t="str">
        <f t="shared" si="501"/>
        <v/>
      </c>
      <c r="BJ464" s="8" t="str">
        <f t="shared" si="502"/>
        <v/>
      </c>
      <c r="BK464" s="8" t="str">
        <f t="shared" si="503"/>
        <v/>
      </c>
      <c r="BL464" s="8" t="str">
        <f t="shared" si="504"/>
        <v/>
      </c>
      <c r="BM464" s="8" t="str">
        <f t="shared" si="505"/>
        <v/>
      </c>
      <c r="BN464" s="8" t="str">
        <f t="shared" si="506"/>
        <v>Yellow</v>
      </c>
      <c r="BO464" s="8" t="str">
        <f t="shared" si="507"/>
        <v>Yellow</v>
      </c>
      <c r="BP464" s="8" t="str">
        <f t="shared" si="508"/>
        <v/>
      </c>
      <c r="BQ464" s="8" t="str">
        <f t="shared" si="509"/>
        <v/>
      </c>
      <c r="BR464" s="8" t="str">
        <f t="shared" si="510"/>
        <v/>
      </c>
      <c r="BS464" s="8" t="str">
        <f t="shared" si="511"/>
        <v/>
      </c>
      <c r="BT464" s="8" t="str">
        <f t="shared" si="512"/>
        <v>Yellow</v>
      </c>
      <c r="BU464" s="8" t="str">
        <f t="shared" si="513"/>
        <v>Yellow</v>
      </c>
      <c r="BV464" s="8" t="str">
        <f t="shared" si="514"/>
        <v/>
      </c>
      <c r="BW464" s="8" t="str">
        <f t="shared" si="515"/>
        <v/>
      </c>
      <c r="BX464" s="8" t="str">
        <f t="shared" si="516"/>
        <v/>
      </c>
      <c r="BY464" s="8" t="str">
        <f t="shared" si="517"/>
        <v>Yellow</v>
      </c>
      <c r="BZ464" s="8" t="str">
        <f t="shared" si="518"/>
        <v>Yellow</v>
      </c>
      <c r="CA464" s="8" t="str">
        <f t="shared" si="519"/>
        <v>Yellow</v>
      </c>
      <c r="CB464" s="8" t="str">
        <f t="shared" si="520"/>
        <v/>
      </c>
      <c r="CC464" s="8" t="str">
        <f t="shared" si="521"/>
        <v>Yellow</v>
      </c>
      <c r="CD464" s="8" t="str">
        <f t="shared" si="522"/>
        <v>Yellow</v>
      </c>
      <c r="CE464" s="8" t="str">
        <f t="shared" si="523"/>
        <v>Yellow</v>
      </c>
      <c r="CF464" s="8" t="str">
        <f t="shared" si="524"/>
        <v/>
      </c>
      <c r="CG464" s="8" t="str">
        <f t="shared" si="563"/>
        <v>Yellow</v>
      </c>
      <c r="CH464" s="8" t="str">
        <f t="shared" si="525"/>
        <v/>
      </c>
      <c r="CI464" s="8" t="str">
        <f t="shared" si="564"/>
        <v/>
      </c>
      <c r="CJ464" s="8" t="str">
        <f t="shared" si="526"/>
        <v>Yellow</v>
      </c>
      <c r="CL464" s="10" t="str">
        <f t="shared" si="565"/>
        <v>United States - Palm Beach - The Brazilian Court Hotel</v>
      </c>
      <c r="CN464" s="22">
        <f t="shared" si="527"/>
        <v>429</v>
      </c>
      <c r="CO464" s="22" t="str">
        <f t="shared" si="528"/>
        <v/>
      </c>
      <c r="CP464" s="22" t="str">
        <f t="shared" si="529"/>
        <v/>
      </c>
      <c r="CQ464" s="22" t="str">
        <f t="shared" si="530"/>
        <v/>
      </c>
      <c r="CR464" s="22" t="str">
        <f t="shared" si="566"/>
        <v/>
      </c>
      <c r="CS464" s="22">
        <f t="shared" si="567"/>
        <v>4</v>
      </c>
      <c r="CY464" s="8" t="str">
        <f t="shared" si="531"/>
        <v>X</v>
      </c>
      <c r="CZ464" s="29" t="str">
        <f t="shared" si="532"/>
        <v>X</v>
      </c>
      <c r="DB464" s="8" t="str">
        <f t="shared" si="533"/>
        <v>X</v>
      </c>
      <c r="DC464" s="8" t="str">
        <f t="shared" si="534"/>
        <v>X</v>
      </c>
      <c r="DD464" s="8" t="str">
        <f t="shared" si="535"/>
        <v>X</v>
      </c>
      <c r="DE464" s="8" t="str">
        <f t="shared" si="536"/>
        <v>X</v>
      </c>
      <c r="DF464" s="8" t="str">
        <f t="shared" si="537"/>
        <v>X</v>
      </c>
      <c r="DG464" s="8" t="str">
        <f t="shared" si="538"/>
        <v>X</v>
      </c>
      <c r="DH464" s="8" t="str">
        <f t="shared" si="539"/>
        <v>X</v>
      </c>
      <c r="DI464" s="8" t="str">
        <f t="shared" si="540"/>
        <v>X</v>
      </c>
      <c r="DJ464" s="8" t="str">
        <f t="shared" si="541"/>
        <v>X</v>
      </c>
      <c r="DK464" s="8" t="str">
        <f t="shared" si="542"/>
        <v>X</v>
      </c>
      <c r="DL464" s="8" t="str">
        <f t="shared" si="543"/>
        <v>X</v>
      </c>
      <c r="DM464" s="8" t="str">
        <f t="shared" si="544"/>
        <v>X</v>
      </c>
      <c r="DN464" s="8" t="str">
        <f t="shared" si="545"/>
        <v>X</v>
      </c>
      <c r="DO464" s="8" t="str">
        <f t="shared" si="546"/>
        <v>X</v>
      </c>
      <c r="DP464" s="8" t="str">
        <f t="shared" si="547"/>
        <v>X</v>
      </c>
      <c r="DQ464" s="8" t="str">
        <f t="shared" si="548"/>
        <v>X</v>
      </c>
      <c r="DR464" s="8" t="str">
        <f t="shared" si="549"/>
        <v>X</v>
      </c>
      <c r="DS464" s="8" t="str">
        <f t="shared" si="550"/>
        <v>X</v>
      </c>
      <c r="DT464" s="8" t="str">
        <f t="shared" si="551"/>
        <v>X</v>
      </c>
      <c r="DU464" s="8" t="str">
        <f t="shared" si="552"/>
        <v>X</v>
      </c>
      <c r="DV464" s="8" t="str">
        <f t="shared" si="553"/>
        <v>X</v>
      </c>
      <c r="DW464" s="8" t="str">
        <f t="shared" si="554"/>
        <v>X</v>
      </c>
      <c r="DX464" s="8" t="str">
        <f t="shared" si="555"/>
        <v>X</v>
      </c>
      <c r="DZ464" s="8" t="str">
        <f t="shared" si="556"/>
        <v>X</v>
      </c>
      <c r="EB464" s="8">
        <f>IF($DZ464="", "", COUNTIF($DZ$11:$DZ464, "X"))</f>
        <v>454</v>
      </c>
      <c r="ED464" s="10" t="str">
        <f t="shared" si="557"/>
        <v>454. The Brazilian Court Hotel</v>
      </c>
      <c r="EF464" s="8">
        <v>454</v>
      </c>
      <c r="EH464" s="10" t="str">
        <f>IF($B464="", "", IF(COUNTIF($B$11:$B464, $B464)&gt;1, "", $B464))</f>
        <v/>
      </c>
      <c r="EI464" s="8" t="str">
        <f t="shared" si="558"/>
        <v/>
      </c>
      <c r="EJ464" s="10" t="str">
        <f t="shared" si="559"/>
        <v/>
      </c>
      <c r="EL464" s="10" t="str">
        <f>IF($C464="", "", IF(COUNTIF($C$11:$C464, $C464)&gt;1, "", $C464))</f>
        <v>Palm Beach</v>
      </c>
      <c r="EM464" s="8">
        <f t="shared" si="560"/>
        <v>216</v>
      </c>
      <c r="EN464" s="10" t="str">
        <f t="shared" si="561"/>
        <v/>
      </c>
    </row>
    <row r="465" spans="1:144" hidden="1" x14ac:dyDescent="0.35">
      <c r="A465" s="2"/>
      <c r="B465" s="41" t="s">
        <v>733</v>
      </c>
      <c r="C465" s="42" t="s">
        <v>762</v>
      </c>
      <c r="D465" s="42" t="s">
        <v>763</v>
      </c>
      <c r="E465" s="49">
        <v>145</v>
      </c>
      <c r="F465" s="49">
        <v>124</v>
      </c>
      <c r="G465" s="49">
        <v>21</v>
      </c>
      <c r="H465" s="49">
        <v>4</v>
      </c>
      <c r="I465" s="42" t="s">
        <v>137</v>
      </c>
      <c r="J465" s="50" t="s">
        <v>137</v>
      </c>
      <c r="K465" s="49">
        <v>350</v>
      </c>
      <c r="L465" s="49">
        <v>584</v>
      </c>
      <c r="M465" s="49">
        <v>220</v>
      </c>
      <c r="N465" s="49">
        <v>150</v>
      </c>
      <c r="O465" s="49" t="s">
        <v>137</v>
      </c>
      <c r="P465" s="49" t="s">
        <v>137</v>
      </c>
      <c r="Q465" s="49">
        <v>225</v>
      </c>
      <c r="R465" s="49">
        <v>350</v>
      </c>
      <c r="S465" s="50" t="s">
        <v>7</v>
      </c>
      <c r="T465" s="49" t="s">
        <v>137</v>
      </c>
      <c r="U465" s="49" t="s">
        <v>137</v>
      </c>
      <c r="V465" s="49" t="s">
        <v>137</v>
      </c>
      <c r="W465" s="50" t="s">
        <v>7</v>
      </c>
      <c r="X465" s="49" t="s">
        <v>137</v>
      </c>
      <c r="Y465" s="50" t="s">
        <v>137</v>
      </c>
      <c r="Z465" s="49" t="s">
        <v>137</v>
      </c>
      <c r="AA465" s="49">
        <v>5</v>
      </c>
      <c r="AB465" s="67" t="s">
        <v>137</v>
      </c>
      <c r="AC465" s="63" t="s">
        <v>830</v>
      </c>
      <c r="AD465" s="63" t="s">
        <v>1169</v>
      </c>
      <c r="AE465" s="43" t="s">
        <v>137</v>
      </c>
      <c r="AF465" s="2"/>
      <c r="BE465" s="8" t="str">
        <f t="shared" si="562"/>
        <v>X</v>
      </c>
      <c r="BG465" s="8" t="str">
        <f t="shared" si="499"/>
        <v/>
      </c>
      <c r="BH465" s="8" t="str">
        <f t="shared" si="500"/>
        <v/>
      </c>
      <c r="BI465" s="8" t="str">
        <f t="shared" si="501"/>
        <v/>
      </c>
      <c r="BJ465" s="8" t="str">
        <f t="shared" si="502"/>
        <v/>
      </c>
      <c r="BK465" s="8" t="str">
        <f t="shared" si="503"/>
        <v/>
      </c>
      <c r="BL465" s="8" t="str">
        <f t="shared" si="504"/>
        <v/>
      </c>
      <c r="BM465" s="8" t="str">
        <f t="shared" si="505"/>
        <v/>
      </c>
      <c r="BN465" s="8" t="str">
        <f t="shared" si="506"/>
        <v>Yellow</v>
      </c>
      <c r="BO465" s="8" t="str">
        <f t="shared" si="507"/>
        <v>Yellow</v>
      </c>
      <c r="BP465" s="8" t="str">
        <f t="shared" si="508"/>
        <v/>
      </c>
      <c r="BQ465" s="8" t="str">
        <f t="shared" si="509"/>
        <v/>
      </c>
      <c r="BR465" s="8" t="str">
        <f t="shared" si="510"/>
        <v/>
      </c>
      <c r="BS465" s="8" t="str">
        <f t="shared" si="511"/>
        <v/>
      </c>
      <c r="BT465" s="8" t="str">
        <f t="shared" si="512"/>
        <v>Yellow</v>
      </c>
      <c r="BU465" s="8" t="str">
        <f t="shared" si="513"/>
        <v>Yellow</v>
      </c>
      <c r="BV465" s="8" t="str">
        <f t="shared" si="514"/>
        <v/>
      </c>
      <c r="BW465" s="8" t="str">
        <f t="shared" si="515"/>
        <v/>
      </c>
      <c r="BX465" s="8" t="str">
        <f t="shared" si="516"/>
        <v/>
      </c>
      <c r="BY465" s="8" t="str">
        <f t="shared" si="517"/>
        <v>Yellow</v>
      </c>
      <c r="BZ465" s="8" t="str">
        <f t="shared" si="518"/>
        <v>Yellow</v>
      </c>
      <c r="CA465" s="8" t="str">
        <f t="shared" si="519"/>
        <v>Yellow</v>
      </c>
      <c r="CB465" s="8" t="str">
        <f t="shared" si="520"/>
        <v/>
      </c>
      <c r="CC465" s="8" t="str">
        <f t="shared" si="521"/>
        <v>Yellow</v>
      </c>
      <c r="CD465" s="8" t="str">
        <f t="shared" si="522"/>
        <v>Yellow</v>
      </c>
      <c r="CE465" s="8" t="str">
        <f t="shared" si="523"/>
        <v>Yellow</v>
      </c>
      <c r="CF465" s="8" t="str">
        <f t="shared" si="524"/>
        <v/>
      </c>
      <c r="CG465" s="8" t="str">
        <f t="shared" si="563"/>
        <v>Yellow</v>
      </c>
      <c r="CH465" s="8" t="str">
        <f t="shared" si="525"/>
        <v/>
      </c>
      <c r="CI465" s="8" t="str">
        <f t="shared" si="564"/>
        <v/>
      </c>
      <c r="CJ465" s="8" t="str">
        <f t="shared" si="526"/>
        <v>Yellow</v>
      </c>
      <c r="CL465" s="10" t="str">
        <f t="shared" si="565"/>
        <v>United States - Washington - The Hay-Adams</v>
      </c>
      <c r="CN465" s="22">
        <f t="shared" si="527"/>
        <v>584</v>
      </c>
      <c r="CO465" s="22" t="str">
        <f t="shared" si="528"/>
        <v/>
      </c>
      <c r="CP465" s="22" t="str">
        <f t="shared" si="529"/>
        <v/>
      </c>
      <c r="CQ465" s="22" t="str">
        <f t="shared" si="530"/>
        <v/>
      </c>
      <c r="CR465" s="22" t="str">
        <f t="shared" si="566"/>
        <v/>
      </c>
      <c r="CS465" s="22">
        <f t="shared" si="567"/>
        <v>5</v>
      </c>
      <c r="CY465" s="8" t="str">
        <f t="shared" si="531"/>
        <v>X</v>
      </c>
      <c r="CZ465" s="29" t="str">
        <f t="shared" si="532"/>
        <v>X</v>
      </c>
      <c r="DB465" s="8" t="str">
        <f t="shared" si="533"/>
        <v>X</v>
      </c>
      <c r="DC465" s="8" t="str">
        <f t="shared" si="534"/>
        <v>X</v>
      </c>
      <c r="DD465" s="8" t="str">
        <f t="shared" si="535"/>
        <v>X</v>
      </c>
      <c r="DE465" s="8" t="str">
        <f t="shared" si="536"/>
        <v>X</v>
      </c>
      <c r="DF465" s="8" t="str">
        <f t="shared" si="537"/>
        <v>X</v>
      </c>
      <c r="DG465" s="8" t="str">
        <f t="shared" si="538"/>
        <v>X</v>
      </c>
      <c r="DH465" s="8" t="str">
        <f t="shared" si="539"/>
        <v>X</v>
      </c>
      <c r="DI465" s="8" t="str">
        <f t="shared" si="540"/>
        <v>X</v>
      </c>
      <c r="DJ465" s="8" t="str">
        <f t="shared" si="541"/>
        <v>X</v>
      </c>
      <c r="DK465" s="8" t="str">
        <f t="shared" si="542"/>
        <v>X</v>
      </c>
      <c r="DL465" s="8" t="str">
        <f t="shared" si="543"/>
        <v>X</v>
      </c>
      <c r="DM465" s="8" t="str">
        <f t="shared" si="544"/>
        <v>X</v>
      </c>
      <c r="DN465" s="8" t="str">
        <f t="shared" si="545"/>
        <v>X</v>
      </c>
      <c r="DO465" s="8" t="str">
        <f t="shared" si="546"/>
        <v>X</v>
      </c>
      <c r="DP465" s="8" t="str">
        <f t="shared" si="547"/>
        <v>X</v>
      </c>
      <c r="DQ465" s="8" t="str">
        <f t="shared" si="548"/>
        <v>X</v>
      </c>
      <c r="DR465" s="8" t="str">
        <f t="shared" si="549"/>
        <v>X</v>
      </c>
      <c r="DS465" s="8" t="str">
        <f t="shared" si="550"/>
        <v>X</v>
      </c>
      <c r="DT465" s="8" t="str">
        <f t="shared" si="551"/>
        <v>X</v>
      </c>
      <c r="DU465" s="8" t="str">
        <f t="shared" si="552"/>
        <v>X</v>
      </c>
      <c r="DV465" s="8" t="str">
        <f t="shared" si="553"/>
        <v>X</v>
      </c>
      <c r="DW465" s="8" t="str">
        <f t="shared" si="554"/>
        <v>X</v>
      </c>
      <c r="DX465" s="8" t="str">
        <f t="shared" si="555"/>
        <v>X</v>
      </c>
      <c r="DZ465" s="8" t="str">
        <f t="shared" si="556"/>
        <v>X</v>
      </c>
      <c r="EB465" s="8">
        <f>IF($DZ465="", "", COUNTIF($DZ$11:$DZ465, "X"))</f>
        <v>455</v>
      </c>
      <c r="ED465" s="10" t="str">
        <f t="shared" si="557"/>
        <v>455. The Hay-Adams</v>
      </c>
      <c r="EF465" s="8">
        <v>455</v>
      </c>
      <c r="EH465" s="10" t="str">
        <f>IF($B465="", "", IF(COUNTIF($B$11:$B465, $B465)&gt;1, "", $B465))</f>
        <v/>
      </c>
      <c r="EI465" s="8" t="str">
        <f t="shared" si="558"/>
        <v/>
      </c>
      <c r="EJ465" s="10" t="str">
        <f t="shared" si="559"/>
        <v/>
      </c>
      <c r="EL465" s="10" t="str">
        <f>IF($C465="", "", IF(COUNTIF($C$11:$C465, $C465)&gt;1, "", $C465))</f>
        <v>Washington</v>
      </c>
      <c r="EM465" s="8">
        <f t="shared" si="560"/>
        <v>353</v>
      </c>
      <c r="EN465" s="10" t="str">
        <f t="shared" si="561"/>
        <v/>
      </c>
    </row>
    <row r="466" spans="1:144" hidden="1" x14ac:dyDescent="0.35">
      <c r="A466" s="2"/>
      <c r="B466" s="41" t="s">
        <v>733</v>
      </c>
      <c r="C466" s="42" t="s">
        <v>740</v>
      </c>
      <c r="D466" s="42" t="s">
        <v>764</v>
      </c>
      <c r="E466" s="49">
        <v>338</v>
      </c>
      <c r="F466" s="49">
        <v>306</v>
      </c>
      <c r="G466" s="49">
        <v>32</v>
      </c>
      <c r="H466" s="49">
        <v>10</v>
      </c>
      <c r="I466" s="42" t="s">
        <v>137</v>
      </c>
      <c r="J466" s="50" t="s">
        <v>137</v>
      </c>
      <c r="K466" s="49">
        <v>175</v>
      </c>
      <c r="L466" s="49">
        <v>2371</v>
      </c>
      <c r="M466" s="49">
        <v>420</v>
      </c>
      <c r="N466" s="49">
        <v>340</v>
      </c>
      <c r="O466" s="49">
        <v>200</v>
      </c>
      <c r="P466" s="49">
        <v>12</v>
      </c>
      <c r="Q466" s="49">
        <v>350</v>
      </c>
      <c r="R466" s="49">
        <v>450</v>
      </c>
      <c r="S466" s="50" t="s">
        <v>7</v>
      </c>
      <c r="T466" s="49" t="s">
        <v>137</v>
      </c>
      <c r="U466" s="49" t="s">
        <v>137</v>
      </c>
      <c r="V466" s="49" t="s">
        <v>137</v>
      </c>
      <c r="W466" s="50" t="s">
        <v>7</v>
      </c>
      <c r="X466" s="49" t="s">
        <v>137</v>
      </c>
      <c r="Y466" s="50" t="s">
        <v>137</v>
      </c>
      <c r="Z466" s="49" t="s">
        <v>137</v>
      </c>
      <c r="AA466" s="49">
        <v>13</v>
      </c>
      <c r="AB466" s="67" t="s">
        <v>137</v>
      </c>
      <c r="AC466" s="63" t="s">
        <v>830</v>
      </c>
      <c r="AD466" s="63" t="s">
        <v>1170</v>
      </c>
      <c r="AE466" s="43" t="s">
        <v>137</v>
      </c>
      <c r="AF466" s="2"/>
      <c r="BE466" s="8" t="str">
        <f t="shared" si="562"/>
        <v>X</v>
      </c>
      <c r="BG466" s="8" t="str">
        <f t="shared" si="499"/>
        <v/>
      </c>
      <c r="BH466" s="8" t="str">
        <f t="shared" si="500"/>
        <v/>
      </c>
      <c r="BI466" s="8" t="str">
        <f t="shared" si="501"/>
        <v/>
      </c>
      <c r="BJ466" s="8" t="str">
        <f t="shared" si="502"/>
        <v/>
      </c>
      <c r="BK466" s="8" t="str">
        <f t="shared" si="503"/>
        <v/>
      </c>
      <c r="BL466" s="8" t="str">
        <f t="shared" si="504"/>
        <v/>
      </c>
      <c r="BM466" s="8" t="str">
        <f t="shared" si="505"/>
        <v/>
      </c>
      <c r="BN466" s="8" t="str">
        <f t="shared" si="506"/>
        <v>Yellow</v>
      </c>
      <c r="BO466" s="8" t="str">
        <f t="shared" si="507"/>
        <v>Yellow</v>
      </c>
      <c r="BP466" s="8" t="str">
        <f t="shared" si="508"/>
        <v/>
      </c>
      <c r="BQ466" s="8" t="str">
        <f t="shared" si="509"/>
        <v/>
      </c>
      <c r="BR466" s="8" t="str">
        <f t="shared" si="510"/>
        <v/>
      </c>
      <c r="BS466" s="8" t="str">
        <f t="shared" si="511"/>
        <v/>
      </c>
      <c r="BT466" s="8" t="str">
        <f t="shared" si="512"/>
        <v/>
      </c>
      <c r="BU466" s="8" t="str">
        <f t="shared" si="513"/>
        <v/>
      </c>
      <c r="BV466" s="8" t="str">
        <f t="shared" si="514"/>
        <v/>
      </c>
      <c r="BW466" s="8" t="str">
        <f t="shared" si="515"/>
        <v/>
      </c>
      <c r="BX466" s="8" t="str">
        <f t="shared" si="516"/>
        <v/>
      </c>
      <c r="BY466" s="8" t="str">
        <f t="shared" si="517"/>
        <v>Yellow</v>
      </c>
      <c r="BZ466" s="8" t="str">
        <f t="shared" si="518"/>
        <v>Yellow</v>
      </c>
      <c r="CA466" s="8" t="str">
        <f t="shared" si="519"/>
        <v>Yellow</v>
      </c>
      <c r="CB466" s="8" t="str">
        <f t="shared" si="520"/>
        <v/>
      </c>
      <c r="CC466" s="8" t="str">
        <f t="shared" si="521"/>
        <v>Yellow</v>
      </c>
      <c r="CD466" s="8" t="str">
        <f t="shared" si="522"/>
        <v>Yellow</v>
      </c>
      <c r="CE466" s="8" t="str">
        <f t="shared" si="523"/>
        <v>Yellow</v>
      </c>
      <c r="CF466" s="8" t="str">
        <f t="shared" si="524"/>
        <v/>
      </c>
      <c r="CG466" s="8" t="str">
        <f t="shared" si="563"/>
        <v>Yellow</v>
      </c>
      <c r="CH466" s="8" t="str">
        <f t="shared" si="525"/>
        <v/>
      </c>
      <c r="CI466" s="8" t="str">
        <f t="shared" si="564"/>
        <v/>
      </c>
      <c r="CJ466" s="8" t="str">
        <f t="shared" si="526"/>
        <v>Yellow</v>
      </c>
      <c r="CL466" s="10" t="str">
        <f t="shared" si="565"/>
        <v>United States - Honolulu - The Kahala Hotel &amp; Resort</v>
      </c>
      <c r="CN466" s="22">
        <f t="shared" si="527"/>
        <v>2371</v>
      </c>
      <c r="CO466" s="22" t="str">
        <f t="shared" si="528"/>
        <v/>
      </c>
      <c r="CP466" s="22" t="str">
        <f t="shared" si="529"/>
        <v/>
      </c>
      <c r="CQ466" s="22" t="str">
        <f t="shared" si="530"/>
        <v/>
      </c>
      <c r="CR466" s="22" t="str">
        <f t="shared" si="566"/>
        <v/>
      </c>
      <c r="CS466" s="22">
        <f t="shared" si="567"/>
        <v>13</v>
      </c>
      <c r="CY466" s="8" t="str">
        <f t="shared" si="531"/>
        <v>X</v>
      </c>
      <c r="CZ466" s="29" t="str">
        <f t="shared" si="532"/>
        <v>X</v>
      </c>
      <c r="DB466" s="8" t="str">
        <f t="shared" si="533"/>
        <v>X</v>
      </c>
      <c r="DC466" s="8" t="str">
        <f t="shared" si="534"/>
        <v>X</v>
      </c>
      <c r="DD466" s="8" t="str">
        <f t="shared" si="535"/>
        <v>X</v>
      </c>
      <c r="DE466" s="8" t="str">
        <f t="shared" si="536"/>
        <v>X</v>
      </c>
      <c r="DF466" s="8" t="str">
        <f t="shared" si="537"/>
        <v>X</v>
      </c>
      <c r="DG466" s="8" t="str">
        <f t="shared" si="538"/>
        <v>X</v>
      </c>
      <c r="DH466" s="8" t="str">
        <f t="shared" si="539"/>
        <v>X</v>
      </c>
      <c r="DI466" s="8" t="str">
        <f t="shared" si="540"/>
        <v>X</v>
      </c>
      <c r="DJ466" s="8" t="str">
        <f t="shared" si="541"/>
        <v>X</v>
      </c>
      <c r="DK466" s="8" t="str">
        <f t="shared" si="542"/>
        <v>X</v>
      </c>
      <c r="DL466" s="8" t="str">
        <f t="shared" si="543"/>
        <v>X</v>
      </c>
      <c r="DM466" s="8" t="str">
        <f t="shared" si="544"/>
        <v>X</v>
      </c>
      <c r="DN466" s="8" t="str">
        <f t="shared" si="545"/>
        <v>X</v>
      </c>
      <c r="DO466" s="8" t="str">
        <f t="shared" si="546"/>
        <v>X</v>
      </c>
      <c r="DP466" s="8" t="str">
        <f t="shared" si="547"/>
        <v>X</v>
      </c>
      <c r="DQ466" s="8" t="str">
        <f t="shared" si="548"/>
        <v>X</v>
      </c>
      <c r="DR466" s="8" t="str">
        <f t="shared" si="549"/>
        <v>X</v>
      </c>
      <c r="DS466" s="8" t="str">
        <f t="shared" si="550"/>
        <v>X</v>
      </c>
      <c r="DT466" s="8" t="str">
        <f t="shared" si="551"/>
        <v>X</v>
      </c>
      <c r="DU466" s="8" t="str">
        <f t="shared" si="552"/>
        <v>X</v>
      </c>
      <c r="DV466" s="8" t="str">
        <f t="shared" si="553"/>
        <v>X</v>
      </c>
      <c r="DW466" s="8" t="str">
        <f t="shared" si="554"/>
        <v>X</v>
      </c>
      <c r="DX466" s="8" t="str">
        <f t="shared" si="555"/>
        <v>X</v>
      </c>
      <c r="DZ466" s="8" t="str">
        <f t="shared" si="556"/>
        <v>X</v>
      </c>
      <c r="EB466" s="8">
        <f>IF($DZ466="", "", COUNTIF($DZ$11:$DZ466, "X"))</f>
        <v>456</v>
      </c>
      <c r="ED466" s="10" t="str">
        <f t="shared" si="557"/>
        <v>456. The Kahala Hotel &amp; Resort</v>
      </c>
      <c r="EF466" s="8">
        <v>456</v>
      </c>
      <c r="EH466" s="10" t="str">
        <f>IF($B466="", "", IF(COUNTIF($B$11:$B466, $B466)&gt;1, "", $B466))</f>
        <v/>
      </c>
      <c r="EI466" s="8" t="str">
        <f t="shared" si="558"/>
        <v/>
      </c>
      <c r="EJ466" s="10" t="str">
        <f t="shared" si="559"/>
        <v/>
      </c>
      <c r="EL466" s="10" t="str">
        <f>IF($C466="", "", IF(COUNTIF($C$11:$C466, $C466)&gt;1, "", $C466))</f>
        <v/>
      </c>
      <c r="EM466" s="8" t="str">
        <f t="shared" si="560"/>
        <v/>
      </c>
      <c r="EN466" s="10" t="str">
        <f t="shared" si="561"/>
        <v/>
      </c>
    </row>
    <row r="467" spans="1:144" hidden="1" x14ac:dyDescent="0.35">
      <c r="A467" s="2"/>
      <c r="B467" s="41" t="s">
        <v>733</v>
      </c>
      <c r="C467" s="42" t="s">
        <v>736</v>
      </c>
      <c r="D467" s="42" t="s">
        <v>771</v>
      </c>
      <c r="E467" s="49">
        <v>74</v>
      </c>
      <c r="F467" s="49">
        <v>27</v>
      </c>
      <c r="G467" s="49">
        <v>47</v>
      </c>
      <c r="H467" s="49">
        <v>3</v>
      </c>
      <c r="I467" s="42" t="s">
        <v>137</v>
      </c>
      <c r="J467" s="50" t="s">
        <v>137</v>
      </c>
      <c r="K467" s="49">
        <v>75</v>
      </c>
      <c r="L467" s="49">
        <v>195</v>
      </c>
      <c r="M467" s="49">
        <v>0</v>
      </c>
      <c r="N467" s="49">
        <v>8</v>
      </c>
      <c r="O467" s="49" t="s">
        <v>137</v>
      </c>
      <c r="P467" s="49" t="s">
        <v>137</v>
      </c>
      <c r="Q467" s="49">
        <v>50</v>
      </c>
      <c r="R467" s="49">
        <v>75</v>
      </c>
      <c r="S467" s="50" t="s">
        <v>7</v>
      </c>
      <c r="T467" s="49" t="s">
        <v>137</v>
      </c>
      <c r="U467" s="49" t="s">
        <v>137</v>
      </c>
      <c r="V467" s="49" t="s">
        <v>137</v>
      </c>
      <c r="W467" s="50" t="s">
        <v>7</v>
      </c>
      <c r="X467" s="49" t="s">
        <v>137</v>
      </c>
      <c r="Y467" s="50" t="s">
        <v>137</v>
      </c>
      <c r="Z467" s="49" t="s">
        <v>137</v>
      </c>
      <c r="AA467" s="49">
        <v>16</v>
      </c>
      <c r="AB467" s="67" t="s">
        <v>137</v>
      </c>
      <c r="AC467" s="63" t="s">
        <v>830</v>
      </c>
      <c r="AD467" s="63" t="s">
        <v>1175</v>
      </c>
      <c r="AE467" s="43" t="s">
        <v>137</v>
      </c>
      <c r="AF467" s="2"/>
      <c r="BE467" s="8" t="str">
        <f t="shared" si="562"/>
        <v>X</v>
      </c>
      <c r="BG467" s="8" t="str">
        <f t="shared" si="499"/>
        <v/>
      </c>
      <c r="BH467" s="8" t="str">
        <f t="shared" si="500"/>
        <v/>
      </c>
      <c r="BI467" s="8" t="str">
        <f t="shared" si="501"/>
        <v/>
      </c>
      <c r="BJ467" s="8" t="str">
        <f t="shared" si="502"/>
        <v/>
      </c>
      <c r="BK467" s="8" t="str">
        <f t="shared" si="503"/>
        <v/>
      </c>
      <c r="BL467" s="8" t="str">
        <f t="shared" si="504"/>
        <v/>
      </c>
      <c r="BM467" s="8" t="str">
        <f t="shared" si="505"/>
        <v/>
      </c>
      <c r="BN467" s="8" t="str">
        <f t="shared" si="506"/>
        <v>Yellow</v>
      </c>
      <c r="BO467" s="8" t="str">
        <f t="shared" si="507"/>
        <v>Yellow</v>
      </c>
      <c r="BP467" s="8" t="str">
        <f t="shared" si="508"/>
        <v/>
      </c>
      <c r="BQ467" s="8" t="str">
        <f t="shared" si="509"/>
        <v/>
      </c>
      <c r="BR467" s="8" t="str">
        <f t="shared" si="510"/>
        <v/>
      </c>
      <c r="BS467" s="8" t="str">
        <f t="shared" si="511"/>
        <v/>
      </c>
      <c r="BT467" s="8" t="str">
        <f t="shared" si="512"/>
        <v>Yellow</v>
      </c>
      <c r="BU467" s="8" t="str">
        <f t="shared" si="513"/>
        <v>Yellow</v>
      </c>
      <c r="BV467" s="8" t="str">
        <f t="shared" si="514"/>
        <v/>
      </c>
      <c r="BW467" s="8" t="str">
        <f t="shared" si="515"/>
        <v/>
      </c>
      <c r="BX467" s="8" t="str">
        <f t="shared" si="516"/>
        <v/>
      </c>
      <c r="BY467" s="8" t="str">
        <f t="shared" si="517"/>
        <v>Yellow</v>
      </c>
      <c r="BZ467" s="8" t="str">
        <f t="shared" si="518"/>
        <v>Yellow</v>
      </c>
      <c r="CA467" s="8" t="str">
        <f t="shared" si="519"/>
        <v>Yellow</v>
      </c>
      <c r="CB467" s="8" t="str">
        <f t="shared" si="520"/>
        <v/>
      </c>
      <c r="CC467" s="8" t="str">
        <f t="shared" si="521"/>
        <v>Yellow</v>
      </c>
      <c r="CD467" s="8" t="str">
        <f t="shared" si="522"/>
        <v>Yellow</v>
      </c>
      <c r="CE467" s="8" t="str">
        <f t="shared" si="523"/>
        <v>Yellow</v>
      </c>
      <c r="CF467" s="8" t="str">
        <f t="shared" si="524"/>
        <v/>
      </c>
      <c r="CG467" s="8" t="str">
        <f t="shared" si="563"/>
        <v>Yellow</v>
      </c>
      <c r="CH467" s="8" t="str">
        <f t="shared" si="525"/>
        <v/>
      </c>
      <c r="CI467" s="8" t="str">
        <f t="shared" si="564"/>
        <v/>
      </c>
      <c r="CJ467" s="8" t="str">
        <f t="shared" si="526"/>
        <v>Yellow</v>
      </c>
      <c r="CL467" s="10" t="str">
        <f t="shared" si="565"/>
        <v>United States - New York - Lowell Hotel</v>
      </c>
      <c r="CN467" s="22">
        <f t="shared" si="527"/>
        <v>195</v>
      </c>
      <c r="CO467" s="22" t="str">
        <f t="shared" si="528"/>
        <v/>
      </c>
      <c r="CP467" s="22" t="str">
        <f t="shared" si="529"/>
        <v/>
      </c>
      <c r="CQ467" s="22" t="str">
        <f t="shared" si="530"/>
        <v/>
      </c>
      <c r="CR467" s="22" t="str">
        <f t="shared" si="566"/>
        <v/>
      </c>
      <c r="CS467" s="22">
        <f t="shared" si="567"/>
        <v>16</v>
      </c>
      <c r="CY467" s="8" t="str">
        <f t="shared" si="531"/>
        <v>X</v>
      </c>
      <c r="CZ467" s="29" t="str">
        <f t="shared" si="532"/>
        <v>X</v>
      </c>
      <c r="DB467" s="8" t="str">
        <f t="shared" si="533"/>
        <v>X</v>
      </c>
      <c r="DC467" s="8" t="str">
        <f t="shared" si="534"/>
        <v>X</v>
      </c>
      <c r="DD467" s="8" t="str">
        <f t="shared" si="535"/>
        <v>X</v>
      </c>
      <c r="DE467" s="8" t="str">
        <f t="shared" si="536"/>
        <v>X</v>
      </c>
      <c r="DF467" s="8" t="str">
        <f t="shared" si="537"/>
        <v>X</v>
      </c>
      <c r="DG467" s="8" t="str">
        <f t="shared" si="538"/>
        <v>X</v>
      </c>
      <c r="DH467" s="8" t="str">
        <f t="shared" si="539"/>
        <v>X</v>
      </c>
      <c r="DI467" s="8" t="str">
        <f t="shared" si="540"/>
        <v>X</v>
      </c>
      <c r="DJ467" s="8" t="str">
        <f t="shared" si="541"/>
        <v>X</v>
      </c>
      <c r="DK467" s="8" t="str">
        <f t="shared" si="542"/>
        <v>X</v>
      </c>
      <c r="DL467" s="8" t="str">
        <f t="shared" si="543"/>
        <v>X</v>
      </c>
      <c r="DM467" s="8" t="str">
        <f t="shared" si="544"/>
        <v>X</v>
      </c>
      <c r="DN467" s="8" t="str">
        <f t="shared" si="545"/>
        <v>X</v>
      </c>
      <c r="DO467" s="8" t="str">
        <f t="shared" si="546"/>
        <v>X</v>
      </c>
      <c r="DP467" s="8" t="str">
        <f t="shared" si="547"/>
        <v>X</v>
      </c>
      <c r="DQ467" s="8" t="str">
        <f t="shared" si="548"/>
        <v>X</v>
      </c>
      <c r="DR467" s="8" t="str">
        <f t="shared" si="549"/>
        <v>X</v>
      </c>
      <c r="DS467" s="8" t="str">
        <f t="shared" si="550"/>
        <v>X</v>
      </c>
      <c r="DT467" s="8" t="str">
        <f t="shared" si="551"/>
        <v>X</v>
      </c>
      <c r="DU467" s="8" t="str">
        <f t="shared" si="552"/>
        <v>X</v>
      </c>
      <c r="DV467" s="8" t="str">
        <f t="shared" si="553"/>
        <v>X</v>
      </c>
      <c r="DW467" s="8" t="str">
        <f t="shared" si="554"/>
        <v>X</v>
      </c>
      <c r="DX467" s="8" t="str">
        <f t="shared" si="555"/>
        <v>X</v>
      </c>
      <c r="DZ467" s="8" t="str">
        <f t="shared" si="556"/>
        <v>X</v>
      </c>
      <c r="EB467" s="8">
        <f>IF($DZ467="", "", COUNTIF($DZ$11:$DZ467, "X"))</f>
        <v>457</v>
      </c>
      <c r="ED467" s="10" t="str">
        <f t="shared" si="557"/>
        <v>457. Lowell Hotel</v>
      </c>
      <c r="EF467" s="8">
        <v>457</v>
      </c>
      <c r="EH467" s="10" t="str">
        <f>IF($B467="", "", IF(COUNTIF($B$11:$B467, $B467)&gt;1, "", $B467))</f>
        <v/>
      </c>
      <c r="EI467" s="8" t="str">
        <f t="shared" si="558"/>
        <v/>
      </c>
      <c r="EJ467" s="10" t="str">
        <f t="shared" si="559"/>
        <v/>
      </c>
      <c r="EL467" s="10" t="str">
        <f>IF($C467="", "", IF(COUNTIF($C$11:$C467, $C467)&gt;1, "", $C467))</f>
        <v/>
      </c>
      <c r="EM467" s="8" t="str">
        <f t="shared" si="560"/>
        <v/>
      </c>
      <c r="EN467" s="10" t="str">
        <f t="shared" si="561"/>
        <v/>
      </c>
    </row>
    <row r="468" spans="1:144" hidden="1" x14ac:dyDescent="0.35">
      <c r="A468" s="2"/>
      <c r="B468" s="41" t="s">
        <v>733</v>
      </c>
      <c r="C468" s="42" t="s">
        <v>769</v>
      </c>
      <c r="D468" s="42" t="s">
        <v>770</v>
      </c>
      <c r="E468" s="49">
        <v>116</v>
      </c>
      <c r="F468" s="49">
        <v>91</v>
      </c>
      <c r="G468" s="49">
        <v>25</v>
      </c>
      <c r="H468" s="49">
        <v>11</v>
      </c>
      <c r="I468" s="42" t="s">
        <v>137</v>
      </c>
      <c r="J468" s="50" t="s">
        <v>137</v>
      </c>
      <c r="K468" s="49">
        <v>118</v>
      </c>
      <c r="L468" s="49">
        <v>1183</v>
      </c>
      <c r="M468" s="49">
        <v>440</v>
      </c>
      <c r="N468" s="49">
        <v>300</v>
      </c>
      <c r="O468" s="49" t="s">
        <v>137</v>
      </c>
      <c r="P468" s="49" t="s">
        <v>137</v>
      </c>
      <c r="Q468" s="49">
        <v>400</v>
      </c>
      <c r="R468" s="49">
        <v>500</v>
      </c>
      <c r="S468" s="50" t="s">
        <v>7</v>
      </c>
      <c r="T468" s="49" t="s">
        <v>137</v>
      </c>
      <c r="U468" s="49" t="s">
        <v>137</v>
      </c>
      <c r="V468" s="49" t="s">
        <v>137</v>
      </c>
      <c r="W468" s="50" t="s">
        <v>7</v>
      </c>
      <c r="X468" s="49" t="s">
        <v>137</v>
      </c>
      <c r="Y468" s="50" t="s">
        <v>137</v>
      </c>
      <c r="Z468" s="49" t="s">
        <v>137</v>
      </c>
      <c r="AA468" s="49">
        <v>8</v>
      </c>
      <c r="AB468" s="67" t="s">
        <v>137</v>
      </c>
      <c r="AC468" s="63" t="s">
        <v>830</v>
      </c>
      <c r="AD468" s="63" t="s">
        <v>1174</v>
      </c>
      <c r="AE468" s="43" t="s">
        <v>137</v>
      </c>
      <c r="AF468" s="2"/>
      <c r="BE468" s="8" t="str">
        <f t="shared" si="562"/>
        <v>X</v>
      </c>
      <c r="BG468" s="8" t="str">
        <f t="shared" si="499"/>
        <v/>
      </c>
      <c r="BH468" s="8" t="str">
        <f t="shared" si="500"/>
        <v/>
      </c>
      <c r="BI468" s="8" t="str">
        <f t="shared" si="501"/>
        <v/>
      </c>
      <c r="BJ468" s="8" t="str">
        <f t="shared" si="502"/>
        <v/>
      </c>
      <c r="BK468" s="8" t="str">
        <f t="shared" si="503"/>
        <v/>
      </c>
      <c r="BL468" s="8" t="str">
        <f t="shared" si="504"/>
        <v/>
      </c>
      <c r="BM468" s="8" t="str">
        <f t="shared" si="505"/>
        <v/>
      </c>
      <c r="BN468" s="8" t="str">
        <f t="shared" si="506"/>
        <v>Yellow</v>
      </c>
      <c r="BO468" s="8" t="str">
        <f t="shared" si="507"/>
        <v>Yellow</v>
      </c>
      <c r="BP468" s="8" t="str">
        <f t="shared" si="508"/>
        <v/>
      </c>
      <c r="BQ468" s="8" t="str">
        <f t="shared" si="509"/>
        <v/>
      </c>
      <c r="BR468" s="8" t="str">
        <f t="shared" si="510"/>
        <v/>
      </c>
      <c r="BS468" s="8" t="str">
        <f t="shared" si="511"/>
        <v/>
      </c>
      <c r="BT468" s="8" t="str">
        <f t="shared" si="512"/>
        <v>Yellow</v>
      </c>
      <c r="BU468" s="8" t="str">
        <f t="shared" si="513"/>
        <v>Yellow</v>
      </c>
      <c r="BV468" s="8" t="str">
        <f t="shared" si="514"/>
        <v/>
      </c>
      <c r="BW468" s="8" t="str">
        <f t="shared" si="515"/>
        <v/>
      </c>
      <c r="BX468" s="8" t="str">
        <f t="shared" si="516"/>
        <v/>
      </c>
      <c r="BY468" s="8" t="str">
        <f t="shared" si="517"/>
        <v>Yellow</v>
      </c>
      <c r="BZ468" s="8" t="str">
        <f t="shared" si="518"/>
        <v>Yellow</v>
      </c>
      <c r="CA468" s="8" t="str">
        <f t="shared" si="519"/>
        <v>Yellow</v>
      </c>
      <c r="CB468" s="8" t="str">
        <f t="shared" si="520"/>
        <v/>
      </c>
      <c r="CC468" s="8" t="str">
        <f t="shared" si="521"/>
        <v>Yellow</v>
      </c>
      <c r="CD468" s="8" t="str">
        <f t="shared" si="522"/>
        <v>Yellow</v>
      </c>
      <c r="CE468" s="8" t="str">
        <f t="shared" si="523"/>
        <v>Yellow</v>
      </c>
      <c r="CF468" s="8" t="str">
        <f t="shared" si="524"/>
        <v/>
      </c>
      <c r="CG468" s="8" t="str">
        <f t="shared" si="563"/>
        <v>Yellow</v>
      </c>
      <c r="CH468" s="8" t="str">
        <f t="shared" si="525"/>
        <v/>
      </c>
      <c r="CI468" s="8" t="str">
        <f t="shared" si="564"/>
        <v/>
      </c>
      <c r="CJ468" s="8" t="str">
        <f t="shared" si="526"/>
        <v>Yellow</v>
      </c>
      <c r="CL468" s="10" t="str">
        <f t="shared" si="565"/>
        <v>United States - Philadelphia - The Rittenhouse</v>
      </c>
      <c r="CN468" s="22">
        <f t="shared" si="527"/>
        <v>1183</v>
      </c>
      <c r="CO468" s="22" t="str">
        <f t="shared" si="528"/>
        <v/>
      </c>
      <c r="CP468" s="22" t="str">
        <f t="shared" si="529"/>
        <v/>
      </c>
      <c r="CQ468" s="22" t="str">
        <f t="shared" si="530"/>
        <v/>
      </c>
      <c r="CR468" s="22" t="str">
        <f t="shared" si="566"/>
        <v/>
      </c>
      <c r="CS468" s="22">
        <f t="shared" si="567"/>
        <v>8</v>
      </c>
      <c r="CY468" s="8" t="str">
        <f t="shared" si="531"/>
        <v>X</v>
      </c>
      <c r="CZ468" s="29" t="str">
        <f t="shared" si="532"/>
        <v>X</v>
      </c>
      <c r="DB468" s="8" t="str">
        <f t="shared" si="533"/>
        <v>X</v>
      </c>
      <c r="DC468" s="8" t="str">
        <f t="shared" si="534"/>
        <v>X</v>
      </c>
      <c r="DD468" s="8" t="str">
        <f t="shared" si="535"/>
        <v>X</v>
      </c>
      <c r="DE468" s="8" t="str">
        <f t="shared" si="536"/>
        <v>X</v>
      </c>
      <c r="DF468" s="8" t="str">
        <f t="shared" si="537"/>
        <v>X</v>
      </c>
      <c r="DG468" s="8" t="str">
        <f t="shared" si="538"/>
        <v>X</v>
      </c>
      <c r="DH468" s="8" t="str">
        <f t="shared" si="539"/>
        <v>X</v>
      </c>
      <c r="DI468" s="8" t="str">
        <f t="shared" si="540"/>
        <v>X</v>
      </c>
      <c r="DJ468" s="8" t="str">
        <f t="shared" si="541"/>
        <v>X</v>
      </c>
      <c r="DK468" s="8" t="str">
        <f t="shared" si="542"/>
        <v>X</v>
      </c>
      <c r="DL468" s="8" t="str">
        <f t="shared" si="543"/>
        <v>X</v>
      </c>
      <c r="DM468" s="8" t="str">
        <f t="shared" si="544"/>
        <v>X</v>
      </c>
      <c r="DN468" s="8" t="str">
        <f t="shared" si="545"/>
        <v>X</v>
      </c>
      <c r="DO468" s="8" t="str">
        <f t="shared" si="546"/>
        <v>X</v>
      </c>
      <c r="DP468" s="8" t="str">
        <f t="shared" si="547"/>
        <v>X</v>
      </c>
      <c r="DQ468" s="8" t="str">
        <f t="shared" si="548"/>
        <v>X</v>
      </c>
      <c r="DR468" s="8" t="str">
        <f t="shared" si="549"/>
        <v>X</v>
      </c>
      <c r="DS468" s="8" t="str">
        <f t="shared" si="550"/>
        <v>X</v>
      </c>
      <c r="DT468" s="8" t="str">
        <f t="shared" si="551"/>
        <v>X</v>
      </c>
      <c r="DU468" s="8" t="str">
        <f t="shared" si="552"/>
        <v>X</v>
      </c>
      <c r="DV468" s="8" t="str">
        <f t="shared" si="553"/>
        <v>X</v>
      </c>
      <c r="DW468" s="8" t="str">
        <f t="shared" si="554"/>
        <v>X</v>
      </c>
      <c r="DX468" s="8" t="str">
        <f t="shared" si="555"/>
        <v>X</v>
      </c>
      <c r="DZ468" s="8" t="str">
        <f t="shared" si="556"/>
        <v>X</v>
      </c>
      <c r="EB468" s="8">
        <f>IF($DZ468="", "", COUNTIF($DZ$11:$DZ468, "X"))</f>
        <v>458</v>
      </c>
      <c r="ED468" s="10" t="str">
        <f t="shared" si="557"/>
        <v>458. The Rittenhouse</v>
      </c>
      <c r="EF468" s="8">
        <v>458</v>
      </c>
      <c r="EH468" s="10" t="str">
        <f>IF($B468="", "", IF(COUNTIF($B$11:$B468, $B468)&gt;1, "", $B468))</f>
        <v/>
      </c>
      <c r="EI468" s="8" t="str">
        <f t="shared" si="558"/>
        <v/>
      </c>
      <c r="EJ468" s="10" t="str">
        <f t="shared" si="559"/>
        <v/>
      </c>
      <c r="EL468" s="10" t="str">
        <f>IF($C468="", "", IF(COUNTIF($C$11:$C468, $C468)&gt;1, "", $C468))</f>
        <v>Philadelphia</v>
      </c>
      <c r="EM468" s="8">
        <f t="shared" si="560"/>
        <v>223</v>
      </c>
      <c r="EN468" s="10" t="str">
        <f t="shared" si="561"/>
        <v/>
      </c>
    </row>
    <row r="469" spans="1:144" hidden="1" x14ac:dyDescent="0.35">
      <c r="A469" s="2"/>
      <c r="B469" s="41" t="s">
        <v>733</v>
      </c>
      <c r="C469" s="42" t="s">
        <v>737</v>
      </c>
      <c r="D469" s="42" t="s">
        <v>766</v>
      </c>
      <c r="E469" s="49">
        <v>120</v>
      </c>
      <c r="F469" s="49">
        <v>77</v>
      </c>
      <c r="G469" s="49">
        <v>43</v>
      </c>
      <c r="H469" s="49">
        <v>1</v>
      </c>
      <c r="I469" s="42" t="s">
        <v>137</v>
      </c>
      <c r="J469" s="50" t="s">
        <v>137</v>
      </c>
      <c r="K469" s="49">
        <v>75</v>
      </c>
      <c r="L469" s="49">
        <v>485</v>
      </c>
      <c r="M469" s="49">
        <v>0</v>
      </c>
      <c r="N469" s="49">
        <v>20</v>
      </c>
      <c r="O469" s="49">
        <v>0</v>
      </c>
      <c r="P469" s="49">
        <v>20</v>
      </c>
      <c r="Q469" s="49">
        <v>120</v>
      </c>
      <c r="R469" s="49">
        <v>250</v>
      </c>
      <c r="S469" s="50" t="s">
        <v>7</v>
      </c>
      <c r="T469" s="49" t="s">
        <v>137</v>
      </c>
      <c r="U469" s="49" t="s">
        <v>137</v>
      </c>
      <c r="V469" s="49" t="s">
        <v>137</v>
      </c>
      <c r="W469" s="50" t="s">
        <v>7</v>
      </c>
      <c r="X469" s="49" t="s">
        <v>137</v>
      </c>
      <c r="Y469" s="50" t="s">
        <v>137</v>
      </c>
      <c r="Z469" s="49" t="s">
        <v>137</v>
      </c>
      <c r="AA469" s="49">
        <v>11</v>
      </c>
      <c r="AB469" s="67" t="s">
        <v>137</v>
      </c>
      <c r="AC469" s="63" t="s">
        <v>830</v>
      </c>
      <c r="AD469" s="63" t="s">
        <v>1172</v>
      </c>
      <c r="AE469" s="43" t="s">
        <v>137</v>
      </c>
      <c r="AF469" s="2"/>
      <c r="BE469" s="8" t="str">
        <f t="shared" si="562"/>
        <v>X</v>
      </c>
      <c r="BG469" s="8" t="str">
        <f t="shared" si="499"/>
        <v/>
      </c>
      <c r="BH469" s="8" t="str">
        <f t="shared" si="500"/>
        <v/>
      </c>
      <c r="BI469" s="8" t="str">
        <f t="shared" si="501"/>
        <v/>
      </c>
      <c r="BJ469" s="8" t="str">
        <f t="shared" si="502"/>
        <v/>
      </c>
      <c r="BK469" s="8" t="str">
        <f t="shared" si="503"/>
        <v/>
      </c>
      <c r="BL469" s="8" t="str">
        <f t="shared" si="504"/>
        <v/>
      </c>
      <c r="BM469" s="8" t="str">
        <f t="shared" si="505"/>
        <v/>
      </c>
      <c r="BN469" s="8" t="str">
        <f t="shared" si="506"/>
        <v>Yellow</v>
      </c>
      <c r="BO469" s="8" t="str">
        <f t="shared" si="507"/>
        <v>Yellow</v>
      </c>
      <c r="BP469" s="8" t="str">
        <f t="shared" si="508"/>
        <v/>
      </c>
      <c r="BQ469" s="8" t="str">
        <f t="shared" si="509"/>
        <v/>
      </c>
      <c r="BR469" s="8" t="str">
        <f t="shared" si="510"/>
        <v/>
      </c>
      <c r="BS469" s="8" t="str">
        <f t="shared" si="511"/>
        <v/>
      </c>
      <c r="BT469" s="8" t="str">
        <f t="shared" si="512"/>
        <v/>
      </c>
      <c r="BU469" s="8" t="str">
        <f t="shared" si="513"/>
        <v/>
      </c>
      <c r="BV469" s="8" t="str">
        <f t="shared" si="514"/>
        <v/>
      </c>
      <c r="BW469" s="8" t="str">
        <f t="shared" si="515"/>
        <v/>
      </c>
      <c r="BX469" s="8" t="str">
        <f t="shared" si="516"/>
        <v/>
      </c>
      <c r="BY469" s="8" t="str">
        <f t="shared" si="517"/>
        <v>Yellow</v>
      </c>
      <c r="BZ469" s="8" t="str">
        <f t="shared" si="518"/>
        <v>Yellow</v>
      </c>
      <c r="CA469" s="8" t="str">
        <f t="shared" si="519"/>
        <v>Yellow</v>
      </c>
      <c r="CB469" s="8" t="str">
        <f t="shared" si="520"/>
        <v/>
      </c>
      <c r="CC469" s="8" t="str">
        <f t="shared" si="521"/>
        <v>Yellow</v>
      </c>
      <c r="CD469" s="8" t="str">
        <f t="shared" si="522"/>
        <v>Yellow</v>
      </c>
      <c r="CE469" s="8" t="str">
        <f t="shared" si="523"/>
        <v>Yellow</v>
      </c>
      <c r="CF469" s="8" t="str">
        <f t="shared" si="524"/>
        <v/>
      </c>
      <c r="CG469" s="8" t="str">
        <f t="shared" si="563"/>
        <v>Yellow</v>
      </c>
      <c r="CH469" s="8" t="str">
        <f t="shared" si="525"/>
        <v/>
      </c>
      <c r="CI469" s="8" t="str">
        <f t="shared" si="564"/>
        <v/>
      </c>
      <c r="CJ469" s="8" t="str">
        <f t="shared" si="526"/>
        <v>Yellow</v>
      </c>
      <c r="CL469" s="10" t="str">
        <f t="shared" si="565"/>
        <v>United States - Miami Beach - The Setai, Miami Beach</v>
      </c>
      <c r="CN469" s="22">
        <f t="shared" si="527"/>
        <v>485</v>
      </c>
      <c r="CO469" s="22" t="str">
        <f t="shared" si="528"/>
        <v/>
      </c>
      <c r="CP469" s="22" t="str">
        <f t="shared" si="529"/>
        <v/>
      </c>
      <c r="CQ469" s="22" t="str">
        <f t="shared" si="530"/>
        <v/>
      </c>
      <c r="CR469" s="22" t="str">
        <f t="shared" si="566"/>
        <v/>
      </c>
      <c r="CS469" s="22">
        <f t="shared" si="567"/>
        <v>11</v>
      </c>
      <c r="CY469" s="8" t="str">
        <f t="shared" si="531"/>
        <v>X</v>
      </c>
      <c r="CZ469" s="29" t="str">
        <f t="shared" si="532"/>
        <v>X</v>
      </c>
      <c r="DB469" s="8" t="str">
        <f t="shared" si="533"/>
        <v>X</v>
      </c>
      <c r="DC469" s="8" t="str">
        <f t="shared" si="534"/>
        <v>X</v>
      </c>
      <c r="DD469" s="8" t="str">
        <f t="shared" si="535"/>
        <v>X</v>
      </c>
      <c r="DE469" s="8" t="str">
        <f t="shared" si="536"/>
        <v>X</v>
      </c>
      <c r="DF469" s="8" t="str">
        <f t="shared" si="537"/>
        <v>X</v>
      </c>
      <c r="DG469" s="8" t="str">
        <f t="shared" si="538"/>
        <v>X</v>
      </c>
      <c r="DH469" s="8" t="str">
        <f t="shared" si="539"/>
        <v>X</v>
      </c>
      <c r="DI469" s="8" t="str">
        <f t="shared" si="540"/>
        <v>X</v>
      </c>
      <c r="DJ469" s="8" t="str">
        <f t="shared" si="541"/>
        <v>X</v>
      </c>
      <c r="DK469" s="8" t="str">
        <f t="shared" si="542"/>
        <v>X</v>
      </c>
      <c r="DL469" s="8" t="str">
        <f t="shared" si="543"/>
        <v>X</v>
      </c>
      <c r="DM469" s="8" t="str">
        <f t="shared" si="544"/>
        <v>X</v>
      </c>
      <c r="DN469" s="8" t="str">
        <f t="shared" si="545"/>
        <v>X</v>
      </c>
      <c r="DO469" s="8" t="str">
        <f t="shared" si="546"/>
        <v>X</v>
      </c>
      <c r="DP469" s="8" t="str">
        <f t="shared" si="547"/>
        <v>X</v>
      </c>
      <c r="DQ469" s="8" t="str">
        <f t="shared" si="548"/>
        <v>X</v>
      </c>
      <c r="DR469" s="8" t="str">
        <f t="shared" si="549"/>
        <v>X</v>
      </c>
      <c r="DS469" s="8" t="str">
        <f t="shared" si="550"/>
        <v>X</v>
      </c>
      <c r="DT469" s="8" t="str">
        <f t="shared" si="551"/>
        <v>X</v>
      </c>
      <c r="DU469" s="8" t="str">
        <f t="shared" si="552"/>
        <v>X</v>
      </c>
      <c r="DV469" s="8" t="str">
        <f t="shared" si="553"/>
        <v>X</v>
      </c>
      <c r="DW469" s="8" t="str">
        <f t="shared" si="554"/>
        <v>X</v>
      </c>
      <c r="DX469" s="8" t="str">
        <f t="shared" si="555"/>
        <v>X</v>
      </c>
      <c r="DZ469" s="8" t="str">
        <f t="shared" si="556"/>
        <v>X</v>
      </c>
      <c r="EB469" s="8">
        <f>IF($DZ469="", "", COUNTIF($DZ$11:$DZ469, "X"))</f>
        <v>459</v>
      </c>
      <c r="ED469" s="10" t="str">
        <f t="shared" si="557"/>
        <v>459. The Setai, Miami Beach</v>
      </c>
      <c r="EF469" s="8">
        <v>459</v>
      </c>
      <c r="EH469" s="10" t="str">
        <f>IF($B469="", "", IF(COUNTIF($B$11:$B469, $B469)&gt;1, "", $B469))</f>
        <v/>
      </c>
      <c r="EI469" s="8" t="str">
        <f t="shared" si="558"/>
        <v/>
      </c>
      <c r="EJ469" s="10" t="str">
        <f t="shared" si="559"/>
        <v/>
      </c>
      <c r="EL469" s="10" t="str">
        <f>IF($C469="", "", IF(COUNTIF($C$11:$C469, $C469)&gt;1, "", $C469))</f>
        <v>Miami Beach</v>
      </c>
      <c r="EM469" s="8">
        <f t="shared" si="560"/>
        <v>182</v>
      </c>
      <c r="EN469" s="10" t="str">
        <f t="shared" si="561"/>
        <v/>
      </c>
    </row>
    <row r="470" spans="1:144" hidden="1" x14ac:dyDescent="0.35">
      <c r="A470" s="2"/>
      <c r="B470" s="41" t="s">
        <v>733</v>
      </c>
      <c r="C470" s="42" t="s">
        <v>736</v>
      </c>
      <c r="D470" s="42" t="s">
        <v>765</v>
      </c>
      <c r="E470" s="49">
        <v>87</v>
      </c>
      <c r="F470" s="49">
        <v>73</v>
      </c>
      <c r="G470" s="49">
        <v>14</v>
      </c>
      <c r="H470" s="49">
        <v>0</v>
      </c>
      <c r="I470" s="42" t="s">
        <v>137</v>
      </c>
      <c r="J470" s="50" t="s">
        <v>137</v>
      </c>
      <c r="K470" s="49" t="s">
        <v>137</v>
      </c>
      <c r="L470" s="49" t="s">
        <v>137</v>
      </c>
      <c r="M470" s="49" t="s">
        <v>137</v>
      </c>
      <c r="N470" s="49" t="s">
        <v>137</v>
      </c>
      <c r="O470" s="49" t="s">
        <v>137</v>
      </c>
      <c r="P470" s="49" t="s">
        <v>137</v>
      </c>
      <c r="Q470" s="49" t="s">
        <v>137</v>
      </c>
      <c r="R470" s="49" t="s">
        <v>137</v>
      </c>
      <c r="S470" s="50" t="s">
        <v>137</v>
      </c>
      <c r="T470" s="49" t="s">
        <v>137</v>
      </c>
      <c r="U470" s="49" t="s">
        <v>137</v>
      </c>
      <c r="V470" s="49" t="s">
        <v>137</v>
      </c>
      <c r="W470" s="50" t="s">
        <v>7</v>
      </c>
      <c r="X470" s="49" t="s">
        <v>137</v>
      </c>
      <c r="Y470" s="50" t="s">
        <v>137</v>
      </c>
      <c r="Z470" s="49" t="s">
        <v>137</v>
      </c>
      <c r="AA470" s="49">
        <v>17</v>
      </c>
      <c r="AB470" s="67" t="s">
        <v>137</v>
      </c>
      <c r="AC470" s="63" t="s">
        <v>830</v>
      </c>
      <c r="AD470" s="63" t="s">
        <v>1171</v>
      </c>
      <c r="AE470" s="43" t="s">
        <v>137</v>
      </c>
      <c r="AF470" s="2"/>
      <c r="BE470" s="8" t="str">
        <f t="shared" si="562"/>
        <v>X</v>
      </c>
      <c r="BG470" s="8" t="str">
        <f t="shared" si="499"/>
        <v/>
      </c>
      <c r="BH470" s="8" t="str">
        <f t="shared" si="500"/>
        <v/>
      </c>
      <c r="BI470" s="8" t="str">
        <f t="shared" si="501"/>
        <v/>
      </c>
      <c r="BJ470" s="8" t="str">
        <f t="shared" si="502"/>
        <v/>
      </c>
      <c r="BK470" s="8" t="str">
        <f t="shared" si="503"/>
        <v/>
      </c>
      <c r="BL470" s="8" t="str">
        <f t="shared" si="504"/>
        <v/>
      </c>
      <c r="BM470" s="8" t="str">
        <f t="shared" si="505"/>
        <v/>
      </c>
      <c r="BN470" s="8" t="str">
        <f t="shared" si="506"/>
        <v>Yellow</v>
      </c>
      <c r="BO470" s="8" t="str">
        <f t="shared" si="507"/>
        <v>Yellow</v>
      </c>
      <c r="BP470" s="8" t="str">
        <f t="shared" si="508"/>
        <v>Yellow</v>
      </c>
      <c r="BQ470" s="8" t="str">
        <f t="shared" si="509"/>
        <v>Yellow</v>
      </c>
      <c r="BR470" s="8" t="str">
        <f t="shared" si="510"/>
        <v>Yellow</v>
      </c>
      <c r="BS470" s="8" t="str">
        <f t="shared" si="511"/>
        <v>Yellow</v>
      </c>
      <c r="BT470" s="8" t="str">
        <f t="shared" si="512"/>
        <v>Yellow</v>
      </c>
      <c r="BU470" s="8" t="str">
        <f t="shared" si="513"/>
        <v>Yellow</v>
      </c>
      <c r="BV470" s="8" t="str">
        <f t="shared" si="514"/>
        <v>Yellow</v>
      </c>
      <c r="BW470" s="8" t="str">
        <f t="shared" si="515"/>
        <v>Yellow</v>
      </c>
      <c r="BX470" s="8" t="str">
        <f t="shared" si="516"/>
        <v>Yellow</v>
      </c>
      <c r="BY470" s="8" t="str">
        <f t="shared" si="517"/>
        <v>Yellow</v>
      </c>
      <c r="BZ470" s="8" t="str">
        <f t="shared" si="518"/>
        <v>Yellow</v>
      </c>
      <c r="CA470" s="8" t="str">
        <f t="shared" si="519"/>
        <v>Yellow</v>
      </c>
      <c r="CB470" s="8" t="str">
        <f t="shared" si="520"/>
        <v/>
      </c>
      <c r="CC470" s="8" t="str">
        <f t="shared" si="521"/>
        <v>Yellow</v>
      </c>
      <c r="CD470" s="8" t="str">
        <f t="shared" si="522"/>
        <v>Yellow</v>
      </c>
      <c r="CE470" s="8" t="str">
        <f t="shared" si="523"/>
        <v>Yellow</v>
      </c>
      <c r="CF470" s="8" t="str">
        <f t="shared" si="524"/>
        <v/>
      </c>
      <c r="CG470" s="8" t="str">
        <f t="shared" si="563"/>
        <v>Yellow</v>
      </c>
      <c r="CH470" s="8" t="str">
        <f t="shared" si="525"/>
        <v/>
      </c>
      <c r="CI470" s="8" t="str">
        <f t="shared" si="564"/>
        <v/>
      </c>
      <c r="CJ470" s="8" t="str">
        <f t="shared" si="526"/>
        <v>Yellow</v>
      </c>
      <c r="CL470" s="10" t="str">
        <f t="shared" si="565"/>
        <v>United States - New York - The Greenwich Hotel</v>
      </c>
      <c r="CN470" s="22" t="str">
        <f t="shared" si="527"/>
        <v/>
      </c>
      <c r="CO470" s="22" t="str">
        <f t="shared" si="528"/>
        <v/>
      </c>
      <c r="CP470" s="22" t="str">
        <f t="shared" si="529"/>
        <v/>
      </c>
      <c r="CQ470" s="22" t="str">
        <f t="shared" si="530"/>
        <v/>
      </c>
      <c r="CR470" s="22" t="str">
        <f t="shared" si="566"/>
        <v/>
      </c>
      <c r="CS470" s="22">
        <f t="shared" si="567"/>
        <v>17</v>
      </c>
      <c r="CY470" s="8" t="str">
        <f t="shared" si="531"/>
        <v>X</v>
      </c>
      <c r="CZ470" s="29" t="str">
        <f t="shared" si="532"/>
        <v>X</v>
      </c>
      <c r="DB470" s="8" t="str">
        <f t="shared" si="533"/>
        <v>X</v>
      </c>
      <c r="DC470" s="8" t="str">
        <f t="shared" si="534"/>
        <v>X</v>
      </c>
      <c r="DD470" s="8" t="str">
        <f t="shared" si="535"/>
        <v>X</v>
      </c>
      <c r="DE470" s="8" t="str">
        <f t="shared" si="536"/>
        <v>X</v>
      </c>
      <c r="DF470" s="8" t="str">
        <f t="shared" si="537"/>
        <v>X</v>
      </c>
      <c r="DG470" s="8" t="str">
        <f t="shared" si="538"/>
        <v>X</v>
      </c>
      <c r="DH470" s="8" t="str">
        <f t="shared" si="539"/>
        <v>X</v>
      </c>
      <c r="DI470" s="8" t="str">
        <f t="shared" si="540"/>
        <v>X</v>
      </c>
      <c r="DJ470" s="8" t="str">
        <f t="shared" si="541"/>
        <v>X</v>
      </c>
      <c r="DK470" s="8" t="str">
        <f t="shared" si="542"/>
        <v>X</v>
      </c>
      <c r="DL470" s="8" t="str">
        <f t="shared" si="543"/>
        <v>X</v>
      </c>
      <c r="DM470" s="8" t="str">
        <f t="shared" si="544"/>
        <v>X</v>
      </c>
      <c r="DN470" s="8" t="str">
        <f t="shared" si="545"/>
        <v>X</v>
      </c>
      <c r="DO470" s="8" t="str">
        <f t="shared" si="546"/>
        <v>X</v>
      </c>
      <c r="DP470" s="8" t="str">
        <f t="shared" si="547"/>
        <v>X</v>
      </c>
      <c r="DQ470" s="8" t="str">
        <f t="shared" si="548"/>
        <v>X</v>
      </c>
      <c r="DR470" s="8" t="str">
        <f t="shared" si="549"/>
        <v>X</v>
      </c>
      <c r="DS470" s="8" t="str">
        <f t="shared" si="550"/>
        <v>X</v>
      </c>
      <c r="DT470" s="8" t="str">
        <f t="shared" si="551"/>
        <v>X</v>
      </c>
      <c r="DU470" s="8" t="str">
        <f t="shared" si="552"/>
        <v>X</v>
      </c>
      <c r="DV470" s="8" t="str">
        <f t="shared" si="553"/>
        <v>X</v>
      </c>
      <c r="DW470" s="8" t="str">
        <f t="shared" si="554"/>
        <v>X</v>
      </c>
      <c r="DX470" s="8" t="str">
        <f t="shared" si="555"/>
        <v>X</v>
      </c>
      <c r="DZ470" s="8" t="str">
        <f t="shared" si="556"/>
        <v>X</v>
      </c>
      <c r="EB470" s="8">
        <f>IF($DZ470="", "", COUNTIF($DZ$11:$DZ470, "X"))</f>
        <v>460</v>
      </c>
      <c r="ED470" s="10" t="str">
        <f t="shared" si="557"/>
        <v>460. The Greenwich Hotel</v>
      </c>
      <c r="EF470" s="8">
        <v>460</v>
      </c>
      <c r="EH470" s="10" t="str">
        <f>IF($B470="", "", IF(COUNTIF($B$11:$B470, $B470)&gt;1, "", $B470))</f>
        <v/>
      </c>
      <c r="EI470" s="8" t="str">
        <f t="shared" si="558"/>
        <v/>
      </c>
      <c r="EJ470" s="10" t="str">
        <f t="shared" si="559"/>
        <v/>
      </c>
      <c r="EL470" s="10" t="str">
        <f>IF($C470="", "", IF(COUNTIF($C$11:$C470, $C470)&gt;1, "", $C470))</f>
        <v/>
      </c>
      <c r="EM470" s="8" t="str">
        <f t="shared" si="560"/>
        <v/>
      </c>
      <c r="EN470" s="10" t="str">
        <f t="shared" si="561"/>
        <v/>
      </c>
    </row>
    <row r="471" spans="1:144" hidden="1" x14ac:dyDescent="0.35">
      <c r="A471" s="2"/>
      <c r="B471" s="41" t="s">
        <v>733</v>
      </c>
      <c r="C471" s="42" t="s">
        <v>755</v>
      </c>
      <c r="D471" s="42" t="s">
        <v>756</v>
      </c>
      <c r="E471" s="49">
        <v>16</v>
      </c>
      <c r="F471" s="49">
        <v>16</v>
      </c>
      <c r="G471" s="49" t="s">
        <v>137</v>
      </c>
      <c r="H471" s="49" t="s">
        <v>137</v>
      </c>
      <c r="I471" s="42" t="s">
        <v>137</v>
      </c>
      <c r="J471" s="50" t="s">
        <v>137</v>
      </c>
      <c r="K471" s="49" t="s">
        <v>137</v>
      </c>
      <c r="L471" s="49" t="s">
        <v>137</v>
      </c>
      <c r="M471" s="49" t="s">
        <v>137</v>
      </c>
      <c r="N471" s="49" t="s">
        <v>137</v>
      </c>
      <c r="O471" s="49" t="s">
        <v>137</v>
      </c>
      <c r="P471" s="49" t="s">
        <v>137</v>
      </c>
      <c r="Q471" s="49" t="s">
        <v>137</v>
      </c>
      <c r="R471" s="49" t="s">
        <v>137</v>
      </c>
      <c r="S471" s="50" t="s">
        <v>137</v>
      </c>
      <c r="T471" s="49" t="s">
        <v>137</v>
      </c>
      <c r="U471" s="49" t="s">
        <v>137</v>
      </c>
      <c r="V471" s="49" t="s">
        <v>137</v>
      </c>
      <c r="W471" s="50" t="s">
        <v>7</v>
      </c>
      <c r="X471" s="49" t="s">
        <v>137</v>
      </c>
      <c r="Y471" s="50" t="s">
        <v>137</v>
      </c>
      <c r="Z471" s="49" t="s">
        <v>137</v>
      </c>
      <c r="AA471" s="49" t="s">
        <v>137</v>
      </c>
      <c r="AB471" s="67" t="s">
        <v>137</v>
      </c>
      <c r="AC471" s="63" t="s">
        <v>830</v>
      </c>
      <c r="AD471" s="63" t="s">
        <v>1165</v>
      </c>
      <c r="AE471" s="43" t="s">
        <v>137</v>
      </c>
      <c r="AF471" s="2"/>
      <c r="BE471" s="8" t="str">
        <f t="shared" si="562"/>
        <v>X</v>
      </c>
      <c r="BG471" s="8" t="str">
        <f t="shared" si="499"/>
        <v/>
      </c>
      <c r="BH471" s="8" t="str">
        <f t="shared" si="500"/>
        <v/>
      </c>
      <c r="BI471" s="8" t="str">
        <f t="shared" si="501"/>
        <v/>
      </c>
      <c r="BJ471" s="8" t="str">
        <f t="shared" si="502"/>
        <v/>
      </c>
      <c r="BK471" s="8" t="str">
        <f t="shared" si="503"/>
        <v/>
      </c>
      <c r="BL471" s="8" t="str">
        <f t="shared" si="504"/>
        <v>Yellow</v>
      </c>
      <c r="BM471" s="8" t="str">
        <f t="shared" si="505"/>
        <v>Yellow</v>
      </c>
      <c r="BN471" s="8" t="str">
        <f t="shared" si="506"/>
        <v>Yellow</v>
      </c>
      <c r="BO471" s="8" t="str">
        <f t="shared" si="507"/>
        <v>Yellow</v>
      </c>
      <c r="BP471" s="8" t="str">
        <f t="shared" si="508"/>
        <v>Yellow</v>
      </c>
      <c r="BQ471" s="8" t="str">
        <f t="shared" si="509"/>
        <v>Yellow</v>
      </c>
      <c r="BR471" s="8" t="str">
        <f t="shared" si="510"/>
        <v>Yellow</v>
      </c>
      <c r="BS471" s="8" t="str">
        <f t="shared" si="511"/>
        <v>Yellow</v>
      </c>
      <c r="BT471" s="8" t="str">
        <f t="shared" si="512"/>
        <v>Yellow</v>
      </c>
      <c r="BU471" s="8" t="str">
        <f t="shared" si="513"/>
        <v>Yellow</v>
      </c>
      <c r="BV471" s="8" t="str">
        <f t="shared" si="514"/>
        <v>Yellow</v>
      </c>
      <c r="BW471" s="8" t="str">
        <f t="shared" si="515"/>
        <v>Yellow</v>
      </c>
      <c r="BX471" s="8" t="str">
        <f t="shared" si="516"/>
        <v>Yellow</v>
      </c>
      <c r="BY471" s="8" t="str">
        <f t="shared" si="517"/>
        <v>Yellow</v>
      </c>
      <c r="BZ471" s="8" t="str">
        <f t="shared" si="518"/>
        <v>Yellow</v>
      </c>
      <c r="CA471" s="8" t="str">
        <f t="shared" si="519"/>
        <v>Yellow</v>
      </c>
      <c r="CB471" s="8" t="str">
        <f t="shared" si="520"/>
        <v/>
      </c>
      <c r="CC471" s="8" t="str">
        <f t="shared" si="521"/>
        <v>Yellow</v>
      </c>
      <c r="CD471" s="8" t="str">
        <f t="shared" si="522"/>
        <v>Yellow</v>
      </c>
      <c r="CE471" s="8" t="str">
        <f t="shared" si="523"/>
        <v>Yellow</v>
      </c>
      <c r="CF471" s="8" t="str">
        <f t="shared" si="524"/>
        <v>Yellow</v>
      </c>
      <c r="CG471" s="8" t="str">
        <f t="shared" si="563"/>
        <v>Yellow</v>
      </c>
      <c r="CH471" s="8" t="str">
        <f t="shared" si="525"/>
        <v/>
      </c>
      <c r="CI471" s="8" t="str">
        <f t="shared" si="564"/>
        <v/>
      </c>
      <c r="CJ471" s="8" t="str">
        <f t="shared" si="526"/>
        <v>Yellow</v>
      </c>
      <c r="CL471" s="10" t="str">
        <f t="shared" si="565"/>
        <v>United States - Carmel By the Sea - Villa Mara Carmel</v>
      </c>
      <c r="CN471" s="22" t="str">
        <f t="shared" si="527"/>
        <v/>
      </c>
      <c r="CO471" s="22" t="str">
        <f t="shared" si="528"/>
        <v/>
      </c>
      <c r="CP471" s="22" t="str">
        <f t="shared" si="529"/>
        <v/>
      </c>
      <c r="CQ471" s="22" t="str">
        <f t="shared" si="530"/>
        <v/>
      </c>
      <c r="CR471" s="22" t="str">
        <f t="shared" si="566"/>
        <v/>
      </c>
      <c r="CS471" s="22" t="str">
        <f t="shared" si="567"/>
        <v/>
      </c>
      <c r="CY471" s="8" t="str">
        <f t="shared" si="531"/>
        <v>X</v>
      </c>
      <c r="CZ471" s="29" t="str">
        <f t="shared" si="532"/>
        <v>X</v>
      </c>
      <c r="DB471" s="8" t="str">
        <f t="shared" si="533"/>
        <v>X</v>
      </c>
      <c r="DC471" s="8" t="str">
        <f t="shared" si="534"/>
        <v>X</v>
      </c>
      <c r="DD471" s="8" t="str">
        <f t="shared" si="535"/>
        <v>X</v>
      </c>
      <c r="DE471" s="8" t="str">
        <f t="shared" si="536"/>
        <v>X</v>
      </c>
      <c r="DF471" s="8" t="str">
        <f t="shared" si="537"/>
        <v>X</v>
      </c>
      <c r="DG471" s="8" t="str">
        <f t="shared" si="538"/>
        <v>X</v>
      </c>
      <c r="DH471" s="8" t="str">
        <f t="shared" si="539"/>
        <v>X</v>
      </c>
      <c r="DI471" s="8" t="str">
        <f t="shared" si="540"/>
        <v>X</v>
      </c>
      <c r="DJ471" s="8" t="str">
        <f t="shared" si="541"/>
        <v>X</v>
      </c>
      <c r="DK471" s="8" t="str">
        <f t="shared" si="542"/>
        <v>X</v>
      </c>
      <c r="DL471" s="8" t="str">
        <f t="shared" si="543"/>
        <v>X</v>
      </c>
      <c r="DM471" s="8" t="str">
        <f t="shared" si="544"/>
        <v>X</v>
      </c>
      <c r="DN471" s="8" t="str">
        <f t="shared" si="545"/>
        <v>X</v>
      </c>
      <c r="DO471" s="8" t="str">
        <f t="shared" si="546"/>
        <v>X</v>
      </c>
      <c r="DP471" s="8" t="str">
        <f t="shared" si="547"/>
        <v>X</v>
      </c>
      <c r="DQ471" s="8" t="str">
        <f t="shared" si="548"/>
        <v>X</v>
      </c>
      <c r="DR471" s="8" t="str">
        <f t="shared" si="549"/>
        <v>X</v>
      </c>
      <c r="DS471" s="8" t="str">
        <f t="shared" si="550"/>
        <v>X</v>
      </c>
      <c r="DT471" s="8" t="str">
        <f t="shared" si="551"/>
        <v>X</v>
      </c>
      <c r="DU471" s="8" t="str">
        <f t="shared" si="552"/>
        <v>X</v>
      </c>
      <c r="DV471" s="8" t="str">
        <f t="shared" si="553"/>
        <v>X</v>
      </c>
      <c r="DW471" s="8" t="str">
        <f t="shared" si="554"/>
        <v>X</v>
      </c>
      <c r="DX471" s="8" t="str">
        <f t="shared" si="555"/>
        <v>X</v>
      </c>
      <c r="DZ471" s="8" t="str">
        <f t="shared" si="556"/>
        <v>X</v>
      </c>
      <c r="EB471" s="8">
        <f>IF($DZ471="", "", COUNTIF($DZ$11:$DZ471, "X"))</f>
        <v>461</v>
      </c>
      <c r="ED471" s="10" t="str">
        <f t="shared" si="557"/>
        <v>461. Villa Mara Carmel</v>
      </c>
      <c r="EF471" s="8">
        <v>461</v>
      </c>
      <c r="EH471" s="10" t="str">
        <f>IF($B471="", "", IF(COUNTIF($B$11:$B471, $B471)&gt;1, "", $B471))</f>
        <v/>
      </c>
      <c r="EI471" s="8" t="str">
        <f t="shared" si="558"/>
        <v/>
      </c>
      <c r="EJ471" s="10" t="str">
        <f t="shared" si="559"/>
        <v/>
      </c>
      <c r="EL471" s="10" t="str">
        <f>IF($C471="", "", IF(COUNTIF($C$11:$C471, $C471)&gt;1, "", $C471))</f>
        <v>Carmel By the Sea</v>
      </c>
      <c r="EM471" s="8">
        <f t="shared" si="560"/>
        <v>47</v>
      </c>
      <c r="EN471" s="10" t="str">
        <f t="shared" si="561"/>
        <v/>
      </c>
    </row>
    <row r="472" spans="1:144" hidden="1" x14ac:dyDescent="0.35">
      <c r="A472" s="2"/>
      <c r="B472" s="41" t="s">
        <v>733</v>
      </c>
      <c r="C472" s="42" t="s">
        <v>1421</v>
      </c>
      <c r="D472" s="42" t="s">
        <v>1422</v>
      </c>
      <c r="E472" s="49">
        <v>140</v>
      </c>
      <c r="F472" s="49">
        <v>120</v>
      </c>
      <c r="G472" s="49">
        <v>20</v>
      </c>
      <c r="H472" s="49" t="s">
        <v>137</v>
      </c>
      <c r="I472" s="42" t="s">
        <v>137</v>
      </c>
      <c r="J472" s="50" t="s">
        <v>137</v>
      </c>
      <c r="K472" s="49" t="s">
        <v>137</v>
      </c>
      <c r="L472" s="49" t="s">
        <v>137</v>
      </c>
      <c r="M472" s="49" t="s">
        <v>137</v>
      </c>
      <c r="N472" s="49" t="s">
        <v>137</v>
      </c>
      <c r="O472" s="49" t="s">
        <v>137</v>
      </c>
      <c r="P472" s="49" t="s">
        <v>137</v>
      </c>
      <c r="Q472" s="49" t="s">
        <v>137</v>
      </c>
      <c r="R472" s="49" t="s">
        <v>137</v>
      </c>
      <c r="S472" s="50" t="s">
        <v>137</v>
      </c>
      <c r="T472" s="49" t="s">
        <v>137</v>
      </c>
      <c r="U472" s="49" t="s">
        <v>137</v>
      </c>
      <c r="V472" s="49" t="s">
        <v>137</v>
      </c>
      <c r="W472" s="50" t="s">
        <v>7</v>
      </c>
      <c r="X472" s="49" t="s">
        <v>137</v>
      </c>
      <c r="Y472" s="50" t="s">
        <v>137</v>
      </c>
      <c r="Z472" s="49" t="s">
        <v>137</v>
      </c>
      <c r="AA472" s="49" t="s">
        <v>137</v>
      </c>
      <c r="AB472" s="67" t="s">
        <v>137</v>
      </c>
      <c r="AC472" s="63" t="s">
        <v>830</v>
      </c>
      <c r="AD472" s="63" t="s">
        <v>137</v>
      </c>
      <c r="AE472" s="43" t="s">
        <v>137</v>
      </c>
      <c r="AF472" s="2"/>
      <c r="BE472" s="8" t="str">
        <f t="shared" si="562"/>
        <v>X</v>
      </c>
      <c r="BG472" s="8" t="str">
        <f t="shared" si="499"/>
        <v/>
      </c>
      <c r="BH472" s="8" t="str">
        <f t="shared" si="500"/>
        <v/>
      </c>
      <c r="BI472" s="8" t="str">
        <f t="shared" si="501"/>
        <v/>
      </c>
      <c r="BJ472" s="8" t="str">
        <f t="shared" si="502"/>
        <v/>
      </c>
      <c r="BK472" s="8" t="str">
        <f t="shared" si="503"/>
        <v/>
      </c>
      <c r="BL472" s="8" t="str">
        <f t="shared" si="504"/>
        <v/>
      </c>
      <c r="BM472" s="8" t="str">
        <f t="shared" si="505"/>
        <v>Yellow</v>
      </c>
      <c r="BN472" s="8" t="str">
        <f t="shared" si="506"/>
        <v>Yellow</v>
      </c>
      <c r="BO472" s="8" t="str">
        <f t="shared" si="507"/>
        <v>Yellow</v>
      </c>
      <c r="BP472" s="8" t="str">
        <f t="shared" si="508"/>
        <v>Yellow</v>
      </c>
      <c r="BQ472" s="8" t="str">
        <f t="shared" si="509"/>
        <v>Yellow</v>
      </c>
      <c r="BR472" s="8" t="str">
        <f t="shared" si="510"/>
        <v>Yellow</v>
      </c>
      <c r="BS472" s="8" t="str">
        <f t="shared" si="511"/>
        <v>Yellow</v>
      </c>
      <c r="BT472" s="8" t="str">
        <f t="shared" si="512"/>
        <v>Yellow</v>
      </c>
      <c r="BU472" s="8" t="str">
        <f t="shared" si="513"/>
        <v>Yellow</v>
      </c>
      <c r="BV472" s="8" t="str">
        <f t="shared" si="514"/>
        <v>Yellow</v>
      </c>
      <c r="BW472" s="8" t="str">
        <f t="shared" si="515"/>
        <v>Yellow</v>
      </c>
      <c r="BX472" s="8" t="str">
        <f t="shared" si="516"/>
        <v>Yellow</v>
      </c>
      <c r="BY472" s="8" t="str">
        <f t="shared" si="517"/>
        <v>Yellow</v>
      </c>
      <c r="BZ472" s="8" t="str">
        <f t="shared" si="518"/>
        <v>Yellow</v>
      </c>
      <c r="CA472" s="8" t="str">
        <f t="shared" si="519"/>
        <v>Yellow</v>
      </c>
      <c r="CB472" s="8" t="str">
        <f t="shared" si="520"/>
        <v/>
      </c>
      <c r="CC472" s="8" t="str">
        <f t="shared" si="521"/>
        <v>Yellow</v>
      </c>
      <c r="CD472" s="8" t="str">
        <f t="shared" si="522"/>
        <v>Yellow</v>
      </c>
      <c r="CE472" s="8" t="str">
        <f t="shared" si="523"/>
        <v>Yellow</v>
      </c>
      <c r="CF472" s="8" t="str">
        <f t="shared" si="524"/>
        <v>Yellow</v>
      </c>
      <c r="CG472" s="8" t="str">
        <f t="shared" si="563"/>
        <v>Yellow</v>
      </c>
      <c r="CH472" s="8" t="str">
        <f t="shared" si="525"/>
        <v/>
      </c>
      <c r="CI472" s="8" t="str">
        <f t="shared" si="564"/>
        <v>Yellow</v>
      </c>
      <c r="CJ472" s="8" t="str">
        <f t="shared" si="526"/>
        <v>Yellow</v>
      </c>
      <c r="CL472" s="10" t="str">
        <f t="shared" si="565"/>
        <v>United States - Fort Lauderdale - The Whitfield Las Olas Hotel &amp; Spa</v>
      </c>
      <c r="CN472" s="22" t="str">
        <f t="shared" si="527"/>
        <v/>
      </c>
      <c r="CO472" s="22" t="str">
        <f t="shared" si="528"/>
        <v/>
      </c>
      <c r="CP472" s="22" t="str">
        <f t="shared" si="529"/>
        <v/>
      </c>
      <c r="CQ472" s="22" t="str">
        <f t="shared" si="530"/>
        <v/>
      </c>
      <c r="CR472" s="22" t="str">
        <f t="shared" si="566"/>
        <v/>
      </c>
      <c r="CS472" s="22" t="str">
        <f t="shared" si="567"/>
        <v/>
      </c>
      <c r="CY472" s="8" t="str">
        <f t="shared" si="531"/>
        <v>X</v>
      </c>
      <c r="CZ472" s="29" t="str">
        <f t="shared" si="532"/>
        <v>X</v>
      </c>
      <c r="DB472" s="8" t="str">
        <f t="shared" si="533"/>
        <v>X</v>
      </c>
      <c r="DC472" s="8" t="str">
        <f t="shared" si="534"/>
        <v>X</v>
      </c>
      <c r="DD472" s="8" t="str">
        <f t="shared" si="535"/>
        <v>X</v>
      </c>
      <c r="DE472" s="8" t="str">
        <f t="shared" si="536"/>
        <v>X</v>
      </c>
      <c r="DF472" s="8" t="str">
        <f t="shared" si="537"/>
        <v>X</v>
      </c>
      <c r="DG472" s="8" t="str">
        <f t="shared" si="538"/>
        <v>X</v>
      </c>
      <c r="DH472" s="8" t="str">
        <f t="shared" si="539"/>
        <v>X</v>
      </c>
      <c r="DI472" s="8" t="str">
        <f t="shared" si="540"/>
        <v>X</v>
      </c>
      <c r="DJ472" s="8" t="str">
        <f t="shared" si="541"/>
        <v>X</v>
      </c>
      <c r="DK472" s="8" t="str">
        <f t="shared" si="542"/>
        <v>X</v>
      </c>
      <c r="DL472" s="8" t="str">
        <f t="shared" si="543"/>
        <v>X</v>
      </c>
      <c r="DM472" s="8" t="str">
        <f t="shared" si="544"/>
        <v>X</v>
      </c>
      <c r="DN472" s="8" t="str">
        <f t="shared" si="545"/>
        <v>X</v>
      </c>
      <c r="DO472" s="8" t="str">
        <f t="shared" si="546"/>
        <v>X</v>
      </c>
      <c r="DP472" s="8" t="str">
        <f t="shared" si="547"/>
        <v>X</v>
      </c>
      <c r="DQ472" s="8" t="str">
        <f t="shared" si="548"/>
        <v>X</v>
      </c>
      <c r="DR472" s="8" t="str">
        <f t="shared" si="549"/>
        <v>X</v>
      </c>
      <c r="DS472" s="8" t="str">
        <f t="shared" si="550"/>
        <v>X</v>
      </c>
      <c r="DT472" s="8" t="str">
        <f t="shared" si="551"/>
        <v>X</v>
      </c>
      <c r="DU472" s="8" t="str">
        <f t="shared" si="552"/>
        <v>X</v>
      </c>
      <c r="DV472" s="8" t="str">
        <f t="shared" si="553"/>
        <v>X</v>
      </c>
      <c r="DW472" s="8" t="str">
        <f t="shared" si="554"/>
        <v>X</v>
      </c>
      <c r="DX472" s="8" t="str">
        <f t="shared" si="555"/>
        <v>X</v>
      </c>
      <c r="DZ472" s="8" t="str">
        <f t="shared" si="556"/>
        <v>X</v>
      </c>
      <c r="EB472" s="8">
        <f>IF($DZ472="", "", COUNTIF($DZ$11:$DZ472, "X"))</f>
        <v>462</v>
      </c>
      <c r="ED472" s="10" t="str">
        <f t="shared" si="557"/>
        <v>462. The Whitfield Las Olas Hotel &amp; Spa</v>
      </c>
      <c r="EF472" s="8">
        <v>462</v>
      </c>
      <c r="EH472" s="10" t="str">
        <f>IF($B472="", "", IF(COUNTIF($B$11:$B472, $B472)&gt;1, "", $B472))</f>
        <v/>
      </c>
      <c r="EI472" s="8" t="str">
        <f t="shared" si="558"/>
        <v/>
      </c>
      <c r="EJ472" s="10" t="str">
        <f t="shared" si="559"/>
        <v/>
      </c>
      <c r="EL472" s="10" t="str">
        <f>IF($C472="", "", IF(COUNTIF($C$11:$C472, $C472)&gt;1, "", $C472))</f>
        <v>Fort Lauderdale</v>
      </c>
      <c r="EM472" s="8">
        <f t="shared" si="560"/>
        <v>98</v>
      </c>
      <c r="EN472" s="10" t="str">
        <f t="shared" si="561"/>
        <v/>
      </c>
    </row>
    <row r="473" spans="1:144" hidden="1" x14ac:dyDescent="0.35">
      <c r="A473" s="2"/>
      <c r="B473" s="41" t="s">
        <v>733</v>
      </c>
      <c r="C473" s="42" t="s">
        <v>753</v>
      </c>
      <c r="D473" s="42" t="s">
        <v>754</v>
      </c>
      <c r="E473" s="49">
        <v>40</v>
      </c>
      <c r="F473" s="49">
        <v>0</v>
      </c>
      <c r="G473" s="49">
        <v>40</v>
      </c>
      <c r="H473" s="49" t="s">
        <v>137</v>
      </c>
      <c r="I473" s="42" t="s">
        <v>137</v>
      </c>
      <c r="J473" s="50" t="s">
        <v>137</v>
      </c>
      <c r="K473" s="49" t="s">
        <v>137</v>
      </c>
      <c r="L473" s="49" t="s">
        <v>137</v>
      </c>
      <c r="M473" s="49" t="s">
        <v>137</v>
      </c>
      <c r="N473" s="49" t="s">
        <v>137</v>
      </c>
      <c r="O473" s="49" t="s">
        <v>137</v>
      </c>
      <c r="P473" s="49" t="s">
        <v>137</v>
      </c>
      <c r="Q473" s="49" t="s">
        <v>137</v>
      </c>
      <c r="R473" s="49" t="s">
        <v>137</v>
      </c>
      <c r="S473" s="50" t="s">
        <v>137</v>
      </c>
      <c r="T473" s="49" t="s">
        <v>137</v>
      </c>
      <c r="U473" s="49" t="s">
        <v>137</v>
      </c>
      <c r="V473" s="49" t="s">
        <v>137</v>
      </c>
      <c r="W473" s="50" t="s">
        <v>7</v>
      </c>
      <c r="X473" s="49" t="s">
        <v>137</v>
      </c>
      <c r="Y473" s="50" t="s">
        <v>137</v>
      </c>
      <c r="Z473" s="49" t="s">
        <v>137</v>
      </c>
      <c r="AA473" s="49" t="s">
        <v>137</v>
      </c>
      <c r="AB473" s="67" t="s">
        <v>137</v>
      </c>
      <c r="AC473" s="63" t="s">
        <v>830</v>
      </c>
      <c r="AD473" s="63" t="s">
        <v>1164</v>
      </c>
      <c r="AE473" s="43" t="s">
        <v>137</v>
      </c>
      <c r="AF473" s="2"/>
      <c r="BE473" s="8" t="str">
        <f t="shared" si="562"/>
        <v>X</v>
      </c>
      <c r="BG473" s="8" t="str">
        <f t="shared" si="499"/>
        <v/>
      </c>
      <c r="BH473" s="8" t="str">
        <f t="shared" si="500"/>
        <v/>
      </c>
      <c r="BI473" s="8" t="str">
        <f t="shared" si="501"/>
        <v/>
      </c>
      <c r="BJ473" s="8" t="str">
        <f t="shared" si="502"/>
        <v/>
      </c>
      <c r="BK473" s="8" t="str">
        <f t="shared" si="503"/>
        <v/>
      </c>
      <c r="BL473" s="8" t="str">
        <f t="shared" si="504"/>
        <v/>
      </c>
      <c r="BM473" s="8" t="str">
        <f t="shared" si="505"/>
        <v>Yellow</v>
      </c>
      <c r="BN473" s="8" t="str">
        <f t="shared" si="506"/>
        <v>Yellow</v>
      </c>
      <c r="BO473" s="8" t="str">
        <f t="shared" si="507"/>
        <v>Yellow</v>
      </c>
      <c r="BP473" s="8" t="str">
        <f t="shared" si="508"/>
        <v>Yellow</v>
      </c>
      <c r="BQ473" s="8" t="str">
        <f t="shared" si="509"/>
        <v>Yellow</v>
      </c>
      <c r="BR473" s="8" t="str">
        <f t="shared" si="510"/>
        <v>Yellow</v>
      </c>
      <c r="BS473" s="8" t="str">
        <f t="shared" si="511"/>
        <v>Yellow</v>
      </c>
      <c r="BT473" s="8" t="str">
        <f t="shared" si="512"/>
        <v>Yellow</v>
      </c>
      <c r="BU473" s="8" t="str">
        <f t="shared" si="513"/>
        <v>Yellow</v>
      </c>
      <c r="BV473" s="8" t="str">
        <f t="shared" si="514"/>
        <v>Yellow</v>
      </c>
      <c r="BW473" s="8" t="str">
        <f t="shared" si="515"/>
        <v>Yellow</v>
      </c>
      <c r="BX473" s="8" t="str">
        <f t="shared" si="516"/>
        <v>Yellow</v>
      </c>
      <c r="BY473" s="8" t="str">
        <f t="shared" si="517"/>
        <v>Yellow</v>
      </c>
      <c r="BZ473" s="8" t="str">
        <f t="shared" si="518"/>
        <v>Yellow</v>
      </c>
      <c r="CA473" s="8" t="str">
        <f t="shared" si="519"/>
        <v>Yellow</v>
      </c>
      <c r="CB473" s="8" t="str">
        <f t="shared" si="520"/>
        <v/>
      </c>
      <c r="CC473" s="8" t="str">
        <f t="shared" si="521"/>
        <v>Yellow</v>
      </c>
      <c r="CD473" s="8" t="str">
        <f t="shared" si="522"/>
        <v>Yellow</v>
      </c>
      <c r="CE473" s="8" t="str">
        <f t="shared" si="523"/>
        <v>Yellow</v>
      </c>
      <c r="CF473" s="8" t="str">
        <f t="shared" si="524"/>
        <v>Yellow</v>
      </c>
      <c r="CG473" s="8" t="str">
        <f t="shared" si="563"/>
        <v>Yellow</v>
      </c>
      <c r="CH473" s="8" t="str">
        <f t="shared" si="525"/>
        <v/>
      </c>
      <c r="CI473" s="8" t="str">
        <f t="shared" si="564"/>
        <v/>
      </c>
      <c r="CJ473" s="8" t="str">
        <f t="shared" si="526"/>
        <v>Yellow</v>
      </c>
      <c r="CL473" s="10" t="str">
        <f t="shared" si="565"/>
        <v>United States - Sedona - Ambiente A Landscape Hotel</v>
      </c>
      <c r="CN473" s="22" t="str">
        <f t="shared" si="527"/>
        <v/>
      </c>
      <c r="CO473" s="22" t="str">
        <f t="shared" si="528"/>
        <v/>
      </c>
      <c r="CP473" s="22" t="str">
        <f t="shared" si="529"/>
        <v/>
      </c>
      <c r="CQ473" s="22" t="str">
        <f t="shared" si="530"/>
        <v/>
      </c>
      <c r="CR473" s="22" t="str">
        <f t="shared" si="566"/>
        <v/>
      </c>
      <c r="CS473" s="22" t="str">
        <f t="shared" si="567"/>
        <v/>
      </c>
      <c r="CY473" s="8" t="str">
        <f t="shared" si="531"/>
        <v>X</v>
      </c>
      <c r="CZ473" s="29" t="str">
        <f t="shared" si="532"/>
        <v>X</v>
      </c>
      <c r="DB473" s="8" t="str">
        <f t="shared" si="533"/>
        <v>X</v>
      </c>
      <c r="DC473" s="8" t="str">
        <f t="shared" si="534"/>
        <v>X</v>
      </c>
      <c r="DD473" s="8" t="str">
        <f t="shared" si="535"/>
        <v>X</v>
      </c>
      <c r="DE473" s="8" t="str">
        <f t="shared" si="536"/>
        <v>X</v>
      </c>
      <c r="DF473" s="8" t="str">
        <f t="shared" si="537"/>
        <v>X</v>
      </c>
      <c r="DG473" s="8" t="str">
        <f t="shared" si="538"/>
        <v>X</v>
      </c>
      <c r="DH473" s="8" t="str">
        <f t="shared" si="539"/>
        <v>X</v>
      </c>
      <c r="DI473" s="8" t="str">
        <f t="shared" si="540"/>
        <v>X</v>
      </c>
      <c r="DJ473" s="8" t="str">
        <f t="shared" si="541"/>
        <v>X</v>
      </c>
      <c r="DK473" s="8" t="str">
        <f t="shared" si="542"/>
        <v>X</v>
      </c>
      <c r="DL473" s="8" t="str">
        <f t="shared" si="543"/>
        <v>X</v>
      </c>
      <c r="DM473" s="8" t="str">
        <f t="shared" si="544"/>
        <v>X</v>
      </c>
      <c r="DN473" s="8" t="str">
        <f t="shared" si="545"/>
        <v>X</v>
      </c>
      <c r="DO473" s="8" t="str">
        <f t="shared" si="546"/>
        <v>X</v>
      </c>
      <c r="DP473" s="8" t="str">
        <f t="shared" si="547"/>
        <v>X</v>
      </c>
      <c r="DQ473" s="8" t="str">
        <f t="shared" si="548"/>
        <v>X</v>
      </c>
      <c r="DR473" s="8" t="str">
        <f t="shared" si="549"/>
        <v>X</v>
      </c>
      <c r="DS473" s="8" t="str">
        <f t="shared" si="550"/>
        <v>X</v>
      </c>
      <c r="DT473" s="8" t="str">
        <f t="shared" si="551"/>
        <v>X</v>
      </c>
      <c r="DU473" s="8" t="str">
        <f t="shared" si="552"/>
        <v>X</v>
      </c>
      <c r="DV473" s="8" t="str">
        <f t="shared" si="553"/>
        <v>X</v>
      </c>
      <c r="DW473" s="8" t="str">
        <f t="shared" si="554"/>
        <v>X</v>
      </c>
      <c r="DX473" s="8" t="str">
        <f t="shared" si="555"/>
        <v>X</v>
      </c>
      <c r="DZ473" s="8" t="str">
        <f t="shared" si="556"/>
        <v>X</v>
      </c>
      <c r="EB473" s="8">
        <f>IF($DZ473="", "", COUNTIF($DZ$11:$DZ473, "X"))</f>
        <v>463</v>
      </c>
      <c r="ED473" s="10" t="str">
        <f t="shared" si="557"/>
        <v>463. Ambiente A Landscape Hotel</v>
      </c>
      <c r="EF473" s="8">
        <v>463</v>
      </c>
      <c r="EH473" s="10" t="str">
        <f>IF($B473="", "", IF(COUNTIF($B$11:$B473, $B473)&gt;1, "", $B473))</f>
        <v/>
      </c>
      <c r="EI473" s="8" t="str">
        <f t="shared" si="558"/>
        <v/>
      </c>
      <c r="EJ473" s="10" t="str">
        <f t="shared" si="559"/>
        <v/>
      </c>
      <c r="EL473" s="10" t="str">
        <f>IF($C473="", "", IF(COUNTIF($C$11:$C473, $C473)&gt;1, "", $C473))</f>
        <v>Sedona</v>
      </c>
      <c r="EM473" s="8">
        <f t="shared" si="560"/>
        <v>288</v>
      </c>
      <c r="EN473" s="10" t="str">
        <f t="shared" si="561"/>
        <v/>
      </c>
    </row>
    <row r="474" spans="1:144" hidden="1" x14ac:dyDescent="0.35">
      <c r="A474" s="2"/>
      <c r="B474" s="41" t="s">
        <v>733</v>
      </c>
      <c r="C474" s="42" t="s">
        <v>740</v>
      </c>
      <c r="D474" s="42" t="s">
        <v>741</v>
      </c>
      <c r="E474" s="49">
        <v>9</v>
      </c>
      <c r="F474" s="49">
        <v>0</v>
      </c>
      <c r="G474" s="49">
        <v>9</v>
      </c>
      <c r="H474" s="49">
        <v>0</v>
      </c>
      <c r="I474" s="42" t="s">
        <v>137</v>
      </c>
      <c r="J474" s="50" t="s">
        <v>137</v>
      </c>
      <c r="K474" s="49" t="s">
        <v>137</v>
      </c>
      <c r="L474" s="49" t="s">
        <v>137</v>
      </c>
      <c r="M474" s="49" t="s">
        <v>137</v>
      </c>
      <c r="N474" s="49" t="s">
        <v>137</v>
      </c>
      <c r="O474" s="49" t="s">
        <v>137</v>
      </c>
      <c r="P474" s="49" t="s">
        <v>137</v>
      </c>
      <c r="Q474" s="49" t="s">
        <v>137</v>
      </c>
      <c r="R474" s="49" t="s">
        <v>137</v>
      </c>
      <c r="S474" s="50" t="s">
        <v>137</v>
      </c>
      <c r="T474" s="49" t="s">
        <v>137</v>
      </c>
      <c r="U474" s="49" t="s">
        <v>137</v>
      </c>
      <c r="V474" s="49" t="s">
        <v>137</v>
      </c>
      <c r="W474" s="50" t="s">
        <v>7</v>
      </c>
      <c r="X474" s="49" t="s">
        <v>137</v>
      </c>
      <c r="Y474" s="50" t="s">
        <v>137</v>
      </c>
      <c r="Z474" s="49" t="s">
        <v>137</v>
      </c>
      <c r="AA474" s="49" t="s">
        <v>137</v>
      </c>
      <c r="AB474" s="67" t="s">
        <v>137</v>
      </c>
      <c r="AC474" s="63" t="s">
        <v>830</v>
      </c>
      <c r="AD474" s="63" t="s">
        <v>1159</v>
      </c>
      <c r="AE474" s="43" t="s">
        <v>137</v>
      </c>
      <c r="AF474" s="2"/>
      <c r="BE474" s="8" t="str">
        <f t="shared" si="562"/>
        <v>X</v>
      </c>
      <c r="BG474" s="8" t="str">
        <f t="shared" si="499"/>
        <v/>
      </c>
      <c r="BH474" s="8" t="str">
        <f t="shared" si="500"/>
        <v/>
      </c>
      <c r="BI474" s="8" t="str">
        <f t="shared" si="501"/>
        <v/>
      </c>
      <c r="BJ474" s="8" t="str">
        <f t="shared" si="502"/>
        <v/>
      </c>
      <c r="BK474" s="8" t="str">
        <f t="shared" si="503"/>
        <v/>
      </c>
      <c r="BL474" s="8" t="str">
        <f t="shared" si="504"/>
        <v/>
      </c>
      <c r="BM474" s="8" t="str">
        <f t="shared" si="505"/>
        <v/>
      </c>
      <c r="BN474" s="8" t="str">
        <f t="shared" si="506"/>
        <v>Yellow</v>
      </c>
      <c r="BO474" s="8" t="str">
        <f t="shared" si="507"/>
        <v>Yellow</v>
      </c>
      <c r="BP474" s="8" t="str">
        <f t="shared" si="508"/>
        <v>Yellow</v>
      </c>
      <c r="BQ474" s="8" t="str">
        <f t="shared" si="509"/>
        <v>Yellow</v>
      </c>
      <c r="BR474" s="8" t="str">
        <f t="shared" si="510"/>
        <v>Yellow</v>
      </c>
      <c r="BS474" s="8" t="str">
        <f t="shared" si="511"/>
        <v>Yellow</v>
      </c>
      <c r="BT474" s="8" t="str">
        <f t="shared" si="512"/>
        <v>Yellow</v>
      </c>
      <c r="BU474" s="8" t="str">
        <f t="shared" si="513"/>
        <v>Yellow</v>
      </c>
      <c r="BV474" s="8" t="str">
        <f t="shared" si="514"/>
        <v>Yellow</v>
      </c>
      <c r="BW474" s="8" t="str">
        <f t="shared" si="515"/>
        <v>Yellow</v>
      </c>
      <c r="BX474" s="8" t="str">
        <f t="shared" si="516"/>
        <v>Yellow</v>
      </c>
      <c r="BY474" s="8" t="str">
        <f t="shared" si="517"/>
        <v>Yellow</v>
      </c>
      <c r="BZ474" s="8" t="str">
        <f t="shared" si="518"/>
        <v>Yellow</v>
      </c>
      <c r="CA474" s="8" t="str">
        <f t="shared" si="519"/>
        <v>Yellow</v>
      </c>
      <c r="CB474" s="8" t="str">
        <f t="shared" si="520"/>
        <v/>
      </c>
      <c r="CC474" s="8" t="str">
        <f t="shared" si="521"/>
        <v>Yellow</v>
      </c>
      <c r="CD474" s="8" t="str">
        <f t="shared" si="522"/>
        <v>Yellow</v>
      </c>
      <c r="CE474" s="8" t="str">
        <f t="shared" si="523"/>
        <v>Yellow</v>
      </c>
      <c r="CF474" s="8" t="str">
        <f t="shared" si="524"/>
        <v>Yellow</v>
      </c>
      <c r="CG474" s="8" t="str">
        <f t="shared" si="563"/>
        <v>Yellow</v>
      </c>
      <c r="CH474" s="8" t="str">
        <f t="shared" si="525"/>
        <v/>
      </c>
      <c r="CI474" s="8" t="str">
        <f t="shared" si="564"/>
        <v/>
      </c>
      <c r="CJ474" s="8" t="str">
        <f t="shared" si="526"/>
        <v>Yellow</v>
      </c>
      <c r="CL474" s="10" t="str">
        <f t="shared" si="565"/>
        <v>United States - Honolulu - Espacio, The Jewel of Waikiki</v>
      </c>
      <c r="CN474" s="22" t="str">
        <f t="shared" si="527"/>
        <v/>
      </c>
      <c r="CO474" s="22" t="str">
        <f t="shared" si="528"/>
        <v/>
      </c>
      <c r="CP474" s="22" t="str">
        <f t="shared" si="529"/>
        <v/>
      </c>
      <c r="CQ474" s="22" t="str">
        <f t="shared" si="530"/>
        <v/>
      </c>
      <c r="CR474" s="22" t="str">
        <f t="shared" si="566"/>
        <v/>
      </c>
      <c r="CS474" s="22" t="str">
        <f t="shared" si="567"/>
        <v/>
      </c>
      <c r="CY474" s="8" t="str">
        <f t="shared" si="531"/>
        <v>X</v>
      </c>
      <c r="CZ474" s="29" t="str">
        <f t="shared" si="532"/>
        <v>X</v>
      </c>
      <c r="DB474" s="8" t="str">
        <f t="shared" si="533"/>
        <v>X</v>
      </c>
      <c r="DC474" s="8" t="str">
        <f t="shared" si="534"/>
        <v>X</v>
      </c>
      <c r="DD474" s="8" t="str">
        <f t="shared" si="535"/>
        <v>X</v>
      </c>
      <c r="DE474" s="8" t="str">
        <f t="shared" si="536"/>
        <v>X</v>
      </c>
      <c r="DF474" s="8" t="str">
        <f t="shared" si="537"/>
        <v>X</v>
      </c>
      <c r="DG474" s="8" t="str">
        <f t="shared" si="538"/>
        <v>X</v>
      </c>
      <c r="DH474" s="8" t="str">
        <f t="shared" si="539"/>
        <v>X</v>
      </c>
      <c r="DI474" s="8" t="str">
        <f t="shared" si="540"/>
        <v>X</v>
      </c>
      <c r="DJ474" s="8" t="str">
        <f t="shared" si="541"/>
        <v>X</v>
      </c>
      <c r="DK474" s="8" t="str">
        <f t="shared" si="542"/>
        <v>X</v>
      </c>
      <c r="DL474" s="8" t="str">
        <f t="shared" si="543"/>
        <v>X</v>
      </c>
      <c r="DM474" s="8" t="str">
        <f t="shared" si="544"/>
        <v>X</v>
      </c>
      <c r="DN474" s="8" t="str">
        <f t="shared" si="545"/>
        <v>X</v>
      </c>
      <c r="DO474" s="8" t="str">
        <f t="shared" si="546"/>
        <v>X</v>
      </c>
      <c r="DP474" s="8" t="str">
        <f t="shared" si="547"/>
        <v>X</v>
      </c>
      <c r="DQ474" s="8" t="str">
        <f t="shared" si="548"/>
        <v>X</v>
      </c>
      <c r="DR474" s="8" t="str">
        <f t="shared" si="549"/>
        <v>X</v>
      </c>
      <c r="DS474" s="8" t="str">
        <f t="shared" si="550"/>
        <v>X</v>
      </c>
      <c r="DT474" s="8" t="str">
        <f t="shared" si="551"/>
        <v>X</v>
      </c>
      <c r="DU474" s="8" t="str">
        <f t="shared" si="552"/>
        <v>X</v>
      </c>
      <c r="DV474" s="8" t="str">
        <f t="shared" si="553"/>
        <v>X</v>
      </c>
      <c r="DW474" s="8" t="str">
        <f t="shared" si="554"/>
        <v>X</v>
      </c>
      <c r="DX474" s="8" t="str">
        <f t="shared" si="555"/>
        <v>X</v>
      </c>
      <c r="DZ474" s="8" t="str">
        <f t="shared" si="556"/>
        <v>X</v>
      </c>
      <c r="EB474" s="8">
        <f>IF($DZ474="", "", COUNTIF($DZ$11:$DZ474, "X"))</f>
        <v>464</v>
      </c>
      <c r="ED474" s="10" t="str">
        <f t="shared" si="557"/>
        <v>464. Espacio, The Jewel of Waikiki</v>
      </c>
      <c r="EF474" s="8">
        <v>464</v>
      </c>
      <c r="EH474" s="10" t="str">
        <f>IF($B474="", "", IF(COUNTIF($B$11:$B474, $B474)&gt;1, "", $B474))</f>
        <v/>
      </c>
      <c r="EI474" s="8" t="str">
        <f t="shared" si="558"/>
        <v/>
      </c>
      <c r="EJ474" s="10" t="str">
        <f t="shared" si="559"/>
        <v/>
      </c>
      <c r="EL474" s="10" t="str">
        <f>IF($C474="", "", IF(COUNTIF($C$11:$C474, $C474)&gt;1, "", $C474))</f>
        <v/>
      </c>
      <c r="EM474" s="8" t="str">
        <f t="shared" si="560"/>
        <v/>
      </c>
      <c r="EN474" s="10" t="str">
        <f t="shared" si="561"/>
        <v/>
      </c>
    </row>
    <row r="475" spans="1:144" hidden="1" x14ac:dyDescent="0.35">
      <c r="A475" s="2"/>
      <c r="B475" s="41" t="s">
        <v>733</v>
      </c>
      <c r="C475" s="42" t="s">
        <v>751</v>
      </c>
      <c r="D475" s="42" t="s">
        <v>752</v>
      </c>
      <c r="E475" s="49">
        <v>134</v>
      </c>
      <c r="F475" s="49">
        <v>126</v>
      </c>
      <c r="G475" s="49">
        <v>8</v>
      </c>
      <c r="H475" s="49">
        <v>5</v>
      </c>
      <c r="I475" s="42" t="s">
        <v>137</v>
      </c>
      <c r="J475" s="50" t="s">
        <v>137</v>
      </c>
      <c r="K475" s="49">
        <v>126</v>
      </c>
      <c r="L475" s="49">
        <v>1021</v>
      </c>
      <c r="M475" s="49">
        <v>300</v>
      </c>
      <c r="N475" s="49">
        <v>250</v>
      </c>
      <c r="O475" s="49">
        <v>200</v>
      </c>
      <c r="P475" s="49">
        <v>150</v>
      </c>
      <c r="Q475" s="49">
        <v>250</v>
      </c>
      <c r="R475" s="49">
        <v>250</v>
      </c>
      <c r="S475" s="50" t="s">
        <v>7</v>
      </c>
      <c r="T475" s="49" t="s">
        <v>137</v>
      </c>
      <c r="U475" s="49" t="s">
        <v>137</v>
      </c>
      <c r="V475" s="49" t="s">
        <v>137</v>
      </c>
      <c r="W475" s="50" t="s">
        <v>7</v>
      </c>
      <c r="X475" s="49" t="s">
        <v>137</v>
      </c>
      <c r="Y475" s="50" t="s">
        <v>137</v>
      </c>
      <c r="Z475" s="49" t="s">
        <v>137</v>
      </c>
      <c r="AA475" s="49">
        <v>16.78</v>
      </c>
      <c r="AB475" s="67" t="s">
        <v>137</v>
      </c>
      <c r="AC475" s="63" t="s">
        <v>830</v>
      </c>
      <c r="AD475" s="63" t="s">
        <v>1163</v>
      </c>
      <c r="AE475" s="43" t="s">
        <v>137</v>
      </c>
      <c r="AF475" s="2"/>
      <c r="BE475" s="8" t="str">
        <f t="shared" si="562"/>
        <v>X</v>
      </c>
      <c r="BG475" s="8" t="str">
        <f t="shared" si="499"/>
        <v/>
      </c>
      <c r="BH475" s="8" t="str">
        <f t="shared" si="500"/>
        <v/>
      </c>
      <c r="BI475" s="8" t="str">
        <f t="shared" si="501"/>
        <v/>
      </c>
      <c r="BJ475" s="8" t="str">
        <f t="shared" si="502"/>
        <v/>
      </c>
      <c r="BK475" s="8" t="str">
        <f t="shared" si="503"/>
        <v/>
      </c>
      <c r="BL475" s="8" t="str">
        <f t="shared" si="504"/>
        <v/>
      </c>
      <c r="BM475" s="8" t="str">
        <f t="shared" si="505"/>
        <v/>
      </c>
      <c r="BN475" s="8" t="str">
        <f t="shared" si="506"/>
        <v>Yellow</v>
      </c>
      <c r="BO475" s="8" t="str">
        <f t="shared" si="507"/>
        <v>Yellow</v>
      </c>
      <c r="BP475" s="8" t="str">
        <f t="shared" si="508"/>
        <v/>
      </c>
      <c r="BQ475" s="8" t="str">
        <f t="shared" si="509"/>
        <v/>
      </c>
      <c r="BR475" s="8" t="str">
        <f t="shared" si="510"/>
        <v/>
      </c>
      <c r="BS475" s="8" t="str">
        <f t="shared" si="511"/>
        <v/>
      </c>
      <c r="BT475" s="8" t="str">
        <f t="shared" si="512"/>
        <v/>
      </c>
      <c r="BU475" s="8" t="str">
        <f t="shared" si="513"/>
        <v/>
      </c>
      <c r="BV475" s="8" t="str">
        <f t="shared" si="514"/>
        <v/>
      </c>
      <c r="BW475" s="8" t="str">
        <f t="shared" si="515"/>
        <v/>
      </c>
      <c r="BX475" s="8" t="str">
        <f t="shared" si="516"/>
        <v/>
      </c>
      <c r="BY475" s="8" t="str">
        <f t="shared" si="517"/>
        <v>Yellow</v>
      </c>
      <c r="BZ475" s="8" t="str">
        <f t="shared" si="518"/>
        <v>Yellow</v>
      </c>
      <c r="CA475" s="8" t="str">
        <f t="shared" si="519"/>
        <v>Yellow</v>
      </c>
      <c r="CB475" s="8" t="str">
        <f t="shared" si="520"/>
        <v/>
      </c>
      <c r="CC475" s="8" t="str">
        <f t="shared" si="521"/>
        <v>Yellow</v>
      </c>
      <c r="CD475" s="8" t="str">
        <f t="shared" si="522"/>
        <v>Yellow</v>
      </c>
      <c r="CE475" s="8" t="str">
        <f t="shared" si="523"/>
        <v>Yellow</v>
      </c>
      <c r="CF475" s="8" t="str">
        <f t="shared" si="524"/>
        <v/>
      </c>
      <c r="CG475" s="8" t="str">
        <f t="shared" si="563"/>
        <v>Yellow</v>
      </c>
      <c r="CH475" s="8" t="str">
        <f t="shared" si="525"/>
        <v/>
      </c>
      <c r="CI475" s="8" t="str">
        <f t="shared" si="564"/>
        <v/>
      </c>
      <c r="CJ475" s="8" t="str">
        <f t="shared" si="526"/>
        <v>Yellow</v>
      </c>
      <c r="CL475" s="10" t="str">
        <f t="shared" si="565"/>
        <v>United States - Dallas - Hôtel Swexan</v>
      </c>
      <c r="CN475" s="22">
        <f t="shared" si="527"/>
        <v>1021</v>
      </c>
      <c r="CO475" s="22" t="str">
        <f t="shared" si="528"/>
        <v/>
      </c>
      <c r="CP475" s="22" t="str">
        <f t="shared" si="529"/>
        <v/>
      </c>
      <c r="CQ475" s="22" t="str">
        <f t="shared" si="530"/>
        <v/>
      </c>
      <c r="CR475" s="22" t="str">
        <f t="shared" si="566"/>
        <v/>
      </c>
      <c r="CS475" s="22">
        <f t="shared" si="567"/>
        <v>16.78</v>
      </c>
      <c r="CY475" s="8" t="str">
        <f t="shared" si="531"/>
        <v>X</v>
      </c>
      <c r="CZ475" s="29" t="str">
        <f t="shared" si="532"/>
        <v>X</v>
      </c>
      <c r="DB475" s="8" t="str">
        <f t="shared" si="533"/>
        <v>X</v>
      </c>
      <c r="DC475" s="8" t="str">
        <f t="shared" si="534"/>
        <v>X</v>
      </c>
      <c r="DD475" s="8" t="str">
        <f t="shared" si="535"/>
        <v>X</v>
      </c>
      <c r="DE475" s="8" t="str">
        <f t="shared" si="536"/>
        <v>X</v>
      </c>
      <c r="DF475" s="8" t="str">
        <f t="shared" si="537"/>
        <v>X</v>
      </c>
      <c r="DG475" s="8" t="str">
        <f t="shared" si="538"/>
        <v>X</v>
      </c>
      <c r="DH475" s="8" t="str">
        <f t="shared" si="539"/>
        <v>X</v>
      </c>
      <c r="DI475" s="8" t="str">
        <f t="shared" si="540"/>
        <v>X</v>
      </c>
      <c r="DJ475" s="8" t="str">
        <f t="shared" si="541"/>
        <v>X</v>
      </c>
      <c r="DK475" s="8" t="str">
        <f t="shared" si="542"/>
        <v>X</v>
      </c>
      <c r="DL475" s="8" t="str">
        <f t="shared" si="543"/>
        <v>X</v>
      </c>
      <c r="DM475" s="8" t="str">
        <f t="shared" si="544"/>
        <v>X</v>
      </c>
      <c r="DN475" s="8" t="str">
        <f t="shared" si="545"/>
        <v>X</v>
      </c>
      <c r="DO475" s="8" t="str">
        <f t="shared" si="546"/>
        <v>X</v>
      </c>
      <c r="DP475" s="8" t="str">
        <f t="shared" si="547"/>
        <v>X</v>
      </c>
      <c r="DQ475" s="8" t="str">
        <f t="shared" si="548"/>
        <v>X</v>
      </c>
      <c r="DR475" s="8" t="str">
        <f t="shared" si="549"/>
        <v>X</v>
      </c>
      <c r="DS475" s="8" t="str">
        <f t="shared" si="550"/>
        <v>X</v>
      </c>
      <c r="DT475" s="8" t="str">
        <f t="shared" si="551"/>
        <v>X</v>
      </c>
      <c r="DU475" s="8" t="str">
        <f t="shared" si="552"/>
        <v>X</v>
      </c>
      <c r="DV475" s="8" t="str">
        <f t="shared" si="553"/>
        <v>X</v>
      </c>
      <c r="DW475" s="8" t="str">
        <f t="shared" si="554"/>
        <v>X</v>
      </c>
      <c r="DX475" s="8" t="str">
        <f t="shared" si="555"/>
        <v>X</v>
      </c>
      <c r="DZ475" s="8" t="str">
        <f t="shared" si="556"/>
        <v>X</v>
      </c>
      <c r="EB475" s="8">
        <f>IF($DZ475="", "", COUNTIF($DZ$11:$DZ475, "X"))</f>
        <v>465</v>
      </c>
      <c r="ED475" s="10" t="str">
        <f t="shared" si="557"/>
        <v>465. Hôtel Swexan</v>
      </c>
      <c r="EF475" s="8">
        <v>465</v>
      </c>
      <c r="EH475" s="10" t="str">
        <f>IF($B475="", "", IF(COUNTIF($B$11:$B475, $B475)&gt;1, "", $B475))</f>
        <v/>
      </c>
      <c r="EI475" s="8" t="str">
        <f t="shared" si="558"/>
        <v/>
      </c>
      <c r="EJ475" s="10" t="str">
        <f t="shared" si="559"/>
        <v/>
      </c>
      <c r="EL475" s="10" t="str">
        <f>IF($C475="", "", IF(COUNTIF($C$11:$C475, $C475)&gt;1, "", $C475))</f>
        <v/>
      </c>
      <c r="EM475" s="8" t="str">
        <f t="shared" si="560"/>
        <v/>
      </c>
      <c r="EN475" s="10" t="str">
        <f t="shared" si="561"/>
        <v/>
      </c>
    </row>
    <row r="476" spans="1:144" hidden="1" x14ac:dyDescent="0.35">
      <c r="A476" s="2"/>
      <c r="B476" s="41" t="s">
        <v>733</v>
      </c>
      <c r="C476" s="42" t="s">
        <v>743</v>
      </c>
      <c r="D476" s="42" t="s">
        <v>744</v>
      </c>
      <c r="E476" s="49">
        <v>149</v>
      </c>
      <c r="F476" s="49">
        <v>129</v>
      </c>
      <c r="G476" s="49">
        <v>20</v>
      </c>
      <c r="H476" s="49">
        <v>0</v>
      </c>
      <c r="I476" s="42" t="s">
        <v>137</v>
      </c>
      <c r="J476" s="50" t="s">
        <v>137</v>
      </c>
      <c r="K476" s="49" t="s">
        <v>137</v>
      </c>
      <c r="L476" s="49" t="s">
        <v>137</v>
      </c>
      <c r="M476" s="49" t="s">
        <v>137</v>
      </c>
      <c r="N476" s="49" t="s">
        <v>137</v>
      </c>
      <c r="O476" s="49" t="s">
        <v>137</v>
      </c>
      <c r="P476" s="49" t="s">
        <v>137</v>
      </c>
      <c r="Q476" s="49" t="s">
        <v>137</v>
      </c>
      <c r="R476" s="49" t="s">
        <v>137</v>
      </c>
      <c r="S476" s="50" t="s">
        <v>137</v>
      </c>
      <c r="T476" s="49" t="s">
        <v>137</v>
      </c>
      <c r="U476" s="49" t="s">
        <v>137</v>
      </c>
      <c r="V476" s="49" t="s">
        <v>137</v>
      </c>
      <c r="W476" s="50" t="s">
        <v>7</v>
      </c>
      <c r="X476" s="49" t="s">
        <v>137</v>
      </c>
      <c r="Y476" s="50" t="s">
        <v>137</v>
      </c>
      <c r="Z476" s="49" t="s">
        <v>137</v>
      </c>
      <c r="AA476" s="49" t="s">
        <v>137</v>
      </c>
      <c r="AB476" s="67" t="s">
        <v>137</v>
      </c>
      <c r="AC476" s="63" t="s">
        <v>830</v>
      </c>
      <c r="AD476" s="63" t="s">
        <v>1235</v>
      </c>
      <c r="AE476" s="43" t="s">
        <v>137</v>
      </c>
      <c r="AF476" s="2"/>
      <c r="BE476" s="8" t="str">
        <f t="shared" si="562"/>
        <v>X</v>
      </c>
      <c r="BG476" s="8" t="str">
        <f t="shared" si="499"/>
        <v/>
      </c>
      <c r="BH476" s="8" t="str">
        <f t="shared" si="500"/>
        <v/>
      </c>
      <c r="BI476" s="8" t="str">
        <f t="shared" si="501"/>
        <v/>
      </c>
      <c r="BJ476" s="8" t="str">
        <f t="shared" si="502"/>
        <v/>
      </c>
      <c r="BK476" s="8" t="str">
        <f t="shared" si="503"/>
        <v/>
      </c>
      <c r="BL476" s="8" t="str">
        <f t="shared" si="504"/>
        <v/>
      </c>
      <c r="BM476" s="8" t="str">
        <f t="shared" si="505"/>
        <v/>
      </c>
      <c r="BN476" s="8" t="str">
        <f t="shared" si="506"/>
        <v>Yellow</v>
      </c>
      <c r="BO476" s="8" t="str">
        <f t="shared" si="507"/>
        <v>Yellow</v>
      </c>
      <c r="BP476" s="8" t="str">
        <f t="shared" si="508"/>
        <v>Yellow</v>
      </c>
      <c r="BQ476" s="8" t="str">
        <f t="shared" si="509"/>
        <v>Yellow</v>
      </c>
      <c r="BR476" s="8" t="str">
        <f t="shared" si="510"/>
        <v>Yellow</v>
      </c>
      <c r="BS476" s="8" t="str">
        <f t="shared" si="511"/>
        <v>Yellow</v>
      </c>
      <c r="BT476" s="8" t="str">
        <f t="shared" si="512"/>
        <v>Yellow</v>
      </c>
      <c r="BU476" s="8" t="str">
        <f t="shared" si="513"/>
        <v>Yellow</v>
      </c>
      <c r="BV476" s="8" t="str">
        <f t="shared" si="514"/>
        <v>Yellow</v>
      </c>
      <c r="BW476" s="8" t="str">
        <f t="shared" si="515"/>
        <v>Yellow</v>
      </c>
      <c r="BX476" s="8" t="str">
        <f t="shared" si="516"/>
        <v>Yellow</v>
      </c>
      <c r="BY476" s="8" t="str">
        <f t="shared" si="517"/>
        <v>Yellow</v>
      </c>
      <c r="BZ476" s="8" t="str">
        <f t="shared" si="518"/>
        <v>Yellow</v>
      </c>
      <c r="CA476" s="8" t="str">
        <f t="shared" si="519"/>
        <v>Yellow</v>
      </c>
      <c r="CB476" s="8" t="str">
        <f t="shared" si="520"/>
        <v/>
      </c>
      <c r="CC476" s="8" t="str">
        <f t="shared" si="521"/>
        <v>Yellow</v>
      </c>
      <c r="CD476" s="8" t="str">
        <f t="shared" si="522"/>
        <v>Yellow</v>
      </c>
      <c r="CE476" s="8" t="str">
        <f t="shared" si="523"/>
        <v>Yellow</v>
      </c>
      <c r="CF476" s="8" t="str">
        <f t="shared" si="524"/>
        <v>Yellow</v>
      </c>
      <c r="CG476" s="8" t="str">
        <f t="shared" si="563"/>
        <v>Yellow</v>
      </c>
      <c r="CH476" s="8" t="str">
        <f t="shared" si="525"/>
        <v/>
      </c>
      <c r="CI476" s="8" t="str">
        <f t="shared" si="564"/>
        <v/>
      </c>
      <c r="CJ476" s="8" t="str">
        <f t="shared" si="526"/>
        <v>Yellow</v>
      </c>
      <c r="CL476" s="10" t="str">
        <f t="shared" si="565"/>
        <v>United States - Savannah - Hotel Bardo Savannah</v>
      </c>
      <c r="CN476" s="22" t="str">
        <f t="shared" si="527"/>
        <v/>
      </c>
      <c r="CO476" s="22" t="str">
        <f t="shared" si="528"/>
        <v/>
      </c>
      <c r="CP476" s="22" t="str">
        <f t="shared" si="529"/>
        <v/>
      </c>
      <c r="CQ476" s="22" t="str">
        <f t="shared" si="530"/>
        <v/>
      </c>
      <c r="CR476" s="22" t="str">
        <f t="shared" si="566"/>
        <v/>
      </c>
      <c r="CS476" s="22" t="str">
        <f t="shared" si="567"/>
        <v/>
      </c>
      <c r="CY476" s="8" t="str">
        <f t="shared" si="531"/>
        <v>X</v>
      </c>
      <c r="CZ476" s="29" t="str">
        <f t="shared" si="532"/>
        <v>X</v>
      </c>
      <c r="DB476" s="8" t="str">
        <f t="shared" si="533"/>
        <v>X</v>
      </c>
      <c r="DC476" s="8" t="str">
        <f t="shared" si="534"/>
        <v>X</v>
      </c>
      <c r="DD476" s="8" t="str">
        <f t="shared" si="535"/>
        <v>X</v>
      </c>
      <c r="DE476" s="8" t="str">
        <f t="shared" si="536"/>
        <v>X</v>
      </c>
      <c r="DF476" s="8" t="str">
        <f t="shared" si="537"/>
        <v>X</v>
      </c>
      <c r="DG476" s="8" t="str">
        <f t="shared" si="538"/>
        <v>X</v>
      </c>
      <c r="DH476" s="8" t="str">
        <f t="shared" si="539"/>
        <v>X</v>
      </c>
      <c r="DI476" s="8" t="str">
        <f t="shared" si="540"/>
        <v>X</v>
      </c>
      <c r="DJ476" s="8" t="str">
        <f t="shared" si="541"/>
        <v>X</v>
      </c>
      <c r="DK476" s="8" t="str">
        <f t="shared" si="542"/>
        <v>X</v>
      </c>
      <c r="DL476" s="8" t="str">
        <f t="shared" si="543"/>
        <v>X</v>
      </c>
      <c r="DM476" s="8" t="str">
        <f t="shared" si="544"/>
        <v>X</v>
      </c>
      <c r="DN476" s="8" t="str">
        <f t="shared" si="545"/>
        <v>X</v>
      </c>
      <c r="DO476" s="8" t="str">
        <f t="shared" si="546"/>
        <v>X</v>
      </c>
      <c r="DP476" s="8" t="str">
        <f t="shared" si="547"/>
        <v>X</v>
      </c>
      <c r="DQ476" s="8" t="str">
        <f t="shared" si="548"/>
        <v>X</v>
      </c>
      <c r="DR476" s="8" t="str">
        <f t="shared" si="549"/>
        <v>X</v>
      </c>
      <c r="DS476" s="8" t="str">
        <f t="shared" si="550"/>
        <v>X</v>
      </c>
      <c r="DT476" s="8" t="str">
        <f t="shared" si="551"/>
        <v>X</v>
      </c>
      <c r="DU476" s="8" t="str">
        <f t="shared" si="552"/>
        <v>X</v>
      </c>
      <c r="DV476" s="8" t="str">
        <f t="shared" si="553"/>
        <v>X</v>
      </c>
      <c r="DW476" s="8" t="str">
        <f t="shared" si="554"/>
        <v>X</v>
      </c>
      <c r="DX476" s="8" t="str">
        <f t="shared" si="555"/>
        <v>X</v>
      </c>
      <c r="DZ476" s="8" t="str">
        <f t="shared" si="556"/>
        <v>X</v>
      </c>
      <c r="EB476" s="8">
        <f>IF($DZ476="", "", COUNTIF($DZ$11:$DZ476, "X"))</f>
        <v>466</v>
      </c>
      <c r="ED476" s="10" t="str">
        <f t="shared" si="557"/>
        <v>466. Hotel Bardo Savannah</v>
      </c>
      <c r="EF476" s="8">
        <v>466</v>
      </c>
      <c r="EH476" s="10" t="str">
        <f>IF($B476="", "", IF(COUNTIF($B$11:$B476, $B476)&gt;1, "", $B476))</f>
        <v/>
      </c>
      <c r="EI476" s="8" t="str">
        <f t="shared" si="558"/>
        <v/>
      </c>
      <c r="EJ476" s="10" t="str">
        <f t="shared" si="559"/>
        <v/>
      </c>
      <c r="EL476" s="10" t="str">
        <f>IF($C476="", "", IF(COUNTIF($C$11:$C476, $C476)&gt;1, "", $C476))</f>
        <v>Savannah</v>
      </c>
      <c r="EM476" s="8">
        <f t="shared" si="560"/>
        <v>284</v>
      </c>
      <c r="EN476" s="10" t="str">
        <f t="shared" si="561"/>
        <v/>
      </c>
    </row>
    <row r="477" spans="1:144" hidden="1" x14ac:dyDescent="0.35">
      <c r="A477" s="2"/>
      <c r="B477" s="41" t="s">
        <v>733</v>
      </c>
      <c r="C477" s="42" t="s">
        <v>736</v>
      </c>
      <c r="D477" s="42" t="s">
        <v>1236</v>
      </c>
      <c r="E477" s="49">
        <v>113</v>
      </c>
      <c r="F477" s="49">
        <v>87</v>
      </c>
      <c r="G477" s="49">
        <v>26</v>
      </c>
      <c r="H477" s="49">
        <v>0</v>
      </c>
      <c r="I477" s="42" t="s">
        <v>137</v>
      </c>
      <c r="J477" s="50" t="s">
        <v>137</v>
      </c>
      <c r="K477" s="49" t="s">
        <v>137</v>
      </c>
      <c r="L477" s="49" t="s">
        <v>137</v>
      </c>
      <c r="M477" s="49" t="s">
        <v>137</v>
      </c>
      <c r="N477" s="49" t="s">
        <v>137</v>
      </c>
      <c r="O477" s="49" t="s">
        <v>137</v>
      </c>
      <c r="P477" s="49" t="s">
        <v>137</v>
      </c>
      <c r="Q477" s="49" t="s">
        <v>137</v>
      </c>
      <c r="R477" s="49" t="s">
        <v>137</v>
      </c>
      <c r="S477" s="50" t="s">
        <v>137</v>
      </c>
      <c r="T477" s="49" t="s">
        <v>137</v>
      </c>
      <c r="U477" s="49" t="s">
        <v>137</v>
      </c>
      <c r="V477" s="49" t="s">
        <v>137</v>
      </c>
      <c r="W477" s="50" t="s">
        <v>137</v>
      </c>
      <c r="X477" s="49" t="s">
        <v>137</v>
      </c>
      <c r="Y477" s="50" t="s">
        <v>137</v>
      </c>
      <c r="Z477" s="49" t="s">
        <v>137</v>
      </c>
      <c r="AA477" s="49" t="s">
        <v>137</v>
      </c>
      <c r="AB477" s="67" t="s">
        <v>137</v>
      </c>
      <c r="AC477" s="63" t="s">
        <v>830</v>
      </c>
      <c r="AD477" s="63" t="s">
        <v>1237</v>
      </c>
      <c r="AE477" s="43" t="s">
        <v>137</v>
      </c>
      <c r="AF477" s="2"/>
      <c r="BE477" s="8" t="str">
        <f t="shared" si="562"/>
        <v>X</v>
      </c>
      <c r="BG477" s="8" t="str">
        <f t="shared" si="499"/>
        <v/>
      </c>
      <c r="BH477" s="8" t="str">
        <f t="shared" si="500"/>
        <v/>
      </c>
      <c r="BI477" s="8" t="str">
        <f t="shared" si="501"/>
        <v/>
      </c>
      <c r="BJ477" s="8" t="str">
        <f t="shared" si="502"/>
        <v/>
      </c>
      <c r="BK477" s="8" t="str">
        <f t="shared" si="503"/>
        <v/>
      </c>
      <c r="BL477" s="8" t="str">
        <f t="shared" si="504"/>
        <v/>
      </c>
      <c r="BM477" s="8" t="str">
        <f t="shared" si="505"/>
        <v/>
      </c>
      <c r="BN477" s="8" t="str">
        <f t="shared" si="506"/>
        <v>Yellow</v>
      </c>
      <c r="BO477" s="8" t="str">
        <f t="shared" si="507"/>
        <v>Yellow</v>
      </c>
      <c r="BP477" s="8" t="str">
        <f t="shared" si="508"/>
        <v>Yellow</v>
      </c>
      <c r="BQ477" s="8" t="str">
        <f t="shared" si="509"/>
        <v>Yellow</v>
      </c>
      <c r="BR477" s="8" t="str">
        <f t="shared" si="510"/>
        <v>Yellow</v>
      </c>
      <c r="BS477" s="8" t="str">
        <f t="shared" si="511"/>
        <v>Yellow</v>
      </c>
      <c r="BT477" s="8" t="str">
        <f t="shared" si="512"/>
        <v>Yellow</v>
      </c>
      <c r="BU477" s="8" t="str">
        <f t="shared" si="513"/>
        <v>Yellow</v>
      </c>
      <c r="BV477" s="8" t="str">
        <f t="shared" si="514"/>
        <v>Yellow</v>
      </c>
      <c r="BW477" s="8" t="str">
        <f t="shared" si="515"/>
        <v>Yellow</v>
      </c>
      <c r="BX477" s="8" t="str">
        <f t="shared" si="516"/>
        <v>Yellow</v>
      </c>
      <c r="BY477" s="8" t="str">
        <f t="shared" si="517"/>
        <v>Yellow</v>
      </c>
      <c r="BZ477" s="8" t="str">
        <f t="shared" si="518"/>
        <v>Yellow</v>
      </c>
      <c r="CA477" s="8" t="str">
        <f t="shared" si="519"/>
        <v>Yellow</v>
      </c>
      <c r="CB477" s="8" t="str">
        <f t="shared" si="520"/>
        <v>Yellow</v>
      </c>
      <c r="CC477" s="8" t="str">
        <f t="shared" si="521"/>
        <v>Yellow</v>
      </c>
      <c r="CD477" s="8" t="str">
        <f t="shared" si="522"/>
        <v>Yellow</v>
      </c>
      <c r="CE477" s="8" t="str">
        <f t="shared" si="523"/>
        <v>Yellow</v>
      </c>
      <c r="CF477" s="8" t="str">
        <f t="shared" si="524"/>
        <v>Yellow</v>
      </c>
      <c r="CG477" s="8" t="str">
        <f t="shared" si="563"/>
        <v>Yellow</v>
      </c>
      <c r="CH477" s="8" t="str">
        <f t="shared" si="525"/>
        <v/>
      </c>
      <c r="CI477" s="8" t="str">
        <f t="shared" si="564"/>
        <v/>
      </c>
      <c r="CJ477" s="8" t="str">
        <f t="shared" si="526"/>
        <v>Yellow</v>
      </c>
      <c r="CL477" s="10" t="str">
        <f t="shared" si="565"/>
        <v>United States - New York - Nine Orchard</v>
      </c>
      <c r="CN477" s="22" t="str">
        <f t="shared" si="527"/>
        <v/>
      </c>
      <c r="CO477" s="22" t="str">
        <f t="shared" si="528"/>
        <v/>
      </c>
      <c r="CP477" s="22" t="str">
        <f t="shared" si="529"/>
        <v/>
      </c>
      <c r="CQ477" s="22" t="str">
        <f t="shared" si="530"/>
        <v/>
      </c>
      <c r="CR477" s="22" t="str">
        <f t="shared" si="566"/>
        <v/>
      </c>
      <c r="CS477" s="22" t="str">
        <f t="shared" si="567"/>
        <v/>
      </c>
      <c r="CY477" s="8" t="str">
        <f t="shared" si="531"/>
        <v>X</v>
      </c>
      <c r="CZ477" s="29" t="str">
        <f t="shared" si="532"/>
        <v>X</v>
      </c>
      <c r="DB477" s="8" t="str">
        <f t="shared" si="533"/>
        <v>X</v>
      </c>
      <c r="DC477" s="8" t="str">
        <f t="shared" si="534"/>
        <v>X</v>
      </c>
      <c r="DD477" s="8" t="str">
        <f t="shared" si="535"/>
        <v>X</v>
      </c>
      <c r="DE477" s="8" t="str">
        <f t="shared" si="536"/>
        <v>X</v>
      </c>
      <c r="DF477" s="8" t="str">
        <f t="shared" si="537"/>
        <v>X</v>
      </c>
      <c r="DG477" s="8" t="str">
        <f t="shared" si="538"/>
        <v>X</v>
      </c>
      <c r="DH477" s="8" t="str">
        <f t="shared" si="539"/>
        <v>X</v>
      </c>
      <c r="DI477" s="8" t="str">
        <f t="shared" si="540"/>
        <v>X</v>
      </c>
      <c r="DJ477" s="8" t="str">
        <f t="shared" si="541"/>
        <v>X</v>
      </c>
      <c r="DK477" s="8" t="str">
        <f t="shared" si="542"/>
        <v>X</v>
      </c>
      <c r="DL477" s="8" t="str">
        <f t="shared" si="543"/>
        <v>X</v>
      </c>
      <c r="DM477" s="8" t="str">
        <f t="shared" si="544"/>
        <v>X</v>
      </c>
      <c r="DN477" s="8" t="str">
        <f t="shared" si="545"/>
        <v>X</v>
      </c>
      <c r="DO477" s="8" t="str">
        <f t="shared" si="546"/>
        <v>X</v>
      </c>
      <c r="DP477" s="8" t="str">
        <f t="shared" si="547"/>
        <v>X</v>
      </c>
      <c r="DQ477" s="8" t="str">
        <f t="shared" si="548"/>
        <v>X</v>
      </c>
      <c r="DR477" s="8" t="str">
        <f t="shared" si="549"/>
        <v>X</v>
      </c>
      <c r="DS477" s="8" t="str">
        <f t="shared" si="550"/>
        <v>X</v>
      </c>
      <c r="DT477" s="8" t="str">
        <f t="shared" si="551"/>
        <v>X</v>
      </c>
      <c r="DU477" s="8" t="str">
        <f t="shared" si="552"/>
        <v>X</v>
      </c>
      <c r="DV477" s="8" t="str">
        <f t="shared" si="553"/>
        <v>X</v>
      </c>
      <c r="DW477" s="8" t="str">
        <f t="shared" si="554"/>
        <v>X</v>
      </c>
      <c r="DX477" s="8" t="str">
        <f t="shared" si="555"/>
        <v>X</v>
      </c>
      <c r="DZ477" s="8" t="str">
        <f t="shared" si="556"/>
        <v>X</v>
      </c>
      <c r="EB477" s="8">
        <f>IF($DZ477="", "", COUNTIF($DZ$11:$DZ477, "X"))</f>
        <v>467</v>
      </c>
      <c r="ED477" s="10" t="str">
        <f t="shared" si="557"/>
        <v>467. Nine Orchard</v>
      </c>
      <c r="EF477" s="8">
        <v>467</v>
      </c>
      <c r="EH477" s="10" t="str">
        <f>IF($B477="", "", IF(COUNTIF($B$11:$B477, $B477)&gt;1, "", $B477))</f>
        <v/>
      </c>
      <c r="EI477" s="8" t="str">
        <f t="shared" si="558"/>
        <v/>
      </c>
      <c r="EJ477" s="10" t="str">
        <f t="shared" si="559"/>
        <v/>
      </c>
      <c r="EL477" s="10" t="str">
        <f>IF($C477="", "", IF(COUNTIF($C$11:$C477, $C477)&gt;1, "", $C477))</f>
        <v/>
      </c>
      <c r="EM477" s="8" t="str">
        <f t="shared" si="560"/>
        <v/>
      </c>
      <c r="EN477" s="10" t="str">
        <f t="shared" si="561"/>
        <v/>
      </c>
    </row>
    <row r="478" spans="1:144" hidden="1" x14ac:dyDescent="0.35">
      <c r="A478" s="2"/>
      <c r="B478" s="41" t="s">
        <v>733</v>
      </c>
      <c r="C478" s="42" t="s">
        <v>1238</v>
      </c>
      <c r="D478" s="42" t="s">
        <v>1239</v>
      </c>
      <c r="E478" s="49">
        <v>84</v>
      </c>
      <c r="F478" s="49">
        <v>56</v>
      </c>
      <c r="G478" s="49">
        <v>28</v>
      </c>
      <c r="H478" s="49">
        <v>0</v>
      </c>
      <c r="I478" s="42" t="s">
        <v>137</v>
      </c>
      <c r="J478" s="50" t="s">
        <v>137</v>
      </c>
      <c r="K478" s="49" t="s">
        <v>137</v>
      </c>
      <c r="L478" s="49" t="s">
        <v>137</v>
      </c>
      <c r="M478" s="49" t="s">
        <v>137</v>
      </c>
      <c r="N478" s="49" t="s">
        <v>137</v>
      </c>
      <c r="O478" s="49" t="s">
        <v>137</v>
      </c>
      <c r="P478" s="49" t="s">
        <v>137</v>
      </c>
      <c r="Q478" s="49" t="s">
        <v>137</v>
      </c>
      <c r="R478" s="49" t="s">
        <v>137</v>
      </c>
      <c r="S478" s="50" t="s">
        <v>137</v>
      </c>
      <c r="T478" s="49" t="s">
        <v>137</v>
      </c>
      <c r="U478" s="49" t="s">
        <v>137</v>
      </c>
      <c r="V478" s="49" t="s">
        <v>137</v>
      </c>
      <c r="W478" s="50" t="s">
        <v>137</v>
      </c>
      <c r="X478" s="49" t="s">
        <v>137</v>
      </c>
      <c r="Y478" s="50" t="s">
        <v>137</v>
      </c>
      <c r="Z478" s="49" t="s">
        <v>137</v>
      </c>
      <c r="AA478" s="49" t="s">
        <v>137</v>
      </c>
      <c r="AB478" s="67" t="s">
        <v>137</v>
      </c>
      <c r="AC478" s="63" t="s">
        <v>830</v>
      </c>
      <c r="AD478" s="63" t="s">
        <v>1240</v>
      </c>
      <c r="AE478" s="43" t="s">
        <v>137</v>
      </c>
      <c r="AF478" s="2"/>
      <c r="BE478" s="8" t="str">
        <f t="shared" si="562"/>
        <v>X</v>
      </c>
      <c r="BG478" s="8" t="str">
        <f t="shared" si="499"/>
        <v/>
      </c>
      <c r="BH478" s="8" t="str">
        <f t="shared" si="500"/>
        <v/>
      </c>
      <c r="BI478" s="8" t="str">
        <f t="shared" si="501"/>
        <v/>
      </c>
      <c r="BJ478" s="8" t="str">
        <f t="shared" si="502"/>
        <v/>
      </c>
      <c r="BK478" s="8" t="str">
        <f t="shared" si="503"/>
        <v/>
      </c>
      <c r="BL478" s="8" t="str">
        <f t="shared" si="504"/>
        <v/>
      </c>
      <c r="BM478" s="8" t="str">
        <f t="shared" si="505"/>
        <v/>
      </c>
      <c r="BN478" s="8" t="str">
        <f t="shared" si="506"/>
        <v>Yellow</v>
      </c>
      <c r="BO478" s="8" t="str">
        <f t="shared" si="507"/>
        <v>Yellow</v>
      </c>
      <c r="BP478" s="8" t="str">
        <f t="shared" si="508"/>
        <v>Yellow</v>
      </c>
      <c r="BQ478" s="8" t="str">
        <f t="shared" si="509"/>
        <v>Yellow</v>
      </c>
      <c r="BR478" s="8" t="str">
        <f t="shared" si="510"/>
        <v>Yellow</v>
      </c>
      <c r="BS478" s="8" t="str">
        <f t="shared" si="511"/>
        <v>Yellow</v>
      </c>
      <c r="BT478" s="8" t="str">
        <f t="shared" si="512"/>
        <v>Yellow</v>
      </c>
      <c r="BU478" s="8" t="str">
        <f t="shared" si="513"/>
        <v>Yellow</v>
      </c>
      <c r="BV478" s="8" t="str">
        <f t="shared" si="514"/>
        <v>Yellow</v>
      </c>
      <c r="BW478" s="8" t="str">
        <f t="shared" si="515"/>
        <v>Yellow</v>
      </c>
      <c r="BX478" s="8" t="str">
        <f t="shared" si="516"/>
        <v>Yellow</v>
      </c>
      <c r="BY478" s="8" t="str">
        <f t="shared" si="517"/>
        <v>Yellow</v>
      </c>
      <c r="BZ478" s="8" t="str">
        <f t="shared" si="518"/>
        <v>Yellow</v>
      </c>
      <c r="CA478" s="8" t="str">
        <f t="shared" si="519"/>
        <v>Yellow</v>
      </c>
      <c r="CB478" s="8" t="str">
        <f t="shared" si="520"/>
        <v>Yellow</v>
      </c>
      <c r="CC478" s="8" t="str">
        <f t="shared" si="521"/>
        <v>Yellow</v>
      </c>
      <c r="CD478" s="8" t="str">
        <f t="shared" si="522"/>
        <v>Yellow</v>
      </c>
      <c r="CE478" s="8" t="str">
        <f t="shared" si="523"/>
        <v>Yellow</v>
      </c>
      <c r="CF478" s="8" t="str">
        <f t="shared" si="524"/>
        <v>Yellow</v>
      </c>
      <c r="CG478" s="8" t="str">
        <f t="shared" si="563"/>
        <v>Yellow</v>
      </c>
      <c r="CH478" s="8" t="str">
        <f t="shared" si="525"/>
        <v/>
      </c>
      <c r="CI478" s="8" t="str">
        <f t="shared" si="564"/>
        <v/>
      </c>
      <c r="CJ478" s="8" t="str">
        <f t="shared" si="526"/>
        <v>Yellow</v>
      </c>
      <c r="CL478" s="10" t="str">
        <f t="shared" si="565"/>
        <v>United States - Santa Monica - The Georgian</v>
      </c>
      <c r="CN478" s="22" t="str">
        <f t="shared" si="527"/>
        <v/>
      </c>
      <c r="CO478" s="22" t="str">
        <f t="shared" si="528"/>
        <v/>
      </c>
      <c r="CP478" s="22" t="str">
        <f t="shared" si="529"/>
        <v/>
      </c>
      <c r="CQ478" s="22" t="str">
        <f t="shared" si="530"/>
        <v/>
      </c>
      <c r="CR478" s="22" t="str">
        <f t="shared" si="566"/>
        <v/>
      </c>
      <c r="CS478" s="22" t="str">
        <f t="shared" si="567"/>
        <v/>
      </c>
      <c r="CY478" s="8" t="str">
        <f t="shared" si="531"/>
        <v>X</v>
      </c>
      <c r="CZ478" s="29" t="str">
        <f t="shared" si="532"/>
        <v>X</v>
      </c>
      <c r="DB478" s="8" t="str">
        <f t="shared" si="533"/>
        <v>X</v>
      </c>
      <c r="DC478" s="8" t="str">
        <f t="shared" si="534"/>
        <v>X</v>
      </c>
      <c r="DD478" s="8" t="str">
        <f t="shared" si="535"/>
        <v>X</v>
      </c>
      <c r="DE478" s="8" t="str">
        <f t="shared" si="536"/>
        <v>X</v>
      </c>
      <c r="DF478" s="8" t="str">
        <f t="shared" si="537"/>
        <v>X</v>
      </c>
      <c r="DG478" s="8" t="str">
        <f t="shared" si="538"/>
        <v>X</v>
      </c>
      <c r="DH478" s="8" t="str">
        <f t="shared" si="539"/>
        <v>X</v>
      </c>
      <c r="DI478" s="8" t="str">
        <f t="shared" si="540"/>
        <v>X</v>
      </c>
      <c r="DJ478" s="8" t="str">
        <f t="shared" si="541"/>
        <v>X</v>
      </c>
      <c r="DK478" s="8" t="str">
        <f t="shared" si="542"/>
        <v>X</v>
      </c>
      <c r="DL478" s="8" t="str">
        <f t="shared" si="543"/>
        <v>X</v>
      </c>
      <c r="DM478" s="8" t="str">
        <f t="shared" si="544"/>
        <v>X</v>
      </c>
      <c r="DN478" s="8" t="str">
        <f t="shared" si="545"/>
        <v>X</v>
      </c>
      <c r="DO478" s="8" t="str">
        <f t="shared" si="546"/>
        <v>X</v>
      </c>
      <c r="DP478" s="8" t="str">
        <f t="shared" si="547"/>
        <v>X</v>
      </c>
      <c r="DQ478" s="8" t="str">
        <f t="shared" si="548"/>
        <v>X</v>
      </c>
      <c r="DR478" s="8" t="str">
        <f t="shared" si="549"/>
        <v>X</v>
      </c>
      <c r="DS478" s="8" t="str">
        <f t="shared" si="550"/>
        <v>X</v>
      </c>
      <c r="DT478" s="8" t="str">
        <f t="shared" si="551"/>
        <v>X</v>
      </c>
      <c r="DU478" s="8" t="str">
        <f t="shared" si="552"/>
        <v>X</v>
      </c>
      <c r="DV478" s="8" t="str">
        <f t="shared" si="553"/>
        <v>X</v>
      </c>
      <c r="DW478" s="8" t="str">
        <f t="shared" si="554"/>
        <v>X</v>
      </c>
      <c r="DX478" s="8" t="str">
        <f t="shared" si="555"/>
        <v>X</v>
      </c>
      <c r="DZ478" s="8" t="str">
        <f t="shared" si="556"/>
        <v>X</v>
      </c>
      <c r="EB478" s="8">
        <f>IF($DZ478="", "", COUNTIF($DZ$11:$DZ478, "X"))</f>
        <v>468</v>
      </c>
      <c r="ED478" s="10" t="str">
        <f t="shared" si="557"/>
        <v>468. The Georgian</v>
      </c>
      <c r="EF478" s="8">
        <v>468</v>
      </c>
      <c r="EH478" s="10" t="str">
        <f>IF($B478="", "", IF(COUNTIF($B$11:$B478, $B478)&gt;1, "", $B478))</f>
        <v/>
      </c>
      <c r="EI478" s="8" t="str">
        <f t="shared" si="558"/>
        <v/>
      </c>
      <c r="EJ478" s="10" t="str">
        <f t="shared" si="559"/>
        <v/>
      </c>
      <c r="EL478" s="10" t="str">
        <f>IF($C478="", "", IF(COUNTIF($C$11:$C478, $C478)&gt;1, "", $C478))</f>
        <v>Santa Monica</v>
      </c>
      <c r="EM478" s="8">
        <f t="shared" si="560"/>
        <v>276</v>
      </c>
      <c r="EN478" s="10" t="str">
        <f t="shared" si="561"/>
        <v/>
      </c>
    </row>
    <row r="479" spans="1:144" hidden="1" x14ac:dyDescent="0.35">
      <c r="A479" s="2"/>
      <c r="B479" s="41" t="s">
        <v>733</v>
      </c>
      <c r="C479" s="42" t="s">
        <v>737</v>
      </c>
      <c r="D479" s="42" t="s">
        <v>747</v>
      </c>
      <c r="E479" s="49">
        <v>110</v>
      </c>
      <c r="F479" s="49">
        <v>0</v>
      </c>
      <c r="G479" s="49">
        <v>150</v>
      </c>
      <c r="H479" s="49">
        <v>2</v>
      </c>
      <c r="I479" s="42" t="s">
        <v>137</v>
      </c>
      <c r="J479" s="50" t="s">
        <v>137</v>
      </c>
      <c r="K479" s="49">
        <v>74</v>
      </c>
      <c r="L479" s="49">
        <v>250</v>
      </c>
      <c r="M479" s="49">
        <v>100</v>
      </c>
      <c r="N479" s="49">
        <v>72</v>
      </c>
      <c r="O479" s="49">
        <v>80</v>
      </c>
      <c r="P479" s="49">
        <v>20</v>
      </c>
      <c r="Q479" s="49">
        <v>100</v>
      </c>
      <c r="R479" s="49">
        <v>100</v>
      </c>
      <c r="S479" s="50" t="s">
        <v>7</v>
      </c>
      <c r="T479" s="49" t="s">
        <v>137</v>
      </c>
      <c r="U479" s="49" t="s">
        <v>137</v>
      </c>
      <c r="V479" s="49" t="s">
        <v>137</v>
      </c>
      <c r="W479" s="50" t="s">
        <v>7</v>
      </c>
      <c r="X479" s="49" t="s">
        <v>137</v>
      </c>
      <c r="Y479" s="50" t="s">
        <v>137</v>
      </c>
      <c r="Z479" s="49" t="s">
        <v>137</v>
      </c>
      <c r="AA479" s="49">
        <v>12</v>
      </c>
      <c r="AB479" s="67" t="s">
        <v>137</v>
      </c>
      <c r="AC479" s="63" t="s">
        <v>830</v>
      </c>
      <c r="AD479" s="63" t="s">
        <v>1161</v>
      </c>
      <c r="AE479" s="43" t="s">
        <v>137</v>
      </c>
      <c r="AF479" s="2"/>
      <c r="BE479" s="8" t="str">
        <f t="shared" si="562"/>
        <v>X</v>
      </c>
      <c r="BG479" s="8" t="str">
        <f t="shared" si="499"/>
        <v/>
      </c>
      <c r="BH479" s="8" t="str">
        <f t="shared" si="500"/>
        <v/>
      </c>
      <c r="BI479" s="8" t="str">
        <f t="shared" si="501"/>
        <v/>
      </c>
      <c r="BJ479" s="8" t="str">
        <f t="shared" si="502"/>
        <v/>
      </c>
      <c r="BK479" s="8" t="str">
        <f t="shared" si="503"/>
        <v/>
      </c>
      <c r="BL479" s="8" t="str">
        <f t="shared" si="504"/>
        <v/>
      </c>
      <c r="BM479" s="8" t="str">
        <f t="shared" si="505"/>
        <v/>
      </c>
      <c r="BN479" s="8" t="str">
        <f t="shared" si="506"/>
        <v>Yellow</v>
      </c>
      <c r="BO479" s="8" t="str">
        <f t="shared" si="507"/>
        <v>Yellow</v>
      </c>
      <c r="BP479" s="8" t="str">
        <f t="shared" si="508"/>
        <v/>
      </c>
      <c r="BQ479" s="8" t="str">
        <f t="shared" si="509"/>
        <v/>
      </c>
      <c r="BR479" s="8" t="str">
        <f t="shared" si="510"/>
        <v/>
      </c>
      <c r="BS479" s="8" t="str">
        <f t="shared" si="511"/>
        <v/>
      </c>
      <c r="BT479" s="8" t="str">
        <f t="shared" si="512"/>
        <v/>
      </c>
      <c r="BU479" s="8" t="str">
        <f t="shared" si="513"/>
        <v/>
      </c>
      <c r="BV479" s="8" t="str">
        <f t="shared" si="514"/>
        <v/>
      </c>
      <c r="BW479" s="8" t="str">
        <f t="shared" si="515"/>
        <v/>
      </c>
      <c r="BX479" s="8" t="str">
        <f t="shared" si="516"/>
        <v/>
      </c>
      <c r="BY479" s="8" t="str">
        <f t="shared" si="517"/>
        <v>Yellow</v>
      </c>
      <c r="BZ479" s="8" t="str">
        <f t="shared" si="518"/>
        <v>Yellow</v>
      </c>
      <c r="CA479" s="8" t="str">
        <f t="shared" si="519"/>
        <v>Yellow</v>
      </c>
      <c r="CB479" s="8" t="str">
        <f t="shared" si="520"/>
        <v/>
      </c>
      <c r="CC479" s="8" t="str">
        <f t="shared" si="521"/>
        <v>Yellow</v>
      </c>
      <c r="CD479" s="8" t="str">
        <f t="shared" si="522"/>
        <v>Yellow</v>
      </c>
      <c r="CE479" s="8" t="str">
        <f t="shared" si="523"/>
        <v>Yellow</v>
      </c>
      <c r="CF479" s="8" t="str">
        <f t="shared" si="524"/>
        <v/>
      </c>
      <c r="CG479" s="8" t="str">
        <f t="shared" si="563"/>
        <v>Yellow</v>
      </c>
      <c r="CH479" s="8" t="str">
        <f t="shared" si="525"/>
        <v/>
      </c>
      <c r="CI479" s="8" t="str">
        <f t="shared" si="564"/>
        <v/>
      </c>
      <c r="CJ479" s="8" t="str">
        <f t="shared" si="526"/>
        <v>Yellow</v>
      </c>
      <c r="CL479" s="10" t="str">
        <f t="shared" si="565"/>
        <v>United States - Miami Beach - Carillon Miami Wellness Resort</v>
      </c>
      <c r="CN479" s="22">
        <f t="shared" si="527"/>
        <v>250</v>
      </c>
      <c r="CO479" s="22" t="str">
        <f t="shared" si="528"/>
        <v/>
      </c>
      <c r="CP479" s="22" t="str">
        <f t="shared" si="529"/>
        <v/>
      </c>
      <c r="CQ479" s="22" t="str">
        <f t="shared" si="530"/>
        <v/>
      </c>
      <c r="CR479" s="22" t="str">
        <f t="shared" si="566"/>
        <v/>
      </c>
      <c r="CS479" s="22">
        <f t="shared" si="567"/>
        <v>12</v>
      </c>
      <c r="CY479" s="8" t="str">
        <f t="shared" si="531"/>
        <v>X</v>
      </c>
      <c r="CZ479" s="29" t="str">
        <f t="shared" si="532"/>
        <v>X</v>
      </c>
      <c r="DB479" s="8" t="str">
        <f t="shared" si="533"/>
        <v>X</v>
      </c>
      <c r="DC479" s="8" t="str">
        <f t="shared" si="534"/>
        <v>X</v>
      </c>
      <c r="DD479" s="8" t="str">
        <f t="shared" si="535"/>
        <v>X</v>
      </c>
      <c r="DE479" s="8" t="str">
        <f t="shared" si="536"/>
        <v>X</v>
      </c>
      <c r="DF479" s="8" t="str">
        <f t="shared" si="537"/>
        <v>X</v>
      </c>
      <c r="DG479" s="8" t="str">
        <f t="shared" si="538"/>
        <v>X</v>
      </c>
      <c r="DH479" s="8" t="str">
        <f t="shared" si="539"/>
        <v>X</v>
      </c>
      <c r="DI479" s="8" t="str">
        <f t="shared" si="540"/>
        <v>X</v>
      </c>
      <c r="DJ479" s="8" t="str">
        <f t="shared" si="541"/>
        <v>X</v>
      </c>
      <c r="DK479" s="8" t="str">
        <f t="shared" si="542"/>
        <v>X</v>
      </c>
      <c r="DL479" s="8" t="str">
        <f t="shared" si="543"/>
        <v>X</v>
      </c>
      <c r="DM479" s="8" t="str">
        <f t="shared" si="544"/>
        <v>X</v>
      </c>
      <c r="DN479" s="8" t="str">
        <f t="shared" si="545"/>
        <v>X</v>
      </c>
      <c r="DO479" s="8" t="str">
        <f t="shared" si="546"/>
        <v>X</v>
      </c>
      <c r="DP479" s="8" t="str">
        <f t="shared" si="547"/>
        <v>X</v>
      </c>
      <c r="DQ479" s="8" t="str">
        <f t="shared" si="548"/>
        <v>X</v>
      </c>
      <c r="DR479" s="8" t="str">
        <f t="shared" si="549"/>
        <v>X</v>
      </c>
      <c r="DS479" s="8" t="str">
        <f t="shared" si="550"/>
        <v>X</v>
      </c>
      <c r="DT479" s="8" t="str">
        <f t="shared" si="551"/>
        <v>X</v>
      </c>
      <c r="DU479" s="8" t="str">
        <f t="shared" si="552"/>
        <v>X</v>
      </c>
      <c r="DV479" s="8" t="str">
        <f t="shared" si="553"/>
        <v>X</v>
      </c>
      <c r="DW479" s="8" t="str">
        <f t="shared" si="554"/>
        <v>X</v>
      </c>
      <c r="DX479" s="8" t="str">
        <f t="shared" si="555"/>
        <v>X</v>
      </c>
      <c r="DZ479" s="8" t="str">
        <f t="shared" si="556"/>
        <v>X</v>
      </c>
      <c r="EB479" s="8">
        <f>IF($DZ479="", "", COUNTIF($DZ$11:$DZ479, "X"))</f>
        <v>469</v>
      </c>
      <c r="ED479" s="10" t="str">
        <f t="shared" si="557"/>
        <v>469. Carillon Miami Wellness Resort</v>
      </c>
      <c r="EF479" s="8">
        <v>469</v>
      </c>
      <c r="EH479" s="10" t="str">
        <f>IF($B479="", "", IF(COUNTIF($B$11:$B479, $B479)&gt;1, "", $B479))</f>
        <v/>
      </c>
      <c r="EI479" s="8" t="str">
        <f t="shared" si="558"/>
        <v/>
      </c>
      <c r="EJ479" s="10" t="str">
        <f t="shared" si="559"/>
        <v/>
      </c>
      <c r="EL479" s="10" t="str">
        <f>IF($C479="", "", IF(COUNTIF($C$11:$C479, $C479)&gt;1, "", $C479))</f>
        <v/>
      </c>
      <c r="EM479" s="8" t="str">
        <f t="shared" si="560"/>
        <v/>
      </c>
      <c r="EN479" s="10" t="str">
        <f t="shared" si="561"/>
        <v/>
      </c>
    </row>
    <row r="480" spans="1:144" hidden="1" x14ac:dyDescent="0.35">
      <c r="A480" s="2"/>
      <c r="B480" s="41" t="s">
        <v>733</v>
      </c>
      <c r="C480" s="42" t="s">
        <v>748</v>
      </c>
      <c r="D480" s="42" t="s">
        <v>749</v>
      </c>
      <c r="E480" s="49">
        <v>38</v>
      </c>
      <c r="F480" s="49">
        <v>0</v>
      </c>
      <c r="G480" s="49">
        <v>38</v>
      </c>
      <c r="H480" s="49">
        <v>3</v>
      </c>
      <c r="I480" s="42" t="s">
        <v>137</v>
      </c>
      <c r="J480" s="50" t="s">
        <v>137</v>
      </c>
      <c r="K480" s="49">
        <v>60</v>
      </c>
      <c r="L480" s="49">
        <v>128</v>
      </c>
      <c r="M480" s="49">
        <v>60</v>
      </c>
      <c r="N480" s="49">
        <v>26</v>
      </c>
      <c r="O480" s="49">
        <v>30</v>
      </c>
      <c r="P480" s="49">
        <v>20</v>
      </c>
      <c r="Q480" s="49">
        <v>60</v>
      </c>
      <c r="R480" s="49">
        <v>60</v>
      </c>
      <c r="S480" s="50" t="s">
        <v>7</v>
      </c>
      <c r="T480" s="49" t="s">
        <v>137</v>
      </c>
      <c r="U480" s="49" t="s">
        <v>137</v>
      </c>
      <c r="V480" s="49" t="s">
        <v>137</v>
      </c>
      <c r="W480" s="50" t="s">
        <v>7</v>
      </c>
      <c r="X480" s="49" t="s">
        <v>137</v>
      </c>
      <c r="Y480" s="50" t="s">
        <v>137</v>
      </c>
      <c r="Z480" s="49" t="s">
        <v>137</v>
      </c>
      <c r="AA480" s="49">
        <v>15</v>
      </c>
      <c r="AB480" s="67" t="s">
        <v>137</v>
      </c>
      <c r="AC480" s="63" t="s">
        <v>830</v>
      </c>
      <c r="AD480" s="63" t="s">
        <v>1162</v>
      </c>
      <c r="AE480" s="43" t="s">
        <v>137</v>
      </c>
      <c r="AF480" s="2"/>
      <c r="BE480" s="8" t="str">
        <f t="shared" si="562"/>
        <v>X</v>
      </c>
      <c r="BG480" s="8" t="str">
        <f t="shared" si="499"/>
        <v/>
      </c>
      <c r="BH480" s="8" t="str">
        <f t="shared" si="500"/>
        <v/>
      </c>
      <c r="BI480" s="8" t="str">
        <f t="shared" si="501"/>
        <v/>
      </c>
      <c r="BJ480" s="8" t="str">
        <f t="shared" si="502"/>
        <v/>
      </c>
      <c r="BK480" s="8" t="str">
        <f t="shared" si="503"/>
        <v/>
      </c>
      <c r="BL480" s="8" t="str">
        <f t="shared" si="504"/>
        <v/>
      </c>
      <c r="BM480" s="8" t="str">
        <f t="shared" si="505"/>
        <v/>
      </c>
      <c r="BN480" s="8" t="str">
        <f t="shared" si="506"/>
        <v>Yellow</v>
      </c>
      <c r="BO480" s="8" t="str">
        <f t="shared" si="507"/>
        <v>Yellow</v>
      </c>
      <c r="BP480" s="8" t="str">
        <f t="shared" si="508"/>
        <v/>
      </c>
      <c r="BQ480" s="8" t="str">
        <f t="shared" si="509"/>
        <v/>
      </c>
      <c r="BR480" s="8" t="str">
        <f t="shared" si="510"/>
        <v/>
      </c>
      <c r="BS480" s="8" t="str">
        <f t="shared" si="511"/>
        <v/>
      </c>
      <c r="BT480" s="8" t="str">
        <f t="shared" si="512"/>
        <v/>
      </c>
      <c r="BU480" s="8" t="str">
        <f t="shared" si="513"/>
        <v/>
      </c>
      <c r="BV480" s="8" t="str">
        <f t="shared" si="514"/>
        <v/>
      </c>
      <c r="BW480" s="8" t="str">
        <f t="shared" si="515"/>
        <v/>
      </c>
      <c r="BX480" s="8" t="str">
        <f t="shared" si="516"/>
        <v/>
      </c>
      <c r="BY480" s="8" t="str">
        <f t="shared" si="517"/>
        <v>Yellow</v>
      </c>
      <c r="BZ480" s="8" t="str">
        <f t="shared" si="518"/>
        <v>Yellow</v>
      </c>
      <c r="CA480" s="8" t="str">
        <f t="shared" si="519"/>
        <v>Yellow</v>
      </c>
      <c r="CB480" s="8" t="str">
        <f t="shared" si="520"/>
        <v/>
      </c>
      <c r="CC480" s="8" t="str">
        <f t="shared" si="521"/>
        <v>Yellow</v>
      </c>
      <c r="CD480" s="8" t="str">
        <f t="shared" si="522"/>
        <v>Yellow</v>
      </c>
      <c r="CE480" s="8" t="str">
        <f t="shared" si="523"/>
        <v>Yellow</v>
      </c>
      <c r="CF480" s="8" t="str">
        <f t="shared" si="524"/>
        <v/>
      </c>
      <c r="CG480" s="8" t="str">
        <f t="shared" si="563"/>
        <v>Yellow</v>
      </c>
      <c r="CH480" s="8" t="str">
        <f t="shared" si="525"/>
        <v/>
      </c>
      <c r="CI480" s="8" t="str">
        <f t="shared" si="564"/>
        <v/>
      </c>
      <c r="CJ480" s="8" t="str">
        <f t="shared" si="526"/>
        <v>Yellow</v>
      </c>
      <c r="CL480" s="10" t="str">
        <f t="shared" si="565"/>
        <v>United States - Santa Barbara - San Ysidro Ranch</v>
      </c>
      <c r="CN480" s="22">
        <f t="shared" si="527"/>
        <v>128</v>
      </c>
      <c r="CO480" s="22" t="str">
        <f t="shared" si="528"/>
        <v/>
      </c>
      <c r="CP480" s="22" t="str">
        <f t="shared" si="529"/>
        <v/>
      </c>
      <c r="CQ480" s="22" t="str">
        <f t="shared" si="530"/>
        <v/>
      </c>
      <c r="CR480" s="22" t="str">
        <f t="shared" si="566"/>
        <v/>
      </c>
      <c r="CS480" s="22">
        <f t="shared" si="567"/>
        <v>15</v>
      </c>
      <c r="CY480" s="8" t="str">
        <f t="shared" si="531"/>
        <v>X</v>
      </c>
      <c r="CZ480" s="29" t="str">
        <f t="shared" si="532"/>
        <v>X</v>
      </c>
      <c r="DB480" s="8" t="str">
        <f t="shared" si="533"/>
        <v>X</v>
      </c>
      <c r="DC480" s="8" t="str">
        <f t="shared" si="534"/>
        <v>X</v>
      </c>
      <c r="DD480" s="8" t="str">
        <f t="shared" si="535"/>
        <v>X</v>
      </c>
      <c r="DE480" s="8" t="str">
        <f t="shared" si="536"/>
        <v>X</v>
      </c>
      <c r="DF480" s="8" t="str">
        <f t="shared" si="537"/>
        <v>X</v>
      </c>
      <c r="DG480" s="8" t="str">
        <f t="shared" si="538"/>
        <v>X</v>
      </c>
      <c r="DH480" s="8" t="str">
        <f t="shared" si="539"/>
        <v>X</v>
      </c>
      <c r="DI480" s="8" t="str">
        <f t="shared" si="540"/>
        <v>X</v>
      </c>
      <c r="DJ480" s="8" t="str">
        <f t="shared" si="541"/>
        <v>X</v>
      </c>
      <c r="DK480" s="8" t="str">
        <f t="shared" si="542"/>
        <v>X</v>
      </c>
      <c r="DL480" s="8" t="str">
        <f t="shared" si="543"/>
        <v>X</v>
      </c>
      <c r="DM480" s="8" t="str">
        <f t="shared" si="544"/>
        <v>X</v>
      </c>
      <c r="DN480" s="8" t="str">
        <f t="shared" si="545"/>
        <v>X</v>
      </c>
      <c r="DO480" s="8" t="str">
        <f t="shared" si="546"/>
        <v>X</v>
      </c>
      <c r="DP480" s="8" t="str">
        <f t="shared" si="547"/>
        <v>X</v>
      </c>
      <c r="DQ480" s="8" t="str">
        <f t="shared" si="548"/>
        <v>X</v>
      </c>
      <c r="DR480" s="8" t="str">
        <f t="shared" si="549"/>
        <v>X</v>
      </c>
      <c r="DS480" s="8" t="str">
        <f t="shared" si="550"/>
        <v>X</v>
      </c>
      <c r="DT480" s="8" t="str">
        <f t="shared" si="551"/>
        <v>X</v>
      </c>
      <c r="DU480" s="8" t="str">
        <f t="shared" si="552"/>
        <v>X</v>
      </c>
      <c r="DV480" s="8" t="str">
        <f t="shared" si="553"/>
        <v>X</v>
      </c>
      <c r="DW480" s="8" t="str">
        <f t="shared" si="554"/>
        <v>X</v>
      </c>
      <c r="DX480" s="8" t="str">
        <f t="shared" si="555"/>
        <v>X</v>
      </c>
      <c r="DZ480" s="8" t="str">
        <f t="shared" si="556"/>
        <v>X</v>
      </c>
      <c r="EB480" s="8">
        <f>IF($DZ480="", "", COUNTIF($DZ$11:$DZ480, "X"))</f>
        <v>470</v>
      </c>
      <c r="ED480" s="10" t="str">
        <f t="shared" si="557"/>
        <v>470. San Ysidro Ranch</v>
      </c>
      <c r="EF480" s="8">
        <v>470</v>
      </c>
      <c r="EH480" s="10" t="str">
        <f>IF($B480="", "", IF(COUNTIF($B$11:$B480, $B480)&gt;1, "", $B480))</f>
        <v/>
      </c>
      <c r="EI480" s="8" t="str">
        <f t="shared" si="558"/>
        <v/>
      </c>
      <c r="EJ480" s="10" t="str">
        <f t="shared" si="559"/>
        <v/>
      </c>
      <c r="EL480" s="10" t="str">
        <f>IF($C480="", "", IF(COUNTIF($C$11:$C480, $C480)&gt;1, "", $C480))</f>
        <v>Santa Barbara</v>
      </c>
      <c r="EM480" s="8">
        <f t="shared" si="560"/>
        <v>274</v>
      </c>
      <c r="EN480" s="10" t="str">
        <f t="shared" si="561"/>
        <v/>
      </c>
    </row>
    <row r="481" spans="1:144" hidden="1" x14ac:dyDescent="0.35">
      <c r="A481" s="2"/>
      <c r="B481" s="41" t="s">
        <v>733</v>
      </c>
      <c r="C481" s="42" t="s">
        <v>736</v>
      </c>
      <c r="D481" s="42" t="s">
        <v>1241</v>
      </c>
      <c r="E481" s="49">
        <v>330</v>
      </c>
      <c r="F481" s="49">
        <v>299</v>
      </c>
      <c r="G481" s="49">
        <v>31</v>
      </c>
      <c r="H481" s="49">
        <v>2</v>
      </c>
      <c r="I481" s="42" t="s">
        <v>137</v>
      </c>
      <c r="J481" s="50" t="s">
        <v>137</v>
      </c>
      <c r="K481" s="49">
        <v>250</v>
      </c>
      <c r="L481" s="49">
        <v>901</v>
      </c>
      <c r="M481" s="49">
        <v>150</v>
      </c>
      <c r="N481" s="49">
        <v>60</v>
      </c>
      <c r="O481" s="49" t="s">
        <v>137</v>
      </c>
      <c r="P481" s="49" t="s">
        <v>137</v>
      </c>
      <c r="Q481" s="49">
        <v>130</v>
      </c>
      <c r="R481" s="49">
        <v>200</v>
      </c>
      <c r="S481" s="50" t="s">
        <v>7</v>
      </c>
      <c r="T481" s="49" t="s">
        <v>137</v>
      </c>
      <c r="U481" s="49" t="s">
        <v>137</v>
      </c>
      <c r="V481" s="49" t="s">
        <v>137</v>
      </c>
      <c r="W481" s="50" t="s">
        <v>137</v>
      </c>
      <c r="X481" s="49" t="s">
        <v>137</v>
      </c>
      <c r="Y481" s="50" t="s">
        <v>137</v>
      </c>
      <c r="Z481" s="49" t="s">
        <v>137</v>
      </c>
      <c r="AA481" s="49">
        <v>9</v>
      </c>
      <c r="AB481" s="67" t="s">
        <v>137</v>
      </c>
      <c r="AC481" s="63" t="s">
        <v>830</v>
      </c>
      <c r="AD481" s="63" t="s">
        <v>1158</v>
      </c>
      <c r="AE481" s="43" t="s">
        <v>137</v>
      </c>
      <c r="AF481" s="2"/>
      <c r="BE481" s="8" t="str">
        <f t="shared" si="562"/>
        <v>X</v>
      </c>
      <c r="BG481" s="8" t="str">
        <f t="shared" si="499"/>
        <v/>
      </c>
      <c r="BH481" s="8" t="str">
        <f t="shared" si="500"/>
        <v/>
      </c>
      <c r="BI481" s="8" t="str">
        <f t="shared" si="501"/>
        <v/>
      </c>
      <c r="BJ481" s="8" t="str">
        <f t="shared" si="502"/>
        <v/>
      </c>
      <c r="BK481" s="8" t="str">
        <f t="shared" si="503"/>
        <v/>
      </c>
      <c r="BL481" s="8" t="str">
        <f t="shared" si="504"/>
        <v/>
      </c>
      <c r="BM481" s="8" t="str">
        <f t="shared" si="505"/>
        <v/>
      </c>
      <c r="BN481" s="8" t="str">
        <f t="shared" si="506"/>
        <v>Yellow</v>
      </c>
      <c r="BO481" s="8" t="str">
        <f t="shared" si="507"/>
        <v>Yellow</v>
      </c>
      <c r="BP481" s="8" t="str">
        <f t="shared" si="508"/>
        <v/>
      </c>
      <c r="BQ481" s="8" t="str">
        <f t="shared" si="509"/>
        <v/>
      </c>
      <c r="BR481" s="8" t="str">
        <f t="shared" si="510"/>
        <v/>
      </c>
      <c r="BS481" s="8" t="str">
        <f t="shared" si="511"/>
        <v/>
      </c>
      <c r="BT481" s="8" t="str">
        <f t="shared" si="512"/>
        <v>Yellow</v>
      </c>
      <c r="BU481" s="8" t="str">
        <f t="shared" si="513"/>
        <v>Yellow</v>
      </c>
      <c r="BV481" s="8" t="str">
        <f t="shared" si="514"/>
        <v/>
      </c>
      <c r="BW481" s="8" t="str">
        <f t="shared" si="515"/>
        <v/>
      </c>
      <c r="BX481" s="8" t="str">
        <f t="shared" si="516"/>
        <v/>
      </c>
      <c r="BY481" s="8" t="str">
        <f t="shared" si="517"/>
        <v>Yellow</v>
      </c>
      <c r="BZ481" s="8" t="str">
        <f t="shared" si="518"/>
        <v>Yellow</v>
      </c>
      <c r="CA481" s="8" t="str">
        <f t="shared" si="519"/>
        <v>Yellow</v>
      </c>
      <c r="CB481" s="8" t="str">
        <f t="shared" si="520"/>
        <v>Yellow</v>
      </c>
      <c r="CC481" s="8" t="str">
        <f t="shared" si="521"/>
        <v>Yellow</v>
      </c>
      <c r="CD481" s="8" t="str">
        <f t="shared" si="522"/>
        <v>Yellow</v>
      </c>
      <c r="CE481" s="8" t="str">
        <f t="shared" si="523"/>
        <v>Yellow</v>
      </c>
      <c r="CF481" s="8" t="str">
        <f t="shared" si="524"/>
        <v/>
      </c>
      <c r="CG481" s="8" t="str">
        <f t="shared" si="563"/>
        <v>Yellow</v>
      </c>
      <c r="CH481" s="8" t="str">
        <f t="shared" si="525"/>
        <v/>
      </c>
      <c r="CI481" s="8" t="str">
        <f t="shared" si="564"/>
        <v/>
      </c>
      <c r="CJ481" s="8" t="str">
        <f t="shared" si="526"/>
        <v>Yellow</v>
      </c>
      <c r="CL481" s="10" t="str">
        <f t="shared" si="565"/>
        <v>United States - New York - The Knickerbocker Hotel</v>
      </c>
      <c r="CN481" s="22">
        <f t="shared" si="527"/>
        <v>901</v>
      </c>
      <c r="CO481" s="22" t="str">
        <f t="shared" si="528"/>
        <v/>
      </c>
      <c r="CP481" s="22" t="str">
        <f t="shared" si="529"/>
        <v/>
      </c>
      <c r="CQ481" s="22" t="str">
        <f t="shared" si="530"/>
        <v/>
      </c>
      <c r="CR481" s="22" t="str">
        <f t="shared" si="566"/>
        <v/>
      </c>
      <c r="CS481" s="22">
        <f t="shared" si="567"/>
        <v>9</v>
      </c>
      <c r="CY481" s="8" t="str">
        <f t="shared" si="531"/>
        <v>X</v>
      </c>
      <c r="CZ481" s="29" t="str">
        <f t="shared" si="532"/>
        <v>X</v>
      </c>
      <c r="DB481" s="8" t="str">
        <f t="shared" si="533"/>
        <v>X</v>
      </c>
      <c r="DC481" s="8" t="str">
        <f t="shared" si="534"/>
        <v>X</v>
      </c>
      <c r="DD481" s="8" t="str">
        <f t="shared" si="535"/>
        <v>X</v>
      </c>
      <c r="DE481" s="8" t="str">
        <f t="shared" si="536"/>
        <v>X</v>
      </c>
      <c r="DF481" s="8" t="str">
        <f t="shared" si="537"/>
        <v>X</v>
      </c>
      <c r="DG481" s="8" t="str">
        <f t="shared" si="538"/>
        <v>X</v>
      </c>
      <c r="DH481" s="8" t="str">
        <f t="shared" si="539"/>
        <v>X</v>
      </c>
      <c r="DI481" s="8" t="str">
        <f t="shared" si="540"/>
        <v>X</v>
      </c>
      <c r="DJ481" s="8" t="str">
        <f t="shared" si="541"/>
        <v>X</v>
      </c>
      <c r="DK481" s="8" t="str">
        <f t="shared" si="542"/>
        <v>X</v>
      </c>
      <c r="DL481" s="8" t="str">
        <f t="shared" si="543"/>
        <v>X</v>
      </c>
      <c r="DM481" s="8" t="str">
        <f t="shared" si="544"/>
        <v>X</v>
      </c>
      <c r="DN481" s="8" t="str">
        <f t="shared" si="545"/>
        <v>X</v>
      </c>
      <c r="DO481" s="8" t="str">
        <f t="shared" si="546"/>
        <v>X</v>
      </c>
      <c r="DP481" s="8" t="str">
        <f t="shared" si="547"/>
        <v>X</v>
      </c>
      <c r="DQ481" s="8" t="str">
        <f t="shared" si="548"/>
        <v>X</v>
      </c>
      <c r="DR481" s="8" t="str">
        <f t="shared" si="549"/>
        <v>X</v>
      </c>
      <c r="DS481" s="8" t="str">
        <f t="shared" si="550"/>
        <v>X</v>
      </c>
      <c r="DT481" s="8" t="str">
        <f t="shared" si="551"/>
        <v>X</v>
      </c>
      <c r="DU481" s="8" t="str">
        <f t="shared" si="552"/>
        <v>X</v>
      </c>
      <c r="DV481" s="8" t="str">
        <f t="shared" si="553"/>
        <v>X</v>
      </c>
      <c r="DW481" s="8" t="str">
        <f t="shared" si="554"/>
        <v>X</v>
      </c>
      <c r="DX481" s="8" t="str">
        <f t="shared" si="555"/>
        <v>X</v>
      </c>
      <c r="DZ481" s="8" t="str">
        <f t="shared" si="556"/>
        <v>X</v>
      </c>
      <c r="EB481" s="8">
        <f>IF($DZ481="", "", COUNTIF($DZ$11:$DZ481, "X"))</f>
        <v>471</v>
      </c>
      <c r="ED481" s="10" t="str">
        <f t="shared" si="557"/>
        <v>471. The Knickerbocker Hotel</v>
      </c>
      <c r="EF481" s="8">
        <v>471</v>
      </c>
      <c r="EH481" s="10" t="str">
        <f>IF($B481="", "", IF(COUNTIF($B$11:$B481, $B481)&gt;1, "", $B481))</f>
        <v/>
      </c>
      <c r="EI481" s="8" t="str">
        <f t="shared" si="558"/>
        <v/>
      </c>
      <c r="EJ481" s="10" t="str">
        <f t="shared" si="559"/>
        <v/>
      </c>
      <c r="EL481" s="10" t="str">
        <f>IF($C481="", "", IF(COUNTIF($C$11:$C481, $C481)&gt;1, "", $C481))</f>
        <v/>
      </c>
      <c r="EM481" s="8" t="str">
        <f t="shared" si="560"/>
        <v/>
      </c>
      <c r="EN481" s="10" t="str">
        <f t="shared" si="561"/>
        <v/>
      </c>
    </row>
    <row r="482" spans="1:144" hidden="1" x14ac:dyDescent="0.35">
      <c r="A482" s="2"/>
      <c r="B482" s="41" t="s">
        <v>733</v>
      </c>
      <c r="C482" s="42" t="s">
        <v>734</v>
      </c>
      <c r="D482" s="42" t="s">
        <v>735</v>
      </c>
      <c r="E482" s="49">
        <v>47</v>
      </c>
      <c r="F482" s="49">
        <v>45</v>
      </c>
      <c r="G482" s="49">
        <v>2</v>
      </c>
      <c r="H482" s="49">
        <v>2</v>
      </c>
      <c r="I482" s="42" t="s">
        <v>137</v>
      </c>
      <c r="J482" s="50" t="s">
        <v>137</v>
      </c>
      <c r="K482" s="49">
        <v>50</v>
      </c>
      <c r="L482" s="49" t="s">
        <v>137</v>
      </c>
      <c r="M482" s="49">
        <v>30</v>
      </c>
      <c r="N482" s="49">
        <v>30</v>
      </c>
      <c r="O482" s="49" t="s">
        <v>137</v>
      </c>
      <c r="P482" s="49" t="s">
        <v>137</v>
      </c>
      <c r="Q482" s="49">
        <v>22</v>
      </c>
      <c r="R482" s="49">
        <v>30</v>
      </c>
      <c r="S482" s="50" t="s">
        <v>7</v>
      </c>
      <c r="T482" s="49" t="s">
        <v>137</v>
      </c>
      <c r="U482" s="49" t="s">
        <v>137</v>
      </c>
      <c r="V482" s="49" t="s">
        <v>137</v>
      </c>
      <c r="W482" s="50" t="s">
        <v>7</v>
      </c>
      <c r="X482" s="49" t="s">
        <v>137</v>
      </c>
      <c r="Y482" s="50" t="s">
        <v>137</v>
      </c>
      <c r="Z482" s="49" t="s">
        <v>137</v>
      </c>
      <c r="AA482" s="49">
        <v>17</v>
      </c>
      <c r="AB482" s="67" t="s">
        <v>137</v>
      </c>
      <c r="AC482" s="63" t="s">
        <v>830</v>
      </c>
      <c r="AD482" s="63" t="s">
        <v>1156</v>
      </c>
      <c r="AE482" s="43" t="s">
        <v>137</v>
      </c>
      <c r="AF482" s="2"/>
      <c r="BE482" s="8" t="str">
        <f t="shared" si="562"/>
        <v>X</v>
      </c>
      <c r="BG482" s="8" t="str">
        <f t="shared" si="499"/>
        <v/>
      </c>
      <c r="BH482" s="8" t="str">
        <f t="shared" si="500"/>
        <v/>
      </c>
      <c r="BI482" s="8" t="str">
        <f t="shared" si="501"/>
        <v/>
      </c>
      <c r="BJ482" s="8" t="str">
        <f t="shared" si="502"/>
        <v/>
      </c>
      <c r="BK482" s="8" t="str">
        <f t="shared" si="503"/>
        <v/>
      </c>
      <c r="BL482" s="8" t="str">
        <f t="shared" si="504"/>
        <v/>
      </c>
      <c r="BM482" s="8" t="str">
        <f t="shared" si="505"/>
        <v/>
      </c>
      <c r="BN482" s="8" t="str">
        <f t="shared" si="506"/>
        <v>Yellow</v>
      </c>
      <c r="BO482" s="8" t="str">
        <f t="shared" si="507"/>
        <v>Yellow</v>
      </c>
      <c r="BP482" s="8" t="str">
        <f t="shared" si="508"/>
        <v/>
      </c>
      <c r="BQ482" s="8" t="str">
        <f t="shared" si="509"/>
        <v>Yellow</v>
      </c>
      <c r="BR482" s="8" t="str">
        <f t="shared" si="510"/>
        <v/>
      </c>
      <c r="BS482" s="8" t="str">
        <f t="shared" si="511"/>
        <v/>
      </c>
      <c r="BT482" s="8" t="str">
        <f t="shared" si="512"/>
        <v>Yellow</v>
      </c>
      <c r="BU482" s="8" t="str">
        <f t="shared" si="513"/>
        <v>Yellow</v>
      </c>
      <c r="BV482" s="8" t="str">
        <f t="shared" si="514"/>
        <v/>
      </c>
      <c r="BW482" s="8" t="str">
        <f t="shared" si="515"/>
        <v/>
      </c>
      <c r="BX482" s="8" t="str">
        <f t="shared" si="516"/>
        <v/>
      </c>
      <c r="BY482" s="8" t="str">
        <f t="shared" si="517"/>
        <v>Yellow</v>
      </c>
      <c r="BZ482" s="8" t="str">
        <f t="shared" si="518"/>
        <v>Yellow</v>
      </c>
      <c r="CA482" s="8" t="str">
        <f t="shared" si="519"/>
        <v>Yellow</v>
      </c>
      <c r="CB482" s="8" t="str">
        <f t="shared" si="520"/>
        <v/>
      </c>
      <c r="CC482" s="8" t="str">
        <f t="shared" si="521"/>
        <v>Yellow</v>
      </c>
      <c r="CD482" s="8" t="str">
        <f t="shared" si="522"/>
        <v>Yellow</v>
      </c>
      <c r="CE482" s="8" t="str">
        <f t="shared" si="523"/>
        <v>Yellow</v>
      </c>
      <c r="CF482" s="8" t="str">
        <f t="shared" si="524"/>
        <v/>
      </c>
      <c r="CG482" s="8" t="str">
        <f t="shared" si="563"/>
        <v>Yellow</v>
      </c>
      <c r="CH482" s="8" t="str">
        <f t="shared" si="525"/>
        <v/>
      </c>
      <c r="CI482" s="8" t="str">
        <f t="shared" si="564"/>
        <v/>
      </c>
      <c r="CJ482" s="8" t="str">
        <f t="shared" si="526"/>
        <v>Yellow</v>
      </c>
      <c r="CL482" s="10" t="str">
        <f t="shared" si="565"/>
        <v>United States - Malibu - Malibu Beach Inn</v>
      </c>
      <c r="CN482" s="22" t="str">
        <f t="shared" si="527"/>
        <v/>
      </c>
      <c r="CO482" s="22" t="str">
        <f t="shared" si="528"/>
        <v/>
      </c>
      <c r="CP482" s="22" t="str">
        <f t="shared" si="529"/>
        <v/>
      </c>
      <c r="CQ482" s="22" t="str">
        <f t="shared" si="530"/>
        <v/>
      </c>
      <c r="CR482" s="22" t="str">
        <f t="shared" si="566"/>
        <v/>
      </c>
      <c r="CS482" s="22">
        <f t="shared" si="567"/>
        <v>17</v>
      </c>
      <c r="CY482" s="8" t="str">
        <f t="shared" si="531"/>
        <v>X</v>
      </c>
      <c r="CZ482" s="29" t="str">
        <f t="shared" si="532"/>
        <v>X</v>
      </c>
      <c r="DB482" s="8" t="str">
        <f t="shared" si="533"/>
        <v>X</v>
      </c>
      <c r="DC482" s="8" t="str">
        <f t="shared" si="534"/>
        <v>X</v>
      </c>
      <c r="DD482" s="8" t="str">
        <f t="shared" si="535"/>
        <v>X</v>
      </c>
      <c r="DE482" s="8" t="str">
        <f t="shared" si="536"/>
        <v>X</v>
      </c>
      <c r="DF482" s="8" t="str">
        <f t="shared" si="537"/>
        <v>X</v>
      </c>
      <c r="DG482" s="8" t="str">
        <f t="shared" si="538"/>
        <v>X</v>
      </c>
      <c r="DH482" s="8" t="str">
        <f t="shared" si="539"/>
        <v>X</v>
      </c>
      <c r="DI482" s="8" t="str">
        <f t="shared" si="540"/>
        <v>X</v>
      </c>
      <c r="DJ482" s="8" t="str">
        <f t="shared" si="541"/>
        <v>X</v>
      </c>
      <c r="DK482" s="8" t="str">
        <f t="shared" si="542"/>
        <v>X</v>
      </c>
      <c r="DL482" s="8" t="str">
        <f t="shared" si="543"/>
        <v>X</v>
      </c>
      <c r="DM482" s="8" t="str">
        <f t="shared" si="544"/>
        <v>X</v>
      </c>
      <c r="DN482" s="8" t="str">
        <f t="shared" si="545"/>
        <v>X</v>
      </c>
      <c r="DO482" s="8" t="str">
        <f t="shared" si="546"/>
        <v>X</v>
      </c>
      <c r="DP482" s="8" t="str">
        <f t="shared" si="547"/>
        <v>X</v>
      </c>
      <c r="DQ482" s="8" t="str">
        <f t="shared" si="548"/>
        <v>X</v>
      </c>
      <c r="DR482" s="8" t="str">
        <f t="shared" si="549"/>
        <v>X</v>
      </c>
      <c r="DS482" s="8" t="str">
        <f t="shared" si="550"/>
        <v>X</v>
      </c>
      <c r="DT482" s="8" t="str">
        <f t="shared" si="551"/>
        <v>X</v>
      </c>
      <c r="DU482" s="8" t="str">
        <f t="shared" si="552"/>
        <v>X</v>
      </c>
      <c r="DV482" s="8" t="str">
        <f t="shared" si="553"/>
        <v>X</v>
      </c>
      <c r="DW482" s="8" t="str">
        <f t="shared" si="554"/>
        <v>X</v>
      </c>
      <c r="DX482" s="8" t="str">
        <f t="shared" si="555"/>
        <v>X</v>
      </c>
      <c r="DZ482" s="8" t="str">
        <f t="shared" si="556"/>
        <v>X</v>
      </c>
      <c r="EB482" s="8">
        <f>IF($DZ482="", "", COUNTIF($DZ$11:$DZ482, "X"))</f>
        <v>472</v>
      </c>
      <c r="ED482" s="10" t="str">
        <f t="shared" si="557"/>
        <v>472. Malibu Beach Inn</v>
      </c>
      <c r="EF482" s="8">
        <v>472</v>
      </c>
      <c r="EH482" s="10" t="str">
        <f>IF($B482="", "", IF(COUNTIF($B$11:$B482, $B482)&gt;1, "", $B482))</f>
        <v/>
      </c>
      <c r="EI482" s="8" t="str">
        <f t="shared" si="558"/>
        <v/>
      </c>
      <c r="EJ482" s="10" t="str">
        <f t="shared" si="559"/>
        <v/>
      </c>
      <c r="EL482" s="10" t="str">
        <f>IF($C482="", "", IF(COUNTIF($C$11:$C482, $C482)&gt;1, "", $C482))</f>
        <v>Malibu</v>
      </c>
      <c r="EM482" s="8">
        <f t="shared" si="560"/>
        <v>171</v>
      </c>
      <c r="EN482" s="10" t="str">
        <f t="shared" si="561"/>
        <v/>
      </c>
    </row>
    <row r="483" spans="1:144" hidden="1" x14ac:dyDescent="0.35">
      <c r="A483" s="2"/>
      <c r="B483" s="41" t="s">
        <v>733</v>
      </c>
      <c r="C483" s="42" t="s">
        <v>750</v>
      </c>
      <c r="D483" s="42" t="s">
        <v>757</v>
      </c>
      <c r="E483" s="49">
        <v>144</v>
      </c>
      <c r="F483" s="49">
        <v>125</v>
      </c>
      <c r="G483" s="49">
        <v>19</v>
      </c>
      <c r="H483" s="49">
        <v>6</v>
      </c>
      <c r="I483" s="42" t="s">
        <v>137</v>
      </c>
      <c r="J483" s="50" t="s">
        <v>137</v>
      </c>
      <c r="K483" s="49">
        <v>411</v>
      </c>
      <c r="L483" s="49">
        <v>1020</v>
      </c>
      <c r="M483" s="49">
        <v>411</v>
      </c>
      <c r="N483" s="49">
        <v>255</v>
      </c>
      <c r="O483" s="49" t="s">
        <v>137</v>
      </c>
      <c r="P483" s="49" t="s">
        <v>137</v>
      </c>
      <c r="Q483" s="49">
        <v>0</v>
      </c>
      <c r="R483" s="49">
        <v>400</v>
      </c>
      <c r="S483" s="50" t="s">
        <v>7</v>
      </c>
      <c r="T483" s="49" t="s">
        <v>137</v>
      </c>
      <c r="U483" s="49" t="s">
        <v>137</v>
      </c>
      <c r="V483" s="49" t="s">
        <v>137</v>
      </c>
      <c r="W483" s="50" t="s">
        <v>7</v>
      </c>
      <c r="X483" s="49" t="s">
        <v>137</v>
      </c>
      <c r="Y483" s="50" t="s">
        <v>137</v>
      </c>
      <c r="Z483" s="49" t="s">
        <v>137</v>
      </c>
      <c r="AA483" s="49">
        <v>3</v>
      </c>
      <c r="AB483" s="67" t="s">
        <v>137</v>
      </c>
      <c r="AC483" s="63" t="s">
        <v>830</v>
      </c>
      <c r="AD483" s="63" t="s">
        <v>1166</v>
      </c>
      <c r="AE483" s="43" t="s">
        <v>137</v>
      </c>
      <c r="AF483" s="2"/>
      <c r="BE483" s="8" t="str">
        <f t="shared" si="562"/>
        <v>X</v>
      </c>
      <c r="BG483" s="8" t="str">
        <f t="shared" si="499"/>
        <v/>
      </c>
      <c r="BH483" s="8" t="str">
        <f t="shared" si="500"/>
        <v/>
      </c>
      <c r="BI483" s="8" t="str">
        <f t="shared" si="501"/>
        <v/>
      </c>
      <c r="BJ483" s="8" t="str">
        <f t="shared" si="502"/>
        <v/>
      </c>
      <c r="BK483" s="8" t="str">
        <f t="shared" si="503"/>
        <v/>
      </c>
      <c r="BL483" s="8" t="str">
        <f t="shared" si="504"/>
        <v/>
      </c>
      <c r="BM483" s="8" t="str">
        <f t="shared" si="505"/>
        <v/>
      </c>
      <c r="BN483" s="8" t="str">
        <f t="shared" si="506"/>
        <v>Yellow</v>
      </c>
      <c r="BO483" s="8" t="str">
        <f t="shared" si="507"/>
        <v>Yellow</v>
      </c>
      <c r="BP483" s="8" t="str">
        <f t="shared" si="508"/>
        <v/>
      </c>
      <c r="BQ483" s="8" t="str">
        <f t="shared" si="509"/>
        <v/>
      </c>
      <c r="BR483" s="8" t="str">
        <f t="shared" si="510"/>
        <v/>
      </c>
      <c r="BS483" s="8" t="str">
        <f t="shared" si="511"/>
        <v/>
      </c>
      <c r="BT483" s="8" t="str">
        <f t="shared" si="512"/>
        <v>Yellow</v>
      </c>
      <c r="BU483" s="8" t="str">
        <f t="shared" si="513"/>
        <v>Yellow</v>
      </c>
      <c r="BV483" s="8" t="str">
        <f t="shared" si="514"/>
        <v/>
      </c>
      <c r="BW483" s="8" t="str">
        <f t="shared" si="515"/>
        <v/>
      </c>
      <c r="BX483" s="8" t="str">
        <f t="shared" si="516"/>
        <v/>
      </c>
      <c r="BY483" s="8" t="str">
        <f t="shared" si="517"/>
        <v>Yellow</v>
      </c>
      <c r="BZ483" s="8" t="str">
        <f t="shared" si="518"/>
        <v>Yellow</v>
      </c>
      <c r="CA483" s="8" t="str">
        <f t="shared" si="519"/>
        <v>Yellow</v>
      </c>
      <c r="CB483" s="8" t="str">
        <f t="shared" si="520"/>
        <v/>
      </c>
      <c r="CC483" s="8" t="str">
        <f t="shared" si="521"/>
        <v>Yellow</v>
      </c>
      <c r="CD483" s="8" t="str">
        <f t="shared" si="522"/>
        <v>Yellow</v>
      </c>
      <c r="CE483" s="8" t="str">
        <f t="shared" si="523"/>
        <v>Yellow</v>
      </c>
      <c r="CF483" s="8" t="str">
        <f t="shared" si="524"/>
        <v/>
      </c>
      <c r="CG483" s="8" t="str">
        <f t="shared" si="563"/>
        <v>Yellow</v>
      </c>
      <c r="CH483" s="8" t="str">
        <f t="shared" si="525"/>
        <v/>
      </c>
      <c r="CI483" s="8" t="str">
        <f t="shared" si="564"/>
        <v/>
      </c>
      <c r="CJ483" s="8" t="str">
        <f t="shared" si="526"/>
        <v>Yellow</v>
      </c>
      <c r="CL483" s="10" t="str">
        <f t="shared" si="565"/>
        <v>United States - Palm Springs - Parker Palm Springs</v>
      </c>
      <c r="CN483" s="22">
        <f t="shared" si="527"/>
        <v>1020</v>
      </c>
      <c r="CO483" s="22" t="str">
        <f t="shared" si="528"/>
        <v/>
      </c>
      <c r="CP483" s="22" t="str">
        <f t="shared" si="529"/>
        <v/>
      </c>
      <c r="CQ483" s="22" t="str">
        <f t="shared" si="530"/>
        <v/>
      </c>
      <c r="CR483" s="22" t="str">
        <f t="shared" si="566"/>
        <v/>
      </c>
      <c r="CS483" s="22">
        <f t="shared" si="567"/>
        <v>3</v>
      </c>
      <c r="CY483" s="8" t="str">
        <f t="shared" si="531"/>
        <v>X</v>
      </c>
      <c r="CZ483" s="29" t="str">
        <f t="shared" si="532"/>
        <v>X</v>
      </c>
      <c r="DB483" s="8" t="str">
        <f t="shared" si="533"/>
        <v>X</v>
      </c>
      <c r="DC483" s="8" t="str">
        <f t="shared" si="534"/>
        <v>X</v>
      </c>
      <c r="DD483" s="8" t="str">
        <f t="shared" si="535"/>
        <v>X</v>
      </c>
      <c r="DE483" s="8" t="str">
        <f t="shared" si="536"/>
        <v>X</v>
      </c>
      <c r="DF483" s="8" t="str">
        <f t="shared" si="537"/>
        <v>X</v>
      </c>
      <c r="DG483" s="8" t="str">
        <f t="shared" si="538"/>
        <v>X</v>
      </c>
      <c r="DH483" s="8" t="str">
        <f t="shared" si="539"/>
        <v>X</v>
      </c>
      <c r="DI483" s="8" t="str">
        <f t="shared" si="540"/>
        <v>X</v>
      </c>
      <c r="DJ483" s="8" t="str">
        <f t="shared" si="541"/>
        <v>X</v>
      </c>
      <c r="DK483" s="8" t="str">
        <f t="shared" si="542"/>
        <v>X</v>
      </c>
      <c r="DL483" s="8" t="str">
        <f t="shared" si="543"/>
        <v>X</v>
      </c>
      <c r="DM483" s="8" t="str">
        <f t="shared" si="544"/>
        <v>X</v>
      </c>
      <c r="DN483" s="8" t="str">
        <f t="shared" si="545"/>
        <v>X</v>
      </c>
      <c r="DO483" s="8" t="str">
        <f t="shared" si="546"/>
        <v>X</v>
      </c>
      <c r="DP483" s="8" t="str">
        <f t="shared" si="547"/>
        <v>X</v>
      </c>
      <c r="DQ483" s="8" t="str">
        <f t="shared" si="548"/>
        <v>X</v>
      </c>
      <c r="DR483" s="8" t="str">
        <f t="shared" si="549"/>
        <v>X</v>
      </c>
      <c r="DS483" s="8" t="str">
        <f t="shared" si="550"/>
        <v>X</v>
      </c>
      <c r="DT483" s="8" t="str">
        <f t="shared" si="551"/>
        <v>X</v>
      </c>
      <c r="DU483" s="8" t="str">
        <f t="shared" si="552"/>
        <v>X</v>
      </c>
      <c r="DV483" s="8" t="str">
        <f t="shared" si="553"/>
        <v>X</v>
      </c>
      <c r="DW483" s="8" t="str">
        <f t="shared" si="554"/>
        <v>X</v>
      </c>
      <c r="DX483" s="8" t="str">
        <f t="shared" si="555"/>
        <v>X</v>
      </c>
      <c r="DZ483" s="8" t="str">
        <f t="shared" si="556"/>
        <v>X</v>
      </c>
      <c r="EB483" s="8">
        <f>IF($DZ483="", "", COUNTIF($DZ$11:$DZ483, "X"))</f>
        <v>473</v>
      </c>
      <c r="ED483" s="10" t="str">
        <f t="shared" si="557"/>
        <v>473. Parker Palm Springs</v>
      </c>
      <c r="EF483" s="8">
        <v>473</v>
      </c>
      <c r="EH483" s="10" t="str">
        <f>IF($B483="", "", IF(COUNTIF($B$11:$B483, $B483)&gt;1, "", $B483))</f>
        <v/>
      </c>
      <c r="EI483" s="8" t="str">
        <f t="shared" si="558"/>
        <v/>
      </c>
      <c r="EJ483" s="10" t="str">
        <f t="shared" si="559"/>
        <v/>
      </c>
      <c r="EL483" s="10" t="str">
        <f>IF($C483="", "", IF(COUNTIF($C$11:$C483, $C483)&gt;1, "", $C483))</f>
        <v>Palm Springs</v>
      </c>
      <c r="EM483" s="8">
        <f t="shared" si="560"/>
        <v>217</v>
      </c>
      <c r="EN483" s="10" t="str">
        <f t="shared" si="561"/>
        <v/>
      </c>
    </row>
    <row r="484" spans="1:144" hidden="1" x14ac:dyDescent="0.35">
      <c r="A484" s="2"/>
      <c r="B484" s="41" t="s">
        <v>733</v>
      </c>
      <c r="C484" s="42" t="s">
        <v>1313</v>
      </c>
      <c r="D484" s="42" t="s">
        <v>1314</v>
      </c>
      <c r="E484" s="49">
        <v>207</v>
      </c>
      <c r="F484" s="49">
        <v>175</v>
      </c>
      <c r="G484" s="49">
        <v>32</v>
      </c>
      <c r="H484" s="49">
        <v>7</v>
      </c>
      <c r="I484" s="42" t="s">
        <v>137</v>
      </c>
      <c r="J484" s="50" t="s">
        <v>137</v>
      </c>
      <c r="K484" s="49">
        <v>130</v>
      </c>
      <c r="L484" s="49">
        <v>898</v>
      </c>
      <c r="M484" s="49">
        <v>350</v>
      </c>
      <c r="N484" s="49">
        <v>180</v>
      </c>
      <c r="O484" s="49">
        <v>250</v>
      </c>
      <c r="P484" s="49">
        <v>64</v>
      </c>
      <c r="Q484" s="49">
        <v>310</v>
      </c>
      <c r="R484" s="49">
        <v>500</v>
      </c>
      <c r="S484" s="50" t="s">
        <v>7</v>
      </c>
      <c r="T484" s="49" t="s">
        <v>137</v>
      </c>
      <c r="U484" s="49" t="s">
        <v>137</v>
      </c>
      <c r="V484" s="49" t="s">
        <v>137</v>
      </c>
      <c r="W484" s="50" t="s">
        <v>137</v>
      </c>
      <c r="X484" s="49" t="s">
        <v>137</v>
      </c>
      <c r="Y484" s="50" t="s">
        <v>137</v>
      </c>
      <c r="Z484" s="49" t="s">
        <v>137</v>
      </c>
      <c r="AA484" s="49">
        <v>24.85</v>
      </c>
      <c r="AB484" s="67" t="s">
        <v>137</v>
      </c>
      <c r="AC484" s="63" t="s">
        <v>830</v>
      </c>
      <c r="AD484" s="63" t="s">
        <v>1315</v>
      </c>
      <c r="AE484" s="43" t="s">
        <v>137</v>
      </c>
      <c r="AF484" s="2"/>
      <c r="BE484" s="8" t="str">
        <f t="shared" si="562"/>
        <v>X</v>
      </c>
      <c r="BG484" s="8" t="str">
        <f t="shared" si="499"/>
        <v/>
      </c>
      <c r="BH484" s="8" t="str">
        <f t="shared" si="500"/>
        <v/>
      </c>
      <c r="BI484" s="8" t="str">
        <f t="shared" si="501"/>
        <v/>
      </c>
      <c r="BJ484" s="8" t="str">
        <f t="shared" si="502"/>
        <v/>
      </c>
      <c r="BK484" s="8" t="str">
        <f t="shared" si="503"/>
        <v/>
      </c>
      <c r="BL484" s="8" t="str">
        <f t="shared" si="504"/>
        <v/>
      </c>
      <c r="BM484" s="8" t="str">
        <f t="shared" si="505"/>
        <v/>
      </c>
      <c r="BN484" s="8" t="str">
        <f t="shared" si="506"/>
        <v>Yellow</v>
      </c>
      <c r="BO484" s="8" t="str">
        <f t="shared" si="507"/>
        <v>Yellow</v>
      </c>
      <c r="BP484" s="8" t="str">
        <f t="shared" si="508"/>
        <v/>
      </c>
      <c r="BQ484" s="8" t="str">
        <f t="shared" si="509"/>
        <v/>
      </c>
      <c r="BR484" s="8" t="str">
        <f t="shared" si="510"/>
        <v/>
      </c>
      <c r="BS484" s="8" t="str">
        <f t="shared" si="511"/>
        <v/>
      </c>
      <c r="BT484" s="8" t="str">
        <f t="shared" si="512"/>
        <v/>
      </c>
      <c r="BU484" s="8" t="str">
        <f t="shared" si="513"/>
        <v/>
      </c>
      <c r="BV484" s="8" t="str">
        <f t="shared" si="514"/>
        <v/>
      </c>
      <c r="BW484" s="8" t="str">
        <f t="shared" si="515"/>
        <v/>
      </c>
      <c r="BX484" s="8" t="str">
        <f t="shared" si="516"/>
        <v/>
      </c>
      <c r="BY484" s="8" t="str">
        <f t="shared" si="517"/>
        <v>Yellow</v>
      </c>
      <c r="BZ484" s="8" t="str">
        <f t="shared" si="518"/>
        <v>Yellow</v>
      </c>
      <c r="CA484" s="8" t="str">
        <f t="shared" si="519"/>
        <v>Yellow</v>
      </c>
      <c r="CB484" s="8" t="str">
        <f t="shared" si="520"/>
        <v>Yellow</v>
      </c>
      <c r="CC484" s="8" t="str">
        <f t="shared" si="521"/>
        <v>Yellow</v>
      </c>
      <c r="CD484" s="8" t="str">
        <f t="shared" si="522"/>
        <v>Yellow</v>
      </c>
      <c r="CE484" s="8" t="str">
        <f t="shared" si="523"/>
        <v>Yellow</v>
      </c>
      <c r="CF484" s="8" t="str">
        <f t="shared" si="524"/>
        <v/>
      </c>
      <c r="CG484" s="8" t="str">
        <f t="shared" si="563"/>
        <v>Yellow</v>
      </c>
      <c r="CH484" s="8" t="str">
        <f t="shared" si="525"/>
        <v/>
      </c>
      <c r="CI484" s="8" t="str">
        <f t="shared" si="564"/>
        <v/>
      </c>
      <c r="CJ484" s="8" t="str">
        <f t="shared" si="526"/>
        <v>Yellow</v>
      </c>
      <c r="CL484" s="10" t="str">
        <f t="shared" si="565"/>
        <v>United States - Boca Raton - Beach Club at The Boca Raton</v>
      </c>
      <c r="CN484" s="22">
        <f t="shared" si="527"/>
        <v>898</v>
      </c>
      <c r="CO484" s="22" t="str">
        <f t="shared" si="528"/>
        <v/>
      </c>
      <c r="CP484" s="22" t="str">
        <f t="shared" si="529"/>
        <v/>
      </c>
      <c r="CQ484" s="22" t="str">
        <f t="shared" si="530"/>
        <v/>
      </c>
      <c r="CR484" s="22" t="str">
        <f t="shared" si="566"/>
        <v/>
      </c>
      <c r="CS484" s="22">
        <f t="shared" si="567"/>
        <v>24.85</v>
      </c>
      <c r="CY484" s="8" t="str">
        <f t="shared" si="531"/>
        <v>X</v>
      </c>
      <c r="CZ484" s="29" t="str">
        <f t="shared" si="532"/>
        <v>X</v>
      </c>
      <c r="DB484" s="8" t="str">
        <f t="shared" si="533"/>
        <v>X</v>
      </c>
      <c r="DC484" s="8" t="str">
        <f t="shared" si="534"/>
        <v>X</v>
      </c>
      <c r="DD484" s="8" t="str">
        <f t="shared" si="535"/>
        <v>X</v>
      </c>
      <c r="DE484" s="8" t="str">
        <f t="shared" si="536"/>
        <v>X</v>
      </c>
      <c r="DF484" s="8" t="str">
        <f t="shared" si="537"/>
        <v>X</v>
      </c>
      <c r="DG484" s="8" t="str">
        <f t="shared" si="538"/>
        <v>X</v>
      </c>
      <c r="DH484" s="8" t="str">
        <f t="shared" si="539"/>
        <v>X</v>
      </c>
      <c r="DI484" s="8" t="str">
        <f t="shared" si="540"/>
        <v>X</v>
      </c>
      <c r="DJ484" s="8" t="str">
        <f t="shared" si="541"/>
        <v>X</v>
      </c>
      <c r="DK484" s="8" t="str">
        <f t="shared" si="542"/>
        <v>X</v>
      </c>
      <c r="DL484" s="8" t="str">
        <f t="shared" si="543"/>
        <v>X</v>
      </c>
      <c r="DM484" s="8" t="str">
        <f t="shared" si="544"/>
        <v>X</v>
      </c>
      <c r="DN484" s="8" t="str">
        <f t="shared" si="545"/>
        <v>X</v>
      </c>
      <c r="DO484" s="8" t="str">
        <f t="shared" si="546"/>
        <v>X</v>
      </c>
      <c r="DP484" s="8" t="str">
        <f t="shared" si="547"/>
        <v>X</v>
      </c>
      <c r="DQ484" s="8" t="str">
        <f t="shared" si="548"/>
        <v>X</v>
      </c>
      <c r="DR484" s="8" t="str">
        <f t="shared" si="549"/>
        <v>X</v>
      </c>
      <c r="DS484" s="8" t="str">
        <f t="shared" si="550"/>
        <v>X</v>
      </c>
      <c r="DT484" s="8" t="str">
        <f t="shared" si="551"/>
        <v>X</v>
      </c>
      <c r="DU484" s="8" t="str">
        <f t="shared" si="552"/>
        <v>X</v>
      </c>
      <c r="DV484" s="8" t="str">
        <f t="shared" si="553"/>
        <v>X</v>
      </c>
      <c r="DW484" s="8" t="str">
        <f t="shared" si="554"/>
        <v>X</v>
      </c>
      <c r="DX484" s="8" t="str">
        <f t="shared" si="555"/>
        <v>X</v>
      </c>
      <c r="DZ484" s="8" t="str">
        <f t="shared" si="556"/>
        <v>X</v>
      </c>
      <c r="EB484" s="8">
        <f>IF($DZ484="", "", COUNTIF($DZ$11:$DZ484, "X"))</f>
        <v>474</v>
      </c>
      <c r="ED484" s="10" t="str">
        <f t="shared" si="557"/>
        <v>474. Beach Club at The Boca Raton</v>
      </c>
      <c r="EF484" s="8">
        <v>474</v>
      </c>
      <c r="EH484" s="10" t="str">
        <f>IF($B484="", "", IF(COUNTIF($B$11:$B484, $B484)&gt;1, "", $B484))</f>
        <v/>
      </c>
      <c r="EI484" s="8" t="str">
        <f t="shared" si="558"/>
        <v/>
      </c>
      <c r="EJ484" s="10" t="str">
        <f t="shared" si="559"/>
        <v/>
      </c>
      <c r="EL484" s="10" t="str">
        <f>IF($C484="", "", IF(COUNTIF($C$11:$C484, $C484)&gt;1, "", $C484))</f>
        <v>Boca Raton</v>
      </c>
      <c r="EM484" s="8">
        <f t="shared" si="560"/>
        <v>29</v>
      </c>
      <c r="EN484" s="10" t="str">
        <f t="shared" si="561"/>
        <v/>
      </c>
    </row>
    <row r="485" spans="1:144" hidden="1" x14ac:dyDescent="0.35">
      <c r="A485" s="2"/>
      <c r="B485" s="41" t="s">
        <v>733</v>
      </c>
      <c r="C485" s="42" t="s">
        <v>748</v>
      </c>
      <c r="D485" s="42" t="s">
        <v>1423</v>
      </c>
      <c r="E485" s="49">
        <v>90</v>
      </c>
      <c r="F485" s="49">
        <v>25</v>
      </c>
      <c r="G485" s="49">
        <v>65</v>
      </c>
      <c r="H485" s="49">
        <v>0</v>
      </c>
      <c r="I485" s="42" t="s">
        <v>137</v>
      </c>
      <c r="J485" s="50" t="s">
        <v>137</v>
      </c>
      <c r="K485" s="49" t="s">
        <v>137</v>
      </c>
      <c r="L485" s="49" t="s">
        <v>137</v>
      </c>
      <c r="M485" s="49" t="s">
        <v>137</v>
      </c>
      <c r="N485" s="49" t="s">
        <v>137</v>
      </c>
      <c r="O485" s="49" t="s">
        <v>137</v>
      </c>
      <c r="P485" s="49" t="s">
        <v>137</v>
      </c>
      <c r="Q485" s="49" t="s">
        <v>137</v>
      </c>
      <c r="R485" s="49" t="s">
        <v>137</v>
      </c>
      <c r="S485" s="50" t="s">
        <v>137</v>
      </c>
      <c r="T485" s="49" t="s">
        <v>137</v>
      </c>
      <c r="U485" s="49" t="s">
        <v>137</v>
      </c>
      <c r="V485" s="49" t="s">
        <v>137</v>
      </c>
      <c r="W485" s="50" t="s">
        <v>137</v>
      </c>
      <c r="X485" s="49" t="s">
        <v>137</v>
      </c>
      <c r="Y485" s="50" t="s">
        <v>137</v>
      </c>
      <c r="Z485" s="49" t="s">
        <v>137</v>
      </c>
      <c r="AA485" s="49" t="s">
        <v>137</v>
      </c>
      <c r="AB485" s="67" t="s">
        <v>137</v>
      </c>
      <c r="AC485" s="63" t="s">
        <v>1344</v>
      </c>
      <c r="AD485" s="63" t="s">
        <v>1483</v>
      </c>
      <c r="AE485" s="43" t="s">
        <v>137</v>
      </c>
      <c r="AF485" s="2"/>
      <c r="BE485" s="8" t="str">
        <f t="shared" si="562"/>
        <v>X</v>
      </c>
      <c r="BG485" s="8" t="str">
        <f t="shared" si="499"/>
        <v/>
      </c>
      <c r="BH485" s="8" t="str">
        <f t="shared" si="500"/>
        <v/>
      </c>
      <c r="BI485" s="8" t="str">
        <f t="shared" si="501"/>
        <v/>
      </c>
      <c r="BJ485" s="8" t="str">
        <f t="shared" si="502"/>
        <v/>
      </c>
      <c r="BK485" s="8" t="str">
        <f t="shared" si="503"/>
        <v/>
      </c>
      <c r="BL485" s="8" t="str">
        <f t="shared" si="504"/>
        <v/>
      </c>
      <c r="BM485" s="8" t="str">
        <f t="shared" si="505"/>
        <v/>
      </c>
      <c r="BN485" s="8" t="str">
        <f t="shared" si="506"/>
        <v>Yellow</v>
      </c>
      <c r="BO485" s="8" t="str">
        <f t="shared" si="507"/>
        <v>Yellow</v>
      </c>
      <c r="BP485" s="8" t="str">
        <f t="shared" si="508"/>
        <v>Yellow</v>
      </c>
      <c r="BQ485" s="8" t="str">
        <f t="shared" si="509"/>
        <v>Yellow</v>
      </c>
      <c r="BR485" s="8" t="str">
        <f t="shared" si="510"/>
        <v>Yellow</v>
      </c>
      <c r="BS485" s="8" t="str">
        <f t="shared" si="511"/>
        <v>Yellow</v>
      </c>
      <c r="BT485" s="8" t="str">
        <f t="shared" si="512"/>
        <v>Yellow</v>
      </c>
      <c r="BU485" s="8" t="str">
        <f t="shared" si="513"/>
        <v>Yellow</v>
      </c>
      <c r="BV485" s="8" t="str">
        <f t="shared" si="514"/>
        <v>Yellow</v>
      </c>
      <c r="BW485" s="8" t="str">
        <f t="shared" si="515"/>
        <v>Yellow</v>
      </c>
      <c r="BX485" s="8" t="str">
        <f t="shared" si="516"/>
        <v>Yellow</v>
      </c>
      <c r="BY485" s="8" t="str">
        <f t="shared" si="517"/>
        <v>Yellow</v>
      </c>
      <c r="BZ485" s="8" t="str">
        <f t="shared" si="518"/>
        <v>Yellow</v>
      </c>
      <c r="CA485" s="8" t="str">
        <f t="shared" si="519"/>
        <v>Yellow</v>
      </c>
      <c r="CB485" s="8" t="str">
        <f t="shared" si="520"/>
        <v>Yellow</v>
      </c>
      <c r="CC485" s="8" t="str">
        <f t="shared" si="521"/>
        <v>Yellow</v>
      </c>
      <c r="CD485" s="8" t="str">
        <f t="shared" si="522"/>
        <v>Yellow</v>
      </c>
      <c r="CE485" s="8" t="str">
        <f t="shared" si="523"/>
        <v>Yellow</v>
      </c>
      <c r="CF485" s="8" t="str">
        <f t="shared" si="524"/>
        <v>Yellow</v>
      </c>
      <c r="CG485" s="8" t="str">
        <f t="shared" si="563"/>
        <v>Yellow</v>
      </c>
      <c r="CH485" s="8" t="str">
        <f t="shared" si="525"/>
        <v>Red</v>
      </c>
      <c r="CI485" s="8" t="str">
        <f t="shared" si="564"/>
        <v/>
      </c>
      <c r="CJ485" s="8" t="str">
        <f t="shared" si="526"/>
        <v>Yellow</v>
      </c>
      <c r="CL485" s="10" t="str">
        <f t="shared" si="565"/>
        <v>United States - Santa Barbara - El Encanto</v>
      </c>
      <c r="CN485" s="22" t="str">
        <f t="shared" si="527"/>
        <v/>
      </c>
      <c r="CO485" s="22" t="str">
        <f t="shared" si="528"/>
        <v/>
      </c>
      <c r="CP485" s="22" t="str">
        <f t="shared" si="529"/>
        <v/>
      </c>
      <c r="CQ485" s="22" t="str">
        <f t="shared" si="530"/>
        <v/>
      </c>
      <c r="CR485" s="22" t="str">
        <f t="shared" si="566"/>
        <v/>
      </c>
      <c r="CS485" s="22" t="str">
        <f t="shared" si="567"/>
        <v/>
      </c>
      <c r="CY485" s="8" t="str">
        <f t="shared" si="531"/>
        <v>X</v>
      </c>
      <c r="CZ485" s="29" t="str">
        <f t="shared" si="532"/>
        <v>X</v>
      </c>
      <c r="DB485" s="8" t="str">
        <f t="shared" si="533"/>
        <v>X</v>
      </c>
      <c r="DC485" s="8" t="str">
        <f t="shared" si="534"/>
        <v>X</v>
      </c>
      <c r="DD485" s="8" t="str">
        <f t="shared" si="535"/>
        <v>X</v>
      </c>
      <c r="DE485" s="8" t="str">
        <f t="shared" si="536"/>
        <v>X</v>
      </c>
      <c r="DF485" s="8" t="str">
        <f t="shared" si="537"/>
        <v>X</v>
      </c>
      <c r="DG485" s="8" t="str">
        <f t="shared" si="538"/>
        <v>X</v>
      </c>
      <c r="DH485" s="8" t="str">
        <f t="shared" si="539"/>
        <v>X</v>
      </c>
      <c r="DI485" s="8" t="str">
        <f t="shared" si="540"/>
        <v>X</v>
      </c>
      <c r="DJ485" s="8" t="str">
        <f t="shared" si="541"/>
        <v>X</v>
      </c>
      <c r="DK485" s="8" t="str">
        <f t="shared" si="542"/>
        <v>X</v>
      </c>
      <c r="DL485" s="8" t="str">
        <f t="shared" si="543"/>
        <v>X</v>
      </c>
      <c r="DM485" s="8" t="str">
        <f t="shared" si="544"/>
        <v>X</v>
      </c>
      <c r="DN485" s="8" t="str">
        <f t="shared" si="545"/>
        <v>X</v>
      </c>
      <c r="DO485" s="8" t="str">
        <f t="shared" si="546"/>
        <v>X</v>
      </c>
      <c r="DP485" s="8" t="str">
        <f t="shared" si="547"/>
        <v>X</v>
      </c>
      <c r="DQ485" s="8" t="str">
        <f t="shared" si="548"/>
        <v>X</v>
      </c>
      <c r="DR485" s="8" t="str">
        <f t="shared" si="549"/>
        <v>X</v>
      </c>
      <c r="DS485" s="8" t="str">
        <f t="shared" si="550"/>
        <v>X</v>
      </c>
      <c r="DT485" s="8" t="str">
        <f t="shared" si="551"/>
        <v>X</v>
      </c>
      <c r="DU485" s="8" t="str">
        <f t="shared" si="552"/>
        <v>X</v>
      </c>
      <c r="DV485" s="8" t="str">
        <f t="shared" si="553"/>
        <v>X</v>
      </c>
      <c r="DW485" s="8" t="str">
        <f t="shared" si="554"/>
        <v>X</v>
      </c>
      <c r="DX485" s="8" t="str">
        <f t="shared" si="555"/>
        <v>X</v>
      </c>
      <c r="DZ485" s="8" t="str">
        <f t="shared" si="556"/>
        <v>X</v>
      </c>
      <c r="EB485" s="8">
        <f>IF($DZ485="", "", COUNTIF($DZ$11:$DZ485, "X"))</f>
        <v>475</v>
      </c>
      <c r="ED485" s="10" t="str">
        <f t="shared" si="557"/>
        <v>475. El Encanto</v>
      </c>
      <c r="EF485" s="8">
        <v>475</v>
      </c>
      <c r="EH485" s="10" t="str">
        <f>IF($B485="", "", IF(COUNTIF($B$11:$B485, $B485)&gt;1, "", $B485))</f>
        <v/>
      </c>
      <c r="EI485" s="8" t="str">
        <f t="shared" si="558"/>
        <v/>
      </c>
      <c r="EJ485" s="10" t="str">
        <f t="shared" si="559"/>
        <v/>
      </c>
      <c r="EL485" s="10" t="str">
        <f>IF($C485="", "", IF(COUNTIF($C$11:$C485, $C485)&gt;1, "", $C485))</f>
        <v/>
      </c>
      <c r="EM485" s="8" t="str">
        <f t="shared" si="560"/>
        <v/>
      </c>
      <c r="EN485" s="10" t="str">
        <f t="shared" si="561"/>
        <v/>
      </c>
    </row>
    <row r="486" spans="1:144" hidden="1" x14ac:dyDescent="0.35">
      <c r="A486" s="2"/>
      <c r="B486" s="41" t="s">
        <v>733</v>
      </c>
      <c r="C486" s="42" t="s">
        <v>736</v>
      </c>
      <c r="D486" s="42" t="s">
        <v>1424</v>
      </c>
      <c r="E486" s="49">
        <v>158</v>
      </c>
      <c r="F486" s="49">
        <v>99</v>
      </c>
      <c r="G486" s="49">
        <v>59</v>
      </c>
      <c r="H486" s="49">
        <v>0</v>
      </c>
      <c r="I486" s="42" t="s">
        <v>137</v>
      </c>
      <c r="J486" s="50" t="s">
        <v>137</v>
      </c>
      <c r="K486" s="49" t="s">
        <v>137</v>
      </c>
      <c r="L486" s="49" t="s">
        <v>137</v>
      </c>
      <c r="M486" s="49" t="s">
        <v>137</v>
      </c>
      <c r="N486" s="49" t="s">
        <v>137</v>
      </c>
      <c r="O486" s="49" t="s">
        <v>137</v>
      </c>
      <c r="P486" s="49" t="s">
        <v>137</v>
      </c>
      <c r="Q486" s="49" t="s">
        <v>137</v>
      </c>
      <c r="R486" s="49" t="s">
        <v>137</v>
      </c>
      <c r="S486" s="50" t="s">
        <v>137</v>
      </c>
      <c r="T486" s="49" t="s">
        <v>137</v>
      </c>
      <c r="U486" s="49" t="s">
        <v>137</v>
      </c>
      <c r="V486" s="49" t="s">
        <v>137</v>
      </c>
      <c r="W486" s="50" t="s">
        <v>137</v>
      </c>
      <c r="X486" s="49" t="s">
        <v>137</v>
      </c>
      <c r="Y486" s="50" t="s">
        <v>137</v>
      </c>
      <c r="Z486" s="49" t="s">
        <v>137</v>
      </c>
      <c r="AA486" s="49" t="s">
        <v>137</v>
      </c>
      <c r="AB486" s="67" t="s">
        <v>137</v>
      </c>
      <c r="AC486" s="63" t="s">
        <v>1344</v>
      </c>
      <c r="AD486" s="63" t="s">
        <v>1484</v>
      </c>
      <c r="AE486" s="43" t="s">
        <v>137</v>
      </c>
      <c r="AF486" s="2"/>
      <c r="BE486" s="8" t="str">
        <f t="shared" si="562"/>
        <v>X</v>
      </c>
      <c r="BG486" s="8" t="str">
        <f t="shared" si="499"/>
        <v/>
      </c>
      <c r="BH486" s="8" t="str">
        <f t="shared" si="500"/>
        <v/>
      </c>
      <c r="BI486" s="8" t="str">
        <f t="shared" si="501"/>
        <v/>
      </c>
      <c r="BJ486" s="8" t="str">
        <f t="shared" si="502"/>
        <v/>
      </c>
      <c r="BK486" s="8" t="str">
        <f t="shared" si="503"/>
        <v/>
      </c>
      <c r="BL486" s="8" t="str">
        <f t="shared" si="504"/>
        <v/>
      </c>
      <c r="BM486" s="8" t="str">
        <f t="shared" si="505"/>
        <v/>
      </c>
      <c r="BN486" s="8" t="str">
        <f t="shared" si="506"/>
        <v>Yellow</v>
      </c>
      <c r="BO486" s="8" t="str">
        <f t="shared" si="507"/>
        <v>Yellow</v>
      </c>
      <c r="BP486" s="8" t="str">
        <f t="shared" si="508"/>
        <v>Yellow</v>
      </c>
      <c r="BQ486" s="8" t="str">
        <f t="shared" si="509"/>
        <v>Yellow</v>
      </c>
      <c r="BR486" s="8" t="str">
        <f t="shared" si="510"/>
        <v>Yellow</v>
      </c>
      <c r="BS486" s="8" t="str">
        <f t="shared" si="511"/>
        <v>Yellow</v>
      </c>
      <c r="BT486" s="8" t="str">
        <f t="shared" si="512"/>
        <v>Yellow</v>
      </c>
      <c r="BU486" s="8" t="str">
        <f t="shared" si="513"/>
        <v>Yellow</v>
      </c>
      <c r="BV486" s="8" t="str">
        <f t="shared" si="514"/>
        <v>Yellow</v>
      </c>
      <c r="BW486" s="8" t="str">
        <f t="shared" si="515"/>
        <v>Yellow</v>
      </c>
      <c r="BX486" s="8" t="str">
        <f t="shared" si="516"/>
        <v>Yellow</v>
      </c>
      <c r="BY486" s="8" t="str">
        <f t="shared" si="517"/>
        <v>Yellow</v>
      </c>
      <c r="BZ486" s="8" t="str">
        <f t="shared" si="518"/>
        <v>Yellow</v>
      </c>
      <c r="CA486" s="8" t="str">
        <f t="shared" si="519"/>
        <v>Yellow</v>
      </c>
      <c r="CB486" s="8" t="str">
        <f t="shared" si="520"/>
        <v>Yellow</v>
      </c>
      <c r="CC486" s="8" t="str">
        <f t="shared" si="521"/>
        <v>Yellow</v>
      </c>
      <c r="CD486" s="8" t="str">
        <f t="shared" si="522"/>
        <v>Yellow</v>
      </c>
      <c r="CE486" s="8" t="str">
        <f t="shared" si="523"/>
        <v>Yellow</v>
      </c>
      <c r="CF486" s="8" t="str">
        <f t="shared" si="524"/>
        <v>Yellow</v>
      </c>
      <c r="CG486" s="8" t="str">
        <f t="shared" si="563"/>
        <v>Yellow</v>
      </c>
      <c r="CH486" s="8" t="str">
        <f t="shared" si="525"/>
        <v>Red</v>
      </c>
      <c r="CI486" s="8" t="str">
        <f t="shared" si="564"/>
        <v/>
      </c>
      <c r="CJ486" s="8" t="str">
        <f t="shared" si="526"/>
        <v>Yellow</v>
      </c>
      <c r="CL486" s="10" t="str">
        <f t="shared" si="565"/>
        <v>United States - New York - The Hotel Chelsea</v>
      </c>
      <c r="CN486" s="22" t="str">
        <f t="shared" si="527"/>
        <v/>
      </c>
      <c r="CO486" s="22" t="str">
        <f t="shared" si="528"/>
        <v/>
      </c>
      <c r="CP486" s="22" t="str">
        <f t="shared" si="529"/>
        <v/>
      </c>
      <c r="CQ486" s="22" t="str">
        <f t="shared" si="530"/>
        <v/>
      </c>
      <c r="CR486" s="22" t="str">
        <f t="shared" si="566"/>
        <v/>
      </c>
      <c r="CS486" s="22" t="str">
        <f t="shared" si="567"/>
        <v/>
      </c>
      <c r="CY486" s="8" t="str">
        <f t="shared" si="531"/>
        <v>X</v>
      </c>
      <c r="CZ486" s="29" t="str">
        <f t="shared" si="532"/>
        <v>X</v>
      </c>
      <c r="DB486" s="8" t="str">
        <f t="shared" si="533"/>
        <v>X</v>
      </c>
      <c r="DC486" s="8" t="str">
        <f t="shared" si="534"/>
        <v>X</v>
      </c>
      <c r="DD486" s="8" t="str">
        <f t="shared" si="535"/>
        <v>X</v>
      </c>
      <c r="DE486" s="8" t="str">
        <f t="shared" si="536"/>
        <v>X</v>
      </c>
      <c r="DF486" s="8" t="str">
        <f t="shared" si="537"/>
        <v>X</v>
      </c>
      <c r="DG486" s="8" t="str">
        <f t="shared" si="538"/>
        <v>X</v>
      </c>
      <c r="DH486" s="8" t="str">
        <f t="shared" si="539"/>
        <v>X</v>
      </c>
      <c r="DI486" s="8" t="str">
        <f t="shared" si="540"/>
        <v>X</v>
      </c>
      <c r="DJ486" s="8" t="str">
        <f t="shared" si="541"/>
        <v>X</v>
      </c>
      <c r="DK486" s="8" t="str">
        <f t="shared" si="542"/>
        <v>X</v>
      </c>
      <c r="DL486" s="8" t="str">
        <f t="shared" si="543"/>
        <v>X</v>
      </c>
      <c r="DM486" s="8" t="str">
        <f t="shared" si="544"/>
        <v>X</v>
      </c>
      <c r="DN486" s="8" t="str">
        <f t="shared" si="545"/>
        <v>X</v>
      </c>
      <c r="DO486" s="8" t="str">
        <f t="shared" si="546"/>
        <v>X</v>
      </c>
      <c r="DP486" s="8" t="str">
        <f t="shared" si="547"/>
        <v>X</v>
      </c>
      <c r="DQ486" s="8" t="str">
        <f t="shared" si="548"/>
        <v>X</v>
      </c>
      <c r="DR486" s="8" t="str">
        <f t="shared" si="549"/>
        <v>X</v>
      </c>
      <c r="DS486" s="8" t="str">
        <f t="shared" si="550"/>
        <v>X</v>
      </c>
      <c r="DT486" s="8" t="str">
        <f t="shared" si="551"/>
        <v>X</v>
      </c>
      <c r="DU486" s="8" t="str">
        <f t="shared" si="552"/>
        <v>X</v>
      </c>
      <c r="DV486" s="8" t="str">
        <f t="shared" si="553"/>
        <v>X</v>
      </c>
      <c r="DW486" s="8" t="str">
        <f t="shared" si="554"/>
        <v>X</v>
      </c>
      <c r="DX486" s="8" t="str">
        <f t="shared" si="555"/>
        <v>X</v>
      </c>
      <c r="DZ486" s="8" t="str">
        <f t="shared" si="556"/>
        <v>X</v>
      </c>
      <c r="EB486" s="8">
        <f>IF($DZ486="", "", COUNTIF($DZ$11:$DZ486, "X"))</f>
        <v>476</v>
      </c>
      <c r="ED486" s="10" t="str">
        <f t="shared" si="557"/>
        <v>476. The Hotel Chelsea</v>
      </c>
      <c r="EF486" s="8">
        <v>476</v>
      </c>
      <c r="EH486" s="10" t="str">
        <f>IF($B486="", "", IF(COUNTIF($B$11:$B486, $B486)&gt;1, "", $B486))</f>
        <v/>
      </c>
      <c r="EI486" s="8" t="str">
        <f t="shared" si="558"/>
        <v/>
      </c>
      <c r="EJ486" s="10" t="str">
        <f t="shared" si="559"/>
        <v/>
      </c>
      <c r="EL486" s="10" t="str">
        <f>IF($C486="", "", IF(COUNTIF($C$11:$C486, $C486)&gt;1, "", $C486))</f>
        <v/>
      </c>
      <c r="EM486" s="8" t="str">
        <f t="shared" si="560"/>
        <v/>
      </c>
      <c r="EN486" s="10" t="str">
        <f t="shared" si="561"/>
        <v/>
      </c>
    </row>
    <row r="487" spans="1:144" hidden="1" x14ac:dyDescent="0.35">
      <c r="A487" s="2"/>
      <c r="B487" s="41" t="s">
        <v>733</v>
      </c>
      <c r="C487" s="42" t="s">
        <v>1425</v>
      </c>
      <c r="D487" s="42" t="s">
        <v>1426</v>
      </c>
      <c r="E487" s="49">
        <v>19</v>
      </c>
      <c r="F487" s="49">
        <v>5</v>
      </c>
      <c r="G487" s="49">
        <v>14</v>
      </c>
      <c r="H487" s="49">
        <v>0</v>
      </c>
      <c r="I487" s="42" t="s">
        <v>137</v>
      </c>
      <c r="J487" s="50" t="s">
        <v>137</v>
      </c>
      <c r="K487" s="49" t="s">
        <v>137</v>
      </c>
      <c r="L487" s="49" t="s">
        <v>137</v>
      </c>
      <c r="M487" s="49" t="s">
        <v>137</v>
      </c>
      <c r="N487" s="49" t="s">
        <v>137</v>
      </c>
      <c r="O487" s="49" t="s">
        <v>137</v>
      </c>
      <c r="P487" s="49" t="s">
        <v>137</v>
      </c>
      <c r="Q487" s="49" t="s">
        <v>137</v>
      </c>
      <c r="R487" s="49" t="s">
        <v>137</v>
      </c>
      <c r="S487" s="50" t="s">
        <v>137</v>
      </c>
      <c r="T487" s="49" t="s">
        <v>137</v>
      </c>
      <c r="U487" s="49" t="s">
        <v>137</v>
      </c>
      <c r="V487" s="49" t="s">
        <v>137</v>
      </c>
      <c r="W487" s="50" t="s">
        <v>137</v>
      </c>
      <c r="X487" s="49" t="s">
        <v>137</v>
      </c>
      <c r="Y487" s="50" t="s">
        <v>137</v>
      </c>
      <c r="Z487" s="49" t="s">
        <v>137</v>
      </c>
      <c r="AA487" s="49" t="s">
        <v>137</v>
      </c>
      <c r="AB487" s="67" t="s">
        <v>137</v>
      </c>
      <c r="AC487" s="63" t="s">
        <v>1344</v>
      </c>
      <c r="AD487" s="63" t="s">
        <v>137</v>
      </c>
      <c r="AE487" s="43" t="s">
        <v>137</v>
      </c>
      <c r="AF487" s="2"/>
      <c r="BE487" s="8" t="str">
        <f t="shared" si="562"/>
        <v>X</v>
      </c>
      <c r="BG487" s="8" t="str">
        <f t="shared" si="499"/>
        <v/>
      </c>
      <c r="BH487" s="8" t="str">
        <f t="shared" si="500"/>
        <v/>
      </c>
      <c r="BI487" s="8" t="str">
        <f t="shared" si="501"/>
        <v/>
      </c>
      <c r="BJ487" s="8" t="str">
        <f t="shared" si="502"/>
        <v/>
      </c>
      <c r="BK487" s="8" t="str">
        <f t="shared" si="503"/>
        <v/>
      </c>
      <c r="BL487" s="8" t="str">
        <f t="shared" si="504"/>
        <v/>
      </c>
      <c r="BM487" s="8" t="str">
        <f t="shared" si="505"/>
        <v/>
      </c>
      <c r="BN487" s="8" t="str">
        <f t="shared" si="506"/>
        <v>Yellow</v>
      </c>
      <c r="BO487" s="8" t="str">
        <f t="shared" si="507"/>
        <v>Yellow</v>
      </c>
      <c r="BP487" s="8" t="str">
        <f t="shared" si="508"/>
        <v>Yellow</v>
      </c>
      <c r="BQ487" s="8" t="str">
        <f t="shared" si="509"/>
        <v>Yellow</v>
      </c>
      <c r="BR487" s="8" t="str">
        <f t="shared" si="510"/>
        <v>Yellow</v>
      </c>
      <c r="BS487" s="8" t="str">
        <f t="shared" si="511"/>
        <v>Yellow</v>
      </c>
      <c r="BT487" s="8" t="str">
        <f t="shared" si="512"/>
        <v>Yellow</v>
      </c>
      <c r="BU487" s="8" t="str">
        <f t="shared" si="513"/>
        <v>Yellow</v>
      </c>
      <c r="BV487" s="8" t="str">
        <f t="shared" si="514"/>
        <v>Yellow</v>
      </c>
      <c r="BW487" s="8" t="str">
        <f t="shared" si="515"/>
        <v>Yellow</v>
      </c>
      <c r="BX487" s="8" t="str">
        <f t="shared" si="516"/>
        <v>Yellow</v>
      </c>
      <c r="BY487" s="8" t="str">
        <f t="shared" si="517"/>
        <v>Yellow</v>
      </c>
      <c r="BZ487" s="8" t="str">
        <f t="shared" si="518"/>
        <v>Yellow</v>
      </c>
      <c r="CA487" s="8" t="str">
        <f t="shared" si="519"/>
        <v>Yellow</v>
      </c>
      <c r="CB487" s="8" t="str">
        <f t="shared" si="520"/>
        <v>Yellow</v>
      </c>
      <c r="CC487" s="8" t="str">
        <f t="shared" si="521"/>
        <v>Yellow</v>
      </c>
      <c r="CD487" s="8" t="str">
        <f t="shared" si="522"/>
        <v>Yellow</v>
      </c>
      <c r="CE487" s="8" t="str">
        <f t="shared" si="523"/>
        <v>Yellow</v>
      </c>
      <c r="CF487" s="8" t="str">
        <f t="shared" si="524"/>
        <v>Yellow</v>
      </c>
      <c r="CG487" s="8" t="str">
        <f t="shared" si="563"/>
        <v>Yellow</v>
      </c>
      <c r="CH487" s="8" t="str">
        <f t="shared" si="525"/>
        <v>Red</v>
      </c>
      <c r="CI487" s="8" t="str">
        <f t="shared" si="564"/>
        <v>Yellow</v>
      </c>
      <c r="CJ487" s="8" t="str">
        <f t="shared" si="526"/>
        <v>Yellow</v>
      </c>
      <c r="CL487" s="10" t="str">
        <f t="shared" si="565"/>
        <v>United States - Stone Ridge - Hasbrouck House</v>
      </c>
      <c r="CN487" s="22" t="str">
        <f t="shared" si="527"/>
        <v/>
      </c>
      <c r="CO487" s="22" t="str">
        <f t="shared" si="528"/>
        <v/>
      </c>
      <c r="CP487" s="22" t="str">
        <f t="shared" si="529"/>
        <v/>
      </c>
      <c r="CQ487" s="22" t="str">
        <f t="shared" si="530"/>
        <v/>
      </c>
      <c r="CR487" s="22" t="str">
        <f t="shared" si="566"/>
        <v/>
      </c>
      <c r="CS487" s="22" t="str">
        <f t="shared" si="567"/>
        <v/>
      </c>
      <c r="CY487" s="8" t="str">
        <f t="shared" si="531"/>
        <v>X</v>
      </c>
      <c r="CZ487" s="29" t="str">
        <f t="shared" si="532"/>
        <v>X</v>
      </c>
      <c r="DB487" s="8" t="str">
        <f t="shared" si="533"/>
        <v>X</v>
      </c>
      <c r="DC487" s="8" t="str">
        <f t="shared" si="534"/>
        <v>X</v>
      </c>
      <c r="DD487" s="8" t="str">
        <f t="shared" si="535"/>
        <v>X</v>
      </c>
      <c r="DE487" s="8" t="str">
        <f t="shared" si="536"/>
        <v>X</v>
      </c>
      <c r="DF487" s="8" t="str">
        <f t="shared" si="537"/>
        <v>X</v>
      </c>
      <c r="DG487" s="8" t="str">
        <f t="shared" si="538"/>
        <v>X</v>
      </c>
      <c r="DH487" s="8" t="str">
        <f t="shared" si="539"/>
        <v>X</v>
      </c>
      <c r="DI487" s="8" t="str">
        <f t="shared" si="540"/>
        <v>X</v>
      </c>
      <c r="DJ487" s="8" t="str">
        <f t="shared" si="541"/>
        <v>X</v>
      </c>
      <c r="DK487" s="8" t="str">
        <f t="shared" si="542"/>
        <v>X</v>
      </c>
      <c r="DL487" s="8" t="str">
        <f t="shared" si="543"/>
        <v>X</v>
      </c>
      <c r="DM487" s="8" t="str">
        <f t="shared" si="544"/>
        <v>X</v>
      </c>
      <c r="DN487" s="8" t="str">
        <f t="shared" si="545"/>
        <v>X</v>
      </c>
      <c r="DO487" s="8" t="str">
        <f t="shared" si="546"/>
        <v>X</v>
      </c>
      <c r="DP487" s="8" t="str">
        <f t="shared" si="547"/>
        <v>X</v>
      </c>
      <c r="DQ487" s="8" t="str">
        <f t="shared" si="548"/>
        <v>X</v>
      </c>
      <c r="DR487" s="8" t="str">
        <f t="shared" si="549"/>
        <v>X</v>
      </c>
      <c r="DS487" s="8" t="str">
        <f t="shared" si="550"/>
        <v>X</v>
      </c>
      <c r="DT487" s="8" t="str">
        <f t="shared" si="551"/>
        <v>X</v>
      </c>
      <c r="DU487" s="8" t="str">
        <f t="shared" si="552"/>
        <v>X</v>
      </c>
      <c r="DV487" s="8" t="str">
        <f t="shared" si="553"/>
        <v>X</v>
      </c>
      <c r="DW487" s="8" t="str">
        <f t="shared" si="554"/>
        <v>X</v>
      </c>
      <c r="DX487" s="8" t="str">
        <f t="shared" si="555"/>
        <v>X</v>
      </c>
      <c r="DZ487" s="8" t="str">
        <f t="shared" si="556"/>
        <v>X</v>
      </c>
      <c r="EB487" s="8">
        <f>IF($DZ487="", "", COUNTIF($DZ$11:$DZ487, "X"))</f>
        <v>477</v>
      </c>
      <c r="ED487" s="10" t="str">
        <f t="shared" si="557"/>
        <v>477. Hasbrouck House</v>
      </c>
      <c r="EF487" s="8">
        <v>477</v>
      </c>
      <c r="EH487" s="10" t="str">
        <f>IF($B487="", "", IF(COUNTIF($B$11:$B487, $B487)&gt;1, "", $B487))</f>
        <v/>
      </c>
      <c r="EI487" s="8" t="str">
        <f t="shared" si="558"/>
        <v/>
      </c>
      <c r="EJ487" s="10" t="str">
        <f t="shared" si="559"/>
        <v/>
      </c>
      <c r="EL487" s="10" t="str">
        <f>IF($C487="", "", IF(COUNTIF($C$11:$C487, $C487)&gt;1, "", $C487))</f>
        <v>Stone Ridge</v>
      </c>
      <c r="EM487" s="8">
        <f t="shared" si="560"/>
        <v>309</v>
      </c>
      <c r="EN487" s="10" t="str">
        <f t="shared" si="561"/>
        <v/>
      </c>
    </row>
    <row r="488" spans="1:144" hidden="1" x14ac:dyDescent="0.35">
      <c r="A488" s="2"/>
      <c r="B488" s="41" t="s">
        <v>733</v>
      </c>
      <c r="C488" s="42" t="s">
        <v>1427</v>
      </c>
      <c r="D488" s="42" t="s">
        <v>1428</v>
      </c>
      <c r="E488" s="49">
        <v>201</v>
      </c>
      <c r="F488" s="49">
        <v>187</v>
      </c>
      <c r="G488" s="49">
        <v>14</v>
      </c>
      <c r="H488" s="49">
        <v>0</v>
      </c>
      <c r="I488" s="42" t="s">
        <v>137</v>
      </c>
      <c r="J488" s="50" t="s">
        <v>137</v>
      </c>
      <c r="K488" s="49" t="s">
        <v>137</v>
      </c>
      <c r="L488" s="49" t="s">
        <v>137</v>
      </c>
      <c r="M488" s="49" t="s">
        <v>137</v>
      </c>
      <c r="N488" s="49" t="s">
        <v>137</v>
      </c>
      <c r="O488" s="49" t="s">
        <v>137</v>
      </c>
      <c r="P488" s="49" t="s">
        <v>137</v>
      </c>
      <c r="Q488" s="49" t="s">
        <v>137</v>
      </c>
      <c r="R488" s="49" t="s">
        <v>137</v>
      </c>
      <c r="S488" s="50" t="s">
        <v>137</v>
      </c>
      <c r="T488" s="49" t="s">
        <v>137</v>
      </c>
      <c r="U488" s="49" t="s">
        <v>137</v>
      </c>
      <c r="V488" s="49" t="s">
        <v>137</v>
      </c>
      <c r="W488" s="50" t="s">
        <v>137</v>
      </c>
      <c r="X488" s="49" t="s">
        <v>137</v>
      </c>
      <c r="Y488" s="50" t="s">
        <v>137</v>
      </c>
      <c r="Z488" s="49" t="s">
        <v>137</v>
      </c>
      <c r="AA488" s="49" t="s">
        <v>137</v>
      </c>
      <c r="AB488" s="67" t="s">
        <v>137</v>
      </c>
      <c r="AC488" s="63" t="s">
        <v>1344</v>
      </c>
      <c r="AD488" s="63" t="s">
        <v>137</v>
      </c>
      <c r="AE488" s="43" t="s">
        <v>137</v>
      </c>
      <c r="AF488" s="2"/>
      <c r="BE488" s="8" t="str">
        <f t="shared" si="562"/>
        <v>X</v>
      </c>
      <c r="BG488" s="8" t="str">
        <f t="shared" si="499"/>
        <v/>
      </c>
      <c r="BH488" s="8" t="str">
        <f t="shared" si="500"/>
        <v/>
      </c>
      <c r="BI488" s="8" t="str">
        <f t="shared" si="501"/>
        <v/>
      </c>
      <c r="BJ488" s="8" t="str">
        <f t="shared" si="502"/>
        <v/>
      </c>
      <c r="BK488" s="8" t="str">
        <f t="shared" si="503"/>
        <v/>
      </c>
      <c r="BL488" s="8" t="str">
        <f t="shared" si="504"/>
        <v/>
      </c>
      <c r="BM488" s="8" t="str">
        <f t="shared" si="505"/>
        <v/>
      </c>
      <c r="BN488" s="8" t="str">
        <f t="shared" si="506"/>
        <v>Yellow</v>
      </c>
      <c r="BO488" s="8" t="str">
        <f t="shared" si="507"/>
        <v>Yellow</v>
      </c>
      <c r="BP488" s="8" t="str">
        <f t="shared" si="508"/>
        <v>Yellow</v>
      </c>
      <c r="BQ488" s="8" t="str">
        <f t="shared" si="509"/>
        <v>Yellow</v>
      </c>
      <c r="BR488" s="8" t="str">
        <f t="shared" si="510"/>
        <v>Yellow</v>
      </c>
      <c r="BS488" s="8" t="str">
        <f t="shared" si="511"/>
        <v>Yellow</v>
      </c>
      <c r="BT488" s="8" t="str">
        <f t="shared" si="512"/>
        <v>Yellow</v>
      </c>
      <c r="BU488" s="8" t="str">
        <f t="shared" si="513"/>
        <v>Yellow</v>
      </c>
      <c r="BV488" s="8" t="str">
        <f t="shared" si="514"/>
        <v>Yellow</v>
      </c>
      <c r="BW488" s="8" t="str">
        <f t="shared" si="515"/>
        <v>Yellow</v>
      </c>
      <c r="BX488" s="8" t="str">
        <f t="shared" si="516"/>
        <v>Yellow</v>
      </c>
      <c r="BY488" s="8" t="str">
        <f t="shared" si="517"/>
        <v>Yellow</v>
      </c>
      <c r="BZ488" s="8" t="str">
        <f t="shared" si="518"/>
        <v>Yellow</v>
      </c>
      <c r="CA488" s="8" t="str">
        <f t="shared" si="519"/>
        <v>Yellow</v>
      </c>
      <c r="CB488" s="8" t="str">
        <f t="shared" si="520"/>
        <v>Yellow</v>
      </c>
      <c r="CC488" s="8" t="str">
        <f t="shared" si="521"/>
        <v>Yellow</v>
      </c>
      <c r="CD488" s="8" t="str">
        <f t="shared" si="522"/>
        <v>Yellow</v>
      </c>
      <c r="CE488" s="8" t="str">
        <f t="shared" si="523"/>
        <v>Yellow</v>
      </c>
      <c r="CF488" s="8" t="str">
        <f t="shared" si="524"/>
        <v>Yellow</v>
      </c>
      <c r="CG488" s="8" t="str">
        <f t="shared" si="563"/>
        <v>Yellow</v>
      </c>
      <c r="CH488" s="8" t="str">
        <f t="shared" si="525"/>
        <v>Red</v>
      </c>
      <c r="CI488" s="8" t="str">
        <f t="shared" si="564"/>
        <v>Yellow</v>
      </c>
      <c r="CJ488" s="8" t="str">
        <f t="shared" si="526"/>
        <v>Yellow</v>
      </c>
      <c r="CL488" s="10" t="str">
        <f t="shared" si="565"/>
        <v>United States - West Palm Beach - Nora Hotel</v>
      </c>
      <c r="CN488" s="22" t="str">
        <f t="shared" si="527"/>
        <v/>
      </c>
      <c r="CO488" s="22" t="str">
        <f t="shared" si="528"/>
        <v/>
      </c>
      <c r="CP488" s="22" t="str">
        <f t="shared" si="529"/>
        <v/>
      </c>
      <c r="CQ488" s="22" t="str">
        <f t="shared" si="530"/>
        <v/>
      </c>
      <c r="CR488" s="22" t="str">
        <f t="shared" si="566"/>
        <v/>
      </c>
      <c r="CS488" s="22" t="str">
        <f t="shared" si="567"/>
        <v/>
      </c>
      <c r="CY488" s="8" t="str">
        <f t="shared" si="531"/>
        <v>X</v>
      </c>
      <c r="CZ488" s="29" t="str">
        <f t="shared" si="532"/>
        <v>X</v>
      </c>
      <c r="DB488" s="8" t="str">
        <f t="shared" si="533"/>
        <v>X</v>
      </c>
      <c r="DC488" s="8" t="str">
        <f t="shared" si="534"/>
        <v>X</v>
      </c>
      <c r="DD488" s="8" t="str">
        <f t="shared" si="535"/>
        <v>X</v>
      </c>
      <c r="DE488" s="8" t="str">
        <f t="shared" si="536"/>
        <v>X</v>
      </c>
      <c r="DF488" s="8" t="str">
        <f t="shared" si="537"/>
        <v>X</v>
      </c>
      <c r="DG488" s="8" t="str">
        <f t="shared" si="538"/>
        <v>X</v>
      </c>
      <c r="DH488" s="8" t="str">
        <f t="shared" si="539"/>
        <v>X</v>
      </c>
      <c r="DI488" s="8" t="str">
        <f t="shared" si="540"/>
        <v>X</v>
      </c>
      <c r="DJ488" s="8" t="str">
        <f t="shared" si="541"/>
        <v>X</v>
      </c>
      <c r="DK488" s="8" t="str">
        <f t="shared" si="542"/>
        <v>X</v>
      </c>
      <c r="DL488" s="8" t="str">
        <f t="shared" si="543"/>
        <v>X</v>
      </c>
      <c r="DM488" s="8" t="str">
        <f t="shared" si="544"/>
        <v>X</v>
      </c>
      <c r="DN488" s="8" t="str">
        <f t="shared" si="545"/>
        <v>X</v>
      </c>
      <c r="DO488" s="8" t="str">
        <f t="shared" si="546"/>
        <v>X</v>
      </c>
      <c r="DP488" s="8" t="str">
        <f t="shared" si="547"/>
        <v>X</v>
      </c>
      <c r="DQ488" s="8" t="str">
        <f t="shared" si="548"/>
        <v>X</v>
      </c>
      <c r="DR488" s="8" t="str">
        <f t="shared" si="549"/>
        <v>X</v>
      </c>
      <c r="DS488" s="8" t="str">
        <f t="shared" si="550"/>
        <v>X</v>
      </c>
      <c r="DT488" s="8" t="str">
        <f t="shared" si="551"/>
        <v>X</v>
      </c>
      <c r="DU488" s="8" t="str">
        <f t="shared" si="552"/>
        <v>X</v>
      </c>
      <c r="DV488" s="8" t="str">
        <f t="shared" si="553"/>
        <v>X</v>
      </c>
      <c r="DW488" s="8" t="str">
        <f t="shared" si="554"/>
        <v>X</v>
      </c>
      <c r="DX488" s="8" t="str">
        <f t="shared" si="555"/>
        <v>X</v>
      </c>
      <c r="DZ488" s="8" t="str">
        <f t="shared" si="556"/>
        <v>X</v>
      </c>
      <c r="EB488" s="8">
        <f>IF($DZ488="", "", COUNTIF($DZ$11:$DZ488, "X"))</f>
        <v>478</v>
      </c>
      <c r="ED488" s="10" t="str">
        <f t="shared" si="557"/>
        <v>478. Nora Hotel</v>
      </c>
      <c r="EF488" s="8">
        <v>478</v>
      </c>
      <c r="EH488" s="10" t="str">
        <f>IF($B488="", "", IF(COUNTIF($B$11:$B488, $B488)&gt;1, "", $B488))</f>
        <v/>
      </c>
      <c r="EI488" s="8" t="str">
        <f t="shared" si="558"/>
        <v/>
      </c>
      <c r="EJ488" s="10" t="str">
        <f t="shared" si="559"/>
        <v/>
      </c>
      <c r="EL488" s="10" t="str">
        <f>IF($C488="", "", IF(COUNTIF($C$11:$C488, $C488)&gt;1, "", $C488))</f>
        <v>West Palm Beach</v>
      </c>
      <c r="EM488" s="8">
        <f t="shared" si="560"/>
        <v>354</v>
      </c>
      <c r="EN488" s="10" t="str">
        <f t="shared" si="561"/>
        <v/>
      </c>
    </row>
    <row r="489" spans="1:144" hidden="1" x14ac:dyDescent="0.35">
      <c r="A489" s="2"/>
      <c r="B489" s="41" t="s">
        <v>733</v>
      </c>
      <c r="C489" s="42" t="s">
        <v>1485</v>
      </c>
      <c r="D489" s="42" t="s">
        <v>1504</v>
      </c>
      <c r="E489" s="49">
        <v>143</v>
      </c>
      <c r="F489" s="49">
        <v>80</v>
      </c>
      <c r="G489" s="49">
        <v>63</v>
      </c>
      <c r="H489" s="49">
        <v>0</v>
      </c>
      <c r="I489" s="42" t="s">
        <v>137</v>
      </c>
      <c r="J489" s="50" t="s">
        <v>137</v>
      </c>
      <c r="K489" s="49" t="s">
        <v>137</v>
      </c>
      <c r="L489" s="49" t="s">
        <v>137</v>
      </c>
      <c r="M489" s="49" t="s">
        <v>137</v>
      </c>
      <c r="N489" s="49" t="s">
        <v>137</v>
      </c>
      <c r="O489" s="49" t="s">
        <v>137</v>
      </c>
      <c r="P489" s="49" t="s">
        <v>137</v>
      </c>
      <c r="Q489" s="49" t="s">
        <v>137</v>
      </c>
      <c r="R489" s="49" t="s">
        <v>137</v>
      </c>
      <c r="S489" s="50" t="s">
        <v>137</v>
      </c>
      <c r="T489" s="49" t="s">
        <v>137</v>
      </c>
      <c r="U489" s="49" t="s">
        <v>137</v>
      </c>
      <c r="V489" s="49" t="s">
        <v>137</v>
      </c>
      <c r="W489" s="50" t="s">
        <v>137</v>
      </c>
      <c r="X489" s="49" t="s">
        <v>137</v>
      </c>
      <c r="Y489" s="50" t="s">
        <v>137</v>
      </c>
      <c r="Z489" s="49" t="s">
        <v>137</v>
      </c>
      <c r="AA489" s="49" t="s">
        <v>137</v>
      </c>
      <c r="AB489" s="67" t="s">
        <v>137</v>
      </c>
      <c r="AC489" s="63" t="s">
        <v>1344</v>
      </c>
      <c r="AD489" s="63" t="s">
        <v>137</v>
      </c>
      <c r="AE489" s="43" t="s">
        <v>137</v>
      </c>
      <c r="AF489" s="2"/>
      <c r="BE489" s="8" t="str">
        <f t="shared" si="562"/>
        <v>X</v>
      </c>
      <c r="BG489" s="8" t="str">
        <f t="shared" si="499"/>
        <v/>
      </c>
      <c r="BH489" s="8" t="str">
        <f t="shared" si="500"/>
        <v/>
      </c>
      <c r="BI489" s="8" t="str">
        <f t="shared" si="501"/>
        <v/>
      </c>
      <c r="BJ489" s="8" t="str">
        <f t="shared" si="502"/>
        <v/>
      </c>
      <c r="BK489" s="8" t="str">
        <f t="shared" si="503"/>
        <v/>
      </c>
      <c r="BL489" s="8" t="str">
        <f t="shared" si="504"/>
        <v/>
      </c>
      <c r="BM489" s="8" t="str">
        <f t="shared" si="505"/>
        <v/>
      </c>
      <c r="BN489" s="8" t="str">
        <f t="shared" si="506"/>
        <v>Yellow</v>
      </c>
      <c r="BO489" s="8" t="str">
        <f t="shared" si="507"/>
        <v>Yellow</v>
      </c>
      <c r="BP489" s="8" t="str">
        <f t="shared" si="508"/>
        <v>Yellow</v>
      </c>
      <c r="BQ489" s="8" t="str">
        <f t="shared" si="509"/>
        <v>Yellow</v>
      </c>
      <c r="BR489" s="8" t="str">
        <f t="shared" si="510"/>
        <v>Yellow</v>
      </c>
      <c r="BS489" s="8" t="str">
        <f t="shared" si="511"/>
        <v>Yellow</v>
      </c>
      <c r="BT489" s="8" t="str">
        <f t="shared" si="512"/>
        <v>Yellow</v>
      </c>
      <c r="BU489" s="8" t="str">
        <f t="shared" si="513"/>
        <v>Yellow</v>
      </c>
      <c r="BV489" s="8" t="str">
        <f t="shared" si="514"/>
        <v>Yellow</v>
      </c>
      <c r="BW489" s="8" t="str">
        <f t="shared" si="515"/>
        <v>Yellow</v>
      </c>
      <c r="BX489" s="8" t="str">
        <f t="shared" si="516"/>
        <v>Yellow</v>
      </c>
      <c r="BY489" s="8" t="str">
        <f t="shared" si="517"/>
        <v>Yellow</v>
      </c>
      <c r="BZ489" s="8" t="str">
        <f t="shared" si="518"/>
        <v>Yellow</v>
      </c>
      <c r="CA489" s="8" t="str">
        <f t="shared" si="519"/>
        <v>Yellow</v>
      </c>
      <c r="CB489" s="8" t="str">
        <f t="shared" si="520"/>
        <v>Yellow</v>
      </c>
      <c r="CC489" s="8" t="str">
        <f t="shared" si="521"/>
        <v>Yellow</v>
      </c>
      <c r="CD489" s="8" t="str">
        <f t="shared" si="522"/>
        <v>Yellow</v>
      </c>
      <c r="CE489" s="8" t="str">
        <f t="shared" si="523"/>
        <v>Yellow</v>
      </c>
      <c r="CF489" s="8" t="str">
        <f t="shared" si="524"/>
        <v>Yellow</v>
      </c>
      <c r="CG489" s="8" t="str">
        <f t="shared" si="563"/>
        <v>Yellow</v>
      </c>
      <c r="CH489" s="8" t="str">
        <f t="shared" si="525"/>
        <v>Red</v>
      </c>
      <c r="CI489" s="8" t="str">
        <f t="shared" si="564"/>
        <v>Yellow</v>
      </c>
      <c r="CJ489" s="8" t="str">
        <f t="shared" si="526"/>
        <v>Yellow</v>
      </c>
      <c r="CL489" s="10" t="str">
        <f t="shared" si="565"/>
        <v>United States - San Francisco - The Huntington Hotel</v>
      </c>
      <c r="CN489" s="22" t="str">
        <f t="shared" si="527"/>
        <v/>
      </c>
      <c r="CO489" s="22" t="str">
        <f t="shared" si="528"/>
        <v/>
      </c>
      <c r="CP489" s="22" t="str">
        <f t="shared" si="529"/>
        <v/>
      </c>
      <c r="CQ489" s="22" t="str">
        <f t="shared" si="530"/>
        <v/>
      </c>
      <c r="CR489" s="22" t="str">
        <f t="shared" si="566"/>
        <v/>
      </c>
      <c r="CS489" s="22" t="str">
        <f t="shared" si="567"/>
        <v/>
      </c>
      <c r="CY489" s="8" t="str">
        <f t="shared" si="531"/>
        <v>X</v>
      </c>
      <c r="CZ489" s="29" t="str">
        <f t="shared" si="532"/>
        <v>X</v>
      </c>
      <c r="DB489" s="8" t="str">
        <f t="shared" si="533"/>
        <v>X</v>
      </c>
      <c r="DC489" s="8" t="str">
        <f t="shared" si="534"/>
        <v>X</v>
      </c>
      <c r="DD489" s="8" t="str">
        <f t="shared" si="535"/>
        <v>X</v>
      </c>
      <c r="DE489" s="8" t="str">
        <f t="shared" si="536"/>
        <v>X</v>
      </c>
      <c r="DF489" s="8" t="str">
        <f t="shared" si="537"/>
        <v>X</v>
      </c>
      <c r="DG489" s="8" t="str">
        <f t="shared" si="538"/>
        <v>X</v>
      </c>
      <c r="DH489" s="8" t="str">
        <f t="shared" si="539"/>
        <v>X</v>
      </c>
      <c r="DI489" s="8" t="str">
        <f t="shared" si="540"/>
        <v>X</v>
      </c>
      <c r="DJ489" s="8" t="str">
        <f t="shared" si="541"/>
        <v>X</v>
      </c>
      <c r="DK489" s="8" t="str">
        <f t="shared" si="542"/>
        <v>X</v>
      </c>
      <c r="DL489" s="8" t="str">
        <f t="shared" si="543"/>
        <v>X</v>
      </c>
      <c r="DM489" s="8" t="str">
        <f t="shared" si="544"/>
        <v>X</v>
      </c>
      <c r="DN489" s="8" t="str">
        <f t="shared" si="545"/>
        <v>X</v>
      </c>
      <c r="DO489" s="8" t="str">
        <f t="shared" si="546"/>
        <v>X</v>
      </c>
      <c r="DP489" s="8" t="str">
        <f t="shared" si="547"/>
        <v>X</v>
      </c>
      <c r="DQ489" s="8" t="str">
        <f t="shared" si="548"/>
        <v>X</v>
      </c>
      <c r="DR489" s="8" t="str">
        <f t="shared" si="549"/>
        <v>X</v>
      </c>
      <c r="DS489" s="8" t="str">
        <f t="shared" si="550"/>
        <v>X</v>
      </c>
      <c r="DT489" s="8" t="str">
        <f t="shared" si="551"/>
        <v>X</v>
      </c>
      <c r="DU489" s="8" t="str">
        <f t="shared" si="552"/>
        <v>X</v>
      </c>
      <c r="DV489" s="8" t="str">
        <f t="shared" si="553"/>
        <v>X</v>
      </c>
      <c r="DW489" s="8" t="str">
        <f t="shared" si="554"/>
        <v>X</v>
      </c>
      <c r="DX489" s="8" t="str">
        <f t="shared" si="555"/>
        <v>X</v>
      </c>
      <c r="DZ489" s="8" t="str">
        <f t="shared" si="556"/>
        <v>X</v>
      </c>
      <c r="EB489" s="8">
        <f>IF($DZ489="", "", COUNTIF($DZ$11:$DZ489, "X"))</f>
        <v>479</v>
      </c>
      <c r="ED489" s="10" t="str">
        <f t="shared" si="557"/>
        <v>479. The Huntington Hotel</v>
      </c>
      <c r="EF489" s="8">
        <v>479</v>
      </c>
      <c r="EH489" s="10" t="str">
        <f>IF($B489="", "", IF(COUNTIF($B$11:$B489, $B489)&gt;1, "", $B489))</f>
        <v/>
      </c>
      <c r="EI489" s="8" t="str">
        <f t="shared" si="558"/>
        <v/>
      </c>
      <c r="EJ489" s="10" t="str">
        <f t="shared" si="559"/>
        <v/>
      </c>
      <c r="EL489" s="10" t="str">
        <f>IF($C489="", "", IF(COUNTIF($C$11:$C489, $C489)&gt;1, "", $C489))</f>
        <v>San Francisco</v>
      </c>
      <c r="EM489" s="8">
        <f t="shared" si="560"/>
        <v>263</v>
      </c>
      <c r="EN489" s="10" t="str">
        <f t="shared" si="561"/>
        <v/>
      </c>
    </row>
    <row r="490" spans="1:144" hidden="1" x14ac:dyDescent="0.35">
      <c r="A490" s="2"/>
      <c r="B490" s="41" t="s">
        <v>733</v>
      </c>
      <c r="C490" s="42" t="s">
        <v>743</v>
      </c>
      <c r="D490" s="42" t="s">
        <v>1515</v>
      </c>
      <c r="E490" s="49">
        <v>221</v>
      </c>
      <c r="F490" s="49">
        <v>221</v>
      </c>
      <c r="G490" s="49" t="s">
        <v>137</v>
      </c>
      <c r="H490" s="49">
        <v>0</v>
      </c>
      <c r="I490" s="42" t="s">
        <v>137</v>
      </c>
      <c r="J490" s="50" t="s">
        <v>137</v>
      </c>
      <c r="K490" s="49" t="s">
        <v>137</v>
      </c>
      <c r="L490" s="49" t="s">
        <v>137</v>
      </c>
      <c r="M490" s="49" t="s">
        <v>137</v>
      </c>
      <c r="N490" s="49" t="s">
        <v>137</v>
      </c>
      <c r="O490" s="49" t="s">
        <v>137</v>
      </c>
      <c r="P490" s="49" t="s">
        <v>137</v>
      </c>
      <c r="Q490" s="49" t="s">
        <v>137</v>
      </c>
      <c r="R490" s="49" t="s">
        <v>137</v>
      </c>
      <c r="S490" s="50" t="s">
        <v>137</v>
      </c>
      <c r="T490" s="49" t="s">
        <v>137</v>
      </c>
      <c r="U490" s="49" t="s">
        <v>137</v>
      </c>
      <c r="V490" s="49" t="s">
        <v>137</v>
      </c>
      <c r="W490" s="50" t="s">
        <v>137</v>
      </c>
      <c r="X490" s="49" t="s">
        <v>137</v>
      </c>
      <c r="Y490" s="50" t="s">
        <v>137</v>
      </c>
      <c r="Z490" s="49" t="s">
        <v>137</v>
      </c>
      <c r="AA490" s="49" t="s">
        <v>137</v>
      </c>
      <c r="AB490" s="67" t="s">
        <v>137</v>
      </c>
      <c r="AC490" s="63" t="s">
        <v>1344</v>
      </c>
      <c r="AD490" s="63" t="s">
        <v>137</v>
      </c>
      <c r="AE490" s="43" t="s">
        <v>137</v>
      </c>
      <c r="AF490" s="2"/>
      <c r="BE490" s="8" t="str">
        <f t="shared" si="562"/>
        <v>X</v>
      </c>
      <c r="BG490" s="8" t="str">
        <f t="shared" si="499"/>
        <v/>
      </c>
      <c r="BH490" s="8" t="str">
        <f t="shared" si="500"/>
        <v/>
      </c>
      <c r="BI490" s="8" t="str">
        <f t="shared" si="501"/>
        <v/>
      </c>
      <c r="BJ490" s="8" t="str">
        <f t="shared" si="502"/>
        <v/>
      </c>
      <c r="BK490" s="8" t="str">
        <f t="shared" si="503"/>
        <v/>
      </c>
      <c r="BL490" s="8" t="str">
        <f t="shared" si="504"/>
        <v>Yellow</v>
      </c>
      <c r="BM490" s="8" t="str">
        <f t="shared" si="505"/>
        <v/>
      </c>
      <c r="BN490" s="8" t="str">
        <f t="shared" si="506"/>
        <v>Yellow</v>
      </c>
      <c r="BO490" s="8" t="str">
        <f t="shared" si="507"/>
        <v>Yellow</v>
      </c>
      <c r="BP490" s="8" t="str">
        <f t="shared" si="508"/>
        <v>Yellow</v>
      </c>
      <c r="BQ490" s="8" t="str">
        <f t="shared" si="509"/>
        <v>Yellow</v>
      </c>
      <c r="BR490" s="8" t="str">
        <f t="shared" si="510"/>
        <v>Yellow</v>
      </c>
      <c r="BS490" s="8" t="str">
        <f t="shared" si="511"/>
        <v>Yellow</v>
      </c>
      <c r="BT490" s="8" t="str">
        <f t="shared" si="512"/>
        <v>Yellow</v>
      </c>
      <c r="BU490" s="8" t="str">
        <f t="shared" si="513"/>
        <v>Yellow</v>
      </c>
      <c r="BV490" s="8" t="str">
        <f t="shared" si="514"/>
        <v>Yellow</v>
      </c>
      <c r="BW490" s="8" t="str">
        <f t="shared" si="515"/>
        <v>Yellow</v>
      </c>
      <c r="BX490" s="8" t="str">
        <f t="shared" si="516"/>
        <v>Yellow</v>
      </c>
      <c r="BY490" s="8" t="str">
        <f t="shared" si="517"/>
        <v>Yellow</v>
      </c>
      <c r="BZ490" s="8" t="str">
        <f t="shared" si="518"/>
        <v>Yellow</v>
      </c>
      <c r="CA490" s="8" t="str">
        <f t="shared" si="519"/>
        <v>Yellow</v>
      </c>
      <c r="CB490" s="8" t="str">
        <f t="shared" si="520"/>
        <v>Yellow</v>
      </c>
      <c r="CC490" s="8" t="str">
        <f t="shared" si="521"/>
        <v>Yellow</v>
      </c>
      <c r="CD490" s="8" t="str">
        <f t="shared" si="522"/>
        <v>Yellow</v>
      </c>
      <c r="CE490" s="8" t="str">
        <f t="shared" si="523"/>
        <v>Yellow</v>
      </c>
      <c r="CF490" s="8" t="str">
        <f t="shared" si="524"/>
        <v>Yellow</v>
      </c>
      <c r="CG490" s="8" t="str">
        <f t="shared" si="563"/>
        <v>Yellow</v>
      </c>
      <c r="CH490" s="8" t="str">
        <f t="shared" si="525"/>
        <v>Red</v>
      </c>
      <c r="CI490" s="8" t="str">
        <f t="shared" si="564"/>
        <v>Yellow</v>
      </c>
      <c r="CJ490" s="8" t="str">
        <f t="shared" si="526"/>
        <v>Yellow</v>
      </c>
      <c r="CL490" s="10" t="str">
        <f t="shared" si="565"/>
        <v>United States - Savannah - Recess Hotel &amp; Club</v>
      </c>
      <c r="CN490" s="22" t="str">
        <f t="shared" si="527"/>
        <v/>
      </c>
      <c r="CO490" s="22" t="str">
        <f t="shared" si="528"/>
        <v/>
      </c>
      <c r="CP490" s="22" t="str">
        <f t="shared" si="529"/>
        <v/>
      </c>
      <c r="CQ490" s="22" t="str">
        <f t="shared" si="530"/>
        <v/>
      </c>
      <c r="CR490" s="22" t="str">
        <f t="shared" si="566"/>
        <v/>
      </c>
      <c r="CS490" s="22" t="str">
        <f t="shared" si="567"/>
        <v/>
      </c>
      <c r="CY490" s="8" t="str">
        <f t="shared" si="531"/>
        <v>X</v>
      </c>
      <c r="CZ490" s="29" t="str">
        <f t="shared" si="532"/>
        <v>X</v>
      </c>
      <c r="DB490" s="8" t="str">
        <f t="shared" si="533"/>
        <v>X</v>
      </c>
      <c r="DC490" s="8" t="str">
        <f t="shared" si="534"/>
        <v>X</v>
      </c>
      <c r="DD490" s="8" t="str">
        <f t="shared" si="535"/>
        <v>X</v>
      </c>
      <c r="DE490" s="8" t="str">
        <f t="shared" si="536"/>
        <v>X</v>
      </c>
      <c r="DF490" s="8" t="str">
        <f t="shared" si="537"/>
        <v>X</v>
      </c>
      <c r="DG490" s="8" t="str">
        <f t="shared" si="538"/>
        <v>X</v>
      </c>
      <c r="DH490" s="8" t="str">
        <f t="shared" si="539"/>
        <v>X</v>
      </c>
      <c r="DI490" s="8" t="str">
        <f t="shared" si="540"/>
        <v>X</v>
      </c>
      <c r="DJ490" s="8" t="str">
        <f t="shared" si="541"/>
        <v>X</v>
      </c>
      <c r="DK490" s="8" t="str">
        <f t="shared" si="542"/>
        <v>X</v>
      </c>
      <c r="DL490" s="8" t="str">
        <f t="shared" si="543"/>
        <v>X</v>
      </c>
      <c r="DM490" s="8" t="str">
        <f t="shared" si="544"/>
        <v>X</v>
      </c>
      <c r="DN490" s="8" t="str">
        <f t="shared" si="545"/>
        <v>X</v>
      </c>
      <c r="DO490" s="8" t="str">
        <f t="shared" si="546"/>
        <v>X</v>
      </c>
      <c r="DP490" s="8" t="str">
        <f t="shared" si="547"/>
        <v>X</v>
      </c>
      <c r="DQ490" s="8" t="str">
        <f t="shared" si="548"/>
        <v>X</v>
      </c>
      <c r="DR490" s="8" t="str">
        <f t="shared" si="549"/>
        <v>X</v>
      </c>
      <c r="DS490" s="8" t="str">
        <f t="shared" si="550"/>
        <v>X</v>
      </c>
      <c r="DT490" s="8" t="str">
        <f t="shared" si="551"/>
        <v>X</v>
      </c>
      <c r="DU490" s="8" t="str">
        <f t="shared" si="552"/>
        <v>X</v>
      </c>
      <c r="DV490" s="8" t="str">
        <f t="shared" si="553"/>
        <v>X</v>
      </c>
      <c r="DW490" s="8" t="str">
        <f t="shared" si="554"/>
        <v>X</v>
      </c>
      <c r="DX490" s="8" t="str">
        <f t="shared" si="555"/>
        <v>X</v>
      </c>
      <c r="DZ490" s="8" t="str">
        <f t="shared" si="556"/>
        <v>X</v>
      </c>
      <c r="EB490" s="8">
        <f>IF($DZ490="", "", COUNTIF($DZ$11:$DZ490, "X"))</f>
        <v>480</v>
      </c>
      <c r="ED490" s="10" t="str">
        <f t="shared" si="557"/>
        <v>480. Recess Hotel &amp; Club</v>
      </c>
      <c r="EF490" s="8">
        <v>480</v>
      </c>
      <c r="EH490" s="10" t="str">
        <f>IF($B490="", "", IF(COUNTIF($B$11:$B490, $B490)&gt;1, "", $B490))</f>
        <v/>
      </c>
      <c r="EI490" s="8" t="str">
        <f t="shared" si="558"/>
        <v/>
      </c>
      <c r="EJ490" s="10" t="str">
        <f t="shared" si="559"/>
        <v/>
      </c>
      <c r="EL490" s="10" t="str">
        <f>IF($C490="", "", IF(COUNTIF($C$11:$C490, $C490)&gt;1, "", $C490))</f>
        <v/>
      </c>
      <c r="EM490" s="8" t="str">
        <f t="shared" si="560"/>
        <v/>
      </c>
      <c r="EN490" s="10" t="str">
        <f t="shared" si="561"/>
        <v/>
      </c>
    </row>
    <row r="491" spans="1:144" hidden="1" x14ac:dyDescent="0.35">
      <c r="A491" s="2"/>
      <c r="B491" s="41" t="s">
        <v>778</v>
      </c>
      <c r="C491" s="42" t="s">
        <v>779</v>
      </c>
      <c r="D491" s="42" t="s">
        <v>780</v>
      </c>
      <c r="E491" s="49">
        <v>80</v>
      </c>
      <c r="F491" s="49">
        <v>67</v>
      </c>
      <c r="G491" s="49">
        <v>13</v>
      </c>
      <c r="H491" s="49" t="s">
        <v>137</v>
      </c>
      <c r="I491" s="42" t="s">
        <v>137</v>
      </c>
      <c r="J491" s="50" t="s">
        <v>137</v>
      </c>
      <c r="K491" s="49" t="s">
        <v>137</v>
      </c>
      <c r="L491" s="49" t="s">
        <v>137</v>
      </c>
      <c r="M491" s="49" t="s">
        <v>137</v>
      </c>
      <c r="N491" s="49" t="s">
        <v>137</v>
      </c>
      <c r="O491" s="49" t="s">
        <v>137</v>
      </c>
      <c r="P491" s="49" t="s">
        <v>137</v>
      </c>
      <c r="Q491" s="49" t="s">
        <v>137</v>
      </c>
      <c r="R491" s="49" t="s">
        <v>137</v>
      </c>
      <c r="S491" s="50" t="s">
        <v>137</v>
      </c>
      <c r="T491" s="49" t="s">
        <v>137</v>
      </c>
      <c r="U491" s="49" t="s">
        <v>137</v>
      </c>
      <c r="V491" s="49" t="s">
        <v>137</v>
      </c>
      <c r="W491" s="50" t="s">
        <v>7</v>
      </c>
      <c r="X491" s="49" t="s">
        <v>137</v>
      </c>
      <c r="Y491" s="50" t="s">
        <v>137</v>
      </c>
      <c r="Z491" s="49" t="s">
        <v>137</v>
      </c>
      <c r="AA491" s="49" t="s">
        <v>137</v>
      </c>
      <c r="AB491" s="67" t="s">
        <v>137</v>
      </c>
      <c r="AC491" s="63" t="s">
        <v>814</v>
      </c>
      <c r="AD491" s="63" t="s">
        <v>1180</v>
      </c>
      <c r="AE491" s="43" t="s">
        <v>137</v>
      </c>
      <c r="AF491" s="2"/>
      <c r="BE491" s="8" t="str">
        <f t="shared" si="562"/>
        <v>X</v>
      </c>
      <c r="BG491" s="8" t="str">
        <f t="shared" si="499"/>
        <v/>
      </c>
      <c r="BH491" s="8" t="str">
        <f t="shared" si="500"/>
        <v/>
      </c>
      <c r="BI491" s="8" t="str">
        <f t="shared" si="501"/>
        <v/>
      </c>
      <c r="BJ491" s="8" t="str">
        <f t="shared" si="502"/>
        <v/>
      </c>
      <c r="BK491" s="8" t="str">
        <f t="shared" si="503"/>
        <v/>
      </c>
      <c r="BL491" s="8" t="str">
        <f t="shared" si="504"/>
        <v/>
      </c>
      <c r="BM491" s="8" t="str">
        <f t="shared" si="505"/>
        <v>Yellow</v>
      </c>
      <c r="BN491" s="8" t="str">
        <f t="shared" si="506"/>
        <v>Yellow</v>
      </c>
      <c r="BO491" s="8" t="str">
        <f t="shared" si="507"/>
        <v>Yellow</v>
      </c>
      <c r="BP491" s="8" t="str">
        <f t="shared" si="508"/>
        <v>Yellow</v>
      </c>
      <c r="BQ491" s="8" t="str">
        <f t="shared" si="509"/>
        <v>Yellow</v>
      </c>
      <c r="BR491" s="8" t="str">
        <f t="shared" si="510"/>
        <v>Yellow</v>
      </c>
      <c r="BS491" s="8" t="str">
        <f t="shared" si="511"/>
        <v>Yellow</v>
      </c>
      <c r="BT491" s="8" t="str">
        <f t="shared" si="512"/>
        <v>Yellow</v>
      </c>
      <c r="BU491" s="8" t="str">
        <f t="shared" si="513"/>
        <v>Yellow</v>
      </c>
      <c r="BV491" s="8" t="str">
        <f t="shared" si="514"/>
        <v>Yellow</v>
      </c>
      <c r="BW491" s="8" t="str">
        <f t="shared" si="515"/>
        <v>Yellow</v>
      </c>
      <c r="BX491" s="8" t="str">
        <f t="shared" si="516"/>
        <v>Yellow</v>
      </c>
      <c r="BY491" s="8" t="str">
        <f t="shared" si="517"/>
        <v>Yellow</v>
      </c>
      <c r="BZ491" s="8" t="str">
        <f t="shared" si="518"/>
        <v>Yellow</v>
      </c>
      <c r="CA491" s="8" t="str">
        <f t="shared" si="519"/>
        <v>Yellow</v>
      </c>
      <c r="CB491" s="8" t="str">
        <f t="shared" si="520"/>
        <v/>
      </c>
      <c r="CC491" s="8" t="str">
        <f t="shared" si="521"/>
        <v>Yellow</v>
      </c>
      <c r="CD491" s="8" t="str">
        <f t="shared" si="522"/>
        <v>Yellow</v>
      </c>
      <c r="CE491" s="8" t="str">
        <f t="shared" si="523"/>
        <v>Yellow</v>
      </c>
      <c r="CF491" s="8" t="str">
        <f t="shared" si="524"/>
        <v>Yellow</v>
      </c>
      <c r="CG491" s="8" t="str">
        <f t="shared" si="563"/>
        <v>Yellow</v>
      </c>
      <c r="CH491" s="8" t="str">
        <f t="shared" si="525"/>
        <v/>
      </c>
      <c r="CI491" s="8" t="str">
        <f t="shared" si="564"/>
        <v/>
      </c>
      <c r="CJ491" s="8" t="str">
        <f t="shared" si="526"/>
        <v>Yellow</v>
      </c>
      <c r="CL491" s="10" t="str">
        <f t="shared" si="565"/>
        <v>Uruguay - Montevideo - Hotel Montevideo</v>
      </c>
      <c r="CN491" s="22" t="str">
        <f t="shared" si="527"/>
        <v/>
      </c>
      <c r="CO491" s="22" t="str">
        <f t="shared" si="528"/>
        <v/>
      </c>
      <c r="CP491" s="22" t="str">
        <f t="shared" si="529"/>
        <v/>
      </c>
      <c r="CQ491" s="22" t="str">
        <f t="shared" si="530"/>
        <v/>
      </c>
      <c r="CR491" s="22" t="str">
        <f t="shared" si="566"/>
        <v/>
      </c>
      <c r="CS491" s="22" t="str">
        <f t="shared" si="567"/>
        <v/>
      </c>
      <c r="CY491" s="8" t="str">
        <f t="shared" si="531"/>
        <v>X</v>
      </c>
      <c r="CZ491" s="29" t="str">
        <f t="shared" si="532"/>
        <v>X</v>
      </c>
      <c r="DB491" s="8" t="str">
        <f t="shared" si="533"/>
        <v>X</v>
      </c>
      <c r="DC491" s="8" t="str">
        <f t="shared" si="534"/>
        <v>X</v>
      </c>
      <c r="DD491" s="8" t="str">
        <f t="shared" si="535"/>
        <v>X</v>
      </c>
      <c r="DE491" s="8" t="str">
        <f t="shared" si="536"/>
        <v>X</v>
      </c>
      <c r="DF491" s="8" t="str">
        <f t="shared" si="537"/>
        <v>X</v>
      </c>
      <c r="DG491" s="8" t="str">
        <f t="shared" si="538"/>
        <v>X</v>
      </c>
      <c r="DH491" s="8" t="str">
        <f t="shared" si="539"/>
        <v>X</v>
      </c>
      <c r="DI491" s="8" t="str">
        <f t="shared" si="540"/>
        <v>X</v>
      </c>
      <c r="DJ491" s="8" t="str">
        <f t="shared" si="541"/>
        <v>X</v>
      </c>
      <c r="DK491" s="8" t="str">
        <f t="shared" si="542"/>
        <v>X</v>
      </c>
      <c r="DL491" s="8" t="str">
        <f t="shared" si="543"/>
        <v>X</v>
      </c>
      <c r="DM491" s="8" t="str">
        <f t="shared" si="544"/>
        <v>X</v>
      </c>
      <c r="DN491" s="8" t="str">
        <f t="shared" si="545"/>
        <v>X</v>
      </c>
      <c r="DO491" s="8" t="str">
        <f t="shared" si="546"/>
        <v>X</v>
      </c>
      <c r="DP491" s="8" t="str">
        <f t="shared" si="547"/>
        <v>X</v>
      </c>
      <c r="DQ491" s="8" t="str">
        <f t="shared" si="548"/>
        <v>X</v>
      </c>
      <c r="DR491" s="8" t="str">
        <f t="shared" si="549"/>
        <v>X</v>
      </c>
      <c r="DS491" s="8" t="str">
        <f t="shared" si="550"/>
        <v>X</v>
      </c>
      <c r="DT491" s="8" t="str">
        <f t="shared" si="551"/>
        <v>X</v>
      </c>
      <c r="DU491" s="8" t="str">
        <f t="shared" si="552"/>
        <v>X</v>
      </c>
      <c r="DV491" s="8" t="str">
        <f t="shared" si="553"/>
        <v>X</v>
      </c>
      <c r="DW491" s="8" t="str">
        <f t="shared" si="554"/>
        <v>X</v>
      </c>
      <c r="DX491" s="8" t="str">
        <f t="shared" si="555"/>
        <v>X</v>
      </c>
      <c r="DZ491" s="8" t="str">
        <f t="shared" si="556"/>
        <v>X</v>
      </c>
      <c r="EB491" s="8">
        <f>IF($DZ491="", "", COUNTIF($DZ$11:$DZ491, "X"))</f>
        <v>481</v>
      </c>
      <c r="ED491" s="10" t="str">
        <f t="shared" si="557"/>
        <v>481. Hotel Montevideo</v>
      </c>
      <c r="EF491" s="8">
        <v>481</v>
      </c>
      <c r="EH491" s="10" t="str">
        <f>IF($B491="", "", IF(COUNTIF($B$11:$B491, $B491)&gt;1, "", $B491))</f>
        <v>Uruguay</v>
      </c>
      <c r="EI491" s="8">
        <f t="shared" si="558"/>
        <v>76</v>
      </c>
      <c r="EJ491" s="10" t="str">
        <f t="shared" si="559"/>
        <v/>
      </c>
      <c r="EL491" s="10" t="str">
        <f>IF($C491="", "", IF(COUNTIF($C$11:$C491, $C491)&gt;1, "", $C491))</f>
        <v>Montevideo</v>
      </c>
      <c r="EM491" s="8">
        <f t="shared" si="560"/>
        <v>188</v>
      </c>
      <c r="EN491" s="10" t="str">
        <f t="shared" si="561"/>
        <v/>
      </c>
    </row>
    <row r="492" spans="1:144" hidden="1" x14ac:dyDescent="0.35">
      <c r="A492" s="2"/>
      <c r="B492" s="41" t="s">
        <v>781</v>
      </c>
      <c r="C492" s="42" t="s">
        <v>782</v>
      </c>
      <c r="D492" s="42" t="s">
        <v>783</v>
      </c>
      <c r="E492" s="49">
        <v>46</v>
      </c>
      <c r="F492" s="49">
        <v>37</v>
      </c>
      <c r="G492" s="49">
        <v>9</v>
      </c>
      <c r="H492" s="49">
        <v>3</v>
      </c>
      <c r="I492" s="42" t="s">
        <v>137</v>
      </c>
      <c r="J492" s="50" t="s">
        <v>137</v>
      </c>
      <c r="K492" s="49">
        <v>30</v>
      </c>
      <c r="L492" s="49">
        <v>30</v>
      </c>
      <c r="M492" s="49">
        <v>35</v>
      </c>
      <c r="N492" s="49" t="s">
        <v>137</v>
      </c>
      <c r="O492" s="49" t="s">
        <v>137</v>
      </c>
      <c r="P492" s="49">
        <v>22</v>
      </c>
      <c r="Q492" s="49">
        <v>60</v>
      </c>
      <c r="R492" s="49">
        <v>150</v>
      </c>
      <c r="S492" s="50" t="s">
        <v>7</v>
      </c>
      <c r="T492" s="49" t="s">
        <v>137</v>
      </c>
      <c r="U492" s="49" t="s">
        <v>137</v>
      </c>
      <c r="V492" s="49" t="s">
        <v>137</v>
      </c>
      <c r="W492" s="50" t="s">
        <v>7</v>
      </c>
      <c r="X492" s="49" t="s">
        <v>137</v>
      </c>
      <c r="Y492" s="50" t="s">
        <v>137</v>
      </c>
      <c r="Z492" s="49" t="s">
        <v>137</v>
      </c>
      <c r="AA492" s="49">
        <v>21.75</v>
      </c>
      <c r="AB492" s="67" t="s">
        <v>137</v>
      </c>
      <c r="AC492" s="63" t="s">
        <v>814</v>
      </c>
      <c r="AD492" s="63" t="s">
        <v>1181</v>
      </c>
      <c r="AE492" s="43" t="s">
        <v>137</v>
      </c>
      <c r="AF492" s="2"/>
      <c r="BE492" s="8" t="str">
        <f t="shared" si="562"/>
        <v>X</v>
      </c>
      <c r="BG492" s="8" t="str">
        <f t="shared" si="499"/>
        <v/>
      </c>
      <c r="BH492" s="8" t="str">
        <f t="shared" si="500"/>
        <v/>
      </c>
      <c r="BI492" s="8" t="str">
        <f t="shared" si="501"/>
        <v/>
      </c>
      <c r="BJ492" s="8" t="str">
        <f t="shared" si="502"/>
        <v/>
      </c>
      <c r="BK492" s="8" t="str">
        <f t="shared" si="503"/>
        <v/>
      </c>
      <c r="BL492" s="8" t="str">
        <f t="shared" si="504"/>
        <v/>
      </c>
      <c r="BM492" s="8" t="str">
        <f t="shared" si="505"/>
        <v/>
      </c>
      <c r="BN492" s="8" t="str">
        <f t="shared" si="506"/>
        <v>Yellow</v>
      </c>
      <c r="BO492" s="8" t="str">
        <f t="shared" si="507"/>
        <v>Yellow</v>
      </c>
      <c r="BP492" s="8" t="str">
        <f t="shared" si="508"/>
        <v/>
      </c>
      <c r="BQ492" s="8" t="str">
        <f t="shared" si="509"/>
        <v/>
      </c>
      <c r="BR492" s="8" t="str">
        <f t="shared" si="510"/>
        <v/>
      </c>
      <c r="BS492" s="8" t="str">
        <f t="shared" si="511"/>
        <v>Yellow</v>
      </c>
      <c r="BT492" s="8" t="str">
        <f t="shared" si="512"/>
        <v>Yellow</v>
      </c>
      <c r="BU492" s="8" t="str">
        <f t="shared" si="513"/>
        <v/>
      </c>
      <c r="BV492" s="8" t="str">
        <f t="shared" si="514"/>
        <v/>
      </c>
      <c r="BW492" s="8" t="str">
        <f t="shared" si="515"/>
        <v/>
      </c>
      <c r="BX492" s="8" t="str">
        <f t="shared" si="516"/>
        <v/>
      </c>
      <c r="BY492" s="8" t="str">
        <f t="shared" si="517"/>
        <v>Yellow</v>
      </c>
      <c r="BZ492" s="8" t="str">
        <f t="shared" si="518"/>
        <v>Yellow</v>
      </c>
      <c r="CA492" s="8" t="str">
        <f t="shared" si="519"/>
        <v>Yellow</v>
      </c>
      <c r="CB492" s="8" t="str">
        <f t="shared" si="520"/>
        <v/>
      </c>
      <c r="CC492" s="8" t="str">
        <f t="shared" si="521"/>
        <v>Yellow</v>
      </c>
      <c r="CD492" s="8" t="str">
        <f t="shared" si="522"/>
        <v>Yellow</v>
      </c>
      <c r="CE492" s="8" t="str">
        <f t="shared" si="523"/>
        <v>Yellow</v>
      </c>
      <c r="CF492" s="8" t="str">
        <f t="shared" si="524"/>
        <v/>
      </c>
      <c r="CG492" s="8" t="str">
        <f t="shared" si="563"/>
        <v>Yellow</v>
      </c>
      <c r="CH492" s="8" t="str">
        <f t="shared" si="525"/>
        <v/>
      </c>
      <c r="CI492" s="8" t="str">
        <f t="shared" si="564"/>
        <v/>
      </c>
      <c r="CJ492" s="8" t="str">
        <f t="shared" si="526"/>
        <v>Yellow</v>
      </c>
      <c r="CL492" s="10" t="str">
        <f t="shared" si="565"/>
        <v>Venezuela - Caracas - Cayena - Caracas</v>
      </c>
      <c r="CN492" s="22">
        <f t="shared" si="527"/>
        <v>30</v>
      </c>
      <c r="CO492" s="22" t="str">
        <f t="shared" si="528"/>
        <v/>
      </c>
      <c r="CP492" s="22" t="str">
        <f t="shared" si="529"/>
        <v/>
      </c>
      <c r="CQ492" s="22" t="str">
        <f t="shared" si="530"/>
        <v/>
      </c>
      <c r="CR492" s="22" t="str">
        <f t="shared" si="566"/>
        <v/>
      </c>
      <c r="CS492" s="22">
        <f t="shared" si="567"/>
        <v>21.75</v>
      </c>
      <c r="CY492" s="8" t="str">
        <f t="shared" si="531"/>
        <v>X</v>
      </c>
      <c r="CZ492" s="29" t="str">
        <f t="shared" si="532"/>
        <v>X</v>
      </c>
      <c r="DB492" s="8" t="str">
        <f t="shared" si="533"/>
        <v>X</v>
      </c>
      <c r="DC492" s="8" t="str">
        <f t="shared" si="534"/>
        <v>X</v>
      </c>
      <c r="DD492" s="8" t="str">
        <f t="shared" si="535"/>
        <v>X</v>
      </c>
      <c r="DE492" s="8" t="str">
        <f t="shared" si="536"/>
        <v>X</v>
      </c>
      <c r="DF492" s="8" t="str">
        <f t="shared" si="537"/>
        <v>X</v>
      </c>
      <c r="DG492" s="8" t="str">
        <f t="shared" si="538"/>
        <v>X</v>
      </c>
      <c r="DH492" s="8" t="str">
        <f t="shared" si="539"/>
        <v>X</v>
      </c>
      <c r="DI492" s="8" t="str">
        <f t="shared" si="540"/>
        <v>X</v>
      </c>
      <c r="DJ492" s="8" t="str">
        <f t="shared" si="541"/>
        <v>X</v>
      </c>
      <c r="DK492" s="8" t="str">
        <f t="shared" si="542"/>
        <v>X</v>
      </c>
      <c r="DL492" s="8" t="str">
        <f t="shared" si="543"/>
        <v>X</v>
      </c>
      <c r="DM492" s="8" t="str">
        <f t="shared" si="544"/>
        <v>X</v>
      </c>
      <c r="DN492" s="8" t="str">
        <f t="shared" si="545"/>
        <v>X</v>
      </c>
      <c r="DO492" s="8" t="str">
        <f t="shared" si="546"/>
        <v>X</v>
      </c>
      <c r="DP492" s="8" t="str">
        <f t="shared" si="547"/>
        <v>X</v>
      </c>
      <c r="DQ492" s="8" t="str">
        <f t="shared" si="548"/>
        <v>X</v>
      </c>
      <c r="DR492" s="8" t="str">
        <f t="shared" si="549"/>
        <v>X</v>
      </c>
      <c r="DS492" s="8" t="str">
        <f t="shared" si="550"/>
        <v>X</v>
      </c>
      <c r="DT492" s="8" t="str">
        <f t="shared" si="551"/>
        <v>X</v>
      </c>
      <c r="DU492" s="8" t="str">
        <f t="shared" si="552"/>
        <v>X</v>
      </c>
      <c r="DV492" s="8" t="str">
        <f t="shared" si="553"/>
        <v>X</v>
      </c>
      <c r="DW492" s="8" t="str">
        <f t="shared" si="554"/>
        <v>X</v>
      </c>
      <c r="DX492" s="8" t="str">
        <f t="shared" si="555"/>
        <v>X</v>
      </c>
      <c r="DZ492" s="8" t="str">
        <f t="shared" si="556"/>
        <v>X</v>
      </c>
      <c r="EB492" s="8">
        <f>IF($DZ492="", "", COUNTIF($DZ$11:$DZ492, "X"))</f>
        <v>482</v>
      </c>
      <c r="ED492" s="10" t="str">
        <f t="shared" si="557"/>
        <v>482. Cayena - Caracas</v>
      </c>
      <c r="EF492" s="8">
        <v>482</v>
      </c>
      <c r="EH492" s="10" t="str">
        <f>IF($B492="", "", IF(COUNTIF($B$11:$B492, $B492)&gt;1, "", $B492))</f>
        <v>Venezuela</v>
      </c>
      <c r="EI492" s="8">
        <f t="shared" si="558"/>
        <v>77</v>
      </c>
      <c r="EJ492" s="10" t="str">
        <f t="shared" si="559"/>
        <v/>
      </c>
      <c r="EL492" s="10" t="str">
        <f>IF($C492="", "", IF(COUNTIF($C$11:$C492, $C492)&gt;1, "", $C492))</f>
        <v>Caracas</v>
      </c>
      <c r="EM492" s="8">
        <f t="shared" si="560"/>
        <v>46</v>
      </c>
      <c r="EN492" s="10" t="str">
        <f t="shared" si="561"/>
        <v/>
      </c>
    </row>
    <row r="493" spans="1:144" hidden="1" x14ac:dyDescent="0.35">
      <c r="A493" s="2"/>
      <c r="B493" s="41" t="s">
        <v>1429</v>
      </c>
      <c r="C493" s="42" t="s">
        <v>1430</v>
      </c>
      <c r="D493" s="42" t="s">
        <v>1431</v>
      </c>
      <c r="E493" s="49">
        <v>286</v>
      </c>
      <c r="F493" s="49">
        <v>224</v>
      </c>
      <c r="G493" s="49">
        <v>62</v>
      </c>
      <c r="H493" s="49">
        <v>15</v>
      </c>
      <c r="I493" s="42" t="s">
        <v>137</v>
      </c>
      <c r="J493" s="50" t="s">
        <v>137</v>
      </c>
      <c r="K493" s="49">
        <v>1352</v>
      </c>
      <c r="L493" s="49">
        <v>1544</v>
      </c>
      <c r="M493" s="49">
        <v>588</v>
      </c>
      <c r="N493" s="49">
        <v>480</v>
      </c>
      <c r="O493" s="49" t="s">
        <v>137</v>
      </c>
      <c r="P493" s="49" t="s">
        <v>137</v>
      </c>
      <c r="Q493" s="49">
        <v>460</v>
      </c>
      <c r="R493" s="49">
        <v>30</v>
      </c>
      <c r="S493" s="50" t="s">
        <v>7</v>
      </c>
      <c r="T493" s="49" t="s">
        <v>137</v>
      </c>
      <c r="U493" s="49" t="s">
        <v>137</v>
      </c>
      <c r="V493" s="49" t="s">
        <v>137</v>
      </c>
      <c r="W493" s="50" t="s">
        <v>7</v>
      </c>
      <c r="X493" s="49" t="s">
        <v>137</v>
      </c>
      <c r="Y493" s="50" t="s">
        <v>137</v>
      </c>
      <c r="Z493" s="49" t="s">
        <v>137</v>
      </c>
      <c r="AA493" s="49">
        <v>5</v>
      </c>
      <c r="AB493" s="67" t="s">
        <v>137</v>
      </c>
      <c r="AC493" s="63" t="s">
        <v>791</v>
      </c>
      <c r="AD493" s="63" t="s">
        <v>1432</v>
      </c>
      <c r="AE493" s="43" t="s">
        <v>137</v>
      </c>
      <c r="AF493" s="2"/>
      <c r="BE493" s="8" t="str">
        <f t="shared" si="562"/>
        <v>X</v>
      </c>
      <c r="BG493" s="8" t="str">
        <f t="shared" si="499"/>
        <v/>
      </c>
      <c r="BH493" s="8" t="str">
        <f t="shared" si="500"/>
        <v/>
      </c>
      <c r="BI493" s="8" t="str">
        <f t="shared" si="501"/>
        <v/>
      </c>
      <c r="BJ493" s="8" t="str">
        <f t="shared" si="502"/>
        <v/>
      </c>
      <c r="BK493" s="8" t="str">
        <f t="shared" si="503"/>
        <v/>
      </c>
      <c r="BL493" s="8" t="str">
        <f t="shared" si="504"/>
        <v/>
      </c>
      <c r="BM493" s="8" t="str">
        <f t="shared" si="505"/>
        <v/>
      </c>
      <c r="BN493" s="8" t="str">
        <f t="shared" si="506"/>
        <v>Yellow</v>
      </c>
      <c r="BO493" s="8" t="str">
        <f t="shared" si="507"/>
        <v>Yellow</v>
      </c>
      <c r="BP493" s="8" t="str">
        <f t="shared" si="508"/>
        <v/>
      </c>
      <c r="BQ493" s="8" t="str">
        <f t="shared" si="509"/>
        <v/>
      </c>
      <c r="BR493" s="8" t="str">
        <f t="shared" si="510"/>
        <v/>
      </c>
      <c r="BS493" s="8" t="str">
        <f t="shared" si="511"/>
        <v/>
      </c>
      <c r="BT493" s="8" t="str">
        <f t="shared" si="512"/>
        <v>Yellow</v>
      </c>
      <c r="BU493" s="8" t="str">
        <f t="shared" si="513"/>
        <v>Yellow</v>
      </c>
      <c r="BV493" s="8" t="str">
        <f t="shared" si="514"/>
        <v/>
      </c>
      <c r="BW493" s="8" t="str">
        <f t="shared" si="515"/>
        <v/>
      </c>
      <c r="BX493" s="8" t="str">
        <f t="shared" si="516"/>
        <v/>
      </c>
      <c r="BY493" s="8" t="str">
        <f t="shared" si="517"/>
        <v>Yellow</v>
      </c>
      <c r="BZ493" s="8" t="str">
        <f t="shared" si="518"/>
        <v>Yellow</v>
      </c>
      <c r="CA493" s="8" t="str">
        <f t="shared" si="519"/>
        <v>Yellow</v>
      </c>
      <c r="CB493" s="8" t="str">
        <f t="shared" si="520"/>
        <v/>
      </c>
      <c r="CC493" s="8" t="str">
        <f t="shared" si="521"/>
        <v>Yellow</v>
      </c>
      <c r="CD493" s="8" t="str">
        <f t="shared" si="522"/>
        <v>Yellow</v>
      </c>
      <c r="CE493" s="8" t="str">
        <f t="shared" si="523"/>
        <v>Yellow</v>
      </c>
      <c r="CF493" s="8" t="str">
        <f t="shared" si="524"/>
        <v/>
      </c>
      <c r="CG493" s="8" t="str">
        <f t="shared" si="563"/>
        <v>Yellow</v>
      </c>
      <c r="CH493" s="8" t="str">
        <f t="shared" si="525"/>
        <v/>
      </c>
      <c r="CI493" s="8" t="str">
        <f t="shared" si="564"/>
        <v/>
      </c>
      <c r="CJ493" s="8" t="str">
        <f t="shared" si="526"/>
        <v>Yellow</v>
      </c>
      <c r="CL493" s="10" t="str">
        <f t="shared" si="565"/>
        <v>Viet Nam - Ho Chi Minh City - The Reverie Saigon</v>
      </c>
      <c r="CN493" s="22">
        <f t="shared" si="527"/>
        <v>1544</v>
      </c>
      <c r="CO493" s="22" t="str">
        <f t="shared" si="528"/>
        <v/>
      </c>
      <c r="CP493" s="22" t="str">
        <f t="shared" si="529"/>
        <v/>
      </c>
      <c r="CQ493" s="22" t="str">
        <f t="shared" si="530"/>
        <v/>
      </c>
      <c r="CR493" s="22" t="str">
        <f t="shared" si="566"/>
        <v/>
      </c>
      <c r="CS493" s="22">
        <f t="shared" si="567"/>
        <v>5</v>
      </c>
      <c r="CY493" s="8" t="str">
        <f t="shared" si="531"/>
        <v>X</v>
      </c>
      <c r="CZ493" s="29" t="str">
        <f t="shared" si="532"/>
        <v>X</v>
      </c>
      <c r="DB493" s="8" t="str">
        <f t="shared" si="533"/>
        <v>X</v>
      </c>
      <c r="DC493" s="8" t="str">
        <f t="shared" si="534"/>
        <v>X</v>
      </c>
      <c r="DD493" s="8" t="str">
        <f t="shared" si="535"/>
        <v>X</v>
      </c>
      <c r="DE493" s="8" t="str">
        <f t="shared" si="536"/>
        <v>X</v>
      </c>
      <c r="DF493" s="8" t="str">
        <f t="shared" si="537"/>
        <v>X</v>
      </c>
      <c r="DG493" s="8" t="str">
        <f t="shared" si="538"/>
        <v>X</v>
      </c>
      <c r="DH493" s="8" t="str">
        <f t="shared" si="539"/>
        <v>X</v>
      </c>
      <c r="DI493" s="8" t="str">
        <f t="shared" si="540"/>
        <v>X</v>
      </c>
      <c r="DJ493" s="8" t="str">
        <f t="shared" si="541"/>
        <v>X</v>
      </c>
      <c r="DK493" s="8" t="str">
        <f t="shared" si="542"/>
        <v>X</v>
      </c>
      <c r="DL493" s="8" t="str">
        <f t="shared" si="543"/>
        <v>X</v>
      </c>
      <c r="DM493" s="8" t="str">
        <f t="shared" si="544"/>
        <v>X</v>
      </c>
      <c r="DN493" s="8" t="str">
        <f t="shared" si="545"/>
        <v>X</v>
      </c>
      <c r="DO493" s="8" t="str">
        <f t="shared" si="546"/>
        <v>X</v>
      </c>
      <c r="DP493" s="8" t="str">
        <f t="shared" si="547"/>
        <v>X</v>
      </c>
      <c r="DQ493" s="8" t="str">
        <f t="shared" si="548"/>
        <v>X</v>
      </c>
      <c r="DR493" s="8" t="str">
        <f t="shared" si="549"/>
        <v>X</v>
      </c>
      <c r="DS493" s="8" t="str">
        <f t="shared" si="550"/>
        <v>X</v>
      </c>
      <c r="DT493" s="8" t="str">
        <f t="shared" si="551"/>
        <v>X</v>
      </c>
      <c r="DU493" s="8" t="str">
        <f t="shared" si="552"/>
        <v>X</v>
      </c>
      <c r="DV493" s="8" t="str">
        <f t="shared" si="553"/>
        <v>X</v>
      </c>
      <c r="DW493" s="8" t="str">
        <f t="shared" si="554"/>
        <v>X</v>
      </c>
      <c r="DX493" s="8" t="str">
        <f t="shared" si="555"/>
        <v>X</v>
      </c>
      <c r="DZ493" s="8" t="str">
        <f t="shared" si="556"/>
        <v>X</v>
      </c>
      <c r="EB493" s="8">
        <f>IF($DZ493="", "", COUNTIF($DZ$11:$DZ493, "X"))</f>
        <v>483</v>
      </c>
      <c r="ED493" s="10" t="str">
        <f t="shared" si="557"/>
        <v>483. The Reverie Saigon</v>
      </c>
      <c r="EF493" s="8">
        <v>483</v>
      </c>
      <c r="EH493" s="10" t="str">
        <f>IF($B493="", "", IF(COUNTIF($B$11:$B493, $B493)&gt;1, "", $B493))</f>
        <v>Viet Nam</v>
      </c>
      <c r="EI493" s="8">
        <f t="shared" si="558"/>
        <v>78</v>
      </c>
      <c r="EJ493" s="10" t="str">
        <f t="shared" si="559"/>
        <v/>
      </c>
      <c r="EL493" s="10" t="str">
        <f>IF($C493="", "", IF(COUNTIF($C$11:$C493, $C493)&gt;1, "", $C493))</f>
        <v>Ho Chi Minh City</v>
      </c>
      <c r="EM493" s="8">
        <f t="shared" si="560"/>
        <v>124</v>
      </c>
      <c r="EN493" s="10" t="str">
        <f t="shared" si="561"/>
        <v/>
      </c>
    </row>
    <row r="494" spans="1:144" hidden="1" x14ac:dyDescent="0.35">
      <c r="A494" s="2"/>
      <c r="B494" s="41"/>
      <c r="C494" s="42"/>
      <c r="D494" s="42"/>
      <c r="E494" s="49"/>
      <c r="F494" s="49"/>
      <c r="G494" s="49"/>
      <c r="H494" s="49"/>
      <c r="I494" s="42"/>
      <c r="J494" s="50"/>
      <c r="K494" s="49"/>
      <c r="L494" s="49"/>
      <c r="M494" s="49"/>
      <c r="N494" s="49"/>
      <c r="O494" s="49"/>
      <c r="P494" s="49"/>
      <c r="Q494" s="49"/>
      <c r="R494" s="49"/>
      <c r="S494" s="50"/>
      <c r="T494" s="49"/>
      <c r="U494" s="49"/>
      <c r="V494" s="49"/>
      <c r="W494" s="50"/>
      <c r="X494" s="49"/>
      <c r="Y494" s="50"/>
      <c r="Z494" s="49"/>
      <c r="AA494" s="49"/>
      <c r="AB494" s="67"/>
      <c r="AC494" s="63"/>
      <c r="AD494" s="63"/>
      <c r="AE494" s="43"/>
      <c r="AF494" s="2"/>
      <c r="BE494" s="8" t="str">
        <f t="shared" si="562"/>
        <v/>
      </c>
      <c r="BG494" s="8" t="str">
        <f t="shared" si="499"/>
        <v/>
      </c>
      <c r="BH494" s="8" t="str">
        <f t="shared" si="500"/>
        <v/>
      </c>
      <c r="BI494" s="8" t="str">
        <f t="shared" si="501"/>
        <v/>
      </c>
      <c r="BJ494" s="8" t="str">
        <f t="shared" si="502"/>
        <v/>
      </c>
      <c r="BK494" s="8" t="str">
        <f t="shared" si="503"/>
        <v/>
      </c>
      <c r="BL494" s="8" t="str">
        <f t="shared" si="504"/>
        <v/>
      </c>
      <c r="BM494" s="8" t="str">
        <f t="shared" si="505"/>
        <v/>
      </c>
      <c r="BN494" s="8" t="str">
        <f t="shared" si="506"/>
        <v/>
      </c>
      <c r="BO494" s="8" t="str">
        <f t="shared" si="507"/>
        <v/>
      </c>
      <c r="BP494" s="8" t="str">
        <f t="shared" si="508"/>
        <v/>
      </c>
      <c r="BQ494" s="8" t="str">
        <f t="shared" si="509"/>
        <v/>
      </c>
      <c r="BR494" s="8" t="str">
        <f t="shared" si="510"/>
        <v/>
      </c>
      <c r="BS494" s="8" t="str">
        <f t="shared" si="511"/>
        <v/>
      </c>
      <c r="BT494" s="8" t="str">
        <f t="shared" si="512"/>
        <v/>
      </c>
      <c r="BU494" s="8" t="str">
        <f t="shared" si="513"/>
        <v/>
      </c>
      <c r="BV494" s="8" t="str">
        <f t="shared" si="514"/>
        <v/>
      </c>
      <c r="BW494" s="8" t="str">
        <f t="shared" si="515"/>
        <v/>
      </c>
      <c r="BX494" s="8" t="str">
        <f t="shared" si="516"/>
        <v/>
      </c>
      <c r="BY494" s="8" t="str">
        <f t="shared" si="517"/>
        <v/>
      </c>
      <c r="BZ494" s="8" t="str">
        <f t="shared" si="518"/>
        <v/>
      </c>
      <c r="CA494" s="8" t="str">
        <f t="shared" si="519"/>
        <v/>
      </c>
      <c r="CB494" s="8" t="str">
        <f t="shared" si="520"/>
        <v/>
      </c>
      <c r="CC494" s="8" t="str">
        <f t="shared" si="521"/>
        <v/>
      </c>
      <c r="CD494" s="8" t="str">
        <f t="shared" si="522"/>
        <v/>
      </c>
      <c r="CE494" s="8" t="str">
        <f t="shared" si="523"/>
        <v/>
      </c>
      <c r="CF494" s="8" t="str">
        <f t="shared" si="524"/>
        <v/>
      </c>
      <c r="CG494" s="8" t="str">
        <f t="shared" si="563"/>
        <v/>
      </c>
      <c r="CH494" s="8" t="str">
        <f t="shared" si="525"/>
        <v/>
      </c>
      <c r="CI494" s="8" t="str">
        <f t="shared" si="564"/>
        <v/>
      </c>
      <c r="CJ494" s="8" t="str">
        <f t="shared" si="526"/>
        <v/>
      </c>
      <c r="CL494" s="10" t="str">
        <f t="shared" si="565"/>
        <v/>
      </c>
      <c r="CN494" s="22" t="str">
        <f t="shared" si="527"/>
        <v/>
      </c>
      <c r="CO494" s="22" t="str">
        <f t="shared" si="528"/>
        <v/>
      </c>
      <c r="CP494" s="22" t="str">
        <f t="shared" si="529"/>
        <v/>
      </c>
      <c r="CQ494" s="22" t="str">
        <f t="shared" si="530"/>
        <v/>
      </c>
      <c r="CR494" s="22" t="str">
        <f t="shared" si="566"/>
        <v/>
      </c>
      <c r="CS494" s="22" t="str">
        <f t="shared" si="567"/>
        <v/>
      </c>
      <c r="CY494" s="8" t="str">
        <f t="shared" si="531"/>
        <v/>
      </c>
      <c r="CZ494" s="29" t="str">
        <f t="shared" si="532"/>
        <v/>
      </c>
      <c r="DB494" s="8" t="str">
        <f t="shared" si="533"/>
        <v/>
      </c>
      <c r="DC494" s="8" t="str">
        <f t="shared" si="534"/>
        <v/>
      </c>
      <c r="DD494" s="8" t="str">
        <f t="shared" si="535"/>
        <v/>
      </c>
      <c r="DE494" s="8" t="str">
        <f t="shared" si="536"/>
        <v/>
      </c>
      <c r="DF494" s="8" t="str">
        <f t="shared" si="537"/>
        <v/>
      </c>
      <c r="DG494" s="8" t="str">
        <f t="shared" si="538"/>
        <v/>
      </c>
      <c r="DH494" s="8" t="str">
        <f t="shared" si="539"/>
        <v/>
      </c>
      <c r="DI494" s="8" t="str">
        <f t="shared" si="540"/>
        <v/>
      </c>
      <c r="DJ494" s="8" t="str">
        <f t="shared" si="541"/>
        <v/>
      </c>
      <c r="DK494" s="8" t="str">
        <f t="shared" si="542"/>
        <v/>
      </c>
      <c r="DL494" s="8" t="str">
        <f t="shared" si="543"/>
        <v/>
      </c>
      <c r="DM494" s="8" t="str">
        <f t="shared" si="544"/>
        <v/>
      </c>
      <c r="DN494" s="8" t="str">
        <f t="shared" si="545"/>
        <v/>
      </c>
      <c r="DO494" s="8" t="str">
        <f t="shared" si="546"/>
        <v/>
      </c>
      <c r="DP494" s="8" t="str">
        <f t="shared" si="547"/>
        <v/>
      </c>
      <c r="DQ494" s="8" t="str">
        <f t="shared" si="548"/>
        <v/>
      </c>
      <c r="DR494" s="8" t="str">
        <f t="shared" si="549"/>
        <v/>
      </c>
      <c r="DS494" s="8" t="str">
        <f t="shared" si="550"/>
        <v/>
      </c>
      <c r="DT494" s="8" t="str">
        <f t="shared" si="551"/>
        <v/>
      </c>
      <c r="DU494" s="8" t="str">
        <f t="shared" si="552"/>
        <v/>
      </c>
      <c r="DV494" s="8" t="str">
        <f t="shared" si="553"/>
        <v/>
      </c>
      <c r="DW494" s="8" t="str">
        <f t="shared" si="554"/>
        <v/>
      </c>
      <c r="DX494" s="8" t="str">
        <f t="shared" si="555"/>
        <v/>
      </c>
      <c r="DZ494" s="8" t="str">
        <f t="shared" si="556"/>
        <v/>
      </c>
      <c r="EB494" s="8" t="str">
        <f>IF($DZ494="", "", COUNTIF($DZ$11:$DZ494, "X"))</f>
        <v/>
      </c>
      <c r="ED494" s="10" t="str">
        <f t="shared" si="557"/>
        <v/>
      </c>
      <c r="EF494" s="8">
        <v>484</v>
      </c>
      <c r="EH494" s="10" t="str">
        <f>IF($B494="", "", IF(COUNTIF($B$11:$B494, $B494)&gt;1, "", $B494))</f>
        <v/>
      </c>
      <c r="EI494" s="8" t="str">
        <f t="shared" si="558"/>
        <v/>
      </c>
      <c r="EJ494" s="10" t="str">
        <f t="shared" si="559"/>
        <v/>
      </c>
      <c r="EL494" s="10" t="str">
        <f>IF($C494="", "", IF(COUNTIF($C$11:$C494, $C494)&gt;1, "", $C494))</f>
        <v/>
      </c>
      <c r="EM494" s="8" t="str">
        <f t="shared" si="560"/>
        <v/>
      </c>
      <c r="EN494" s="10" t="str">
        <f t="shared" si="561"/>
        <v/>
      </c>
    </row>
    <row r="495" spans="1:144" hidden="1" x14ac:dyDescent="0.35">
      <c r="A495" s="2"/>
      <c r="B495" s="41"/>
      <c r="C495" s="42"/>
      <c r="D495" s="42"/>
      <c r="E495" s="49"/>
      <c r="F495" s="49"/>
      <c r="G495" s="49"/>
      <c r="H495" s="49"/>
      <c r="I495" s="42"/>
      <c r="J495" s="50"/>
      <c r="K495" s="49"/>
      <c r="L495" s="49"/>
      <c r="M495" s="49"/>
      <c r="N495" s="49"/>
      <c r="O495" s="49"/>
      <c r="P495" s="49"/>
      <c r="Q495" s="49"/>
      <c r="R495" s="49"/>
      <c r="S495" s="50"/>
      <c r="T495" s="49"/>
      <c r="U495" s="49"/>
      <c r="V495" s="49"/>
      <c r="W495" s="50"/>
      <c r="X495" s="49"/>
      <c r="Y495" s="50"/>
      <c r="Z495" s="49"/>
      <c r="AA495" s="49"/>
      <c r="AB495" s="67"/>
      <c r="AC495" s="63"/>
      <c r="AD495" s="63"/>
      <c r="AE495" s="43"/>
      <c r="AF495" s="2"/>
      <c r="BE495" s="8" t="str">
        <f t="shared" si="562"/>
        <v/>
      </c>
      <c r="BG495" s="8" t="str">
        <f t="shared" si="499"/>
        <v/>
      </c>
      <c r="BH495" s="8" t="str">
        <f t="shared" si="500"/>
        <v/>
      </c>
      <c r="BI495" s="8" t="str">
        <f t="shared" si="501"/>
        <v/>
      </c>
      <c r="BJ495" s="8" t="str">
        <f t="shared" si="502"/>
        <v/>
      </c>
      <c r="BK495" s="8" t="str">
        <f t="shared" si="503"/>
        <v/>
      </c>
      <c r="BL495" s="8" t="str">
        <f t="shared" si="504"/>
        <v/>
      </c>
      <c r="BM495" s="8" t="str">
        <f t="shared" si="505"/>
        <v/>
      </c>
      <c r="BN495" s="8" t="str">
        <f t="shared" si="506"/>
        <v/>
      </c>
      <c r="BO495" s="8" t="str">
        <f t="shared" si="507"/>
        <v/>
      </c>
      <c r="BP495" s="8" t="str">
        <f t="shared" si="508"/>
        <v/>
      </c>
      <c r="BQ495" s="8" t="str">
        <f t="shared" si="509"/>
        <v/>
      </c>
      <c r="BR495" s="8" t="str">
        <f t="shared" si="510"/>
        <v/>
      </c>
      <c r="BS495" s="8" t="str">
        <f t="shared" si="511"/>
        <v/>
      </c>
      <c r="BT495" s="8" t="str">
        <f t="shared" si="512"/>
        <v/>
      </c>
      <c r="BU495" s="8" t="str">
        <f t="shared" si="513"/>
        <v/>
      </c>
      <c r="BV495" s="8" t="str">
        <f t="shared" si="514"/>
        <v/>
      </c>
      <c r="BW495" s="8" t="str">
        <f t="shared" si="515"/>
        <v/>
      </c>
      <c r="BX495" s="8" t="str">
        <f t="shared" si="516"/>
        <v/>
      </c>
      <c r="BY495" s="8" t="str">
        <f t="shared" si="517"/>
        <v/>
      </c>
      <c r="BZ495" s="8" t="str">
        <f t="shared" si="518"/>
        <v/>
      </c>
      <c r="CA495" s="8" t="str">
        <f t="shared" si="519"/>
        <v/>
      </c>
      <c r="CB495" s="8" t="str">
        <f t="shared" si="520"/>
        <v/>
      </c>
      <c r="CC495" s="8" t="str">
        <f t="shared" si="521"/>
        <v/>
      </c>
      <c r="CD495" s="8" t="str">
        <f t="shared" si="522"/>
        <v/>
      </c>
      <c r="CE495" s="8" t="str">
        <f t="shared" si="523"/>
        <v/>
      </c>
      <c r="CF495" s="8" t="str">
        <f t="shared" si="524"/>
        <v/>
      </c>
      <c r="CG495" s="8" t="str">
        <f t="shared" si="563"/>
        <v/>
      </c>
      <c r="CH495" s="8" t="str">
        <f t="shared" si="525"/>
        <v/>
      </c>
      <c r="CI495" s="8" t="str">
        <f t="shared" si="564"/>
        <v/>
      </c>
      <c r="CJ495" s="8" t="str">
        <f t="shared" si="526"/>
        <v/>
      </c>
      <c r="CL495" s="10" t="str">
        <f t="shared" si="565"/>
        <v/>
      </c>
      <c r="CN495" s="22" t="str">
        <f t="shared" si="527"/>
        <v/>
      </c>
      <c r="CO495" s="22" t="str">
        <f t="shared" si="528"/>
        <v/>
      </c>
      <c r="CP495" s="22" t="str">
        <f t="shared" si="529"/>
        <v/>
      </c>
      <c r="CQ495" s="22" t="str">
        <f t="shared" si="530"/>
        <v/>
      </c>
      <c r="CR495" s="22" t="str">
        <f t="shared" si="566"/>
        <v/>
      </c>
      <c r="CS495" s="22" t="str">
        <f t="shared" si="567"/>
        <v/>
      </c>
      <c r="CY495" s="8" t="str">
        <f t="shared" si="531"/>
        <v/>
      </c>
      <c r="CZ495" s="29" t="str">
        <f t="shared" si="532"/>
        <v/>
      </c>
      <c r="DB495" s="8" t="str">
        <f t="shared" si="533"/>
        <v/>
      </c>
      <c r="DC495" s="8" t="str">
        <f t="shared" si="534"/>
        <v/>
      </c>
      <c r="DD495" s="8" t="str">
        <f t="shared" si="535"/>
        <v/>
      </c>
      <c r="DE495" s="8" t="str">
        <f t="shared" si="536"/>
        <v/>
      </c>
      <c r="DF495" s="8" t="str">
        <f t="shared" si="537"/>
        <v/>
      </c>
      <c r="DG495" s="8" t="str">
        <f t="shared" si="538"/>
        <v/>
      </c>
      <c r="DH495" s="8" t="str">
        <f t="shared" si="539"/>
        <v/>
      </c>
      <c r="DI495" s="8" t="str">
        <f t="shared" si="540"/>
        <v/>
      </c>
      <c r="DJ495" s="8" t="str">
        <f t="shared" si="541"/>
        <v/>
      </c>
      <c r="DK495" s="8" t="str">
        <f t="shared" si="542"/>
        <v/>
      </c>
      <c r="DL495" s="8" t="str">
        <f t="shared" si="543"/>
        <v/>
      </c>
      <c r="DM495" s="8" t="str">
        <f t="shared" si="544"/>
        <v/>
      </c>
      <c r="DN495" s="8" t="str">
        <f t="shared" si="545"/>
        <v/>
      </c>
      <c r="DO495" s="8" t="str">
        <f t="shared" si="546"/>
        <v/>
      </c>
      <c r="DP495" s="8" t="str">
        <f t="shared" si="547"/>
        <v/>
      </c>
      <c r="DQ495" s="8" t="str">
        <f t="shared" si="548"/>
        <v/>
      </c>
      <c r="DR495" s="8" t="str">
        <f t="shared" si="549"/>
        <v/>
      </c>
      <c r="DS495" s="8" t="str">
        <f t="shared" si="550"/>
        <v/>
      </c>
      <c r="DT495" s="8" t="str">
        <f t="shared" si="551"/>
        <v/>
      </c>
      <c r="DU495" s="8" t="str">
        <f t="shared" si="552"/>
        <v/>
      </c>
      <c r="DV495" s="8" t="str">
        <f t="shared" si="553"/>
        <v/>
      </c>
      <c r="DW495" s="8" t="str">
        <f t="shared" si="554"/>
        <v/>
      </c>
      <c r="DX495" s="8" t="str">
        <f t="shared" si="555"/>
        <v/>
      </c>
      <c r="DZ495" s="8" t="str">
        <f t="shared" si="556"/>
        <v/>
      </c>
      <c r="EB495" s="8" t="str">
        <f>IF($DZ495="", "", COUNTIF($DZ$11:$DZ495, "X"))</f>
        <v/>
      </c>
      <c r="ED495" s="10" t="str">
        <f t="shared" si="557"/>
        <v/>
      </c>
      <c r="EF495" s="8">
        <v>485</v>
      </c>
      <c r="EH495" s="10" t="str">
        <f>IF($B495="", "", IF(COUNTIF($B$11:$B495, $B495)&gt;1, "", $B495))</f>
        <v/>
      </c>
      <c r="EI495" s="8" t="str">
        <f t="shared" si="558"/>
        <v/>
      </c>
      <c r="EJ495" s="10" t="str">
        <f t="shared" si="559"/>
        <v/>
      </c>
      <c r="EL495" s="10" t="str">
        <f>IF($C495="", "", IF(COUNTIF($C$11:$C495, $C495)&gt;1, "", $C495))</f>
        <v/>
      </c>
      <c r="EM495" s="8" t="str">
        <f t="shared" si="560"/>
        <v/>
      </c>
      <c r="EN495" s="10" t="str">
        <f t="shared" si="561"/>
        <v/>
      </c>
    </row>
    <row r="496" spans="1:144" hidden="1" x14ac:dyDescent="0.35">
      <c r="A496" s="2"/>
      <c r="B496" s="41"/>
      <c r="C496" s="42"/>
      <c r="D496" s="42"/>
      <c r="E496" s="49"/>
      <c r="F496" s="49"/>
      <c r="G496" s="49"/>
      <c r="H496" s="49"/>
      <c r="I496" s="42"/>
      <c r="J496" s="50"/>
      <c r="K496" s="49"/>
      <c r="L496" s="49"/>
      <c r="M496" s="49"/>
      <c r="N496" s="49"/>
      <c r="O496" s="49"/>
      <c r="P496" s="49"/>
      <c r="Q496" s="49"/>
      <c r="R496" s="49"/>
      <c r="S496" s="50"/>
      <c r="T496" s="49"/>
      <c r="U496" s="49"/>
      <c r="V496" s="49"/>
      <c r="W496" s="50"/>
      <c r="X496" s="49"/>
      <c r="Y496" s="50"/>
      <c r="Z496" s="49"/>
      <c r="AA496" s="49"/>
      <c r="AB496" s="67"/>
      <c r="AC496" s="63"/>
      <c r="AD496" s="63"/>
      <c r="AE496" s="43"/>
      <c r="AF496" s="2"/>
      <c r="BE496" s="8" t="str">
        <f t="shared" si="562"/>
        <v/>
      </c>
      <c r="BG496" s="8" t="str">
        <f t="shared" si="499"/>
        <v/>
      </c>
      <c r="BH496" s="8" t="str">
        <f t="shared" si="500"/>
        <v/>
      </c>
      <c r="BI496" s="8" t="str">
        <f t="shared" si="501"/>
        <v/>
      </c>
      <c r="BJ496" s="8" t="str">
        <f t="shared" si="502"/>
        <v/>
      </c>
      <c r="BK496" s="8" t="str">
        <f t="shared" si="503"/>
        <v/>
      </c>
      <c r="BL496" s="8" t="str">
        <f t="shared" si="504"/>
        <v/>
      </c>
      <c r="BM496" s="8" t="str">
        <f t="shared" si="505"/>
        <v/>
      </c>
      <c r="BN496" s="8" t="str">
        <f t="shared" si="506"/>
        <v/>
      </c>
      <c r="BO496" s="8" t="str">
        <f t="shared" si="507"/>
        <v/>
      </c>
      <c r="BP496" s="8" t="str">
        <f t="shared" si="508"/>
        <v/>
      </c>
      <c r="BQ496" s="8" t="str">
        <f t="shared" si="509"/>
        <v/>
      </c>
      <c r="BR496" s="8" t="str">
        <f t="shared" si="510"/>
        <v/>
      </c>
      <c r="BS496" s="8" t="str">
        <f t="shared" si="511"/>
        <v/>
      </c>
      <c r="BT496" s="8" t="str">
        <f t="shared" si="512"/>
        <v/>
      </c>
      <c r="BU496" s="8" t="str">
        <f t="shared" si="513"/>
        <v/>
      </c>
      <c r="BV496" s="8" t="str">
        <f t="shared" si="514"/>
        <v/>
      </c>
      <c r="BW496" s="8" t="str">
        <f t="shared" si="515"/>
        <v/>
      </c>
      <c r="BX496" s="8" t="str">
        <f t="shared" si="516"/>
        <v/>
      </c>
      <c r="BY496" s="8" t="str">
        <f t="shared" si="517"/>
        <v/>
      </c>
      <c r="BZ496" s="8" t="str">
        <f t="shared" si="518"/>
        <v/>
      </c>
      <c r="CA496" s="8" t="str">
        <f t="shared" si="519"/>
        <v/>
      </c>
      <c r="CB496" s="8" t="str">
        <f t="shared" si="520"/>
        <v/>
      </c>
      <c r="CC496" s="8" t="str">
        <f t="shared" si="521"/>
        <v/>
      </c>
      <c r="CD496" s="8" t="str">
        <f t="shared" si="522"/>
        <v/>
      </c>
      <c r="CE496" s="8" t="str">
        <f t="shared" si="523"/>
        <v/>
      </c>
      <c r="CF496" s="8" t="str">
        <f t="shared" si="524"/>
        <v/>
      </c>
      <c r="CG496" s="8" t="str">
        <f t="shared" si="563"/>
        <v/>
      </c>
      <c r="CH496" s="8" t="str">
        <f t="shared" si="525"/>
        <v/>
      </c>
      <c r="CI496" s="8" t="str">
        <f t="shared" si="564"/>
        <v/>
      </c>
      <c r="CJ496" s="8" t="str">
        <f t="shared" si="526"/>
        <v/>
      </c>
      <c r="CL496" s="10" t="str">
        <f t="shared" si="565"/>
        <v/>
      </c>
      <c r="CN496" s="22" t="str">
        <f t="shared" si="527"/>
        <v/>
      </c>
      <c r="CO496" s="22" t="str">
        <f t="shared" si="528"/>
        <v/>
      </c>
      <c r="CP496" s="22" t="str">
        <f t="shared" si="529"/>
        <v/>
      </c>
      <c r="CQ496" s="22" t="str">
        <f t="shared" si="530"/>
        <v/>
      </c>
      <c r="CR496" s="22" t="str">
        <f t="shared" si="566"/>
        <v/>
      </c>
      <c r="CS496" s="22" t="str">
        <f t="shared" si="567"/>
        <v/>
      </c>
      <c r="CY496" s="8" t="str">
        <f t="shared" si="531"/>
        <v/>
      </c>
      <c r="CZ496" s="29" t="str">
        <f t="shared" si="532"/>
        <v/>
      </c>
      <c r="DB496" s="8" t="str">
        <f t="shared" si="533"/>
        <v/>
      </c>
      <c r="DC496" s="8" t="str">
        <f t="shared" si="534"/>
        <v/>
      </c>
      <c r="DD496" s="8" t="str">
        <f t="shared" si="535"/>
        <v/>
      </c>
      <c r="DE496" s="8" t="str">
        <f t="shared" si="536"/>
        <v/>
      </c>
      <c r="DF496" s="8" t="str">
        <f t="shared" si="537"/>
        <v/>
      </c>
      <c r="DG496" s="8" t="str">
        <f t="shared" si="538"/>
        <v/>
      </c>
      <c r="DH496" s="8" t="str">
        <f t="shared" si="539"/>
        <v/>
      </c>
      <c r="DI496" s="8" t="str">
        <f t="shared" si="540"/>
        <v/>
      </c>
      <c r="DJ496" s="8" t="str">
        <f t="shared" si="541"/>
        <v/>
      </c>
      <c r="DK496" s="8" t="str">
        <f t="shared" si="542"/>
        <v/>
      </c>
      <c r="DL496" s="8" t="str">
        <f t="shared" si="543"/>
        <v/>
      </c>
      <c r="DM496" s="8" t="str">
        <f t="shared" si="544"/>
        <v/>
      </c>
      <c r="DN496" s="8" t="str">
        <f t="shared" si="545"/>
        <v/>
      </c>
      <c r="DO496" s="8" t="str">
        <f t="shared" si="546"/>
        <v/>
      </c>
      <c r="DP496" s="8" t="str">
        <f t="shared" si="547"/>
        <v/>
      </c>
      <c r="DQ496" s="8" t="str">
        <f t="shared" si="548"/>
        <v/>
      </c>
      <c r="DR496" s="8" t="str">
        <f t="shared" si="549"/>
        <v/>
      </c>
      <c r="DS496" s="8" t="str">
        <f t="shared" si="550"/>
        <v/>
      </c>
      <c r="DT496" s="8" t="str">
        <f t="shared" si="551"/>
        <v/>
      </c>
      <c r="DU496" s="8" t="str">
        <f t="shared" si="552"/>
        <v/>
      </c>
      <c r="DV496" s="8" t="str">
        <f t="shared" si="553"/>
        <v/>
      </c>
      <c r="DW496" s="8" t="str">
        <f t="shared" si="554"/>
        <v/>
      </c>
      <c r="DX496" s="8" t="str">
        <f t="shared" si="555"/>
        <v/>
      </c>
      <c r="DZ496" s="8" t="str">
        <f t="shared" si="556"/>
        <v/>
      </c>
      <c r="EB496" s="8" t="str">
        <f>IF($DZ496="", "", COUNTIF($DZ$11:$DZ496, "X"))</f>
        <v/>
      </c>
      <c r="ED496" s="10" t="str">
        <f t="shared" si="557"/>
        <v/>
      </c>
      <c r="EF496" s="8">
        <v>486</v>
      </c>
      <c r="EH496" s="10" t="str">
        <f>IF($B496="", "", IF(COUNTIF($B$11:$B496, $B496)&gt;1, "", $B496))</f>
        <v/>
      </c>
      <c r="EI496" s="8" t="str">
        <f t="shared" si="558"/>
        <v/>
      </c>
      <c r="EJ496" s="10" t="str">
        <f t="shared" si="559"/>
        <v/>
      </c>
      <c r="EL496" s="10" t="str">
        <f>IF($C496="", "", IF(COUNTIF($C$11:$C496, $C496)&gt;1, "", $C496))</f>
        <v/>
      </c>
      <c r="EM496" s="8" t="str">
        <f t="shared" si="560"/>
        <v/>
      </c>
      <c r="EN496" s="10" t="str">
        <f t="shared" si="561"/>
        <v/>
      </c>
    </row>
    <row r="497" spans="1:144" hidden="1" x14ac:dyDescent="0.35">
      <c r="A497" s="2"/>
      <c r="B497" s="41"/>
      <c r="C497" s="42"/>
      <c r="D497" s="42"/>
      <c r="E497" s="49"/>
      <c r="F497" s="49"/>
      <c r="G497" s="49"/>
      <c r="H497" s="49"/>
      <c r="I497" s="42"/>
      <c r="J497" s="50"/>
      <c r="K497" s="49"/>
      <c r="L497" s="49"/>
      <c r="M497" s="49"/>
      <c r="N497" s="49"/>
      <c r="O497" s="49"/>
      <c r="P497" s="49"/>
      <c r="Q497" s="49"/>
      <c r="R497" s="49"/>
      <c r="S497" s="50"/>
      <c r="T497" s="49"/>
      <c r="U497" s="49"/>
      <c r="V497" s="49"/>
      <c r="W497" s="50"/>
      <c r="X497" s="49"/>
      <c r="Y497" s="50"/>
      <c r="Z497" s="49"/>
      <c r="AA497" s="49"/>
      <c r="AB497" s="67"/>
      <c r="AC497" s="63"/>
      <c r="AD497" s="63"/>
      <c r="AE497" s="43"/>
      <c r="AF497" s="2"/>
      <c r="BE497" s="8" t="str">
        <f t="shared" si="562"/>
        <v/>
      </c>
      <c r="BG497" s="8" t="str">
        <f t="shared" si="499"/>
        <v/>
      </c>
      <c r="BH497" s="8" t="str">
        <f t="shared" si="500"/>
        <v/>
      </c>
      <c r="BI497" s="8" t="str">
        <f t="shared" si="501"/>
        <v/>
      </c>
      <c r="BJ497" s="8" t="str">
        <f t="shared" si="502"/>
        <v/>
      </c>
      <c r="BK497" s="8" t="str">
        <f t="shared" si="503"/>
        <v/>
      </c>
      <c r="BL497" s="8" t="str">
        <f t="shared" si="504"/>
        <v/>
      </c>
      <c r="BM497" s="8" t="str">
        <f t="shared" si="505"/>
        <v/>
      </c>
      <c r="BN497" s="8" t="str">
        <f t="shared" si="506"/>
        <v/>
      </c>
      <c r="BO497" s="8" t="str">
        <f t="shared" si="507"/>
        <v/>
      </c>
      <c r="BP497" s="8" t="str">
        <f t="shared" si="508"/>
        <v/>
      </c>
      <c r="BQ497" s="8" t="str">
        <f t="shared" si="509"/>
        <v/>
      </c>
      <c r="BR497" s="8" t="str">
        <f t="shared" si="510"/>
        <v/>
      </c>
      <c r="BS497" s="8" t="str">
        <f t="shared" si="511"/>
        <v/>
      </c>
      <c r="BT497" s="8" t="str">
        <f t="shared" si="512"/>
        <v/>
      </c>
      <c r="BU497" s="8" t="str">
        <f t="shared" si="513"/>
        <v/>
      </c>
      <c r="BV497" s="8" t="str">
        <f t="shared" si="514"/>
        <v/>
      </c>
      <c r="BW497" s="8" t="str">
        <f t="shared" si="515"/>
        <v/>
      </c>
      <c r="BX497" s="8" t="str">
        <f t="shared" si="516"/>
        <v/>
      </c>
      <c r="BY497" s="8" t="str">
        <f t="shared" si="517"/>
        <v/>
      </c>
      <c r="BZ497" s="8" t="str">
        <f t="shared" si="518"/>
        <v/>
      </c>
      <c r="CA497" s="8" t="str">
        <f t="shared" si="519"/>
        <v/>
      </c>
      <c r="CB497" s="8" t="str">
        <f t="shared" si="520"/>
        <v/>
      </c>
      <c r="CC497" s="8" t="str">
        <f t="shared" si="521"/>
        <v/>
      </c>
      <c r="CD497" s="8" t="str">
        <f t="shared" si="522"/>
        <v/>
      </c>
      <c r="CE497" s="8" t="str">
        <f t="shared" si="523"/>
        <v/>
      </c>
      <c r="CF497" s="8" t="str">
        <f t="shared" si="524"/>
        <v/>
      </c>
      <c r="CG497" s="8" t="str">
        <f t="shared" si="563"/>
        <v/>
      </c>
      <c r="CH497" s="8" t="str">
        <f t="shared" si="525"/>
        <v/>
      </c>
      <c r="CI497" s="8" t="str">
        <f t="shared" si="564"/>
        <v/>
      </c>
      <c r="CJ497" s="8" t="str">
        <f t="shared" si="526"/>
        <v/>
      </c>
      <c r="CL497" s="10" t="str">
        <f t="shared" si="565"/>
        <v/>
      </c>
      <c r="CN497" s="22" t="str">
        <f t="shared" si="527"/>
        <v/>
      </c>
      <c r="CO497" s="22" t="str">
        <f t="shared" si="528"/>
        <v/>
      </c>
      <c r="CP497" s="22" t="str">
        <f t="shared" si="529"/>
        <v/>
      </c>
      <c r="CQ497" s="22" t="str">
        <f t="shared" si="530"/>
        <v/>
      </c>
      <c r="CR497" s="22" t="str">
        <f t="shared" si="566"/>
        <v/>
      </c>
      <c r="CS497" s="22" t="str">
        <f t="shared" si="567"/>
        <v/>
      </c>
      <c r="CY497" s="8" t="str">
        <f t="shared" si="531"/>
        <v/>
      </c>
      <c r="CZ497" s="29" t="str">
        <f t="shared" si="532"/>
        <v/>
      </c>
      <c r="DB497" s="8" t="str">
        <f t="shared" si="533"/>
        <v/>
      </c>
      <c r="DC497" s="8" t="str">
        <f t="shared" si="534"/>
        <v/>
      </c>
      <c r="DD497" s="8" t="str">
        <f t="shared" si="535"/>
        <v/>
      </c>
      <c r="DE497" s="8" t="str">
        <f t="shared" si="536"/>
        <v/>
      </c>
      <c r="DF497" s="8" t="str">
        <f t="shared" si="537"/>
        <v/>
      </c>
      <c r="DG497" s="8" t="str">
        <f t="shared" si="538"/>
        <v/>
      </c>
      <c r="DH497" s="8" t="str">
        <f t="shared" si="539"/>
        <v/>
      </c>
      <c r="DI497" s="8" t="str">
        <f t="shared" si="540"/>
        <v/>
      </c>
      <c r="DJ497" s="8" t="str">
        <f t="shared" si="541"/>
        <v/>
      </c>
      <c r="DK497" s="8" t="str">
        <f t="shared" si="542"/>
        <v/>
      </c>
      <c r="DL497" s="8" t="str">
        <f t="shared" si="543"/>
        <v/>
      </c>
      <c r="DM497" s="8" t="str">
        <f t="shared" si="544"/>
        <v/>
      </c>
      <c r="DN497" s="8" t="str">
        <f t="shared" si="545"/>
        <v/>
      </c>
      <c r="DO497" s="8" t="str">
        <f t="shared" si="546"/>
        <v/>
      </c>
      <c r="DP497" s="8" t="str">
        <f t="shared" si="547"/>
        <v/>
      </c>
      <c r="DQ497" s="8" t="str">
        <f t="shared" si="548"/>
        <v/>
      </c>
      <c r="DR497" s="8" t="str">
        <f t="shared" si="549"/>
        <v/>
      </c>
      <c r="DS497" s="8" t="str">
        <f t="shared" si="550"/>
        <v/>
      </c>
      <c r="DT497" s="8" t="str">
        <f t="shared" si="551"/>
        <v/>
      </c>
      <c r="DU497" s="8" t="str">
        <f t="shared" si="552"/>
        <v/>
      </c>
      <c r="DV497" s="8" t="str">
        <f t="shared" si="553"/>
        <v/>
      </c>
      <c r="DW497" s="8" t="str">
        <f t="shared" si="554"/>
        <v/>
      </c>
      <c r="DX497" s="8" t="str">
        <f t="shared" si="555"/>
        <v/>
      </c>
      <c r="DZ497" s="8" t="str">
        <f t="shared" si="556"/>
        <v/>
      </c>
      <c r="EB497" s="8" t="str">
        <f>IF($DZ497="", "", COUNTIF($DZ$11:$DZ497, "X"))</f>
        <v/>
      </c>
      <c r="ED497" s="10" t="str">
        <f t="shared" si="557"/>
        <v/>
      </c>
      <c r="EF497" s="8">
        <v>487</v>
      </c>
      <c r="EH497" s="10" t="str">
        <f>IF($B497="", "", IF(COUNTIF($B$11:$B497, $B497)&gt;1, "", $B497))</f>
        <v/>
      </c>
      <c r="EI497" s="8" t="str">
        <f t="shared" si="558"/>
        <v/>
      </c>
      <c r="EJ497" s="10" t="str">
        <f t="shared" si="559"/>
        <v/>
      </c>
      <c r="EL497" s="10" t="str">
        <f>IF($C497="", "", IF(COUNTIF($C$11:$C497, $C497)&gt;1, "", $C497))</f>
        <v/>
      </c>
      <c r="EM497" s="8" t="str">
        <f t="shared" si="560"/>
        <v/>
      </c>
      <c r="EN497" s="10" t="str">
        <f t="shared" si="561"/>
        <v/>
      </c>
    </row>
    <row r="498" spans="1:144" hidden="1" x14ac:dyDescent="0.35">
      <c r="A498" s="2"/>
      <c r="B498" s="41"/>
      <c r="C498" s="42"/>
      <c r="D498" s="42"/>
      <c r="E498" s="49"/>
      <c r="F498" s="49"/>
      <c r="G498" s="49"/>
      <c r="H498" s="49"/>
      <c r="I498" s="42"/>
      <c r="J498" s="50"/>
      <c r="K498" s="49"/>
      <c r="L498" s="49"/>
      <c r="M498" s="49"/>
      <c r="N498" s="49"/>
      <c r="O498" s="49"/>
      <c r="P498" s="49"/>
      <c r="Q498" s="49"/>
      <c r="R498" s="49"/>
      <c r="S498" s="50"/>
      <c r="T498" s="49"/>
      <c r="U498" s="49"/>
      <c r="V498" s="49"/>
      <c r="W498" s="50"/>
      <c r="X498" s="49"/>
      <c r="Y498" s="50"/>
      <c r="Z498" s="49"/>
      <c r="AA498" s="49"/>
      <c r="AB498" s="67"/>
      <c r="AC498" s="63"/>
      <c r="AD498" s="63"/>
      <c r="AE498" s="43"/>
      <c r="AF498" s="2"/>
      <c r="BE498" s="8" t="str">
        <f t="shared" si="562"/>
        <v/>
      </c>
      <c r="BG498" s="8" t="str">
        <f t="shared" si="499"/>
        <v/>
      </c>
      <c r="BH498" s="8" t="str">
        <f t="shared" si="500"/>
        <v/>
      </c>
      <c r="BI498" s="8" t="str">
        <f t="shared" si="501"/>
        <v/>
      </c>
      <c r="BJ498" s="8" t="str">
        <f t="shared" si="502"/>
        <v/>
      </c>
      <c r="BK498" s="8" t="str">
        <f t="shared" si="503"/>
        <v/>
      </c>
      <c r="BL498" s="8" t="str">
        <f t="shared" si="504"/>
        <v/>
      </c>
      <c r="BM498" s="8" t="str">
        <f t="shared" si="505"/>
        <v/>
      </c>
      <c r="BN498" s="8" t="str">
        <f t="shared" si="506"/>
        <v/>
      </c>
      <c r="BO498" s="8" t="str">
        <f t="shared" si="507"/>
        <v/>
      </c>
      <c r="BP498" s="8" t="str">
        <f t="shared" si="508"/>
        <v/>
      </c>
      <c r="BQ498" s="8" t="str">
        <f t="shared" si="509"/>
        <v/>
      </c>
      <c r="BR498" s="8" t="str">
        <f t="shared" si="510"/>
        <v/>
      </c>
      <c r="BS498" s="8" t="str">
        <f t="shared" si="511"/>
        <v/>
      </c>
      <c r="BT498" s="8" t="str">
        <f t="shared" si="512"/>
        <v/>
      </c>
      <c r="BU498" s="8" t="str">
        <f t="shared" si="513"/>
        <v/>
      </c>
      <c r="BV498" s="8" t="str">
        <f t="shared" si="514"/>
        <v/>
      </c>
      <c r="BW498" s="8" t="str">
        <f t="shared" si="515"/>
        <v/>
      </c>
      <c r="BX498" s="8" t="str">
        <f t="shared" si="516"/>
        <v/>
      </c>
      <c r="BY498" s="8" t="str">
        <f t="shared" si="517"/>
        <v/>
      </c>
      <c r="BZ498" s="8" t="str">
        <f t="shared" si="518"/>
        <v/>
      </c>
      <c r="CA498" s="8" t="str">
        <f t="shared" si="519"/>
        <v/>
      </c>
      <c r="CB498" s="8" t="str">
        <f t="shared" si="520"/>
        <v/>
      </c>
      <c r="CC498" s="8" t="str">
        <f t="shared" si="521"/>
        <v/>
      </c>
      <c r="CD498" s="8" t="str">
        <f t="shared" si="522"/>
        <v/>
      </c>
      <c r="CE498" s="8" t="str">
        <f t="shared" si="523"/>
        <v/>
      </c>
      <c r="CF498" s="8" t="str">
        <f t="shared" si="524"/>
        <v/>
      </c>
      <c r="CG498" s="8" t="str">
        <f t="shared" si="563"/>
        <v/>
      </c>
      <c r="CH498" s="8" t="str">
        <f t="shared" si="525"/>
        <v/>
      </c>
      <c r="CI498" s="8" t="str">
        <f t="shared" si="564"/>
        <v/>
      </c>
      <c r="CJ498" s="8" t="str">
        <f t="shared" si="526"/>
        <v/>
      </c>
      <c r="CL498" s="10" t="str">
        <f t="shared" si="565"/>
        <v/>
      </c>
      <c r="CN498" s="22" t="str">
        <f t="shared" si="527"/>
        <v/>
      </c>
      <c r="CO498" s="22" t="str">
        <f t="shared" si="528"/>
        <v/>
      </c>
      <c r="CP498" s="22" t="str">
        <f t="shared" si="529"/>
        <v/>
      </c>
      <c r="CQ498" s="22" t="str">
        <f t="shared" si="530"/>
        <v/>
      </c>
      <c r="CR498" s="22" t="str">
        <f t="shared" si="566"/>
        <v/>
      </c>
      <c r="CS498" s="22" t="str">
        <f t="shared" si="567"/>
        <v/>
      </c>
      <c r="CY498" s="8" t="str">
        <f t="shared" si="531"/>
        <v/>
      </c>
      <c r="CZ498" s="29" t="str">
        <f t="shared" si="532"/>
        <v/>
      </c>
      <c r="DB498" s="8" t="str">
        <f t="shared" si="533"/>
        <v/>
      </c>
      <c r="DC498" s="8" t="str">
        <f t="shared" si="534"/>
        <v/>
      </c>
      <c r="DD498" s="8" t="str">
        <f t="shared" si="535"/>
        <v/>
      </c>
      <c r="DE498" s="8" t="str">
        <f t="shared" si="536"/>
        <v/>
      </c>
      <c r="DF498" s="8" t="str">
        <f t="shared" si="537"/>
        <v/>
      </c>
      <c r="DG498" s="8" t="str">
        <f t="shared" si="538"/>
        <v/>
      </c>
      <c r="DH498" s="8" t="str">
        <f t="shared" si="539"/>
        <v/>
      </c>
      <c r="DI498" s="8" t="str">
        <f t="shared" si="540"/>
        <v/>
      </c>
      <c r="DJ498" s="8" t="str">
        <f t="shared" si="541"/>
        <v/>
      </c>
      <c r="DK498" s="8" t="str">
        <f t="shared" si="542"/>
        <v/>
      </c>
      <c r="DL498" s="8" t="str">
        <f t="shared" si="543"/>
        <v/>
      </c>
      <c r="DM498" s="8" t="str">
        <f t="shared" si="544"/>
        <v/>
      </c>
      <c r="DN498" s="8" t="str">
        <f t="shared" si="545"/>
        <v/>
      </c>
      <c r="DO498" s="8" t="str">
        <f t="shared" si="546"/>
        <v/>
      </c>
      <c r="DP498" s="8" t="str">
        <f t="shared" si="547"/>
        <v/>
      </c>
      <c r="DQ498" s="8" t="str">
        <f t="shared" si="548"/>
        <v/>
      </c>
      <c r="DR498" s="8" t="str">
        <f t="shared" si="549"/>
        <v/>
      </c>
      <c r="DS498" s="8" t="str">
        <f t="shared" si="550"/>
        <v/>
      </c>
      <c r="DT498" s="8" t="str">
        <f t="shared" si="551"/>
        <v/>
      </c>
      <c r="DU498" s="8" t="str">
        <f t="shared" si="552"/>
        <v/>
      </c>
      <c r="DV498" s="8" t="str">
        <f t="shared" si="553"/>
        <v/>
      </c>
      <c r="DW498" s="8" t="str">
        <f t="shared" si="554"/>
        <v/>
      </c>
      <c r="DX498" s="8" t="str">
        <f t="shared" si="555"/>
        <v/>
      </c>
      <c r="DZ498" s="8" t="str">
        <f t="shared" si="556"/>
        <v/>
      </c>
      <c r="EB498" s="8" t="str">
        <f>IF($DZ498="", "", COUNTIF($DZ$11:$DZ498, "X"))</f>
        <v/>
      </c>
      <c r="ED498" s="10" t="str">
        <f t="shared" si="557"/>
        <v/>
      </c>
      <c r="EF498" s="8">
        <v>488</v>
      </c>
      <c r="EH498" s="10" t="str">
        <f>IF($B498="", "", IF(COUNTIF($B$11:$B498, $B498)&gt;1, "", $B498))</f>
        <v/>
      </c>
      <c r="EI498" s="8" t="str">
        <f t="shared" si="558"/>
        <v/>
      </c>
      <c r="EJ498" s="10" t="str">
        <f t="shared" si="559"/>
        <v/>
      </c>
      <c r="EL498" s="10" t="str">
        <f>IF($C498="", "", IF(COUNTIF($C$11:$C498, $C498)&gt;1, "", $C498))</f>
        <v/>
      </c>
      <c r="EM498" s="8" t="str">
        <f t="shared" si="560"/>
        <v/>
      </c>
      <c r="EN498" s="10" t="str">
        <f t="shared" si="561"/>
        <v/>
      </c>
    </row>
    <row r="499" spans="1:144" hidden="1" x14ac:dyDescent="0.35">
      <c r="A499" s="2"/>
      <c r="B499" s="41"/>
      <c r="C499" s="42"/>
      <c r="D499" s="42"/>
      <c r="E499" s="49"/>
      <c r="F499" s="49"/>
      <c r="G499" s="49"/>
      <c r="H499" s="49"/>
      <c r="I499" s="42"/>
      <c r="J499" s="50"/>
      <c r="K499" s="49"/>
      <c r="L499" s="49"/>
      <c r="M499" s="49"/>
      <c r="N499" s="49"/>
      <c r="O499" s="49"/>
      <c r="P499" s="49"/>
      <c r="Q499" s="49"/>
      <c r="R499" s="49"/>
      <c r="S499" s="50"/>
      <c r="T499" s="49"/>
      <c r="U499" s="49"/>
      <c r="V499" s="49"/>
      <c r="W499" s="50"/>
      <c r="X499" s="49"/>
      <c r="Y499" s="50"/>
      <c r="Z499" s="49"/>
      <c r="AA499" s="49"/>
      <c r="AB499" s="67"/>
      <c r="AC499" s="63"/>
      <c r="AD499" s="63"/>
      <c r="AE499" s="43"/>
      <c r="AF499" s="2"/>
      <c r="BE499" s="8" t="str">
        <f t="shared" si="562"/>
        <v/>
      </c>
      <c r="BG499" s="8" t="str">
        <f t="shared" si="499"/>
        <v/>
      </c>
      <c r="BH499" s="8" t="str">
        <f t="shared" si="500"/>
        <v/>
      </c>
      <c r="BI499" s="8" t="str">
        <f t="shared" si="501"/>
        <v/>
      </c>
      <c r="BJ499" s="8" t="str">
        <f t="shared" si="502"/>
        <v/>
      </c>
      <c r="BK499" s="8" t="str">
        <f t="shared" si="503"/>
        <v/>
      </c>
      <c r="BL499" s="8" t="str">
        <f t="shared" si="504"/>
        <v/>
      </c>
      <c r="BM499" s="8" t="str">
        <f t="shared" si="505"/>
        <v/>
      </c>
      <c r="BN499" s="8" t="str">
        <f t="shared" si="506"/>
        <v/>
      </c>
      <c r="BO499" s="8" t="str">
        <f t="shared" si="507"/>
        <v/>
      </c>
      <c r="BP499" s="8" t="str">
        <f t="shared" si="508"/>
        <v/>
      </c>
      <c r="BQ499" s="8" t="str">
        <f t="shared" si="509"/>
        <v/>
      </c>
      <c r="BR499" s="8" t="str">
        <f t="shared" si="510"/>
        <v/>
      </c>
      <c r="BS499" s="8" t="str">
        <f t="shared" si="511"/>
        <v/>
      </c>
      <c r="BT499" s="8" t="str">
        <f t="shared" si="512"/>
        <v/>
      </c>
      <c r="BU499" s="8" t="str">
        <f t="shared" si="513"/>
        <v/>
      </c>
      <c r="BV499" s="8" t="str">
        <f t="shared" si="514"/>
        <v/>
      </c>
      <c r="BW499" s="8" t="str">
        <f t="shared" si="515"/>
        <v/>
      </c>
      <c r="BX499" s="8" t="str">
        <f t="shared" si="516"/>
        <v/>
      </c>
      <c r="BY499" s="8" t="str">
        <f t="shared" si="517"/>
        <v/>
      </c>
      <c r="BZ499" s="8" t="str">
        <f t="shared" si="518"/>
        <v/>
      </c>
      <c r="CA499" s="8" t="str">
        <f t="shared" si="519"/>
        <v/>
      </c>
      <c r="CB499" s="8" t="str">
        <f t="shared" si="520"/>
        <v/>
      </c>
      <c r="CC499" s="8" t="str">
        <f t="shared" si="521"/>
        <v/>
      </c>
      <c r="CD499" s="8" t="str">
        <f t="shared" si="522"/>
        <v/>
      </c>
      <c r="CE499" s="8" t="str">
        <f t="shared" si="523"/>
        <v/>
      </c>
      <c r="CF499" s="8" t="str">
        <f t="shared" si="524"/>
        <v/>
      </c>
      <c r="CG499" s="8" t="str">
        <f t="shared" si="563"/>
        <v/>
      </c>
      <c r="CH499" s="8" t="str">
        <f t="shared" si="525"/>
        <v/>
      </c>
      <c r="CI499" s="8" t="str">
        <f t="shared" si="564"/>
        <v/>
      </c>
      <c r="CJ499" s="8" t="str">
        <f t="shared" si="526"/>
        <v/>
      </c>
      <c r="CL499" s="10" t="str">
        <f t="shared" si="565"/>
        <v/>
      </c>
      <c r="CN499" s="22" t="str">
        <f t="shared" si="527"/>
        <v/>
      </c>
      <c r="CO499" s="22" t="str">
        <f t="shared" si="528"/>
        <v/>
      </c>
      <c r="CP499" s="22" t="str">
        <f t="shared" si="529"/>
        <v/>
      </c>
      <c r="CQ499" s="22" t="str">
        <f t="shared" si="530"/>
        <v/>
      </c>
      <c r="CR499" s="22" t="str">
        <f t="shared" si="566"/>
        <v/>
      </c>
      <c r="CS499" s="22" t="str">
        <f t="shared" si="567"/>
        <v/>
      </c>
      <c r="CY499" s="8" t="str">
        <f t="shared" si="531"/>
        <v/>
      </c>
      <c r="CZ499" s="29" t="str">
        <f t="shared" si="532"/>
        <v/>
      </c>
      <c r="DB499" s="8" t="str">
        <f t="shared" si="533"/>
        <v/>
      </c>
      <c r="DC499" s="8" t="str">
        <f t="shared" si="534"/>
        <v/>
      </c>
      <c r="DD499" s="8" t="str">
        <f t="shared" si="535"/>
        <v/>
      </c>
      <c r="DE499" s="8" t="str">
        <f t="shared" si="536"/>
        <v/>
      </c>
      <c r="DF499" s="8" t="str">
        <f t="shared" si="537"/>
        <v/>
      </c>
      <c r="DG499" s="8" t="str">
        <f t="shared" si="538"/>
        <v/>
      </c>
      <c r="DH499" s="8" t="str">
        <f t="shared" si="539"/>
        <v/>
      </c>
      <c r="DI499" s="8" t="str">
        <f t="shared" si="540"/>
        <v/>
      </c>
      <c r="DJ499" s="8" t="str">
        <f t="shared" si="541"/>
        <v/>
      </c>
      <c r="DK499" s="8" t="str">
        <f t="shared" si="542"/>
        <v/>
      </c>
      <c r="DL499" s="8" t="str">
        <f t="shared" si="543"/>
        <v/>
      </c>
      <c r="DM499" s="8" t="str">
        <f t="shared" si="544"/>
        <v/>
      </c>
      <c r="DN499" s="8" t="str">
        <f t="shared" si="545"/>
        <v/>
      </c>
      <c r="DO499" s="8" t="str">
        <f t="shared" si="546"/>
        <v/>
      </c>
      <c r="DP499" s="8" t="str">
        <f t="shared" si="547"/>
        <v/>
      </c>
      <c r="DQ499" s="8" t="str">
        <f t="shared" si="548"/>
        <v/>
      </c>
      <c r="DR499" s="8" t="str">
        <f t="shared" si="549"/>
        <v/>
      </c>
      <c r="DS499" s="8" t="str">
        <f t="shared" si="550"/>
        <v/>
      </c>
      <c r="DT499" s="8" t="str">
        <f t="shared" si="551"/>
        <v/>
      </c>
      <c r="DU499" s="8" t="str">
        <f t="shared" si="552"/>
        <v/>
      </c>
      <c r="DV499" s="8" t="str">
        <f t="shared" si="553"/>
        <v/>
      </c>
      <c r="DW499" s="8" t="str">
        <f t="shared" si="554"/>
        <v/>
      </c>
      <c r="DX499" s="8" t="str">
        <f t="shared" si="555"/>
        <v/>
      </c>
      <c r="DZ499" s="8" t="str">
        <f t="shared" si="556"/>
        <v/>
      </c>
      <c r="EB499" s="8" t="str">
        <f>IF($DZ499="", "", COUNTIF($DZ$11:$DZ499, "X"))</f>
        <v/>
      </c>
      <c r="ED499" s="10" t="str">
        <f t="shared" si="557"/>
        <v/>
      </c>
      <c r="EF499" s="8">
        <v>489</v>
      </c>
      <c r="EH499" s="10" t="str">
        <f>IF($B499="", "", IF(COUNTIF($B$11:$B499, $B499)&gt;1, "", $B499))</f>
        <v/>
      </c>
      <c r="EI499" s="8" t="str">
        <f t="shared" si="558"/>
        <v/>
      </c>
      <c r="EJ499" s="10" t="str">
        <f t="shared" si="559"/>
        <v/>
      </c>
      <c r="EL499" s="10" t="str">
        <f>IF($C499="", "", IF(COUNTIF($C$11:$C499, $C499)&gt;1, "", $C499))</f>
        <v/>
      </c>
      <c r="EM499" s="8" t="str">
        <f t="shared" si="560"/>
        <v/>
      </c>
      <c r="EN499" s="10" t="str">
        <f t="shared" si="561"/>
        <v/>
      </c>
    </row>
    <row r="500" spans="1:144" hidden="1" x14ac:dyDescent="0.35">
      <c r="A500" s="2"/>
      <c r="B500" s="41"/>
      <c r="C500" s="42"/>
      <c r="D500" s="42"/>
      <c r="E500" s="49"/>
      <c r="F500" s="49"/>
      <c r="G500" s="49"/>
      <c r="H500" s="49"/>
      <c r="I500" s="42"/>
      <c r="J500" s="50"/>
      <c r="K500" s="49"/>
      <c r="L500" s="49"/>
      <c r="M500" s="49"/>
      <c r="N500" s="49"/>
      <c r="O500" s="49"/>
      <c r="P500" s="49"/>
      <c r="Q500" s="49"/>
      <c r="R500" s="49"/>
      <c r="S500" s="50"/>
      <c r="T500" s="49"/>
      <c r="U500" s="49"/>
      <c r="V500" s="49"/>
      <c r="W500" s="50"/>
      <c r="X500" s="49"/>
      <c r="Y500" s="50"/>
      <c r="Z500" s="49"/>
      <c r="AA500" s="49"/>
      <c r="AB500" s="67"/>
      <c r="AC500" s="63"/>
      <c r="AD500" s="63"/>
      <c r="AE500" s="43"/>
      <c r="AF500" s="2"/>
      <c r="BE500" s="8" t="str">
        <f t="shared" si="562"/>
        <v/>
      </c>
      <c r="BG500" s="8" t="str">
        <f t="shared" si="499"/>
        <v/>
      </c>
      <c r="BH500" s="8" t="str">
        <f t="shared" si="500"/>
        <v/>
      </c>
      <c r="BI500" s="8" t="str">
        <f t="shared" si="501"/>
        <v/>
      </c>
      <c r="BJ500" s="8" t="str">
        <f t="shared" si="502"/>
        <v/>
      </c>
      <c r="BK500" s="8" t="str">
        <f t="shared" si="503"/>
        <v/>
      </c>
      <c r="BL500" s="8" t="str">
        <f t="shared" si="504"/>
        <v/>
      </c>
      <c r="BM500" s="8" t="str">
        <f t="shared" si="505"/>
        <v/>
      </c>
      <c r="BN500" s="8" t="str">
        <f t="shared" si="506"/>
        <v/>
      </c>
      <c r="BO500" s="8" t="str">
        <f t="shared" si="507"/>
        <v/>
      </c>
      <c r="BP500" s="8" t="str">
        <f t="shared" si="508"/>
        <v/>
      </c>
      <c r="BQ500" s="8" t="str">
        <f t="shared" si="509"/>
        <v/>
      </c>
      <c r="BR500" s="8" t="str">
        <f t="shared" si="510"/>
        <v/>
      </c>
      <c r="BS500" s="8" t="str">
        <f t="shared" si="511"/>
        <v/>
      </c>
      <c r="BT500" s="8" t="str">
        <f t="shared" si="512"/>
        <v/>
      </c>
      <c r="BU500" s="8" t="str">
        <f t="shared" si="513"/>
        <v/>
      </c>
      <c r="BV500" s="8" t="str">
        <f t="shared" si="514"/>
        <v/>
      </c>
      <c r="BW500" s="8" t="str">
        <f t="shared" si="515"/>
        <v/>
      </c>
      <c r="BX500" s="8" t="str">
        <f t="shared" si="516"/>
        <v/>
      </c>
      <c r="BY500" s="8" t="str">
        <f t="shared" si="517"/>
        <v/>
      </c>
      <c r="BZ500" s="8" t="str">
        <f t="shared" si="518"/>
        <v/>
      </c>
      <c r="CA500" s="8" t="str">
        <f t="shared" si="519"/>
        <v/>
      </c>
      <c r="CB500" s="8" t="str">
        <f t="shared" si="520"/>
        <v/>
      </c>
      <c r="CC500" s="8" t="str">
        <f t="shared" si="521"/>
        <v/>
      </c>
      <c r="CD500" s="8" t="str">
        <f t="shared" si="522"/>
        <v/>
      </c>
      <c r="CE500" s="8" t="str">
        <f t="shared" si="523"/>
        <v/>
      </c>
      <c r="CF500" s="8" t="str">
        <f t="shared" si="524"/>
        <v/>
      </c>
      <c r="CG500" s="8" t="str">
        <f t="shared" si="563"/>
        <v/>
      </c>
      <c r="CH500" s="8" t="str">
        <f t="shared" si="525"/>
        <v/>
      </c>
      <c r="CI500" s="8" t="str">
        <f t="shared" si="564"/>
        <v/>
      </c>
      <c r="CJ500" s="8" t="str">
        <f t="shared" si="526"/>
        <v/>
      </c>
      <c r="CL500" s="10" t="str">
        <f t="shared" si="565"/>
        <v/>
      </c>
      <c r="CN500" s="22" t="str">
        <f t="shared" si="527"/>
        <v/>
      </c>
      <c r="CO500" s="22" t="str">
        <f t="shared" si="528"/>
        <v/>
      </c>
      <c r="CP500" s="22" t="str">
        <f t="shared" si="529"/>
        <v/>
      </c>
      <c r="CQ500" s="22" t="str">
        <f t="shared" si="530"/>
        <v/>
      </c>
      <c r="CR500" s="22" t="str">
        <f t="shared" si="566"/>
        <v/>
      </c>
      <c r="CS500" s="22" t="str">
        <f t="shared" si="567"/>
        <v/>
      </c>
      <c r="CY500" s="8" t="str">
        <f t="shared" si="531"/>
        <v/>
      </c>
      <c r="CZ500" s="29" t="str">
        <f t="shared" si="532"/>
        <v/>
      </c>
      <c r="DB500" s="8" t="str">
        <f t="shared" si="533"/>
        <v/>
      </c>
      <c r="DC500" s="8" t="str">
        <f t="shared" si="534"/>
        <v/>
      </c>
      <c r="DD500" s="8" t="str">
        <f t="shared" si="535"/>
        <v/>
      </c>
      <c r="DE500" s="8" t="str">
        <f t="shared" si="536"/>
        <v/>
      </c>
      <c r="DF500" s="8" t="str">
        <f t="shared" si="537"/>
        <v/>
      </c>
      <c r="DG500" s="8" t="str">
        <f t="shared" si="538"/>
        <v/>
      </c>
      <c r="DH500" s="8" t="str">
        <f t="shared" si="539"/>
        <v/>
      </c>
      <c r="DI500" s="8" t="str">
        <f t="shared" si="540"/>
        <v/>
      </c>
      <c r="DJ500" s="8" t="str">
        <f t="shared" si="541"/>
        <v/>
      </c>
      <c r="DK500" s="8" t="str">
        <f t="shared" si="542"/>
        <v/>
      </c>
      <c r="DL500" s="8" t="str">
        <f t="shared" si="543"/>
        <v/>
      </c>
      <c r="DM500" s="8" t="str">
        <f t="shared" si="544"/>
        <v/>
      </c>
      <c r="DN500" s="8" t="str">
        <f t="shared" si="545"/>
        <v/>
      </c>
      <c r="DO500" s="8" t="str">
        <f t="shared" si="546"/>
        <v/>
      </c>
      <c r="DP500" s="8" t="str">
        <f t="shared" si="547"/>
        <v/>
      </c>
      <c r="DQ500" s="8" t="str">
        <f t="shared" si="548"/>
        <v/>
      </c>
      <c r="DR500" s="8" t="str">
        <f t="shared" si="549"/>
        <v/>
      </c>
      <c r="DS500" s="8" t="str">
        <f t="shared" si="550"/>
        <v/>
      </c>
      <c r="DT500" s="8" t="str">
        <f t="shared" si="551"/>
        <v/>
      </c>
      <c r="DU500" s="8" t="str">
        <f t="shared" si="552"/>
        <v/>
      </c>
      <c r="DV500" s="8" t="str">
        <f t="shared" si="553"/>
        <v/>
      </c>
      <c r="DW500" s="8" t="str">
        <f t="shared" si="554"/>
        <v/>
      </c>
      <c r="DX500" s="8" t="str">
        <f t="shared" si="555"/>
        <v/>
      </c>
      <c r="DZ500" s="8" t="str">
        <f t="shared" si="556"/>
        <v/>
      </c>
      <c r="EB500" s="8" t="str">
        <f>IF($DZ500="", "", COUNTIF($DZ$11:$DZ500, "X"))</f>
        <v/>
      </c>
      <c r="ED500" s="10" t="str">
        <f t="shared" si="557"/>
        <v/>
      </c>
      <c r="EF500" s="8">
        <v>490</v>
      </c>
      <c r="EH500" s="10" t="str">
        <f>IF($B500="", "", IF(COUNTIF($B$11:$B500, $B500)&gt;1, "", $B500))</f>
        <v/>
      </c>
      <c r="EI500" s="8" t="str">
        <f t="shared" si="558"/>
        <v/>
      </c>
      <c r="EJ500" s="10" t="str">
        <f t="shared" si="559"/>
        <v/>
      </c>
      <c r="EL500" s="10" t="str">
        <f>IF($C500="", "", IF(COUNTIF($C$11:$C500, $C500)&gt;1, "", $C500))</f>
        <v/>
      </c>
      <c r="EM500" s="8" t="str">
        <f t="shared" si="560"/>
        <v/>
      </c>
      <c r="EN500" s="10" t="str">
        <f t="shared" si="561"/>
        <v/>
      </c>
    </row>
    <row r="501" spans="1:144" hidden="1" x14ac:dyDescent="0.35">
      <c r="A501" s="2"/>
      <c r="B501" s="41"/>
      <c r="C501" s="42"/>
      <c r="D501" s="42"/>
      <c r="E501" s="49"/>
      <c r="F501" s="49"/>
      <c r="G501" s="49"/>
      <c r="H501" s="49"/>
      <c r="I501" s="42"/>
      <c r="J501" s="50"/>
      <c r="K501" s="49"/>
      <c r="L501" s="49"/>
      <c r="M501" s="49"/>
      <c r="N501" s="49"/>
      <c r="O501" s="49"/>
      <c r="P501" s="49"/>
      <c r="Q501" s="49"/>
      <c r="R501" s="49"/>
      <c r="S501" s="50"/>
      <c r="T501" s="49"/>
      <c r="U501" s="49"/>
      <c r="V501" s="49"/>
      <c r="W501" s="50"/>
      <c r="X501" s="49"/>
      <c r="Y501" s="50"/>
      <c r="Z501" s="49"/>
      <c r="AA501" s="49"/>
      <c r="AB501" s="67"/>
      <c r="AC501" s="63"/>
      <c r="AD501" s="63"/>
      <c r="AE501" s="43"/>
      <c r="AF501" s="2"/>
      <c r="BE501" s="8" t="str">
        <f t="shared" si="562"/>
        <v/>
      </c>
      <c r="BG501" s="8" t="str">
        <f t="shared" si="499"/>
        <v/>
      </c>
      <c r="BH501" s="8" t="str">
        <f t="shared" si="500"/>
        <v/>
      </c>
      <c r="BI501" s="8" t="str">
        <f t="shared" si="501"/>
        <v/>
      </c>
      <c r="BJ501" s="8" t="str">
        <f t="shared" si="502"/>
        <v/>
      </c>
      <c r="BK501" s="8" t="str">
        <f t="shared" si="503"/>
        <v/>
      </c>
      <c r="BL501" s="8" t="str">
        <f t="shared" si="504"/>
        <v/>
      </c>
      <c r="BM501" s="8" t="str">
        <f t="shared" si="505"/>
        <v/>
      </c>
      <c r="BN501" s="8" t="str">
        <f t="shared" si="506"/>
        <v/>
      </c>
      <c r="BO501" s="8" t="str">
        <f t="shared" si="507"/>
        <v/>
      </c>
      <c r="BP501" s="8" t="str">
        <f t="shared" si="508"/>
        <v/>
      </c>
      <c r="BQ501" s="8" t="str">
        <f t="shared" si="509"/>
        <v/>
      </c>
      <c r="BR501" s="8" t="str">
        <f t="shared" si="510"/>
        <v/>
      </c>
      <c r="BS501" s="8" t="str">
        <f t="shared" si="511"/>
        <v/>
      </c>
      <c r="BT501" s="8" t="str">
        <f t="shared" si="512"/>
        <v/>
      </c>
      <c r="BU501" s="8" t="str">
        <f t="shared" si="513"/>
        <v/>
      </c>
      <c r="BV501" s="8" t="str">
        <f t="shared" si="514"/>
        <v/>
      </c>
      <c r="BW501" s="8" t="str">
        <f t="shared" si="515"/>
        <v/>
      </c>
      <c r="BX501" s="8" t="str">
        <f t="shared" si="516"/>
        <v/>
      </c>
      <c r="BY501" s="8" t="str">
        <f t="shared" si="517"/>
        <v/>
      </c>
      <c r="BZ501" s="8" t="str">
        <f t="shared" si="518"/>
        <v/>
      </c>
      <c r="CA501" s="8" t="str">
        <f t="shared" si="519"/>
        <v/>
      </c>
      <c r="CB501" s="8" t="str">
        <f t="shared" si="520"/>
        <v/>
      </c>
      <c r="CC501" s="8" t="str">
        <f t="shared" si="521"/>
        <v/>
      </c>
      <c r="CD501" s="8" t="str">
        <f t="shared" si="522"/>
        <v/>
      </c>
      <c r="CE501" s="8" t="str">
        <f t="shared" si="523"/>
        <v/>
      </c>
      <c r="CF501" s="8" t="str">
        <f t="shared" si="524"/>
        <v/>
      </c>
      <c r="CG501" s="8" t="str">
        <f t="shared" si="563"/>
        <v/>
      </c>
      <c r="CH501" s="8" t="str">
        <f t="shared" si="525"/>
        <v/>
      </c>
      <c r="CI501" s="8" t="str">
        <f t="shared" si="564"/>
        <v/>
      </c>
      <c r="CJ501" s="8" t="str">
        <f t="shared" si="526"/>
        <v/>
      </c>
      <c r="CL501" s="10" t="str">
        <f t="shared" si="565"/>
        <v/>
      </c>
      <c r="CN501" s="22" t="str">
        <f t="shared" si="527"/>
        <v/>
      </c>
      <c r="CO501" s="22" t="str">
        <f t="shared" si="528"/>
        <v/>
      </c>
      <c r="CP501" s="22" t="str">
        <f t="shared" si="529"/>
        <v/>
      </c>
      <c r="CQ501" s="22" t="str">
        <f t="shared" si="530"/>
        <v/>
      </c>
      <c r="CR501" s="22" t="str">
        <f t="shared" si="566"/>
        <v/>
      </c>
      <c r="CS501" s="22" t="str">
        <f t="shared" si="567"/>
        <v/>
      </c>
      <c r="CY501" s="8" t="str">
        <f t="shared" si="531"/>
        <v/>
      </c>
      <c r="CZ501" s="29" t="str">
        <f t="shared" si="532"/>
        <v/>
      </c>
      <c r="DB501" s="8" t="str">
        <f t="shared" si="533"/>
        <v/>
      </c>
      <c r="DC501" s="8" t="str">
        <f t="shared" si="534"/>
        <v/>
      </c>
      <c r="DD501" s="8" t="str">
        <f t="shared" si="535"/>
        <v/>
      </c>
      <c r="DE501" s="8" t="str">
        <f t="shared" si="536"/>
        <v/>
      </c>
      <c r="DF501" s="8" t="str">
        <f t="shared" si="537"/>
        <v/>
      </c>
      <c r="DG501" s="8" t="str">
        <f t="shared" si="538"/>
        <v/>
      </c>
      <c r="DH501" s="8" t="str">
        <f t="shared" si="539"/>
        <v/>
      </c>
      <c r="DI501" s="8" t="str">
        <f t="shared" si="540"/>
        <v/>
      </c>
      <c r="DJ501" s="8" t="str">
        <f t="shared" si="541"/>
        <v/>
      </c>
      <c r="DK501" s="8" t="str">
        <f t="shared" si="542"/>
        <v/>
      </c>
      <c r="DL501" s="8" t="str">
        <f t="shared" si="543"/>
        <v/>
      </c>
      <c r="DM501" s="8" t="str">
        <f t="shared" si="544"/>
        <v/>
      </c>
      <c r="DN501" s="8" t="str">
        <f t="shared" si="545"/>
        <v/>
      </c>
      <c r="DO501" s="8" t="str">
        <f t="shared" si="546"/>
        <v/>
      </c>
      <c r="DP501" s="8" t="str">
        <f t="shared" si="547"/>
        <v/>
      </c>
      <c r="DQ501" s="8" t="str">
        <f t="shared" si="548"/>
        <v/>
      </c>
      <c r="DR501" s="8" t="str">
        <f t="shared" si="549"/>
        <v/>
      </c>
      <c r="DS501" s="8" t="str">
        <f t="shared" si="550"/>
        <v/>
      </c>
      <c r="DT501" s="8" t="str">
        <f t="shared" si="551"/>
        <v/>
      </c>
      <c r="DU501" s="8" t="str">
        <f t="shared" si="552"/>
        <v/>
      </c>
      <c r="DV501" s="8" t="str">
        <f t="shared" si="553"/>
        <v/>
      </c>
      <c r="DW501" s="8" t="str">
        <f t="shared" si="554"/>
        <v/>
      </c>
      <c r="DX501" s="8" t="str">
        <f t="shared" si="555"/>
        <v/>
      </c>
      <c r="DZ501" s="8" t="str">
        <f t="shared" si="556"/>
        <v/>
      </c>
      <c r="EB501" s="8" t="str">
        <f>IF($DZ501="", "", COUNTIF($DZ$11:$DZ501, "X"))</f>
        <v/>
      </c>
      <c r="ED501" s="10" t="str">
        <f t="shared" si="557"/>
        <v/>
      </c>
      <c r="EF501" s="8">
        <v>491</v>
      </c>
      <c r="EH501" s="10" t="str">
        <f>IF($B501="", "", IF(COUNTIF($B$11:$B501, $B501)&gt;1, "", $B501))</f>
        <v/>
      </c>
      <c r="EI501" s="8" t="str">
        <f t="shared" si="558"/>
        <v/>
      </c>
      <c r="EJ501" s="10" t="str">
        <f t="shared" si="559"/>
        <v/>
      </c>
      <c r="EL501" s="10" t="str">
        <f>IF($C501="", "", IF(COUNTIF($C$11:$C501, $C501)&gt;1, "", $C501))</f>
        <v/>
      </c>
      <c r="EM501" s="8" t="str">
        <f t="shared" si="560"/>
        <v/>
      </c>
      <c r="EN501" s="10" t="str">
        <f t="shared" si="561"/>
        <v/>
      </c>
    </row>
    <row r="502" spans="1:144" hidden="1" x14ac:dyDescent="0.35">
      <c r="A502" s="2"/>
      <c r="B502" s="41"/>
      <c r="C502" s="42"/>
      <c r="D502" s="42"/>
      <c r="E502" s="49"/>
      <c r="F502" s="49"/>
      <c r="G502" s="49"/>
      <c r="H502" s="49"/>
      <c r="I502" s="42"/>
      <c r="J502" s="50"/>
      <c r="K502" s="49"/>
      <c r="L502" s="49"/>
      <c r="M502" s="49"/>
      <c r="N502" s="49"/>
      <c r="O502" s="49"/>
      <c r="P502" s="49"/>
      <c r="Q502" s="49"/>
      <c r="R502" s="49"/>
      <c r="S502" s="50"/>
      <c r="T502" s="49"/>
      <c r="U502" s="49"/>
      <c r="V502" s="49"/>
      <c r="W502" s="50"/>
      <c r="X502" s="49"/>
      <c r="Y502" s="50"/>
      <c r="Z502" s="49"/>
      <c r="AA502" s="49"/>
      <c r="AB502" s="67"/>
      <c r="AC502" s="63"/>
      <c r="AD502" s="63"/>
      <c r="AE502" s="43"/>
      <c r="AF502" s="2"/>
      <c r="BE502" s="8" t="str">
        <f t="shared" si="562"/>
        <v/>
      </c>
      <c r="BG502" s="8" t="str">
        <f t="shared" si="499"/>
        <v/>
      </c>
      <c r="BH502" s="8" t="str">
        <f t="shared" si="500"/>
        <v/>
      </c>
      <c r="BI502" s="8" t="str">
        <f t="shared" si="501"/>
        <v/>
      </c>
      <c r="BJ502" s="8" t="str">
        <f t="shared" si="502"/>
        <v/>
      </c>
      <c r="BK502" s="8" t="str">
        <f t="shared" si="503"/>
        <v/>
      </c>
      <c r="BL502" s="8" t="str">
        <f t="shared" si="504"/>
        <v/>
      </c>
      <c r="BM502" s="8" t="str">
        <f t="shared" si="505"/>
        <v/>
      </c>
      <c r="BN502" s="8" t="str">
        <f t="shared" si="506"/>
        <v/>
      </c>
      <c r="BO502" s="8" t="str">
        <f t="shared" si="507"/>
        <v/>
      </c>
      <c r="BP502" s="8" t="str">
        <f t="shared" si="508"/>
        <v/>
      </c>
      <c r="BQ502" s="8" t="str">
        <f t="shared" si="509"/>
        <v/>
      </c>
      <c r="BR502" s="8" t="str">
        <f t="shared" si="510"/>
        <v/>
      </c>
      <c r="BS502" s="8" t="str">
        <f t="shared" si="511"/>
        <v/>
      </c>
      <c r="BT502" s="8" t="str">
        <f t="shared" si="512"/>
        <v/>
      </c>
      <c r="BU502" s="8" t="str">
        <f t="shared" si="513"/>
        <v/>
      </c>
      <c r="BV502" s="8" t="str">
        <f t="shared" si="514"/>
        <v/>
      </c>
      <c r="BW502" s="8" t="str">
        <f t="shared" si="515"/>
        <v/>
      </c>
      <c r="BX502" s="8" t="str">
        <f t="shared" si="516"/>
        <v/>
      </c>
      <c r="BY502" s="8" t="str">
        <f t="shared" si="517"/>
        <v/>
      </c>
      <c r="BZ502" s="8" t="str">
        <f t="shared" si="518"/>
        <v/>
      </c>
      <c r="CA502" s="8" t="str">
        <f t="shared" si="519"/>
        <v/>
      </c>
      <c r="CB502" s="8" t="str">
        <f t="shared" si="520"/>
        <v/>
      </c>
      <c r="CC502" s="8" t="str">
        <f t="shared" si="521"/>
        <v/>
      </c>
      <c r="CD502" s="8" t="str">
        <f t="shared" si="522"/>
        <v/>
      </c>
      <c r="CE502" s="8" t="str">
        <f t="shared" si="523"/>
        <v/>
      </c>
      <c r="CF502" s="8" t="str">
        <f t="shared" si="524"/>
        <v/>
      </c>
      <c r="CG502" s="8" t="str">
        <f t="shared" si="563"/>
        <v/>
      </c>
      <c r="CH502" s="8" t="str">
        <f t="shared" si="525"/>
        <v/>
      </c>
      <c r="CI502" s="8" t="str">
        <f t="shared" si="564"/>
        <v/>
      </c>
      <c r="CJ502" s="8" t="str">
        <f t="shared" si="526"/>
        <v/>
      </c>
      <c r="CL502" s="10" t="str">
        <f t="shared" si="565"/>
        <v/>
      </c>
      <c r="CN502" s="22" t="str">
        <f t="shared" si="527"/>
        <v/>
      </c>
      <c r="CO502" s="22" t="str">
        <f t="shared" si="528"/>
        <v/>
      </c>
      <c r="CP502" s="22" t="str">
        <f t="shared" si="529"/>
        <v/>
      </c>
      <c r="CQ502" s="22" t="str">
        <f t="shared" si="530"/>
        <v/>
      </c>
      <c r="CR502" s="22" t="str">
        <f t="shared" si="566"/>
        <v/>
      </c>
      <c r="CS502" s="22" t="str">
        <f t="shared" si="567"/>
        <v/>
      </c>
      <c r="CY502" s="8" t="str">
        <f t="shared" si="531"/>
        <v/>
      </c>
      <c r="CZ502" s="29" t="str">
        <f t="shared" si="532"/>
        <v/>
      </c>
      <c r="DB502" s="8" t="str">
        <f t="shared" si="533"/>
        <v/>
      </c>
      <c r="DC502" s="8" t="str">
        <f t="shared" si="534"/>
        <v/>
      </c>
      <c r="DD502" s="8" t="str">
        <f t="shared" si="535"/>
        <v/>
      </c>
      <c r="DE502" s="8" t="str">
        <f t="shared" si="536"/>
        <v/>
      </c>
      <c r="DF502" s="8" t="str">
        <f t="shared" si="537"/>
        <v/>
      </c>
      <c r="DG502" s="8" t="str">
        <f t="shared" si="538"/>
        <v/>
      </c>
      <c r="DH502" s="8" t="str">
        <f t="shared" si="539"/>
        <v/>
      </c>
      <c r="DI502" s="8" t="str">
        <f t="shared" si="540"/>
        <v/>
      </c>
      <c r="DJ502" s="8" t="str">
        <f t="shared" si="541"/>
        <v/>
      </c>
      <c r="DK502" s="8" t="str">
        <f t="shared" si="542"/>
        <v/>
      </c>
      <c r="DL502" s="8" t="str">
        <f t="shared" si="543"/>
        <v/>
      </c>
      <c r="DM502" s="8" t="str">
        <f t="shared" si="544"/>
        <v/>
      </c>
      <c r="DN502" s="8" t="str">
        <f t="shared" si="545"/>
        <v/>
      </c>
      <c r="DO502" s="8" t="str">
        <f t="shared" si="546"/>
        <v/>
      </c>
      <c r="DP502" s="8" t="str">
        <f t="shared" si="547"/>
        <v/>
      </c>
      <c r="DQ502" s="8" t="str">
        <f t="shared" si="548"/>
        <v/>
      </c>
      <c r="DR502" s="8" t="str">
        <f t="shared" si="549"/>
        <v/>
      </c>
      <c r="DS502" s="8" t="str">
        <f t="shared" si="550"/>
        <v/>
      </c>
      <c r="DT502" s="8" t="str">
        <f t="shared" si="551"/>
        <v/>
      </c>
      <c r="DU502" s="8" t="str">
        <f t="shared" si="552"/>
        <v/>
      </c>
      <c r="DV502" s="8" t="str">
        <f t="shared" si="553"/>
        <v/>
      </c>
      <c r="DW502" s="8" t="str">
        <f t="shared" si="554"/>
        <v/>
      </c>
      <c r="DX502" s="8" t="str">
        <f t="shared" si="555"/>
        <v/>
      </c>
      <c r="DZ502" s="8" t="str">
        <f t="shared" si="556"/>
        <v/>
      </c>
      <c r="EB502" s="8" t="str">
        <f>IF($DZ502="", "", COUNTIF($DZ$11:$DZ502, "X"))</f>
        <v/>
      </c>
      <c r="ED502" s="10" t="str">
        <f t="shared" si="557"/>
        <v/>
      </c>
      <c r="EF502" s="8">
        <v>492</v>
      </c>
      <c r="EH502" s="10" t="str">
        <f>IF($B502="", "", IF(COUNTIF($B$11:$B502, $B502)&gt;1, "", $B502))</f>
        <v/>
      </c>
      <c r="EI502" s="8" t="str">
        <f t="shared" si="558"/>
        <v/>
      </c>
      <c r="EJ502" s="10" t="str">
        <f t="shared" si="559"/>
        <v/>
      </c>
      <c r="EL502" s="10" t="str">
        <f>IF($C502="", "", IF(COUNTIF($C$11:$C502, $C502)&gt;1, "", $C502))</f>
        <v/>
      </c>
      <c r="EM502" s="8" t="str">
        <f t="shared" si="560"/>
        <v/>
      </c>
      <c r="EN502" s="10" t="str">
        <f t="shared" si="561"/>
        <v/>
      </c>
    </row>
    <row r="503" spans="1:144" hidden="1" x14ac:dyDescent="0.35">
      <c r="A503" s="2"/>
      <c r="B503" s="41"/>
      <c r="C503" s="42"/>
      <c r="D503" s="42"/>
      <c r="E503" s="49"/>
      <c r="F503" s="49"/>
      <c r="G503" s="49"/>
      <c r="H503" s="49"/>
      <c r="I503" s="42"/>
      <c r="J503" s="50"/>
      <c r="K503" s="49"/>
      <c r="L503" s="49"/>
      <c r="M503" s="49"/>
      <c r="N503" s="49"/>
      <c r="O503" s="49"/>
      <c r="P503" s="49"/>
      <c r="Q503" s="49"/>
      <c r="R503" s="49"/>
      <c r="S503" s="50"/>
      <c r="T503" s="49"/>
      <c r="U503" s="49"/>
      <c r="V503" s="49"/>
      <c r="W503" s="50"/>
      <c r="X503" s="49"/>
      <c r="Y503" s="50"/>
      <c r="Z503" s="49"/>
      <c r="AA503" s="49"/>
      <c r="AB503" s="67"/>
      <c r="AC503" s="63"/>
      <c r="AD503" s="63"/>
      <c r="AE503" s="43"/>
      <c r="AF503" s="2"/>
      <c r="BE503" s="8" t="str">
        <f t="shared" si="562"/>
        <v/>
      </c>
      <c r="BG503" s="8" t="str">
        <f t="shared" si="499"/>
        <v/>
      </c>
      <c r="BH503" s="8" t="str">
        <f t="shared" si="500"/>
        <v/>
      </c>
      <c r="BI503" s="8" t="str">
        <f t="shared" si="501"/>
        <v/>
      </c>
      <c r="BJ503" s="8" t="str">
        <f t="shared" si="502"/>
        <v/>
      </c>
      <c r="BK503" s="8" t="str">
        <f t="shared" si="503"/>
        <v/>
      </c>
      <c r="BL503" s="8" t="str">
        <f t="shared" si="504"/>
        <v/>
      </c>
      <c r="BM503" s="8" t="str">
        <f t="shared" si="505"/>
        <v/>
      </c>
      <c r="BN503" s="8" t="str">
        <f t="shared" si="506"/>
        <v/>
      </c>
      <c r="BO503" s="8" t="str">
        <f t="shared" si="507"/>
        <v/>
      </c>
      <c r="BP503" s="8" t="str">
        <f t="shared" si="508"/>
        <v/>
      </c>
      <c r="BQ503" s="8" t="str">
        <f t="shared" si="509"/>
        <v/>
      </c>
      <c r="BR503" s="8" t="str">
        <f t="shared" si="510"/>
        <v/>
      </c>
      <c r="BS503" s="8" t="str">
        <f t="shared" si="511"/>
        <v/>
      </c>
      <c r="BT503" s="8" t="str">
        <f t="shared" si="512"/>
        <v/>
      </c>
      <c r="BU503" s="8" t="str">
        <f t="shared" si="513"/>
        <v/>
      </c>
      <c r="BV503" s="8" t="str">
        <f t="shared" si="514"/>
        <v/>
      </c>
      <c r="BW503" s="8" t="str">
        <f t="shared" si="515"/>
        <v/>
      </c>
      <c r="BX503" s="8" t="str">
        <f t="shared" si="516"/>
        <v/>
      </c>
      <c r="BY503" s="8" t="str">
        <f t="shared" si="517"/>
        <v/>
      </c>
      <c r="BZ503" s="8" t="str">
        <f t="shared" si="518"/>
        <v/>
      </c>
      <c r="CA503" s="8" t="str">
        <f t="shared" si="519"/>
        <v/>
      </c>
      <c r="CB503" s="8" t="str">
        <f t="shared" si="520"/>
        <v/>
      </c>
      <c r="CC503" s="8" t="str">
        <f t="shared" si="521"/>
        <v/>
      </c>
      <c r="CD503" s="8" t="str">
        <f t="shared" si="522"/>
        <v/>
      </c>
      <c r="CE503" s="8" t="str">
        <f t="shared" si="523"/>
        <v/>
      </c>
      <c r="CF503" s="8" t="str">
        <f t="shared" si="524"/>
        <v/>
      </c>
      <c r="CG503" s="8" t="str">
        <f t="shared" si="563"/>
        <v/>
      </c>
      <c r="CH503" s="8" t="str">
        <f t="shared" si="525"/>
        <v/>
      </c>
      <c r="CI503" s="8" t="str">
        <f t="shared" si="564"/>
        <v/>
      </c>
      <c r="CJ503" s="8" t="str">
        <f t="shared" si="526"/>
        <v/>
      </c>
      <c r="CL503" s="10" t="str">
        <f t="shared" si="565"/>
        <v/>
      </c>
      <c r="CN503" s="22" t="str">
        <f t="shared" si="527"/>
        <v/>
      </c>
      <c r="CO503" s="22" t="str">
        <f t="shared" si="528"/>
        <v/>
      </c>
      <c r="CP503" s="22" t="str">
        <f t="shared" si="529"/>
        <v/>
      </c>
      <c r="CQ503" s="22" t="str">
        <f t="shared" si="530"/>
        <v/>
      </c>
      <c r="CR503" s="22" t="str">
        <f t="shared" si="566"/>
        <v/>
      </c>
      <c r="CS503" s="22" t="str">
        <f t="shared" si="567"/>
        <v/>
      </c>
      <c r="CY503" s="8" t="str">
        <f t="shared" si="531"/>
        <v/>
      </c>
      <c r="CZ503" s="29" t="str">
        <f t="shared" si="532"/>
        <v/>
      </c>
      <c r="DB503" s="8" t="str">
        <f t="shared" si="533"/>
        <v/>
      </c>
      <c r="DC503" s="8" t="str">
        <f t="shared" si="534"/>
        <v/>
      </c>
      <c r="DD503" s="8" t="str">
        <f t="shared" si="535"/>
        <v/>
      </c>
      <c r="DE503" s="8" t="str">
        <f t="shared" si="536"/>
        <v/>
      </c>
      <c r="DF503" s="8" t="str">
        <f t="shared" si="537"/>
        <v/>
      </c>
      <c r="DG503" s="8" t="str">
        <f t="shared" si="538"/>
        <v/>
      </c>
      <c r="DH503" s="8" t="str">
        <f t="shared" si="539"/>
        <v/>
      </c>
      <c r="DI503" s="8" t="str">
        <f t="shared" si="540"/>
        <v/>
      </c>
      <c r="DJ503" s="8" t="str">
        <f t="shared" si="541"/>
        <v/>
      </c>
      <c r="DK503" s="8" t="str">
        <f t="shared" si="542"/>
        <v/>
      </c>
      <c r="DL503" s="8" t="str">
        <f t="shared" si="543"/>
        <v/>
      </c>
      <c r="DM503" s="8" t="str">
        <f t="shared" si="544"/>
        <v/>
      </c>
      <c r="DN503" s="8" t="str">
        <f t="shared" si="545"/>
        <v/>
      </c>
      <c r="DO503" s="8" t="str">
        <f t="shared" si="546"/>
        <v/>
      </c>
      <c r="DP503" s="8" t="str">
        <f t="shared" si="547"/>
        <v/>
      </c>
      <c r="DQ503" s="8" t="str">
        <f t="shared" si="548"/>
        <v/>
      </c>
      <c r="DR503" s="8" t="str">
        <f t="shared" si="549"/>
        <v/>
      </c>
      <c r="DS503" s="8" t="str">
        <f t="shared" si="550"/>
        <v/>
      </c>
      <c r="DT503" s="8" t="str">
        <f t="shared" si="551"/>
        <v/>
      </c>
      <c r="DU503" s="8" t="str">
        <f t="shared" si="552"/>
        <v/>
      </c>
      <c r="DV503" s="8" t="str">
        <f t="shared" si="553"/>
        <v/>
      </c>
      <c r="DW503" s="8" t="str">
        <f t="shared" si="554"/>
        <v/>
      </c>
      <c r="DX503" s="8" t="str">
        <f t="shared" si="555"/>
        <v/>
      </c>
      <c r="DZ503" s="8" t="str">
        <f t="shared" si="556"/>
        <v/>
      </c>
      <c r="EB503" s="8" t="str">
        <f>IF($DZ503="", "", COUNTIF($DZ$11:$DZ503, "X"))</f>
        <v/>
      </c>
      <c r="ED503" s="10" t="str">
        <f t="shared" si="557"/>
        <v/>
      </c>
      <c r="EF503" s="8">
        <v>493</v>
      </c>
      <c r="EH503" s="10" t="str">
        <f>IF($B503="", "", IF(COUNTIF($B$11:$B503, $B503)&gt;1, "", $B503))</f>
        <v/>
      </c>
      <c r="EI503" s="8" t="str">
        <f t="shared" si="558"/>
        <v/>
      </c>
      <c r="EJ503" s="10" t="str">
        <f t="shared" si="559"/>
        <v/>
      </c>
      <c r="EL503" s="10" t="str">
        <f>IF($C503="", "", IF(COUNTIF($C$11:$C503, $C503)&gt;1, "", $C503))</f>
        <v/>
      </c>
      <c r="EM503" s="8" t="str">
        <f t="shared" si="560"/>
        <v/>
      </c>
      <c r="EN503" s="10" t="str">
        <f t="shared" si="561"/>
        <v/>
      </c>
    </row>
    <row r="504" spans="1:144" hidden="1" x14ac:dyDescent="0.35">
      <c r="A504" s="2"/>
      <c r="B504" s="41"/>
      <c r="C504" s="42"/>
      <c r="D504" s="42"/>
      <c r="E504" s="49"/>
      <c r="F504" s="49"/>
      <c r="G504" s="49"/>
      <c r="H504" s="49"/>
      <c r="I504" s="42"/>
      <c r="J504" s="50"/>
      <c r="K504" s="49"/>
      <c r="L504" s="49"/>
      <c r="M504" s="49"/>
      <c r="N504" s="49"/>
      <c r="O504" s="49"/>
      <c r="P504" s="49"/>
      <c r="Q504" s="49"/>
      <c r="R504" s="49"/>
      <c r="S504" s="50"/>
      <c r="T504" s="49"/>
      <c r="U504" s="49"/>
      <c r="V504" s="49"/>
      <c r="W504" s="50"/>
      <c r="X504" s="49"/>
      <c r="Y504" s="50"/>
      <c r="Z504" s="49"/>
      <c r="AA504" s="49"/>
      <c r="AB504" s="67"/>
      <c r="AC504" s="63"/>
      <c r="AD504" s="63"/>
      <c r="AE504" s="43"/>
      <c r="AF504" s="2"/>
      <c r="BE504" s="8" t="str">
        <f t="shared" si="562"/>
        <v/>
      </c>
      <c r="BG504" s="8" t="str">
        <f t="shared" si="499"/>
        <v/>
      </c>
      <c r="BH504" s="8" t="str">
        <f t="shared" si="500"/>
        <v/>
      </c>
      <c r="BI504" s="8" t="str">
        <f t="shared" si="501"/>
        <v/>
      </c>
      <c r="BJ504" s="8" t="str">
        <f t="shared" si="502"/>
        <v/>
      </c>
      <c r="BK504" s="8" t="str">
        <f t="shared" si="503"/>
        <v/>
      </c>
      <c r="BL504" s="8" t="str">
        <f t="shared" si="504"/>
        <v/>
      </c>
      <c r="BM504" s="8" t="str">
        <f t="shared" si="505"/>
        <v/>
      </c>
      <c r="BN504" s="8" t="str">
        <f t="shared" si="506"/>
        <v/>
      </c>
      <c r="BO504" s="8" t="str">
        <f t="shared" si="507"/>
        <v/>
      </c>
      <c r="BP504" s="8" t="str">
        <f t="shared" si="508"/>
        <v/>
      </c>
      <c r="BQ504" s="8" t="str">
        <f t="shared" si="509"/>
        <v/>
      </c>
      <c r="BR504" s="8" t="str">
        <f t="shared" si="510"/>
        <v/>
      </c>
      <c r="BS504" s="8" t="str">
        <f t="shared" si="511"/>
        <v/>
      </c>
      <c r="BT504" s="8" t="str">
        <f t="shared" si="512"/>
        <v/>
      </c>
      <c r="BU504" s="8" t="str">
        <f t="shared" si="513"/>
        <v/>
      </c>
      <c r="BV504" s="8" t="str">
        <f t="shared" si="514"/>
        <v/>
      </c>
      <c r="BW504" s="8" t="str">
        <f t="shared" si="515"/>
        <v/>
      </c>
      <c r="BX504" s="8" t="str">
        <f t="shared" si="516"/>
        <v/>
      </c>
      <c r="BY504" s="8" t="str">
        <f t="shared" si="517"/>
        <v/>
      </c>
      <c r="BZ504" s="8" t="str">
        <f t="shared" si="518"/>
        <v/>
      </c>
      <c r="CA504" s="8" t="str">
        <f t="shared" si="519"/>
        <v/>
      </c>
      <c r="CB504" s="8" t="str">
        <f t="shared" si="520"/>
        <v/>
      </c>
      <c r="CC504" s="8" t="str">
        <f t="shared" si="521"/>
        <v/>
      </c>
      <c r="CD504" s="8" t="str">
        <f t="shared" si="522"/>
        <v/>
      </c>
      <c r="CE504" s="8" t="str">
        <f t="shared" si="523"/>
        <v/>
      </c>
      <c r="CF504" s="8" t="str">
        <f t="shared" si="524"/>
        <v/>
      </c>
      <c r="CG504" s="8" t="str">
        <f t="shared" si="563"/>
        <v/>
      </c>
      <c r="CH504" s="8" t="str">
        <f t="shared" si="525"/>
        <v/>
      </c>
      <c r="CI504" s="8" t="str">
        <f t="shared" si="564"/>
        <v/>
      </c>
      <c r="CJ504" s="8" t="str">
        <f t="shared" si="526"/>
        <v/>
      </c>
      <c r="CL504" s="10" t="str">
        <f t="shared" si="565"/>
        <v/>
      </c>
      <c r="CN504" s="22" t="str">
        <f t="shared" si="527"/>
        <v/>
      </c>
      <c r="CO504" s="22" t="str">
        <f t="shared" si="528"/>
        <v/>
      </c>
      <c r="CP504" s="22" t="str">
        <f t="shared" si="529"/>
        <v/>
      </c>
      <c r="CQ504" s="22" t="str">
        <f t="shared" si="530"/>
        <v/>
      </c>
      <c r="CR504" s="22" t="str">
        <f t="shared" si="566"/>
        <v/>
      </c>
      <c r="CS504" s="22" t="str">
        <f t="shared" si="567"/>
        <v/>
      </c>
      <c r="CY504" s="8" t="str">
        <f t="shared" si="531"/>
        <v/>
      </c>
      <c r="CZ504" s="29" t="str">
        <f t="shared" si="532"/>
        <v/>
      </c>
      <c r="DB504" s="8" t="str">
        <f t="shared" si="533"/>
        <v/>
      </c>
      <c r="DC504" s="8" t="str">
        <f t="shared" si="534"/>
        <v/>
      </c>
      <c r="DD504" s="8" t="str">
        <f t="shared" si="535"/>
        <v/>
      </c>
      <c r="DE504" s="8" t="str">
        <f t="shared" si="536"/>
        <v/>
      </c>
      <c r="DF504" s="8" t="str">
        <f t="shared" si="537"/>
        <v/>
      </c>
      <c r="DG504" s="8" t="str">
        <f t="shared" si="538"/>
        <v/>
      </c>
      <c r="DH504" s="8" t="str">
        <f t="shared" si="539"/>
        <v/>
      </c>
      <c r="DI504" s="8" t="str">
        <f t="shared" si="540"/>
        <v/>
      </c>
      <c r="DJ504" s="8" t="str">
        <f t="shared" si="541"/>
        <v/>
      </c>
      <c r="DK504" s="8" t="str">
        <f t="shared" si="542"/>
        <v/>
      </c>
      <c r="DL504" s="8" t="str">
        <f t="shared" si="543"/>
        <v/>
      </c>
      <c r="DM504" s="8" t="str">
        <f t="shared" si="544"/>
        <v/>
      </c>
      <c r="DN504" s="8" t="str">
        <f t="shared" si="545"/>
        <v/>
      </c>
      <c r="DO504" s="8" t="str">
        <f t="shared" si="546"/>
        <v/>
      </c>
      <c r="DP504" s="8" t="str">
        <f t="shared" si="547"/>
        <v/>
      </c>
      <c r="DQ504" s="8" t="str">
        <f t="shared" si="548"/>
        <v/>
      </c>
      <c r="DR504" s="8" t="str">
        <f t="shared" si="549"/>
        <v/>
      </c>
      <c r="DS504" s="8" t="str">
        <f t="shared" si="550"/>
        <v/>
      </c>
      <c r="DT504" s="8" t="str">
        <f t="shared" si="551"/>
        <v/>
      </c>
      <c r="DU504" s="8" t="str">
        <f t="shared" si="552"/>
        <v/>
      </c>
      <c r="DV504" s="8" t="str">
        <f t="shared" si="553"/>
        <v/>
      </c>
      <c r="DW504" s="8" t="str">
        <f t="shared" si="554"/>
        <v/>
      </c>
      <c r="DX504" s="8" t="str">
        <f t="shared" si="555"/>
        <v/>
      </c>
      <c r="DZ504" s="8" t="str">
        <f t="shared" si="556"/>
        <v/>
      </c>
      <c r="EB504" s="8" t="str">
        <f>IF($DZ504="", "", COUNTIF($DZ$11:$DZ504, "X"))</f>
        <v/>
      </c>
      <c r="ED504" s="10" t="str">
        <f t="shared" si="557"/>
        <v/>
      </c>
      <c r="EF504" s="8">
        <v>494</v>
      </c>
      <c r="EH504" s="10" t="str">
        <f>IF($B504="", "", IF(COUNTIF($B$11:$B504, $B504)&gt;1, "", $B504))</f>
        <v/>
      </c>
      <c r="EI504" s="8" t="str">
        <f t="shared" si="558"/>
        <v/>
      </c>
      <c r="EJ504" s="10" t="str">
        <f t="shared" si="559"/>
        <v/>
      </c>
      <c r="EL504" s="10" t="str">
        <f>IF($C504="", "", IF(COUNTIF($C$11:$C504, $C504)&gt;1, "", $C504))</f>
        <v/>
      </c>
      <c r="EM504" s="8" t="str">
        <f t="shared" si="560"/>
        <v/>
      </c>
      <c r="EN504" s="10" t="str">
        <f t="shared" si="561"/>
        <v/>
      </c>
    </row>
    <row r="505" spans="1:144" hidden="1" x14ac:dyDescent="0.35">
      <c r="A505" s="2"/>
      <c r="B505" s="41"/>
      <c r="C505" s="42"/>
      <c r="D505" s="42"/>
      <c r="E505" s="49"/>
      <c r="F505" s="49"/>
      <c r="G505" s="49"/>
      <c r="H505" s="49"/>
      <c r="I505" s="42"/>
      <c r="J505" s="50"/>
      <c r="K505" s="49"/>
      <c r="L505" s="49"/>
      <c r="M505" s="49"/>
      <c r="N505" s="49"/>
      <c r="O505" s="49"/>
      <c r="P505" s="49"/>
      <c r="Q505" s="49"/>
      <c r="R505" s="49"/>
      <c r="S505" s="50"/>
      <c r="T505" s="49"/>
      <c r="U505" s="49"/>
      <c r="V505" s="49"/>
      <c r="W505" s="50"/>
      <c r="X505" s="49"/>
      <c r="Y505" s="50"/>
      <c r="Z505" s="49"/>
      <c r="AA505" s="49"/>
      <c r="AB505" s="67"/>
      <c r="AC505" s="63"/>
      <c r="AD505" s="63"/>
      <c r="AE505" s="43"/>
      <c r="AF505" s="2"/>
      <c r="BE505" s="8" t="str">
        <f t="shared" si="562"/>
        <v/>
      </c>
      <c r="BG505" s="8" t="str">
        <f t="shared" si="499"/>
        <v/>
      </c>
      <c r="BH505" s="8" t="str">
        <f t="shared" si="500"/>
        <v/>
      </c>
      <c r="BI505" s="8" t="str">
        <f t="shared" si="501"/>
        <v/>
      </c>
      <c r="BJ505" s="8" t="str">
        <f t="shared" si="502"/>
        <v/>
      </c>
      <c r="BK505" s="8" t="str">
        <f t="shared" si="503"/>
        <v/>
      </c>
      <c r="BL505" s="8" t="str">
        <f t="shared" si="504"/>
        <v/>
      </c>
      <c r="BM505" s="8" t="str">
        <f t="shared" si="505"/>
        <v/>
      </c>
      <c r="BN505" s="8" t="str">
        <f t="shared" si="506"/>
        <v/>
      </c>
      <c r="BO505" s="8" t="str">
        <f t="shared" si="507"/>
        <v/>
      </c>
      <c r="BP505" s="8" t="str">
        <f t="shared" si="508"/>
        <v/>
      </c>
      <c r="BQ505" s="8" t="str">
        <f t="shared" si="509"/>
        <v/>
      </c>
      <c r="BR505" s="8" t="str">
        <f t="shared" si="510"/>
        <v/>
      </c>
      <c r="BS505" s="8" t="str">
        <f t="shared" si="511"/>
        <v/>
      </c>
      <c r="BT505" s="8" t="str">
        <f t="shared" si="512"/>
        <v/>
      </c>
      <c r="BU505" s="8" t="str">
        <f t="shared" si="513"/>
        <v/>
      </c>
      <c r="BV505" s="8" t="str">
        <f t="shared" si="514"/>
        <v/>
      </c>
      <c r="BW505" s="8" t="str">
        <f t="shared" si="515"/>
        <v/>
      </c>
      <c r="BX505" s="8" t="str">
        <f t="shared" si="516"/>
        <v/>
      </c>
      <c r="BY505" s="8" t="str">
        <f t="shared" si="517"/>
        <v/>
      </c>
      <c r="BZ505" s="8" t="str">
        <f t="shared" si="518"/>
        <v/>
      </c>
      <c r="CA505" s="8" t="str">
        <f t="shared" si="519"/>
        <v/>
      </c>
      <c r="CB505" s="8" t="str">
        <f t="shared" si="520"/>
        <v/>
      </c>
      <c r="CC505" s="8" t="str">
        <f t="shared" si="521"/>
        <v/>
      </c>
      <c r="CD505" s="8" t="str">
        <f t="shared" si="522"/>
        <v/>
      </c>
      <c r="CE505" s="8" t="str">
        <f t="shared" si="523"/>
        <v/>
      </c>
      <c r="CF505" s="8" t="str">
        <f t="shared" si="524"/>
        <v/>
      </c>
      <c r="CG505" s="8" t="str">
        <f t="shared" si="563"/>
        <v/>
      </c>
      <c r="CH505" s="8" t="str">
        <f t="shared" si="525"/>
        <v/>
      </c>
      <c r="CI505" s="8" t="str">
        <f t="shared" si="564"/>
        <v/>
      </c>
      <c r="CJ505" s="8" t="str">
        <f t="shared" si="526"/>
        <v/>
      </c>
      <c r="CL505" s="10" t="str">
        <f t="shared" si="565"/>
        <v/>
      </c>
      <c r="CN505" s="22" t="str">
        <f t="shared" si="527"/>
        <v/>
      </c>
      <c r="CO505" s="22" t="str">
        <f t="shared" si="528"/>
        <v/>
      </c>
      <c r="CP505" s="22" t="str">
        <f t="shared" si="529"/>
        <v/>
      </c>
      <c r="CQ505" s="22" t="str">
        <f t="shared" si="530"/>
        <v/>
      </c>
      <c r="CR505" s="22" t="str">
        <f t="shared" si="566"/>
        <v/>
      </c>
      <c r="CS505" s="22" t="str">
        <f t="shared" si="567"/>
        <v/>
      </c>
      <c r="CY505" s="8" t="str">
        <f t="shared" si="531"/>
        <v/>
      </c>
      <c r="CZ505" s="29" t="str">
        <f t="shared" si="532"/>
        <v/>
      </c>
      <c r="DB505" s="8" t="str">
        <f t="shared" si="533"/>
        <v/>
      </c>
      <c r="DC505" s="8" t="str">
        <f t="shared" si="534"/>
        <v/>
      </c>
      <c r="DD505" s="8" t="str">
        <f t="shared" si="535"/>
        <v/>
      </c>
      <c r="DE505" s="8" t="str">
        <f t="shared" si="536"/>
        <v/>
      </c>
      <c r="DF505" s="8" t="str">
        <f t="shared" si="537"/>
        <v/>
      </c>
      <c r="DG505" s="8" t="str">
        <f t="shared" si="538"/>
        <v/>
      </c>
      <c r="DH505" s="8" t="str">
        <f t="shared" si="539"/>
        <v/>
      </c>
      <c r="DI505" s="8" t="str">
        <f t="shared" si="540"/>
        <v/>
      </c>
      <c r="DJ505" s="8" t="str">
        <f t="shared" si="541"/>
        <v/>
      </c>
      <c r="DK505" s="8" t="str">
        <f t="shared" si="542"/>
        <v/>
      </c>
      <c r="DL505" s="8" t="str">
        <f t="shared" si="543"/>
        <v/>
      </c>
      <c r="DM505" s="8" t="str">
        <f t="shared" si="544"/>
        <v/>
      </c>
      <c r="DN505" s="8" t="str">
        <f t="shared" si="545"/>
        <v/>
      </c>
      <c r="DO505" s="8" t="str">
        <f t="shared" si="546"/>
        <v/>
      </c>
      <c r="DP505" s="8" t="str">
        <f t="shared" si="547"/>
        <v/>
      </c>
      <c r="DQ505" s="8" t="str">
        <f t="shared" si="548"/>
        <v/>
      </c>
      <c r="DR505" s="8" t="str">
        <f t="shared" si="549"/>
        <v/>
      </c>
      <c r="DS505" s="8" t="str">
        <f t="shared" si="550"/>
        <v/>
      </c>
      <c r="DT505" s="8" t="str">
        <f t="shared" si="551"/>
        <v/>
      </c>
      <c r="DU505" s="8" t="str">
        <f t="shared" si="552"/>
        <v/>
      </c>
      <c r="DV505" s="8" t="str">
        <f t="shared" si="553"/>
        <v/>
      </c>
      <c r="DW505" s="8" t="str">
        <f t="shared" si="554"/>
        <v/>
      </c>
      <c r="DX505" s="8" t="str">
        <f t="shared" si="555"/>
        <v/>
      </c>
      <c r="DZ505" s="8" t="str">
        <f t="shared" si="556"/>
        <v/>
      </c>
      <c r="EB505" s="8" t="str">
        <f>IF($DZ505="", "", COUNTIF($DZ$11:$DZ505, "X"))</f>
        <v/>
      </c>
      <c r="ED505" s="10" t="str">
        <f t="shared" si="557"/>
        <v/>
      </c>
      <c r="EF505" s="8">
        <v>495</v>
      </c>
      <c r="EH505" s="10" t="str">
        <f>IF($B505="", "", IF(COUNTIF($B$11:$B505, $B505)&gt;1, "", $B505))</f>
        <v/>
      </c>
      <c r="EI505" s="8" t="str">
        <f t="shared" si="558"/>
        <v/>
      </c>
      <c r="EJ505" s="10" t="str">
        <f t="shared" si="559"/>
        <v/>
      </c>
      <c r="EL505" s="10" t="str">
        <f>IF($C505="", "", IF(COUNTIF($C$11:$C505, $C505)&gt;1, "", $C505))</f>
        <v/>
      </c>
      <c r="EM505" s="8" t="str">
        <f t="shared" si="560"/>
        <v/>
      </c>
      <c r="EN505" s="10" t="str">
        <f t="shared" si="561"/>
        <v/>
      </c>
    </row>
    <row r="506" spans="1:144" hidden="1" x14ac:dyDescent="0.35">
      <c r="A506" s="2"/>
      <c r="B506" s="41"/>
      <c r="C506" s="42"/>
      <c r="D506" s="42"/>
      <c r="E506" s="49"/>
      <c r="F506" s="49"/>
      <c r="G506" s="49"/>
      <c r="H506" s="49"/>
      <c r="I506" s="42"/>
      <c r="J506" s="50"/>
      <c r="K506" s="49"/>
      <c r="L506" s="49"/>
      <c r="M506" s="49"/>
      <c r="N506" s="49"/>
      <c r="O506" s="49"/>
      <c r="P506" s="49"/>
      <c r="Q506" s="49"/>
      <c r="R506" s="49"/>
      <c r="S506" s="50"/>
      <c r="T506" s="49"/>
      <c r="U506" s="49"/>
      <c r="V506" s="49"/>
      <c r="W506" s="50"/>
      <c r="X506" s="49"/>
      <c r="Y506" s="50"/>
      <c r="Z506" s="49"/>
      <c r="AA506" s="49"/>
      <c r="AB506" s="67"/>
      <c r="AC506" s="63"/>
      <c r="AD506" s="63"/>
      <c r="AE506" s="43"/>
      <c r="AF506" s="2"/>
      <c r="BE506" s="8" t="str">
        <f t="shared" si="562"/>
        <v/>
      </c>
      <c r="BG506" s="8" t="str">
        <f t="shared" si="499"/>
        <v/>
      </c>
      <c r="BH506" s="8" t="str">
        <f t="shared" si="500"/>
        <v/>
      </c>
      <c r="BI506" s="8" t="str">
        <f t="shared" si="501"/>
        <v/>
      </c>
      <c r="BJ506" s="8" t="str">
        <f t="shared" si="502"/>
        <v/>
      </c>
      <c r="BK506" s="8" t="str">
        <f t="shared" si="503"/>
        <v/>
      </c>
      <c r="BL506" s="8" t="str">
        <f t="shared" si="504"/>
        <v/>
      </c>
      <c r="BM506" s="8" t="str">
        <f t="shared" si="505"/>
        <v/>
      </c>
      <c r="BN506" s="8" t="str">
        <f t="shared" si="506"/>
        <v/>
      </c>
      <c r="BO506" s="8" t="str">
        <f t="shared" si="507"/>
        <v/>
      </c>
      <c r="BP506" s="8" t="str">
        <f t="shared" si="508"/>
        <v/>
      </c>
      <c r="BQ506" s="8" t="str">
        <f t="shared" si="509"/>
        <v/>
      </c>
      <c r="BR506" s="8" t="str">
        <f t="shared" si="510"/>
        <v/>
      </c>
      <c r="BS506" s="8" t="str">
        <f t="shared" si="511"/>
        <v/>
      </c>
      <c r="BT506" s="8" t="str">
        <f t="shared" si="512"/>
        <v/>
      </c>
      <c r="BU506" s="8" t="str">
        <f t="shared" si="513"/>
        <v/>
      </c>
      <c r="BV506" s="8" t="str">
        <f t="shared" si="514"/>
        <v/>
      </c>
      <c r="BW506" s="8" t="str">
        <f t="shared" si="515"/>
        <v/>
      </c>
      <c r="BX506" s="8" t="str">
        <f t="shared" si="516"/>
        <v/>
      </c>
      <c r="BY506" s="8" t="str">
        <f t="shared" si="517"/>
        <v/>
      </c>
      <c r="BZ506" s="8" t="str">
        <f t="shared" si="518"/>
        <v/>
      </c>
      <c r="CA506" s="8" t="str">
        <f t="shared" si="519"/>
        <v/>
      </c>
      <c r="CB506" s="8" t="str">
        <f t="shared" si="520"/>
        <v/>
      </c>
      <c r="CC506" s="8" t="str">
        <f t="shared" si="521"/>
        <v/>
      </c>
      <c r="CD506" s="8" t="str">
        <f t="shared" si="522"/>
        <v/>
      </c>
      <c r="CE506" s="8" t="str">
        <f t="shared" si="523"/>
        <v/>
      </c>
      <c r="CF506" s="8" t="str">
        <f t="shared" si="524"/>
        <v/>
      </c>
      <c r="CG506" s="8" t="str">
        <f t="shared" si="563"/>
        <v/>
      </c>
      <c r="CH506" s="8" t="str">
        <f t="shared" si="525"/>
        <v/>
      </c>
      <c r="CI506" s="8" t="str">
        <f t="shared" si="564"/>
        <v/>
      </c>
      <c r="CJ506" s="8" t="str">
        <f t="shared" si="526"/>
        <v/>
      </c>
      <c r="CL506" s="10" t="str">
        <f t="shared" si="565"/>
        <v/>
      </c>
      <c r="CN506" s="22" t="str">
        <f t="shared" si="527"/>
        <v/>
      </c>
      <c r="CO506" s="22" t="str">
        <f t="shared" si="528"/>
        <v/>
      </c>
      <c r="CP506" s="22" t="str">
        <f t="shared" si="529"/>
        <v/>
      </c>
      <c r="CQ506" s="22" t="str">
        <f t="shared" si="530"/>
        <v/>
      </c>
      <c r="CR506" s="22" t="str">
        <f t="shared" si="566"/>
        <v/>
      </c>
      <c r="CS506" s="22" t="str">
        <f t="shared" si="567"/>
        <v/>
      </c>
      <c r="CY506" s="8" t="str">
        <f t="shared" si="531"/>
        <v/>
      </c>
      <c r="CZ506" s="29" t="str">
        <f t="shared" si="532"/>
        <v/>
      </c>
      <c r="DB506" s="8" t="str">
        <f t="shared" si="533"/>
        <v/>
      </c>
      <c r="DC506" s="8" t="str">
        <f t="shared" si="534"/>
        <v/>
      </c>
      <c r="DD506" s="8" t="str">
        <f t="shared" si="535"/>
        <v/>
      </c>
      <c r="DE506" s="8" t="str">
        <f t="shared" si="536"/>
        <v/>
      </c>
      <c r="DF506" s="8" t="str">
        <f t="shared" si="537"/>
        <v/>
      </c>
      <c r="DG506" s="8" t="str">
        <f t="shared" si="538"/>
        <v/>
      </c>
      <c r="DH506" s="8" t="str">
        <f t="shared" si="539"/>
        <v/>
      </c>
      <c r="DI506" s="8" t="str">
        <f t="shared" si="540"/>
        <v/>
      </c>
      <c r="DJ506" s="8" t="str">
        <f t="shared" si="541"/>
        <v/>
      </c>
      <c r="DK506" s="8" t="str">
        <f t="shared" si="542"/>
        <v/>
      </c>
      <c r="DL506" s="8" t="str">
        <f t="shared" si="543"/>
        <v/>
      </c>
      <c r="DM506" s="8" t="str">
        <f t="shared" si="544"/>
        <v/>
      </c>
      <c r="DN506" s="8" t="str">
        <f t="shared" si="545"/>
        <v/>
      </c>
      <c r="DO506" s="8" t="str">
        <f t="shared" si="546"/>
        <v/>
      </c>
      <c r="DP506" s="8" t="str">
        <f t="shared" si="547"/>
        <v/>
      </c>
      <c r="DQ506" s="8" t="str">
        <f t="shared" si="548"/>
        <v/>
      </c>
      <c r="DR506" s="8" t="str">
        <f t="shared" si="549"/>
        <v/>
      </c>
      <c r="DS506" s="8" t="str">
        <f t="shared" si="550"/>
        <v/>
      </c>
      <c r="DT506" s="8" t="str">
        <f t="shared" si="551"/>
        <v/>
      </c>
      <c r="DU506" s="8" t="str">
        <f t="shared" si="552"/>
        <v/>
      </c>
      <c r="DV506" s="8" t="str">
        <f t="shared" si="553"/>
        <v/>
      </c>
      <c r="DW506" s="8" t="str">
        <f t="shared" si="554"/>
        <v/>
      </c>
      <c r="DX506" s="8" t="str">
        <f t="shared" si="555"/>
        <v/>
      </c>
      <c r="DZ506" s="8" t="str">
        <f t="shared" si="556"/>
        <v/>
      </c>
      <c r="EB506" s="8" t="str">
        <f>IF($DZ506="", "", COUNTIF($DZ$11:$DZ506, "X"))</f>
        <v/>
      </c>
      <c r="ED506" s="10" t="str">
        <f t="shared" si="557"/>
        <v/>
      </c>
      <c r="EF506" s="8">
        <v>496</v>
      </c>
      <c r="EH506" s="10" t="str">
        <f>IF($B506="", "", IF(COUNTIF($B$11:$B506, $B506)&gt;1, "", $B506))</f>
        <v/>
      </c>
      <c r="EI506" s="8" t="str">
        <f t="shared" si="558"/>
        <v/>
      </c>
      <c r="EJ506" s="10" t="str">
        <f t="shared" si="559"/>
        <v/>
      </c>
      <c r="EL506" s="10" t="str">
        <f>IF($C506="", "", IF(COUNTIF($C$11:$C506, $C506)&gt;1, "", $C506))</f>
        <v/>
      </c>
      <c r="EM506" s="8" t="str">
        <f t="shared" si="560"/>
        <v/>
      </c>
      <c r="EN506" s="10" t="str">
        <f t="shared" si="561"/>
        <v/>
      </c>
    </row>
    <row r="507" spans="1:144" hidden="1" x14ac:dyDescent="0.35">
      <c r="A507" s="2"/>
      <c r="B507" s="41"/>
      <c r="C507" s="42"/>
      <c r="D507" s="42"/>
      <c r="E507" s="49"/>
      <c r="F507" s="49"/>
      <c r="G507" s="49"/>
      <c r="H507" s="49"/>
      <c r="I507" s="42"/>
      <c r="J507" s="50"/>
      <c r="K507" s="49"/>
      <c r="L507" s="49"/>
      <c r="M507" s="49"/>
      <c r="N507" s="49"/>
      <c r="O507" s="49"/>
      <c r="P507" s="49"/>
      <c r="Q507" s="49"/>
      <c r="R507" s="49"/>
      <c r="S507" s="50"/>
      <c r="T507" s="49"/>
      <c r="U507" s="49"/>
      <c r="V507" s="49"/>
      <c r="W507" s="50"/>
      <c r="X507" s="49"/>
      <c r="Y507" s="50"/>
      <c r="Z507" s="49"/>
      <c r="AA507" s="49"/>
      <c r="AB507" s="67"/>
      <c r="AC507" s="63"/>
      <c r="AD507" s="63"/>
      <c r="AE507" s="43"/>
      <c r="AF507" s="2"/>
      <c r="BE507" s="8" t="str">
        <f t="shared" si="562"/>
        <v/>
      </c>
      <c r="BG507" s="8" t="str">
        <f t="shared" si="499"/>
        <v/>
      </c>
      <c r="BH507" s="8" t="str">
        <f t="shared" si="500"/>
        <v/>
      </c>
      <c r="BI507" s="8" t="str">
        <f t="shared" si="501"/>
        <v/>
      </c>
      <c r="BJ507" s="8" t="str">
        <f t="shared" si="502"/>
        <v/>
      </c>
      <c r="BK507" s="8" t="str">
        <f t="shared" si="503"/>
        <v/>
      </c>
      <c r="BL507" s="8" t="str">
        <f t="shared" si="504"/>
        <v/>
      </c>
      <c r="BM507" s="8" t="str">
        <f t="shared" si="505"/>
        <v/>
      </c>
      <c r="BN507" s="8" t="str">
        <f t="shared" si="506"/>
        <v/>
      </c>
      <c r="BO507" s="8" t="str">
        <f t="shared" si="507"/>
        <v/>
      </c>
      <c r="BP507" s="8" t="str">
        <f t="shared" si="508"/>
        <v/>
      </c>
      <c r="BQ507" s="8" t="str">
        <f t="shared" si="509"/>
        <v/>
      </c>
      <c r="BR507" s="8" t="str">
        <f t="shared" si="510"/>
        <v/>
      </c>
      <c r="BS507" s="8" t="str">
        <f t="shared" si="511"/>
        <v/>
      </c>
      <c r="BT507" s="8" t="str">
        <f t="shared" si="512"/>
        <v/>
      </c>
      <c r="BU507" s="8" t="str">
        <f t="shared" si="513"/>
        <v/>
      </c>
      <c r="BV507" s="8" t="str">
        <f t="shared" si="514"/>
        <v/>
      </c>
      <c r="BW507" s="8" t="str">
        <f t="shared" si="515"/>
        <v/>
      </c>
      <c r="BX507" s="8" t="str">
        <f t="shared" si="516"/>
        <v/>
      </c>
      <c r="BY507" s="8" t="str">
        <f t="shared" si="517"/>
        <v/>
      </c>
      <c r="BZ507" s="8" t="str">
        <f t="shared" si="518"/>
        <v/>
      </c>
      <c r="CA507" s="8" t="str">
        <f t="shared" si="519"/>
        <v/>
      </c>
      <c r="CB507" s="8" t="str">
        <f t="shared" si="520"/>
        <v/>
      </c>
      <c r="CC507" s="8" t="str">
        <f t="shared" si="521"/>
        <v/>
      </c>
      <c r="CD507" s="8" t="str">
        <f t="shared" si="522"/>
        <v/>
      </c>
      <c r="CE507" s="8" t="str">
        <f t="shared" si="523"/>
        <v/>
      </c>
      <c r="CF507" s="8" t="str">
        <f t="shared" si="524"/>
        <v/>
      </c>
      <c r="CG507" s="8" t="str">
        <f t="shared" si="563"/>
        <v/>
      </c>
      <c r="CH507" s="8" t="str">
        <f t="shared" si="525"/>
        <v/>
      </c>
      <c r="CI507" s="8" t="str">
        <f t="shared" si="564"/>
        <v/>
      </c>
      <c r="CJ507" s="8" t="str">
        <f t="shared" si="526"/>
        <v/>
      </c>
      <c r="CL507" s="10" t="str">
        <f t="shared" si="565"/>
        <v/>
      </c>
      <c r="CN507" s="22" t="str">
        <f t="shared" si="527"/>
        <v/>
      </c>
      <c r="CO507" s="22" t="str">
        <f t="shared" si="528"/>
        <v/>
      </c>
      <c r="CP507" s="22" t="str">
        <f t="shared" si="529"/>
        <v/>
      </c>
      <c r="CQ507" s="22" t="str">
        <f t="shared" si="530"/>
        <v/>
      </c>
      <c r="CR507" s="22" t="str">
        <f t="shared" si="566"/>
        <v/>
      </c>
      <c r="CS507" s="22" t="str">
        <f t="shared" si="567"/>
        <v/>
      </c>
      <c r="CY507" s="8" t="str">
        <f t="shared" si="531"/>
        <v/>
      </c>
      <c r="CZ507" s="29" t="str">
        <f t="shared" si="532"/>
        <v/>
      </c>
      <c r="DB507" s="8" t="str">
        <f t="shared" si="533"/>
        <v/>
      </c>
      <c r="DC507" s="8" t="str">
        <f t="shared" si="534"/>
        <v/>
      </c>
      <c r="DD507" s="8" t="str">
        <f t="shared" si="535"/>
        <v/>
      </c>
      <c r="DE507" s="8" t="str">
        <f t="shared" si="536"/>
        <v/>
      </c>
      <c r="DF507" s="8" t="str">
        <f t="shared" si="537"/>
        <v/>
      </c>
      <c r="DG507" s="8" t="str">
        <f t="shared" si="538"/>
        <v/>
      </c>
      <c r="DH507" s="8" t="str">
        <f t="shared" si="539"/>
        <v/>
      </c>
      <c r="DI507" s="8" t="str">
        <f t="shared" si="540"/>
        <v/>
      </c>
      <c r="DJ507" s="8" t="str">
        <f t="shared" si="541"/>
        <v/>
      </c>
      <c r="DK507" s="8" t="str">
        <f t="shared" si="542"/>
        <v/>
      </c>
      <c r="DL507" s="8" t="str">
        <f t="shared" si="543"/>
        <v/>
      </c>
      <c r="DM507" s="8" t="str">
        <f t="shared" si="544"/>
        <v/>
      </c>
      <c r="DN507" s="8" t="str">
        <f t="shared" si="545"/>
        <v/>
      </c>
      <c r="DO507" s="8" t="str">
        <f t="shared" si="546"/>
        <v/>
      </c>
      <c r="DP507" s="8" t="str">
        <f t="shared" si="547"/>
        <v/>
      </c>
      <c r="DQ507" s="8" t="str">
        <f t="shared" si="548"/>
        <v/>
      </c>
      <c r="DR507" s="8" t="str">
        <f t="shared" si="549"/>
        <v/>
      </c>
      <c r="DS507" s="8" t="str">
        <f t="shared" si="550"/>
        <v/>
      </c>
      <c r="DT507" s="8" t="str">
        <f t="shared" si="551"/>
        <v/>
      </c>
      <c r="DU507" s="8" t="str">
        <f t="shared" si="552"/>
        <v/>
      </c>
      <c r="DV507" s="8" t="str">
        <f t="shared" si="553"/>
        <v/>
      </c>
      <c r="DW507" s="8" t="str">
        <f t="shared" si="554"/>
        <v/>
      </c>
      <c r="DX507" s="8" t="str">
        <f t="shared" si="555"/>
        <v/>
      </c>
      <c r="DZ507" s="8" t="str">
        <f t="shared" si="556"/>
        <v/>
      </c>
      <c r="EB507" s="8" t="str">
        <f>IF($DZ507="", "", COUNTIF($DZ$11:$DZ507, "X"))</f>
        <v/>
      </c>
      <c r="ED507" s="10" t="str">
        <f t="shared" si="557"/>
        <v/>
      </c>
      <c r="EF507" s="8">
        <v>497</v>
      </c>
      <c r="EH507" s="10" t="str">
        <f>IF($B507="", "", IF(COUNTIF($B$11:$B507, $B507)&gt;1, "", $B507))</f>
        <v/>
      </c>
      <c r="EI507" s="8" t="str">
        <f t="shared" si="558"/>
        <v/>
      </c>
      <c r="EJ507" s="10" t="str">
        <f t="shared" si="559"/>
        <v/>
      </c>
      <c r="EL507" s="10" t="str">
        <f>IF($C507="", "", IF(COUNTIF($C$11:$C507, $C507)&gt;1, "", $C507))</f>
        <v/>
      </c>
      <c r="EM507" s="8" t="str">
        <f t="shared" si="560"/>
        <v/>
      </c>
      <c r="EN507" s="10" t="str">
        <f t="shared" si="561"/>
        <v/>
      </c>
    </row>
    <row r="508" spans="1:144" hidden="1" x14ac:dyDescent="0.35">
      <c r="A508" s="2"/>
      <c r="B508" s="41"/>
      <c r="C508" s="42"/>
      <c r="D508" s="42"/>
      <c r="E508" s="49"/>
      <c r="F508" s="49"/>
      <c r="G508" s="49"/>
      <c r="H508" s="49"/>
      <c r="I508" s="42"/>
      <c r="J508" s="50"/>
      <c r="K508" s="49"/>
      <c r="L508" s="49"/>
      <c r="M508" s="49"/>
      <c r="N508" s="49"/>
      <c r="O508" s="49"/>
      <c r="P508" s="49"/>
      <c r="Q508" s="49"/>
      <c r="R508" s="49"/>
      <c r="S508" s="50"/>
      <c r="T508" s="49"/>
      <c r="U508" s="49"/>
      <c r="V508" s="49"/>
      <c r="W508" s="50"/>
      <c r="X508" s="49"/>
      <c r="Y508" s="50"/>
      <c r="Z508" s="49"/>
      <c r="AA508" s="49"/>
      <c r="AB508" s="67"/>
      <c r="AC508" s="63"/>
      <c r="AD508" s="63"/>
      <c r="AE508" s="43"/>
      <c r="AF508" s="2"/>
      <c r="BE508" s="8" t="str">
        <f t="shared" si="562"/>
        <v/>
      </c>
      <c r="BG508" s="8" t="str">
        <f t="shared" si="499"/>
        <v/>
      </c>
      <c r="BH508" s="8" t="str">
        <f t="shared" si="500"/>
        <v/>
      </c>
      <c r="BI508" s="8" t="str">
        <f t="shared" si="501"/>
        <v/>
      </c>
      <c r="BJ508" s="8" t="str">
        <f t="shared" si="502"/>
        <v/>
      </c>
      <c r="BK508" s="8" t="str">
        <f t="shared" si="503"/>
        <v/>
      </c>
      <c r="BL508" s="8" t="str">
        <f t="shared" si="504"/>
        <v/>
      </c>
      <c r="BM508" s="8" t="str">
        <f t="shared" si="505"/>
        <v/>
      </c>
      <c r="BN508" s="8" t="str">
        <f t="shared" si="506"/>
        <v/>
      </c>
      <c r="BO508" s="8" t="str">
        <f t="shared" si="507"/>
        <v/>
      </c>
      <c r="BP508" s="8" t="str">
        <f t="shared" si="508"/>
        <v/>
      </c>
      <c r="BQ508" s="8" t="str">
        <f t="shared" si="509"/>
        <v/>
      </c>
      <c r="BR508" s="8" t="str">
        <f t="shared" si="510"/>
        <v/>
      </c>
      <c r="BS508" s="8" t="str">
        <f t="shared" si="511"/>
        <v/>
      </c>
      <c r="BT508" s="8" t="str">
        <f t="shared" si="512"/>
        <v/>
      </c>
      <c r="BU508" s="8" t="str">
        <f t="shared" si="513"/>
        <v/>
      </c>
      <c r="BV508" s="8" t="str">
        <f t="shared" si="514"/>
        <v/>
      </c>
      <c r="BW508" s="8" t="str">
        <f t="shared" si="515"/>
        <v/>
      </c>
      <c r="BX508" s="8" t="str">
        <f t="shared" si="516"/>
        <v/>
      </c>
      <c r="BY508" s="8" t="str">
        <f t="shared" si="517"/>
        <v/>
      </c>
      <c r="BZ508" s="8" t="str">
        <f t="shared" si="518"/>
        <v/>
      </c>
      <c r="CA508" s="8" t="str">
        <f t="shared" si="519"/>
        <v/>
      </c>
      <c r="CB508" s="8" t="str">
        <f t="shared" si="520"/>
        <v/>
      </c>
      <c r="CC508" s="8" t="str">
        <f t="shared" si="521"/>
        <v/>
      </c>
      <c r="CD508" s="8" t="str">
        <f t="shared" si="522"/>
        <v/>
      </c>
      <c r="CE508" s="8" t="str">
        <f t="shared" si="523"/>
        <v/>
      </c>
      <c r="CF508" s="8" t="str">
        <f t="shared" si="524"/>
        <v/>
      </c>
      <c r="CG508" s="8" t="str">
        <f t="shared" si="563"/>
        <v/>
      </c>
      <c r="CH508" s="8" t="str">
        <f t="shared" si="525"/>
        <v/>
      </c>
      <c r="CI508" s="8" t="str">
        <f t="shared" si="564"/>
        <v/>
      </c>
      <c r="CJ508" s="8" t="str">
        <f t="shared" si="526"/>
        <v/>
      </c>
      <c r="CL508" s="10" t="str">
        <f t="shared" si="565"/>
        <v/>
      </c>
      <c r="CN508" s="22" t="str">
        <f t="shared" si="527"/>
        <v/>
      </c>
      <c r="CO508" s="22" t="str">
        <f t="shared" si="528"/>
        <v/>
      </c>
      <c r="CP508" s="22" t="str">
        <f t="shared" si="529"/>
        <v/>
      </c>
      <c r="CQ508" s="22" t="str">
        <f t="shared" si="530"/>
        <v/>
      </c>
      <c r="CR508" s="22" t="str">
        <f t="shared" si="566"/>
        <v/>
      </c>
      <c r="CS508" s="22" t="str">
        <f t="shared" si="567"/>
        <v/>
      </c>
      <c r="CY508" s="8" t="str">
        <f t="shared" si="531"/>
        <v/>
      </c>
      <c r="CZ508" s="29" t="str">
        <f t="shared" si="532"/>
        <v/>
      </c>
      <c r="DB508" s="8" t="str">
        <f t="shared" si="533"/>
        <v/>
      </c>
      <c r="DC508" s="8" t="str">
        <f t="shared" si="534"/>
        <v/>
      </c>
      <c r="DD508" s="8" t="str">
        <f t="shared" si="535"/>
        <v/>
      </c>
      <c r="DE508" s="8" t="str">
        <f t="shared" si="536"/>
        <v/>
      </c>
      <c r="DF508" s="8" t="str">
        <f t="shared" si="537"/>
        <v/>
      </c>
      <c r="DG508" s="8" t="str">
        <f t="shared" si="538"/>
        <v/>
      </c>
      <c r="DH508" s="8" t="str">
        <f t="shared" si="539"/>
        <v/>
      </c>
      <c r="DI508" s="8" t="str">
        <f t="shared" si="540"/>
        <v/>
      </c>
      <c r="DJ508" s="8" t="str">
        <f t="shared" si="541"/>
        <v/>
      </c>
      <c r="DK508" s="8" t="str">
        <f t="shared" si="542"/>
        <v/>
      </c>
      <c r="DL508" s="8" t="str">
        <f t="shared" si="543"/>
        <v/>
      </c>
      <c r="DM508" s="8" t="str">
        <f t="shared" si="544"/>
        <v/>
      </c>
      <c r="DN508" s="8" t="str">
        <f t="shared" si="545"/>
        <v/>
      </c>
      <c r="DO508" s="8" t="str">
        <f t="shared" si="546"/>
        <v/>
      </c>
      <c r="DP508" s="8" t="str">
        <f t="shared" si="547"/>
        <v/>
      </c>
      <c r="DQ508" s="8" t="str">
        <f t="shared" si="548"/>
        <v/>
      </c>
      <c r="DR508" s="8" t="str">
        <f t="shared" si="549"/>
        <v/>
      </c>
      <c r="DS508" s="8" t="str">
        <f t="shared" si="550"/>
        <v/>
      </c>
      <c r="DT508" s="8" t="str">
        <f t="shared" si="551"/>
        <v/>
      </c>
      <c r="DU508" s="8" t="str">
        <f t="shared" si="552"/>
        <v/>
      </c>
      <c r="DV508" s="8" t="str">
        <f t="shared" si="553"/>
        <v/>
      </c>
      <c r="DW508" s="8" t="str">
        <f t="shared" si="554"/>
        <v/>
      </c>
      <c r="DX508" s="8" t="str">
        <f t="shared" si="555"/>
        <v/>
      </c>
      <c r="DZ508" s="8" t="str">
        <f t="shared" si="556"/>
        <v/>
      </c>
      <c r="EB508" s="8" t="str">
        <f>IF($DZ508="", "", COUNTIF($DZ$11:$DZ508, "X"))</f>
        <v/>
      </c>
      <c r="ED508" s="10" t="str">
        <f t="shared" si="557"/>
        <v/>
      </c>
      <c r="EF508" s="8">
        <v>498</v>
      </c>
      <c r="EH508" s="10" t="str">
        <f>IF($B508="", "", IF(COUNTIF($B$11:$B508, $B508)&gt;1, "", $B508))</f>
        <v/>
      </c>
      <c r="EI508" s="8" t="str">
        <f t="shared" si="558"/>
        <v/>
      </c>
      <c r="EJ508" s="10" t="str">
        <f t="shared" si="559"/>
        <v/>
      </c>
      <c r="EL508" s="10" t="str">
        <f>IF($C508="", "", IF(COUNTIF($C$11:$C508, $C508)&gt;1, "", $C508))</f>
        <v/>
      </c>
      <c r="EM508" s="8" t="str">
        <f t="shared" si="560"/>
        <v/>
      </c>
      <c r="EN508" s="10" t="str">
        <f t="shared" si="561"/>
        <v/>
      </c>
    </row>
    <row r="509" spans="1:144" hidden="1" x14ac:dyDescent="0.35">
      <c r="A509" s="2"/>
      <c r="B509" s="41"/>
      <c r="C509" s="42"/>
      <c r="D509" s="42"/>
      <c r="E509" s="49"/>
      <c r="F509" s="49"/>
      <c r="G509" s="49"/>
      <c r="H509" s="49"/>
      <c r="I509" s="42"/>
      <c r="J509" s="50"/>
      <c r="K509" s="49"/>
      <c r="L509" s="49"/>
      <c r="M509" s="49"/>
      <c r="N509" s="49"/>
      <c r="O509" s="49"/>
      <c r="P509" s="49"/>
      <c r="Q509" s="49"/>
      <c r="R509" s="49"/>
      <c r="S509" s="50"/>
      <c r="T509" s="49"/>
      <c r="U509" s="49"/>
      <c r="V509" s="49"/>
      <c r="W509" s="50"/>
      <c r="X509" s="49"/>
      <c r="Y509" s="50"/>
      <c r="Z509" s="49"/>
      <c r="AA509" s="49"/>
      <c r="AB509" s="67"/>
      <c r="AC509" s="63"/>
      <c r="AD509" s="63"/>
      <c r="AE509" s="43"/>
      <c r="AF509" s="2"/>
      <c r="BE509" s="8" t="str">
        <f t="shared" si="562"/>
        <v/>
      </c>
      <c r="BG509" s="8" t="str">
        <f t="shared" si="499"/>
        <v/>
      </c>
      <c r="BH509" s="8" t="str">
        <f t="shared" si="500"/>
        <v/>
      </c>
      <c r="BI509" s="8" t="str">
        <f t="shared" si="501"/>
        <v/>
      </c>
      <c r="BJ509" s="8" t="str">
        <f t="shared" si="502"/>
        <v/>
      </c>
      <c r="BK509" s="8" t="str">
        <f t="shared" si="503"/>
        <v/>
      </c>
      <c r="BL509" s="8" t="str">
        <f t="shared" si="504"/>
        <v/>
      </c>
      <c r="BM509" s="8" t="str">
        <f t="shared" si="505"/>
        <v/>
      </c>
      <c r="BN509" s="8" t="str">
        <f t="shared" si="506"/>
        <v/>
      </c>
      <c r="BO509" s="8" t="str">
        <f t="shared" si="507"/>
        <v/>
      </c>
      <c r="BP509" s="8" t="str">
        <f t="shared" si="508"/>
        <v/>
      </c>
      <c r="BQ509" s="8" t="str">
        <f t="shared" si="509"/>
        <v/>
      </c>
      <c r="BR509" s="8" t="str">
        <f t="shared" si="510"/>
        <v/>
      </c>
      <c r="BS509" s="8" t="str">
        <f t="shared" si="511"/>
        <v/>
      </c>
      <c r="BT509" s="8" t="str">
        <f t="shared" si="512"/>
        <v/>
      </c>
      <c r="BU509" s="8" t="str">
        <f t="shared" si="513"/>
        <v/>
      </c>
      <c r="BV509" s="8" t="str">
        <f t="shared" si="514"/>
        <v/>
      </c>
      <c r="BW509" s="8" t="str">
        <f t="shared" si="515"/>
        <v/>
      </c>
      <c r="BX509" s="8" t="str">
        <f t="shared" si="516"/>
        <v/>
      </c>
      <c r="BY509" s="8" t="str">
        <f t="shared" si="517"/>
        <v/>
      </c>
      <c r="BZ509" s="8" t="str">
        <f t="shared" si="518"/>
        <v/>
      </c>
      <c r="CA509" s="8" t="str">
        <f t="shared" si="519"/>
        <v/>
      </c>
      <c r="CB509" s="8" t="str">
        <f t="shared" si="520"/>
        <v/>
      </c>
      <c r="CC509" s="8" t="str">
        <f t="shared" si="521"/>
        <v/>
      </c>
      <c r="CD509" s="8" t="str">
        <f t="shared" si="522"/>
        <v/>
      </c>
      <c r="CE509" s="8" t="str">
        <f t="shared" si="523"/>
        <v/>
      </c>
      <c r="CF509" s="8" t="str">
        <f t="shared" si="524"/>
        <v/>
      </c>
      <c r="CG509" s="8" t="str">
        <f t="shared" si="563"/>
        <v/>
      </c>
      <c r="CH509" s="8" t="str">
        <f t="shared" si="525"/>
        <v/>
      </c>
      <c r="CI509" s="8" t="str">
        <f t="shared" si="564"/>
        <v/>
      </c>
      <c r="CJ509" s="8" t="str">
        <f t="shared" si="526"/>
        <v/>
      </c>
      <c r="CL509" s="10" t="str">
        <f t="shared" si="565"/>
        <v/>
      </c>
      <c r="CN509" s="22" t="str">
        <f t="shared" si="527"/>
        <v/>
      </c>
      <c r="CO509" s="22" t="str">
        <f t="shared" si="528"/>
        <v/>
      </c>
      <c r="CP509" s="22" t="str">
        <f t="shared" si="529"/>
        <v/>
      </c>
      <c r="CQ509" s="22" t="str">
        <f t="shared" si="530"/>
        <v/>
      </c>
      <c r="CR509" s="22" t="str">
        <f t="shared" si="566"/>
        <v/>
      </c>
      <c r="CS509" s="22" t="str">
        <f t="shared" si="567"/>
        <v/>
      </c>
      <c r="CY509" s="8" t="str">
        <f t="shared" si="531"/>
        <v/>
      </c>
      <c r="CZ509" s="29" t="str">
        <f t="shared" si="532"/>
        <v/>
      </c>
      <c r="DB509" s="8" t="str">
        <f t="shared" si="533"/>
        <v/>
      </c>
      <c r="DC509" s="8" t="str">
        <f t="shared" si="534"/>
        <v/>
      </c>
      <c r="DD509" s="8" t="str">
        <f t="shared" si="535"/>
        <v/>
      </c>
      <c r="DE509" s="8" t="str">
        <f t="shared" si="536"/>
        <v/>
      </c>
      <c r="DF509" s="8" t="str">
        <f t="shared" si="537"/>
        <v/>
      </c>
      <c r="DG509" s="8" t="str">
        <f t="shared" si="538"/>
        <v/>
      </c>
      <c r="DH509" s="8" t="str">
        <f t="shared" si="539"/>
        <v/>
      </c>
      <c r="DI509" s="8" t="str">
        <f t="shared" si="540"/>
        <v/>
      </c>
      <c r="DJ509" s="8" t="str">
        <f t="shared" si="541"/>
        <v/>
      </c>
      <c r="DK509" s="8" t="str">
        <f t="shared" si="542"/>
        <v/>
      </c>
      <c r="DL509" s="8" t="str">
        <f t="shared" si="543"/>
        <v/>
      </c>
      <c r="DM509" s="8" t="str">
        <f t="shared" si="544"/>
        <v/>
      </c>
      <c r="DN509" s="8" t="str">
        <f t="shared" si="545"/>
        <v/>
      </c>
      <c r="DO509" s="8" t="str">
        <f t="shared" si="546"/>
        <v/>
      </c>
      <c r="DP509" s="8" t="str">
        <f t="shared" si="547"/>
        <v/>
      </c>
      <c r="DQ509" s="8" t="str">
        <f t="shared" si="548"/>
        <v/>
      </c>
      <c r="DR509" s="8" t="str">
        <f t="shared" si="549"/>
        <v/>
      </c>
      <c r="DS509" s="8" t="str">
        <f t="shared" si="550"/>
        <v/>
      </c>
      <c r="DT509" s="8" t="str">
        <f t="shared" si="551"/>
        <v/>
      </c>
      <c r="DU509" s="8" t="str">
        <f t="shared" si="552"/>
        <v/>
      </c>
      <c r="DV509" s="8" t="str">
        <f t="shared" si="553"/>
        <v/>
      </c>
      <c r="DW509" s="8" t="str">
        <f t="shared" si="554"/>
        <v/>
      </c>
      <c r="DX509" s="8" t="str">
        <f t="shared" si="555"/>
        <v/>
      </c>
      <c r="DZ509" s="8" t="str">
        <f t="shared" si="556"/>
        <v/>
      </c>
      <c r="EB509" s="8" t="str">
        <f>IF($DZ509="", "", COUNTIF($DZ$11:$DZ509, "X"))</f>
        <v/>
      </c>
      <c r="ED509" s="10" t="str">
        <f t="shared" si="557"/>
        <v/>
      </c>
      <c r="EF509" s="8">
        <v>499</v>
      </c>
      <c r="EH509" s="10" t="str">
        <f>IF($B509="", "", IF(COUNTIF($B$11:$B509, $B509)&gt;1, "", $B509))</f>
        <v/>
      </c>
      <c r="EI509" s="8" t="str">
        <f t="shared" si="558"/>
        <v/>
      </c>
      <c r="EJ509" s="10" t="str">
        <f t="shared" si="559"/>
        <v/>
      </c>
      <c r="EL509" s="10" t="str">
        <f>IF($C509="", "", IF(COUNTIF($C$11:$C509, $C509)&gt;1, "", $C509))</f>
        <v/>
      </c>
      <c r="EM509" s="8" t="str">
        <f t="shared" si="560"/>
        <v/>
      </c>
      <c r="EN509" s="10" t="str">
        <f t="shared" si="561"/>
        <v/>
      </c>
    </row>
    <row r="510" spans="1:144" hidden="1" x14ac:dyDescent="0.35">
      <c r="A510" s="2"/>
      <c r="B510" s="44"/>
      <c r="C510" s="45"/>
      <c r="D510" s="45"/>
      <c r="E510" s="51"/>
      <c r="F510" s="51"/>
      <c r="G510" s="51"/>
      <c r="H510" s="51"/>
      <c r="I510" s="45"/>
      <c r="J510" s="52"/>
      <c r="K510" s="51"/>
      <c r="L510" s="51"/>
      <c r="M510" s="51"/>
      <c r="N510" s="51"/>
      <c r="O510" s="51"/>
      <c r="P510" s="51"/>
      <c r="Q510" s="51"/>
      <c r="R510" s="51"/>
      <c r="S510" s="52"/>
      <c r="T510" s="51"/>
      <c r="U510" s="51"/>
      <c r="V510" s="51"/>
      <c r="W510" s="52"/>
      <c r="X510" s="51"/>
      <c r="Y510" s="52"/>
      <c r="Z510" s="51"/>
      <c r="AA510" s="51"/>
      <c r="AB510" s="68"/>
      <c r="AC510" s="64"/>
      <c r="AD510" s="64"/>
      <c r="AE510" s="46"/>
      <c r="AF510" s="2"/>
      <c r="BE510" s="7" t="str">
        <f t="shared" ref="BE510" si="568">IF(COUNTIF($B510:$AE510, "")=30, "", "X")</f>
        <v/>
      </c>
      <c r="BG510" s="7" t="str">
        <f t="shared" si="499"/>
        <v/>
      </c>
      <c r="BH510" s="7" t="str">
        <f t="shared" si="500"/>
        <v/>
      </c>
      <c r="BI510" s="7" t="str">
        <f t="shared" si="501"/>
        <v/>
      </c>
      <c r="BJ510" s="7" t="str">
        <f t="shared" ref="BJ510" si="569">IF($BE510="", "", IF(AND(BJ$5="X", E510=""), $BE$6, IF(AND(NOT(E510=""), ISNUMBER(E510)=FALSE), $BE$7, "")))</f>
        <v/>
      </c>
      <c r="BK510" s="7" t="str">
        <f t="shared" ref="BK510" si="570">IF($BE510="", "", IF(AND(BK$5="X", F510=""), $BE$6, IF(AND(NOT(F510=""), ISNUMBER(F510)=FALSE), $BE$7, "")))</f>
        <v/>
      </c>
      <c r="BL510" s="7" t="str">
        <f t="shared" ref="BL510" si="571">IF($BE510="", "", IF(AND(BL$5="X", G510=""), $BE$6, IF(AND(NOT(G510=""), ISNUMBER(G510)=FALSE), $BE$7, "")))</f>
        <v/>
      </c>
      <c r="BM510" s="7" t="str">
        <f t="shared" ref="BM510" si="572">IF($BE510="", "", IF(AND(BM$5="X", H510=""), $BE$6, IF(AND(NOT(H510=""), ISNUMBER(H510)=FALSE), $BE$7, "")))</f>
        <v/>
      </c>
      <c r="BN510" s="7" t="str">
        <f t="shared" ref="BN510" si="573">IF($BE510="", "", IF(AND(BN$5="X", I510=""), $BE$6, IF(AND(NOT(I510=""), COUNTIF(AI$11:AI$16, I510)=0), $BE$7, "")))</f>
        <v/>
      </c>
      <c r="BO510" s="7" t="str">
        <f t="shared" ref="BO510" si="574">IF($BE510="", "", IF(AND(BO$5="X", J510=""), $BE$6, IF(AND(NOT(J510=""), COUNTIF(AJ$11:AJ$12, J510)=0), $BE$7, "")))</f>
        <v/>
      </c>
      <c r="BP510" s="7" t="str">
        <f t="shared" ref="BP510" si="575">IF($BE510="", "", IF(AND(BP$5="X", K510=""), $BE$6, IF(AND(NOT(K510=""), COUNTIF(AK$11:AK$11, K510)=0, ISNUMBER(K510)=FALSE), $BE$7, "")))</f>
        <v/>
      </c>
      <c r="BQ510" s="7" t="str">
        <f t="shared" ref="BQ510" si="576">IF($BE510="", "", IF(AND(BQ$5="X", L510=""), $BE$6, IF(AND(NOT(L510=""), COUNTIF(AL$11:AL$11, L510)=0, ISNUMBER(L510)=FALSE), $BE$7, "")))</f>
        <v/>
      </c>
      <c r="BR510" s="7" t="str">
        <f t="shared" ref="BR510" si="577">IF($BE510="", "", IF(AND(BR$5="X", M510=""), $BE$6, IF(AND(NOT(M510=""), COUNTIF(AM$11:AM$11, M510)=0, ISNUMBER(M510)=FALSE), $BE$7, "")))</f>
        <v/>
      </c>
      <c r="BS510" s="7" t="str">
        <f t="shared" ref="BS510" si="578">IF($BE510="", "", IF(AND(BS$5="X", N510=""), $BE$6, IF(AND(NOT(N510=""), COUNTIF(AN$11:AN$11, N510)=0, ISNUMBER(N510)=FALSE), $BE$7, "")))</f>
        <v/>
      </c>
      <c r="BT510" s="7" t="str">
        <f t="shared" ref="BT510" si="579">IF($BE510="", "", IF(AND(BT$5="X", O510=""), $BE$6, IF(AND(NOT(O510=""), COUNTIF(AO$11:AO$11, O510)=0, ISNUMBER(O510)=FALSE), $BE$7, "")))</f>
        <v/>
      </c>
      <c r="BU510" s="7" t="str">
        <f t="shared" ref="BU510" si="580">IF($BE510="", "", IF(AND(BU$5="X", P510=""), $BE$6, IF(AND(NOT(P510=""), COUNTIF(AP$11:AP$11, P510)=0, ISNUMBER(P510)=FALSE), $BE$7, "")))</f>
        <v/>
      </c>
      <c r="BV510" s="7" t="str">
        <f t="shared" ref="BV510" si="581">IF($BE510="", "", IF(AND(BV$5="X", Q510=""), $BE$6, IF(AND(NOT(Q510=""), COUNTIF(AQ$11:AQ$11, Q510)=0, ISNUMBER(Q510)=FALSE), $BE$7, "")))</f>
        <v/>
      </c>
      <c r="BW510" s="7" t="str">
        <f t="shared" ref="BW510" si="582">IF($BE510="", "", IF(AND(BW$5="X", R510=""), $BE$6, IF(AND(NOT(R510=""), COUNTIF(AR$11:AR$11, R510)=0, ISNUMBER(R510)=FALSE), $BE$7, "")))</f>
        <v/>
      </c>
      <c r="BX510" s="7" t="str">
        <f t="shared" ref="BX510" si="583">IF($BE510="", "", IF(AND(BX$5="X", S510=""), $BE$6, IF(AND(NOT(S510=""), COUNTIF(AS$11:AS$12, S510)=0), $BE$7, "")))</f>
        <v/>
      </c>
      <c r="BY510" s="7" t="str">
        <f t="shared" ref="BY510" si="584">IF($BE510="", "", IF(AND(BY$5="X", T510=""), $BE$6, IF(AND(NOT(T510=""), COUNTIF(AT$11:AT$11, T510)=0, ISNUMBER(T510)=FALSE), $BE$7, "")))</f>
        <v/>
      </c>
      <c r="BZ510" s="7" t="str">
        <f t="shared" ref="BZ510" si="585">IF($BE510="", "", IF(AND(BZ$5="X", U510=""), $BE$6, IF(AND(NOT(U510=""), COUNTIF(AU$11:AU$11, U510)=0, ISNUMBER(U510)=FALSE), $BE$7, "")))</f>
        <v/>
      </c>
      <c r="CA510" s="7" t="str">
        <f t="shared" ref="CA510" si="586">IF($BE510="", "", IF(AND(CA$5="X", V510=""), $BE$6, IF(AND(NOT(V510=""), COUNTIF(AV$11:AV$11, V510)=0, ISNUMBER(V510)=FALSE), $BE$7, "")))</f>
        <v/>
      </c>
      <c r="CB510" s="7" t="str">
        <f t="shared" ref="CB510" si="587">IF($BE510="", "", IF(AND(CB$5="X", W510=""), $BE$6, IF(AND(NOT(W510=""), COUNTIF(AW$11:AW$12, W510)=0), $BE$7, "")))</f>
        <v/>
      </c>
      <c r="CC510" s="7" t="str">
        <f t="shared" ref="CC510" si="588">IF($BE510="", "", IF(AND(CC$5="X", X510=""), $BE$6, IF(AND(NOT(X510=""), COUNTIF(AX$11:AX$11, X510)=0, ISNUMBER(X510)=FALSE), $BE$7, "")))</f>
        <v/>
      </c>
      <c r="CD510" s="7" t="str">
        <f t="shared" ref="CD510" si="589">IF($BE510="", "", IF(AND(CD$5="X", Y510=""), $BE$6, IF(AND(NOT(Y510=""), COUNTIF(AY$11:AY$12, Y510)=0), $BE$7, "")))</f>
        <v/>
      </c>
      <c r="CE510" s="7" t="str">
        <f t="shared" ref="CE510" si="590">IF($BE510="", "", IF(AND(CE$5="X", Z510=""), $BE$6, IF(AND(NOT(Z510=""), COUNTIF(AZ$11:AZ$11, Z510)=0, ISNUMBER(Z510)=FALSE), $BE$7, "")))</f>
        <v/>
      </c>
      <c r="CF510" s="7" t="str">
        <f t="shared" ref="CF510" si="591">IF($BE510="", "", IF(AND(CF$5="X", AA510=""), $BE$6, IF(AND(NOT(AA510=""), COUNTIF(BA$11:BA$11, AA510)=0, ISNUMBER(AA510)=FALSE), $BE$7, "")))</f>
        <v/>
      </c>
      <c r="CG510" s="7" t="str">
        <f t="shared" ref="CG510" si="592">IF($BE510="", "", IF(AND(CG$5="X", AB510=""), $BE$6, IF(AND(NOT(AB510=""), COUNTIF(BD$11:BD$11, AB510)=0, COUNTIF(BB$11:BB$12, AB510)=0), $BE$7, "")))</f>
        <v/>
      </c>
      <c r="CH510" s="7" t="str">
        <f t="shared" si="525"/>
        <v/>
      </c>
      <c r="CI510" s="7" t="str">
        <f t="shared" ref="CI510" si="593">IF($BE510="", "", IF(AND(CI$5="X", AD510=""), $BE$6, ""))</f>
        <v/>
      </c>
      <c r="CJ510" s="7" t="str">
        <f t="shared" ref="CJ510" si="594">IF($BE510="", "", IF(AND(CJ$5="X", AE510=""), $BE$6, ""))</f>
        <v/>
      </c>
      <c r="CL510" s="11" t="str">
        <f t="shared" ref="CL510" si="595">IF(OR($B510="", $C510="", $D510=""), "", CONCATENATE($B510, " - ", $C510, " - ", $D510))</f>
        <v/>
      </c>
      <c r="CN510" s="23" t="str">
        <f t="shared" ref="CN510" si="596">IF($L510="", "", IF($L510=$AL$11, $AL$11, IF($CN$8=$CN$5, $L510, IFERROR(ROUND($L510*$CN$3, 0), ""))))</f>
        <v/>
      </c>
      <c r="CO510" s="23" t="str">
        <f t="shared" ref="CO510" si="597">IF(T510="", "", IF(T510=$AL$11, $AL$11, IF($CN$8=$CN$5, T510, IFERROR(ROUND(T510*$CN$3, 0), ""))))</f>
        <v/>
      </c>
      <c r="CP510" s="23" t="str">
        <f t="shared" ref="CP510" si="598">IF(U510="", "", IF(U510=$AL$11, $AL$11, IF($CN$8=$CN$5, U510, IFERROR(ROUND(U510*$CN$3, 0), ""))))</f>
        <v/>
      </c>
      <c r="CQ510" s="23" t="str">
        <f t="shared" ref="CQ510" si="599">IF(V510="", "", IF(V510=$AL$11, $AL$11, IF($CN$8=$CN$5, V510, IFERROR(ROUND(V510*$CN$3, 0), ""))))</f>
        <v/>
      </c>
      <c r="CR510" s="23" t="str">
        <f t="shared" ref="CR510" si="600">IF(Z510="", "", IF(Z510=$AL$11, $AL$11, IF($CR$8=$CR$6, Z510, IFERROR(ROUND(Z510*$CR$3, 0), ""))))</f>
        <v/>
      </c>
      <c r="CS510" s="23" t="str">
        <f t="shared" ref="CS510" si="601">IF(AA510="", "", IF(AA510=$AL$11, $AL$11, IF($CR$8=$CR$6, AA510, IFERROR(ROUND(AA510*$CR$3, 0), ""))))</f>
        <v/>
      </c>
      <c r="CY510" s="7" t="str">
        <f t="shared" ref="CY510" si="602">IF($BE510="", "", IF($CU$8="X", "X", IF(COUNTIF($CU$11:$CU$20, $B510)&gt;0, "X","")))</f>
        <v/>
      </c>
      <c r="CZ510" s="19" t="str">
        <f t="shared" ref="CZ510" si="603">IF($BE510="", "", IF($CV$8="X", "X", IF(COUNTIF($CV$11:$CV$20, $C510)&gt;0, "X","")))</f>
        <v/>
      </c>
      <c r="DB510" s="7" t="str">
        <f t="shared" ref="DB510" si="604">IF($BE510="", "", IF(AND(NOT(DB$7=""), OR(E510&lt;DB$7, E510=AK$11)), "", IF(AND(NOT(DB$8=""), E510&gt;DB$8), "", "X")))</f>
        <v/>
      </c>
      <c r="DC510" s="7" t="str">
        <f t="shared" ref="DC510" si="605">IF($BE510="", "", IF(AND(NOT(DC$7=""), OR(F510&lt;DC$7, F510=AL$11)), "", IF(AND(NOT(DC$8=""), F510&gt;DC$8), "", "X")))</f>
        <v/>
      </c>
      <c r="DD510" s="7" t="str">
        <f t="shared" ref="DD510" si="606">IF($BE510="", "", IF(AND(NOT(DD$7=""), OR(G510&lt;DD$7, G510=AM$11)), "", IF(AND(NOT(DD$8=""), G510&gt;DD$8), "", "X")))</f>
        <v/>
      </c>
      <c r="DE510" s="7" t="str">
        <f t="shared" ref="DE510" si="607">IF($BE510="", "", IF(AND(NOT(DE$7=""), OR(H510&lt;DE$7, H510=AO$11)), "", IF(AND(NOT(DE$8=""), H510&gt;DE$8), "", "X")))</f>
        <v/>
      </c>
      <c r="DF510" s="7" t="str">
        <f t="shared" ref="DF510" si="608">IF($BE510="", "", IF($CW$8="X", "X", IF(COUNTIF($CW$11:$CW$16, $I510)&gt;0, "X","")))</f>
        <v/>
      </c>
      <c r="DG510" s="7" t="str">
        <f t="shared" ref="DG510" si="609">IF($BE510="", "", IF(DG$8="", "X", IF(J510=DG$8, "X", "")))</f>
        <v/>
      </c>
      <c r="DH510" s="7" t="str">
        <f t="shared" ref="DH510" si="610">IF($BE510="", "", IF(AND(NOT(DH$7=""), OR(K510&lt;DH$7, K510=AR$11)), "", IF(AND(NOT(DH$8=""), K510&gt;DH$8), "", "X")))</f>
        <v/>
      </c>
      <c r="DI510" s="7" t="str">
        <f t="shared" ref="DI510" si="611">IF($BE510="", "", IF(AND(NOT(DI$7=""), OR($CN510&lt;DI$7, $CN510=AS$11)), "", IF(AND(NOT(DI$8=""), $CN510&gt;DI$8), "", "X")))</f>
        <v/>
      </c>
      <c r="DJ510" s="7" t="str">
        <f t="shared" ref="DJ510" si="612">IF($BE510="", "", IF(AND(NOT(DJ$7=""), OR(M510&lt;DJ$7, M510=AT$11)), "", IF(AND(NOT(DJ$8=""), M510&gt;DJ$8), "", "X")))</f>
        <v/>
      </c>
      <c r="DK510" s="7" t="str">
        <f t="shared" ref="DK510" si="613">IF($BE510="", "", IF(AND(NOT(DK$7=""), OR(N510&lt;DK$7, N510=AU$11)), "", IF(AND(NOT(DK$8=""), N510&gt;DK$8), "", "X")))</f>
        <v/>
      </c>
      <c r="DL510" s="7" t="str">
        <f t="shared" ref="DL510" si="614">IF($BE510="", "", IF(AND(NOT(DL$7=""), OR(O510&lt;DL$7, O510=AV$11)), "", IF(AND(NOT(DL$8=""), O510&gt;DL$8), "", "X")))</f>
        <v/>
      </c>
      <c r="DM510" s="7" t="str">
        <f t="shared" ref="DM510" si="615">IF($BE510="", "", IF(AND(NOT(DM$7=""), OR(P510&lt;DM$7, P510=AW$11)), "", IF(AND(NOT(DM$8=""), P510&gt;DM$8), "", "X")))</f>
        <v/>
      </c>
      <c r="DN510" s="7" t="str">
        <f t="shared" ref="DN510" si="616">IF($BE510="", "", IF(AND(NOT(DN$7=""), OR(Q510&lt;DN$7, Q510=AX$11)), "", IF(AND(NOT(DN$8=""), Q510&gt;DN$8), "", "X")))</f>
        <v/>
      </c>
      <c r="DO510" s="7" t="str">
        <f t="shared" ref="DO510" si="617">IF($BE510="", "", IF(AND(NOT(DO$7=""), OR(R510&lt;DO$7, R510=AY$11)), "", IF(AND(NOT(DO$8=""), R510&gt;DO$8), "", "X")))</f>
        <v/>
      </c>
      <c r="DP510" s="7" t="str">
        <f t="shared" ref="DP510" si="618">IF($BE510="", "", IF(DP$8="", "X", IF(S510=DP$8, "X", "")))</f>
        <v/>
      </c>
      <c r="DQ510" s="7" t="str">
        <f t="shared" ref="DQ510" si="619">IF($BE510="", "", IF(AND(NOT(DQ$7=""), OR($CO510&lt;DQ$7, $CO510=BA$11)), "", IF(AND(NOT(DQ$8=""), $CO510&gt;DQ$8), "", "X")))</f>
        <v/>
      </c>
      <c r="DR510" s="7" t="str">
        <f t="shared" ref="DR510" si="620">IF($BE510="", "", IF(AND(NOT(DR$7=""), OR($CP510&lt;DR$7, $CP510=BD$11)), "", IF(AND(NOT(DR$8=""), $CP510&gt;DR$8), "", "X")))</f>
        <v/>
      </c>
      <c r="DS510" s="7" t="str">
        <f t="shared" ref="DS510" si="621">IF($BE510="", "", IF(AND(NOT(DS$7=""), OR($CQ510&lt;DS$7, $CQ510=BE$11)), "", IF(AND(NOT(DS$8=""), $CQ510&gt;DS$8), "", "X")))</f>
        <v/>
      </c>
      <c r="DT510" s="7" t="str">
        <f t="shared" ref="DT510" si="622">IF($BE510="", "", IF(DT$8="", "X", IF(W510=DT$8, "X", "")))</f>
        <v/>
      </c>
      <c r="DU510" s="7" t="str">
        <f t="shared" ref="DU510" si="623">IF($BE510="", "", IF(AND(NOT(DU$7=""), OR(X510&lt;DU$7, X510=BG$11)), "", IF(AND(NOT(DU$8=""), X510&gt;DU$8), "", "X")))</f>
        <v/>
      </c>
      <c r="DV510" s="7" t="str">
        <f t="shared" ref="DV510" si="624">IF($BE510="", "", IF(DV$8="", "X", IF(Y510=DV$8, "X", "")))</f>
        <v/>
      </c>
      <c r="DW510" s="7" t="str">
        <f t="shared" ref="DW510" si="625">IF($BE510="", "", IF(AND(NOT(DW$7=""), OR($CR510&lt;DW$7, $CR510=BI$11)), "", IF(AND(NOT(DW$8=""), $CR510&gt;DW$8), "", "X")))</f>
        <v/>
      </c>
      <c r="DX510" s="7" t="str">
        <f t="shared" ref="DX510" si="626">IF($BE510="", "", IF(AND(NOT(DX$7=""), OR($CS510&lt;DX$7, $CS510=BJ$11)), "", IF(AND(NOT(DX$8=""), $CS510&gt;DX$8), "", "X")))</f>
        <v/>
      </c>
      <c r="DZ510" s="7" t="str">
        <f t="shared" ref="DZ510" si="627">IF($BE510="", "", IF(COUNTIF($CY510:$DX510, "X")=25, "X", ""))</f>
        <v/>
      </c>
      <c r="EB510" s="7" t="str">
        <f>IF($DZ510="", "", COUNTIF($DZ$11:$DZ510, "X"))</f>
        <v/>
      </c>
      <c r="ED510" s="11" t="str">
        <f t="shared" ref="ED510" si="628">IF($EB510="", "", CONCATENATE($EB510, ". ", $D510))</f>
        <v/>
      </c>
      <c r="EF510" s="7">
        <v>500</v>
      </c>
      <c r="EH510" s="11" t="str">
        <f>IF($B510="", "", IF(COUNTIF($B$11:$B510, $B510)&gt;1, "", $B510))</f>
        <v/>
      </c>
      <c r="EI510" s="7" t="str">
        <f t="shared" si="558"/>
        <v/>
      </c>
      <c r="EJ510" s="11" t="str">
        <f t="shared" si="559"/>
        <v/>
      </c>
      <c r="EL510" s="11" t="str">
        <f>IF($C510="", "", IF(COUNTIF($C$11:$C510, $C510)&gt;1, "", $C510))</f>
        <v/>
      </c>
      <c r="EM510" s="7" t="str">
        <f t="shared" si="560"/>
        <v/>
      </c>
      <c r="EN510" s="11" t="str">
        <f t="shared" si="561"/>
        <v/>
      </c>
    </row>
    <row r="511" spans="1:144" x14ac:dyDescent="0.3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row>
  </sheetData>
  <sheetProtection algorithmName="SHA-512" hashValue="jieLwhUvyNqY6GRf6yGzIKovAhlFSC9EPYZxyccRAnI2T6GO4MSdEukMsLDkBVMOHPFvjkbsJbfRI+BOa9iQKA==" saltValue="9KtjmusGv0WleMTGfltGoA==" spinCount="100000" sheet="1" objects="1" scenarios="1" sort="0" autoFilter="0"/>
  <autoFilter ref="B10:AE510" xr:uid="{7770F343-39E9-439B-9A7E-4E004D4D6B73}">
    <filterColumn colId="1">
      <filters>
        <filter val="New Delhi"/>
      </filters>
    </filterColumn>
  </autoFilter>
  <sortState xmlns:xlrd2="http://schemas.microsoft.com/office/spreadsheetml/2017/richdata2" ref="B11:AE510">
    <sortCondition ref="B11:B510"/>
    <sortCondition ref="C11:C510"/>
  </sortState>
  <mergeCells count="1">
    <mergeCell ref="B2:C3"/>
  </mergeCells>
  <phoneticPr fontId="4" type="noConversion"/>
  <conditionalFormatting sqref="B6:AE6">
    <cfRule type="expression" dxfId="7" priority="4">
      <formula>NOT(B$6="")</formula>
    </cfRule>
  </conditionalFormatting>
  <conditionalFormatting sqref="B7:AE7">
    <cfRule type="expression" dxfId="6" priority="3">
      <formula>NOT(B$7="")</formula>
    </cfRule>
  </conditionalFormatting>
  <conditionalFormatting sqref="B11:AE510">
    <cfRule type="expression" dxfId="5" priority="41">
      <formula>BG11=$BE$7</formula>
    </cfRule>
    <cfRule type="expression" dxfId="4" priority="42">
      <formula>BG11=$BE$6</formula>
    </cfRule>
  </conditionalFormatting>
  <conditionalFormatting sqref="J11:J510 S11:S510 W11:W510 Y11:Y510">
    <cfRule type="expression" dxfId="3" priority="7">
      <formula>J11=$AI$2</formula>
    </cfRule>
    <cfRule type="expression" dxfId="2" priority="8">
      <formula>J11=$AI$3</formula>
    </cfRule>
  </conditionalFormatting>
  <dataValidations count="7">
    <dataValidation type="list" errorStyle="information" allowBlank="1" showInputMessage="1" sqref="BG3:CJ3" xr:uid="{7F1966CB-18A8-4F8D-8C81-5509538CD692}">
      <formula1>$BE$1:$BE$3</formula1>
    </dataValidation>
    <dataValidation type="list" allowBlank="1" showInputMessage="1" showErrorMessage="1" sqref="I11:I510" xr:uid="{69BA2C8A-98EA-4373-9593-02B10C22354C}">
      <formula1>AI$10:AI$16</formula1>
    </dataValidation>
    <dataValidation type="list" allowBlank="1" showInputMessage="1" showErrorMessage="1" sqref="S11:S510 W11:W510 Y11:Y510 J11:J510" xr:uid="{078CB09A-C0FE-4B04-BE9C-160F3E77841D}">
      <formula1>AJ$10:AJ$12</formula1>
    </dataValidation>
    <dataValidation type="list" errorStyle="information" allowBlank="1" showInputMessage="1" sqref="Z11:AA510 T11:V510 X11:X510 K11:R510" xr:uid="{EFE72346-A761-4CE9-BB6E-90CCB49F9BEE}">
      <formula1>AK$10:AK$11</formula1>
    </dataValidation>
    <dataValidation errorStyle="information" allowBlank="1" showInputMessage="1" sqref="AD11:AD510" xr:uid="{B3A0B558-EFD4-4844-9956-B2ED0D1832FE}"/>
    <dataValidation type="list" errorStyle="information" allowBlank="1" showInputMessage="1" sqref="AB11:AB510" xr:uid="{6CD2A785-9A14-4EED-B917-92EA39BEDF00}">
      <formula1>BB$10:BB$12</formula1>
    </dataValidation>
    <dataValidation type="list" errorStyle="information" allowBlank="1" showInputMessage="1" sqref="AC11:AC510" xr:uid="{EB1311C0-2616-43C6-8DBE-D846C6E32A10}">
      <formula1>BC$10:BC$20</formula1>
    </dataValidation>
  </dataValidations>
  <pageMargins left="0.7" right="0.7" top="0.75" bottom="0.75" header="0.3" footer="0.3"/>
  <pageSetup paperSize="9" orientation="landscape"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A5795-53FE-44DB-9BA8-DF365A8B0C6C}">
  <sheetPr>
    <tabColor rgb="FF192430"/>
  </sheetPr>
  <dimension ref="A1:AV33"/>
  <sheetViews>
    <sheetView zoomScaleNormal="100" workbookViewId="0"/>
  </sheetViews>
  <sheetFormatPr baseColWidth="10" defaultColWidth="0" defaultRowHeight="14.5" zeroHeight="1" x14ac:dyDescent="0.35"/>
  <cols>
    <col min="1" max="46" width="2.90625" style="1" customWidth="1"/>
    <col min="47" max="47" width="2.90625" style="1" hidden="1" customWidth="1"/>
    <col min="48" max="48" width="7.08984375" style="1" hidden="1" customWidth="1"/>
    <col min="49" max="16384" width="2.90625" style="1" hidden="1"/>
  </cols>
  <sheetData>
    <row r="1" spans="1:48" x14ac:dyDescent="0.3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row>
    <row r="2" spans="1:48" ht="15" customHeight="1" x14ac:dyDescent="0.35">
      <c r="A2" s="2"/>
      <c r="B2" s="90" t="s">
        <v>105</v>
      </c>
      <c r="C2" s="91"/>
      <c r="D2" s="91"/>
      <c r="E2" s="91"/>
      <c r="F2" s="91"/>
      <c r="G2" s="91"/>
      <c r="H2" s="91"/>
      <c r="I2" s="91"/>
      <c r="J2" s="91"/>
      <c r="K2" s="91"/>
      <c r="L2" s="91"/>
      <c r="M2" s="91"/>
      <c r="N2" s="91"/>
      <c r="O2" s="91"/>
      <c r="P2" s="91"/>
      <c r="Q2" s="9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row>
    <row r="3" spans="1:48" ht="15" customHeight="1" x14ac:dyDescent="0.35">
      <c r="A3" s="2"/>
      <c r="B3" s="93"/>
      <c r="C3" s="94"/>
      <c r="D3" s="94"/>
      <c r="E3" s="94"/>
      <c r="F3" s="94"/>
      <c r="G3" s="94"/>
      <c r="H3" s="94"/>
      <c r="I3" s="94"/>
      <c r="J3" s="94"/>
      <c r="K3" s="94"/>
      <c r="L3" s="94"/>
      <c r="M3" s="94"/>
      <c r="N3" s="94"/>
      <c r="O3" s="94"/>
      <c r="P3" s="94"/>
      <c r="Q3" s="95"/>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V3" s="6" t="s">
        <v>7</v>
      </c>
    </row>
    <row r="4" spans="1:48" x14ac:dyDescent="0.3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V4" s="7" t="s">
        <v>8</v>
      </c>
    </row>
    <row r="5" spans="1:48" x14ac:dyDescent="0.3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row>
    <row r="6" spans="1:48" x14ac:dyDescent="0.35">
      <c r="A6" s="2"/>
      <c r="B6" s="122" t="s">
        <v>58</v>
      </c>
      <c r="C6" s="123"/>
      <c r="D6" s="123"/>
      <c r="E6" s="124"/>
      <c r="F6" s="2"/>
      <c r="G6" s="2"/>
      <c r="H6" s="81" t="s">
        <v>795</v>
      </c>
      <c r="I6" s="82"/>
      <c r="J6" s="82"/>
      <c r="K6" s="82"/>
      <c r="L6" s="82"/>
      <c r="M6" s="82"/>
      <c r="N6" s="82"/>
      <c r="O6" s="82"/>
      <c r="P6" s="82"/>
      <c r="Q6" s="83"/>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V6" s="5">
        <f>COUNTIF($F$7:$F$12, $AV$4)+COUNTIF($R$7:$R$16, $AV$4)</f>
        <v>0</v>
      </c>
    </row>
    <row r="7" spans="1:48" x14ac:dyDescent="0.35">
      <c r="A7" s="2"/>
      <c r="B7" s="151" t="s">
        <v>28</v>
      </c>
      <c r="C7" s="152"/>
      <c r="D7" s="152"/>
      <c r="E7" s="153"/>
      <c r="F7" s="37" t="str">
        <f t="shared" ref="F7:F12" si="0">IF($B7="", "", IF(COUNTIF($B$7:$B$12, $B7)&gt;1, $AV$4, $AV$3))</f>
        <v>✓</v>
      </c>
      <c r="G7" s="2"/>
      <c r="H7" s="151" t="s">
        <v>861</v>
      </c>
      <c r="I7" s="152"/>
      <c r="J7" s="152"/>
      <c r="K7" s="152"/>
      <c r="L7" s="152"/>
      <c r="M7" s="152"/>
      <c r="N7" s="152"/>
      <c r="O7" s="152"/>
      <c r="P7" s="152"/>
      <c r="Q7" s="153"/>
      <c r="R7" s="37" t="str">
        <f>IF($H7="", "", IF(COUNTIF($H$7:$H$16, $H7)&gt;1, $AV$4, $AV$3))</f>
        <v>✓</v>
      </c>
      <c r="S7" s="2"/>
      <c r="T7" s="2"/>
      <c r="U7" s="2"/>
      <c r="V7" s="2"/>
      <c r="W7" s="2"/>
      <c r="X7" s="2"/>
      <c r="Y7" s="2"/>
      <c r="Z7" s="2"/>
      <c r="AA7" s="2"/>
      <c r="AB7" s="2"/>
      <c r="AC7" s="2"/>
      <c r="AD7" s="2"/>
      <c r="AE7" s="2"/>
      <c r="AF7" s="2"/>
      <c r="AG7" s="2"/>
      <c r="AH7" s="2"/>
      <c r="AI7" s="2"/>
      <c r="AJ7" s="2"/>
      <c r="AK7" s="2"/>
      <c r="AL7" s="2"/>
      <c r="AM7" s="2"/>
      <c r="AN7" s="2"/>
      <c r="AO7" s="2"/>
      <c r="AP7" s="2"/>
      <c r="AQ7" s="2"/>
      <c r="AR7" s="2"/>
      <c r="AS7" s="2"/>
      <c r="AT7" s="2"/>
    </row>
    <row r="8" spans="1:48" x14ac:dyDescent="0.35">
      <c r="A8" s="2"/>
      <c r="B8" s="145" t="s">
        <v>52</v>
      </c>
      <c r="C8" s="146"/>
      <c r="D8" s="146"/>
      <c r="E8" s="147"/>
      <c r="F8" s="37" t="str">
        <f t="shared" si="0"/>
        <v>✓</v>
      </c>
      <c r="G8" s="2"/>
      <c r="H8" s="145" t="s">
        <v>791</v>
      </c>
      <c r="I8" s="146"/>
      <c r="J8" s="146"/>
      <c r="K8" s="146"/>
      <c r="L8" s="146"/>
      <c r="M8" s="146"/>
      <c r="N8" s="146"/>
      <c r="O8" s="146"/>
      <c r="P8" s="146"/>
      <c r="Q8" s="147"/>
      <c r="R8" s="37" t="str">
        <f>IF($H8="", "", IF(COUNTIF($H$7:$H$16, $H8)&gt;1, $AV$4, $AV$3))</f>
        <v>✓</v>
      </c>
      <c r="S8" s="2"/>
      <c r="T8" s="2"/>
      <c r="U8" s="2"/>
      <c r="V8" s="2"/>
      <c r="W8" s="2"/>
      <c r="X8" s="2"/>
      <c r="Y8" s="2"/>
      <c r="Z8" s="2"/>
      <c r="AA8" s="2"/>
      <c r="AB8" s="2"/>
      <c r="AC8" s="2"/>
      <c r="AD8" s="2"/>
      <c r="AE8" s="2"/>
      <c r="AF8" s="2"/>
      <c r="AG8" s="2"/>
      <c r="AH8" s="2"/>
      <c r="AI8" s="2"/>
      <c r="AJ8" s="2"/>
      <c r="AK8" s="2"/>
      <c r="AL8" s="2"/>
      <c r="AM8" s="2"/>
      <c r="AN8" s="2"/>
      <c r="AO8" s="2"/>
      <c r="AP8" s="2"/>
      <c r="AQ8" s="2"/>
      <c r="AR8" s="2"/>
      <c r="AS8" s="2"/>
      <c r="AT8" s="2"/>
    </row>
    <row r="9" spans="1:48" x14ac:dyDescent="0.35">
      <c r="A9" s="2"/>
      <c r="B9" s="145" t="s">
        <v>53</v>
      </c>
      <c r="C9" s="146"/>
      <c r="D9" s="146"/>
      <c r="E9" s="147"/>
      <c r="F9" s="37" t="str">
        <f t="shared" si="0"/>
        <v>✓</v>
      </c>
      <c r="G9" s="2"/>
      <c r="H9" s="145" t="s">
        <v>1134</v>
      </c>
      <c r="I9" s="146"/>
      <c r="J9" s="146"/>
      <c r="K9" s="146"/>
      <c r="L9" s="146"/>
      <c r="M9" s="146"/>
      <c r="N9" s="146"/>
      <c r="O9" s="146"/>
      <c r="P9" s="146"/>
      <c r="Q9" s="147"/>
      <c r="R9" s="37" t="str">
        <f>IF($H9="", "", IF(COUNTIF($H$7:$H$16, $H9)&gt;1, $AV$4, $AV$3))</f>
        <v>✓</v>
      </c>
      <c r="S9" s="2"/>
      <c r="T9" s="2"/>
      <c r="U9" s="2"/>
      <c r="V9" s="2"/>
      <c r="W9" s="2"/>
      <c r="X9" s="2"/>
      <c r="Y9" s="2"/>
      <c r="Z9" s="2"/>
      <c r="AA9" s="2"/>
      <c r="AB9" s="2"/>
      <c r="AC9" s="2"/>
      <c r="AD9" s="2"/>
      <c r="AE9" s="2"/>
      <c r="AF9" s="2"/>
      <c r="AG9" s="2"/>
      <c r="AH9" s="2"/>
      <c r="AI9" s="2"/>
      <c r="AJ9" s="2"/>
      <c r="AK9" s="2"/>
      <c r="AL9" s="2"/>
      <c r="AM9" s="2"/>
      <c r="AN9" s="2"/>
      <c r="AO9" s="2"/>
      <c r="AP9" s="2"/>
      <c r="AQ9" s="2"/>
      <c r="AR9" s="2"/>
      <c r="AS9" s="2"/>
      <c r="AT9" s="2"/>
    </row>
    <row r="10" spans="1:48" x14ac:dyDescent="0.35">
      <c r="A10" s="2"/>
      <c r="B10" s="145" t="s">
        <v>54</v>
      </c>
      <c r="C10" s="146"/>
      <c r="D10" s="146"/>
      <c r="E10" s="147"/>
      <c r="F10" s="37" t="str">
        <f t="shared" si="0"/>
        <v>✓</v>
      </c>
      <c r="G10" s="2"/>
      <c r="H10" s="145" t="s">
        <v>812</v>
      </c>
      <c r="I10" s="146"/>
      <c r="J10" s="146"/>
      <c r="K10" s="146"/>
      <c r="L10" s="146"/>
      <c r="M10" s="146"/>
      <c r="N10" s="146"/>
      <c r="O10" s="146"/>
      <c r="P10" s="146"/>
      <c r="Q10" s="147"/>
      <c r="R10" s="37" t="str">
        <f>IF($H10="", "", IF(COUNTIF($H$7:$H$16, $H10)&gt;1, $AV$4, $AV$3))</f>
        <v>✓</v>
      </c>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row>
    <row r="11" spans="1:48" x14ac:dyDescent="0.35">
      <c r="A11" s="2"/>
      <c r="B11" s="145"/>
      <c r="C11" s="146"/>
      <c r="D11" s="146"/>
      <c r="E11" s="147"/>
      <c r="F11" s="37" t="str">
        <f t="shared" si="0"/>
        <v/>
      </c>
      <c r="G11" s="2"/>
      <c r="H11" s="145" t="s">
        <v>814</v>
      </c>
      <c r="I11" s="146"/>
      <c r="J11" s="146"/>
      <c r="K11" s="146"/>
      <c r="L11" s="146"/>
      <c r="M11" s="146"/>
      <c r="N11" s="146"/>
      <c r="O11" s="146"/>
      <c r="P11" s="146"/>
      <c r="Q11" s="147"/>
      <c r="R11" s="37" t="str">
        <f t="shared" ref="R11:R15" si="1">IF($H11="", "", IF(COUNTIF($H$7:$H$16, $H11)&gt;1, $AV$4, $AV$3))</f>
        <v>✓</v>
      </c>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row>
    <row r="12" spans="1:48" x14ac:dyDescent="0.35">
      <c r="A12" s="2"/>
      <c r="B12" s="148"/>
      <c r="C12" s="149"/>
      <c r="D12" s="149"/>
      <c r="E12" s="150"/>
      <c r="F12" s="37" t="str">
        <f t="shared" si="0"/>
        <v/>
      </c>
      <c r="G12" s="2"/>
      <c r="H12" s="145" t="s">
        <v>790</v>
      </c>
      <c r="I12" s="146"/>
      <c r="J12" s="146"/>
      <c r="K12" s="146"/>
      <c r="L12" s="146"/>
      <c r="M12" s="146"/>
      <c r="N12" s="146"/>
      <c r="O12" s="146"/>
      <c r="P12" s="146"/>
      <c r="Q12" s="147"/>
      <c r="R12" s="37" t="str">
        <f t="shared" si="1"/>
        <v>✓</v>
      </c>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row>
    <row r="13" spans="1:48" x14ac:dyDescent="0.35">
      <c r="A13" s="2"/>
      <c r="B13" s="2"/>
      <c r="C13" s="2"/>
      <c r="D13" s="2"/>
      <c r="E13" s="2"/>
      <c r="F13" s="2"/>
      <c r="G13" s="2"/>
      <c r="H13" s="145" t="s">
        <v>930</v>
      </c>
      <c r="I13" s="146"/>
      <c r="J13" s="146"/>
      <c r="K13" s="146"/>
      <c r="L13" s="146"/>
      <c r="M13" s="146"/>
      <c r="N13" s="146"/>
      <c r="O13" s="146"/>
      <c r="P13" s="146"/>
      <c r="Q13" s="147"/>
      <c r="R13" s="37" t="str">
        <f t="shared" si="1"/>
        <v>✓</v>
      </c>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row>
    <row r="14" spans="1:48" x14ac:dyDescent="0.35">
      <c r="A14" s="2"/>
      <c r="B14" s="2"/>
      <c r="C14" s="2"/>
      <c r="D14" s="2"/>
      <c r="E14" s="2"/>
      <c r="F14" s="2"/>
      <c r="G14" s="2"/>
      <c r="H14" s="145" t="s">
        <v>830</v>
      </c>
      <c r="I14" s="146"/>
      <c r="J14" s="146"/>
      <c r="K14" s="146"/>
      <c r="L14" s="146"/>
      <c r="M14" s="146"/>
      <c r="N14" s="146"/>
      <c r="O14" s="146"/>
      <c r="P14" s="146"/>
      <c r="Q14" s="147"/>
      <c r="R14" s="37" t="str">
        <f t="shared" si="1"/>
        <v>✓</v>
      </c>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row>
    <row r="15" spans="1:48" x14ac:dyDescent="0.35">
      <c r="A15" s="2"/>
      <c r="B15" s="2"/>
      <c r="C15" s="2"/>
      <c r="D15" s="2"/>
      <c r="E15" s="2"/>
      <c r="F15" s="2"/>
      <c r="G15" s="2"/>
      <c r="H15" s="145"/>
      <c r="I15" s="146"/>
      <c r="J15" s="146"/>
      <c r="K15" s="146"/>
      <c r="L15" s="146"/>
      <c r="M15" s="146"/>
      <c r="N15" s="146"/>
      <c r="O15" s="146"/>
      <c r="P15" s="146"/>
      <c r="Q15" s="147"/>
      <c r="R15" s="37" t="str">
        <f t="shared" si="1"/>
        <v/>
      </c>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row>
    <row r="16" spans="1:48" x14ac:dyDescent="0.35">
      <c r="A16" s="2"/>
      <c r="B16" s="2"/>
      <c r="C16" s="2"/>
      <c r="D16" s="2"/>
      <c r="E16" s="2"/>
      <c r="F16" s="2"/>
      <c r="G16" s="2"/>
      <c r="H16" s="148"/>
      <c r="I16" s="149"/>
      <c r="J16" s="149"/>
      <c r="K16" s="149"/>
      <c r="L16" s="149"/>
      <c r="M16" s="149"/>
      <c r="N16" s="149"/>
      <c r="O16" s="149"/>
      <c r="P16" s="149"/>
      <c r="Q16" s="150"/>
      <c r="R16" s="37" t="str">
        <f>IF($H16="", "", IF(COUNTIF($H$7:$H$16, $H16)&gt;1, $AV$4, $AV$3))</f>
        <v/>
      </c>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row>
    <row r="17" spans="1:46" x14ac:dyDescent="0.35">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row>
    <row r="18" spans="1:46" x14ac:dyDescent="0.35">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row>
    <row r="19" spans="1:46" x14ac:dyDescent="0.3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row>
    <row r="20" spans="1:46" x14ac:dyDescent="0.35">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row>
    <row r="21" spans="1:46" x14ac:dyDescent="0.35">
      <c r="A21" s="2"/>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row>
    <row r="22" spans="1:46" x14ac:dyDescent="0.3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row>
    <row r="23" spans="1:46" x14ac:dyDescent="0.35">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row>
    <row r="24" spans="1:46" x14ac:dyDescent="0.35">
      <c r="A24" s="2"/>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row>
    <row r="25" spans="1:46" x14ac:dyDescent="0.35">
      <c r="A25" s="2"/>
      <c r="B25" s="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row>
    <row r="26" spans="1:46" x14ac:dyDescent="0.35">
      <c r="A26" s="2"/>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05" t="s">
        <v>106</v>
      </c>
      <c r="AE26" s="206"/>
      <c r="AF26" s="206"/>
      <c r="AG26" s="206"/>
      <c r="AH26" s="206"/>
      <c r="AI26" s="206"/>
      <c r="AJ26" s="206"/>
      <c r="AK26" s="206"/>
      <c r="AL26" s="206"/>
      <c r="AM26" s="206"/>
      <c r="AN26" s="206"/>
      <c r="AO26" s="206"/>
      <c r="AP26" s="206"/>
      <c r="AQ26" s="206"/>
      <c r="AR26" s="206"/>
      <c r="AS26" s="207"/>
      <c r="AT26" s="2"/>
    </row>
    <row r="27" spans="1:46" x14ac:dyDescent="0.35">
      <c r="A27" s="2"/>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08"/>
      <c r="AE27" s="209"/>
      <c r="AF27" s="209"/>
      <c r="AG27" s="209"/>
      <c r="AH27" s="209"/>
      <c r="AI27" s="209"/>
      <c r="AJ27" s="209"/>
      <c r="AK27" s="209"/>
      <c r="AL27" s="209"/>
      <c r="AM27" s="209"/>
      <c r="AN27" s="209"/>
      <c r="AO27" s="209"/>
      <c r="AP27" s="209"/>
      <c r="AQ27" s="209"/>
      <c r="AR27" s="209"/>
      <c r="AS27" s="210"/>
      <c r="AT27" s="2"/>
    </row>
    <row r="28" spans="1:46" x14ac:dyDescent="0.35">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11"/>
      <c r="AE28" s="212"/>
      <c r="AF28" s="212"/>
      <c r="AG28" s="212"/>
      <c r="AH28" s="212"/>
      <c r="AI28" s="212"/>
      <c r="AJ28" s="212"/>
      <c r="AK28" s="212"/>
      <c r="AL28" s="212"/>
      <c r="AM28" s="212"/>
      <c r="AN28" s="212"/>
      <c r="AO28" s="212"/>
      <c r="AP28" s="212"/>
      <c r="AQ28" s="212"/>
      <c r="AR28" s="212"/>
      <c r="AS28" s="213"/>
      <c r="AT28" s="2"/>
    </row>
    <row r="29" spans="1:46" x14ac:dyDescent="0.35">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11"/>
      <c r="AE29" s="212"/>
      <c r="AF29" s="212"/>
      <c r="AG29" s="212"/>
      <c r="AH29" s="212"/>
      <c r="AI29" s="212"/>
      <c r="AJ29" s="212"/>
      <c r="AK29" s="212"/>
      <c r="AL29" s="212"/>
      <c r="AM29" s="212"/>
      <c r="AN29" s="212"/>
      <c r="AO29" s="212"/>
      <c r="AP29" s="212"/>
      <c r="AQ29" s="212"/>
      <c r="AR29" s="212"/>
      <c r="AS29" s="213"/>
      <c r="AT29" s="2"/>
    </row>
    <row r="30" spans="1:46" x14ac:dyDescent="0.35">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11"/>
      <c r="AE30" s="212"/>
      <c r="AF30" s="212"/>
      <c r="AG30" s="212"/>
      <c r="AH30" s="212"/>
      <c r="AI30" s="212"/>
      <c r="AJ30" s="212"/>
      <c r="AK30" s="212"/>
      <c r="AL30" s="212"/>
      <c r="AM30" s="212"/>
      <c r="AN30" s="212"/>
      <c r="AO30" s="212"/>
      <c r="AP30" s="212"/>
      <c r="AQ30" s="212"/>
      <c r="AR30" s="212"/>
      <c r="AS30" s="213"/>
      <c r="AT30" s="2"/>
    </row>
    <row r="31" spans="1:46" x14ac:dyDescent="0.35">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14"/>
      <c r="AE31" s="215"/>
      <c r="AF31" s="215"/>
      <c r="AG31" s="215"/>
      <c r="AH31" s="215"/>
      <c r="AI31" s="215"/>
      <c r="AJ31" s="215"/>
      <c r="AK31" s="215"/>
      <c r="AL31" s="215"/>
      <c r="AM31" s="215"/>
      <c r="AN31" s="215"/>
      <c r="AO31" s="215"/>
      <c r="AP31" s="215"/>
      <c r="AQ31" s="215"/>
      <c r="AR31" s="215"/>
      <c r="AS31" s="216"/>
      <c r="AT31" s="2"/>
    </row>
    <row r="32" spans="1:46" x14ac:dyDescent="0.35">
      <c r="A32" s="2"/>
      <c r="B32" s="2"/>
      <c r="C32" s="2"/>
      <c r="D32" s="2"/>
      <c r="E32" s="2"/>
      <c r="F32" s="2"/>
      <c r="G32" s="2"/>
      <c r="H32" s="2"/>
      <c r="I32" s="2"/>
      <c r="J32" s="2"/>
      <c r="K32" s="217" t="s">
        <v>107</v>
      </c>
      <c r="L32" s="217"/>
      <c r="M32" s="217"/>
      <c r="N32" s="217"/>
      <c r="O32" s="217"/>
      <c r="P32" s="217"/>
      <c r="Q32" s="217"/>
      <c r="R32" s="217"/>
      <c r="S32" s="217"/>
      <c r="T32" s="217"/>
      <c r="U32" s="217"/>
      <c r="V32" s="217"/>
      <c r="W32" s="217"/>
      <c r="X32" s="217"/>
      <c r="Y32" s="217"/>
      <c r="Z32" s="217"/>
      <c r="AA32" s="217"/>
      <c r="AB32" s="217"/>
      <c r="AC32" s="2"/>
      <c r="AD32" s="205" t="s">
        <v>124</v>
      </c>
      <c r="AE32" s="206"/>
      <c r="AF32" s="206"/>
      <c r="AG32" s="206"/>
      <c r="AH32" s="206"/>
      <c r="AI32" s="206"/>
      <c r="AJ32" s="206"/>
      <c r="AK32" s="206"/>
      <c r="AL32" s="206"/>
      <c r="AM32" s="206"/>
      <c r="AN32" s="206"/>
      <c r="AO32" s="206"/>
      <c r="AP32" s="206"/>
      <c r="AQ32" s="206"/>
      <c r="AR32" s="206"/>
      <c r="AS32" s="207"/>
      <c r="AT32" s="2"/>
    </row>
    <row r="33" spans="1:46" x14ac:dyDescent="0.35">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row>
  </sheetData>
  <sheetProtection algorithmName="SHA-512" hashValue="UlmmSnJQnwf376BbUSFGmsN1QXHIHGFycACzqterR4AAONZ9GLkRH4mKZnAoVJ5VlHEamPlnn02MKnK6jQzzLQ==" saltValue="ela8ILu5148XNQ7tq60Jww==" spinCount="100000" sheet="1" objects="1" scenarios="1"/>
  <mergeCells count="23">
    <mergeCell ref="H6:Q6"/>
    <mergeCell ref="B2:Q3"/>
    <mergeCell ref="H7:Q7"/>
    <mergeCell ref="H8:Q8"/>
    <mergeCell ref="H9:Q9"/>
    <mergeCell ref="H10:Q10"/>
    <mergeCell ref="H16:Q16"/>
    <mergeCell ref="AD26:AS26"/>
    <mergeCell ref="AD27:AS31"/>
    <mergeCell ref="K32:AB32"/>
    <mergeCell ref="AD32:AS32"/>
    <mergeCell ref="H11:Q11"/>
    <mergeCell ref="H12:Q12"/>
    <mergeCell ref="H13:Q13"/>
    <mergeCell ref="H14:Q14"/>
    <mergeCell ref="H15:Q15"/>
    <mergeCell ref="B12:E12"/>
    <mergeCell ref="B6:E6"/>
    <mergeCell ref="B7:E7"/>
    <mergeCell ref="B8:E8"/>
    <mergeCell ref="B9:E9"/>
    <mergeCell ref="B10:E10"/>
    <mergeCell ref="B11:E11"/>
  </mergeCells>
  <conditionalFormatting sqref="F7:F12 R7:R16">
    <cfRule type="expression" dxfId="1" priority="3">
      <formula>F7=$AV$3</formula>
    </cfRule>
    <cfRule type="expression" dxfId="0" priority="4">
      <formula>F7=$AV$4</formula>
    </cfRule>
  </conditionalFormatting>
  <pageMargins left="0.7" right="0.7" top="0.75" bottom="0.75" header="0.3" footer="0.3"/>
  <pageSetup paperSize="9" orientation="landscape"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6A6647477DB67489542583DE85BBDA9" ma:contentTypeVersion="16" ma:contentTypeDescription="Create a new document." ma:contentTypeScope="" ma:versionID="af6470a3e3c05a14b6ce3b8c3830f758">
  <xsd:schema xmlns:xsd="http://www.w3.org/2001/XMLSchema" xmlns:xs="http://www.w3.org/2001/XMLSchema" xmlns:p="http://schemas.microsoft.com/office/2006/metadata/properties" xmlns:ns2="0224aa69-f8be-496a-942a-f68b2082be9d" xmlns:ns3="5c22b865-9d05-42be-b306-86f259ab344c" targetNamespace="http://schemas.microsoft.com/office/2006/metadata/properties" ma:root="true" ma:fieldsID="9745a95503681a361f38e52d52a99a0c" ns2:_="" ns3:_="">
    <xsd:import namespace="0224aa69-f8be-496a-942a-f68b2082be9d"/>
    <xsd:import namespace="5c22b865-9d05-42be-b306-86f259ab3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EventHashCode" minOccurs="0"/>
                <xsd:element ref="ns2:MediaServiceGenerationTim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24aa69-f8be-496a-942a-f68b2082be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3a2bcf8-cd39-408e-afde-3fa1715eb23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c22b865-9d05-42be-b306-86f259ab344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b0a2be7-add5-4892-b185-3fdfbf18e5e2}" ma:internalName="TaxCatchAll" ma:showField="CatchAllData" ma:web="5c22b865-9d05-42be-b306-86f259ab3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5c22b865-9d05-42be-b306-86f259ab344c" xsi:nil="true"/>
    <lcf76f155ced4ddcb4097134ff3c332f xmlns="0224aa69-f8be-496a-942a-f68b2082be9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D0BA0A6-58A0-42A6-84E0-156368143D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24aa69-f8be-496a-942a-f68b2082be9d"/>
    <ds:schemaRef ds:uri="5c22b865-9d05-42be-b306-86f259ab34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447FF01-081D-4B02-9592-07811EBF59BD}">
  <ds:schemaRefs>
    <ds:schemaRef ds:uri="http://schemas.microsoft.com/sharepoint/v3/contenttype/forms"/>
  </ds:schemaRefs>
</ds:datastoreItem>
</file>

<file path=customXml/itemProps3.xml><?xml version="1.0" encoding="utf-8"?>
<ds:datastoreItem xmlns:ds="http://schemas.openxmlformats.org/officeDocument/2006/customXml" ds:itemID="{9E095A66-ED77-4710-BDCC-710773D2BE24}">
  <ds:schemaRefs>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purl.org/dc/dcmitype/"/>
    <ds:schemaRef ds:uri="0224aa69-f8be-496a-942a-f68b2082be9d"/>
    <ds:schemaRef ds:uri="http://schemas.microsoft.com/office/infopath/2007/PartnerControls"/>
    <ds:schemaRef ds:uri="5c22b865-9d05-42be-b306-86f259ab344c"/>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6</vt:i4>
      </vt:variant>
    </vt:vector>
  </HeadingPairs>
  <TitlesOfParts>
    <vt:vector size="12" baseType="lpstr">
      <vt:lpstr>Intro &amp; Setup</vt:lpstr>
      <vt:lpstr>Hotel Search</vt:lpstr>
      <vt:lpstr>Comparison</vt:lpstr>
      <vt:lpstr>Hotel Information</vt:lpstr>
      <vt:lpstr>Hotel Database</vt:lpstr>
      <vt:lpstr>Settings</vt:lpstr>
      <vt:lpstr>Comparison!Druckbereich</vt:lpstr>
      <vt:lpstr>'Hotel Database'!Druckbereich</vt:lpstr>
      <vt:lpstr>'Hotel Information'!Druckbereich</vt:lpstr>
      <vt:lpstr>'Hotel Search'!Druckbereich</vt:lpstr>
      <vt:lpstr>'Intro &amp; Setup'!Druckbereich</vt:lpstr>
      <vt:lpstr>Settings!Druckbereich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Sumner</dc:creator>
  <cp:lastModifiedBy>Matilde De Simone</cp:lastModifiedBy>
  <dcterms:created xsi:type="dcterms:W3CDTF">2022-04-13T08:15:33Z</dcterms:created>
  <dcterms:modified xsi:type="dcterms:W3CDTF">2025-12-08T15:42:54Z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0x01010066A6647477DB67489542583DE85BBDA9</vt:lpwstr>
  </property>
  <property fmtid="{D5CDD505-2E9C-101B-9397-08002B2CF9AE}" pid="3" name="MediaServiceImageTags">
    <vt:lpwstr/>
  </property>
</Properties>
</file>