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bre/Documents/"/>
    </mc:Choice>
  </mc:AlternateContent>
  <xr:revisionPtr revIDLastSave="0" documentId="13_ncr:1_{DC6AE0B2-4915-E04B-8D42-EF89F9A3A774}" xr6:coauthVersionLast="43" xr6:coauthVersionMax="43" xr10:uidLastSave="{00000000-0000-0000-0000-000000000000}"/>
  <bookViews>
    <workbookView xWindow="0" yWindow="460" windowWidth="51200" windowHeight="271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4" roundtripDataSignature="AMtx7mjCezt0nSffZ2npARftHbSXBqPn9g=="/>
    </ext>
  </extLst>
</workbook>
</file>

<file path=xl/calcChain.xml><?xml version="1.0" encoding="utf-8"?>
<calcChain xmlns="http://schemas.openxmlformats.org/spreadsheetml/2006/main">
  <c r="B5" i="1" l="1"/>
  <c r="D4" i="1"/>
  <c r="D3" i="1"/>
  <c r="D5" i="1"/>
  <c r="B8" i="1"/>
  <c r="C12" i="1" s="1"/>
  <c r="E3" i="1" l="1"/>
  <c r="F3" i="1" s="1"/>
  <c r="C11" i="1"/>
  <c r="C10" i="1" l="1"/>
  <c r="G3" i="1"/>
</calcChain>
</file>

<file path=xl/sharedStrings.xml><?xml version="1.0" encoding="utf-8"?>
<sst xmlns="http://schemas.openxmlformats.org/spreadsheetml/2006/main" count="19" uniqueCount="19">
  <si>
    <t>Gas Density Calculator</t>
  </si>
  <si>
    <t>Oxygen</t>
  </si>
  <si>
    <t>Helium</t>
  </si>
  <si>
    <t>Nitrogen</t>
  </si>
  <si>
    <t>Notes:</t>
  </si>
  <si>
    <t>Gas density at surface level (g/l)</t>
  </si>
  <si>
    <t>Gas fraction</t>
  </si>
  <si>
    <t>Fraction density at surface level (g/l)</t>
  </si>
  <si>
    <t>Mix density at surface level</t>
  </si>
  <si>
    <t>IDEAL:  Max depth at 5.2 g/l (m)</t>
  </si>
  <si>
    <t>MAXIMUMMax depth at for 6.0 g/ (m)</t>
  </si>
  <si>
    <t>Target operating depth (TOD)</t>
  </si>
  <si>
    <t>Ambient pressure at TOD</t>
  </si>
  <si>
    <t>Gas density at Planned TOD (g/L)</t>
  </si>
  <si>
    <t xml:space="preserve"> </t>
  </si>
  <si>
    <t>END at planned TOD (m)</t>
  </si>
  <si>
    <t xml:space="preserve">PPO2 at planned TOD  </t>
  </si>
  <si>
    <t>Only fill in the yellow areas. Everything else is calculated</t>
  </si>
  <si>
    <t>TOD = Target operatioing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</si>
</sst>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2"/>
      <color rgb="FF000000"/>
      <name val="Calibri"/>
    </font>
    <font>
      <b/>
      <sz val="16"/>
      <color rgb="FF000000"/>
      <name val="Calibri"/>
      <family val="2"/>
    </font>
    <font>
      <sz val="12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43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1" xfId="0" applyFont="1" applyBorder="1"/>
    <xf numFmtId="0" fontId="0" fillId="0" borderId="0" xfId="0" applyFont="1"/>
    <xf numFmtId="1" fontId="0" fillId="0" borderId="0" xfId="0" applyNumberFormat="1" applyFont="1" applyAlignment="1">
      <alignment horizontal="center"/>
    </xf>
    <xf numFmtId="0" fontId="3" fillId="0" borderId="0" xfId="0" applyFont="1"/>
    <xf numFmtId="0" fontId="2" fillId="0" borderId="7" xfId="0" applyFont="1" applyBorder="1"/>
    <xf numFmtId="0" fontId="0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3" borderId="1" xfId="3" applyBorder="1" applyAlignment="1">
      <alignment wrapText="1"/>
    </xf>
    <xf numFmtId="2" fontId="6" fillId="3" borderId="2" xfId="3" applyNumberFormat="1" applyBorder="1" applyAlignment="1">
      <alignment horizontal="center" vertical="center"/>
    </xf>
    <xf numFmtId="0" fontId="6" fillId="3" borderId="3" xfId="3" applyBorder="1" applyAlignment="1">
      <alignment vertical="center"/>
    </xf>
    <xf numFmtId="0" fontId="6" fillId="3" borderId="4" xfId="3" applyBorder="1" applyAlignment="1">
      <alignment vertical="center"/>
    </xf>
    <xf numFmtId="0" fontId="5" fillId="2" borderId="1" xfId="2" applyBorder="1" applyAlignment="1">
      <alignment wrapText="1"/>
    </xf>
    <xf numFmtId="2" fontId="5" fillId="2" borderId="2" xfId="2" applyNumberFormat="1" applyBorder="1" applyAlignment="1">
      <alignment horizontal="center" vertical="center"/>
    </xf>
    <xf numFmtId="0" fontId="5" fillId="2" borderId="3" xfId="2" applyBorder="1" applyAlignment="1">
      <alignment vertical="center"/>
    </xf>
    <xf numFmtId="0" fontId="5" fillId="2" borderId="4" xfId="2" applyBorder="1" applyAlignment="1">
      <alignment vertical="center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5" xfId="0" applyFont="1" applyBorder="1"/>
    <xf numFmtId="0" fontId="4" fillId="0" borderId="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8" xfId="4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4" fillId="0" borderId="0" xfId="0" applyFont="1" applyAlignment="1"/>
    <xf numFmtId="0" fontId="1" fillId="0" borderId="12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9" fontId="7" fillId="4" borderId="10" xfId="1" applyFont="1" applyFill="1" applyBorder="1" applyAlignment="1">
      <alignment horizontal="center" vertical="center"/>
    </xf>
    <xf numFmtId="9" fontId="7" fillId="4" borderId="11" xfId="1" applyFont="1" applyFill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</cellXfs>
  <cellStyles count="5">
    <cellStyle name="Gut" xfId="2" builtinId="26"/>
    <cellStyle name="Neutral" xfId="4" builtinId="28"/>
    <cellStyle name="Prozent" xfId="1" builtinId="5"/>
    <cellStyle name="Schlecht" xfId="3" builtinId="27"/>
    <cellStyle name="Standard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8"/>
  <sheetViews>
    <sheetView tabSelected="1" zoomScale="310" zoomScaleNormal="310" workbookViewId="0">
      <selection activeCell="B8" sqref="B8"/>
    </sheetView>
  </sheetViews>
  <sheetFormatPr baseColWidth="10" defaultColWidth="11.1640625" defaultRowHeight="15" customHeight="1" x14ac:dyDescent="0.2"/>
  <cols>
    <col min="1" max="1" width="15.5" customWidth="1"/>
    <col min="2" max="2" width="10.6640625" customWidth="1"/>
    <col min="3" max="3" width="13.6640625" customWidth="1"/>
    <col min="4" max="4" width="11.33203125" customWidth="1"/>
    <col min="5" max="5" width="12" customWidth="1"/>
    <col min="6" max="6" width="9.5" customWidth="1"/>
    <col min="7" max="7" width="10.5" customWidth="1"/>
    <col min="8" max="11" width="10.6640625" customWidth="1"/>
    <col min="12" max="26" width="12.6640625" customWidth="1"/>
  </cols>
  <sheetData>
    <row r="1" spans="1:11" ht="15.75" customHeight="1" x14ac:dyDescent="0.25">
      <c r="A1" s="36" t="s">
        <v>0</v>
      </c>
      <c r="B1" s="36"/>
      <c r="C1" s="36"/>
      <c r="D1" s="36"/>
      <c r="E1" s="36"/>
      <c r="F1" s="36"/>
      <c r="G1" s="36"/>
    </row>
    <row r="2" spans="1:11" ht="65" customHeight="1" thickBot="1" x14ac:dyDescent="0.25">
      <c r="A2" s="10" t="s">
        <v>6</v>
      </c>
      <c r="B2" s="26"/>
      <c r="C2" s="11" t="s">
        <v>5</v>
      </c>
      <c r="D2" s="11" t="s">
        <v>7</v>
      </c>
      <c r="E2" s="11" t="s">
        <v>8</v>
      </c>
      <c r="F2" s="19" t="s">
        <v>9</v>
      </c>
      <c r="G2" s="15" t="s">
        <v>10</v>
      </c>
      <c r="H2" s="1"/>
      <c r="I2" s="1"/>
      <c r="J2" s="1"/>
      <c r="K2" s="1"/>
    </row>
    <row r="3" spans="1:11" ht="15.75" customHeight="1" x14ac:dyDescent="0.2">
      <c r="A3" s="25" t="s">
        <v>1</v>
      </c>
      <c r="B3" s="40">
        <v>0.18</v>
      </c>
      <c r="C3" s="38">
        <v>1.4279999999999999</v>
      </c>
      <c r="D3" s="39">
        <f>(B3*C3)</f>
        <v>0.25703999999999999</v>
      </c>
      <c r="E3" s="12">
        <f>SUM(D3:D5)</f>
        <v>0.80045999999999995</v>
      </c>
      <c r="F3" s="20">
        <f>(5/E3-1)*10</f>
        <v>52.464083152187499</v>
      </c>
      <c r="G3" s="16">
        <f>(6/E3-1)*10</f>
        <v>64.956899782625001</v>
      </c>
    </row>
    <row r="4" spans="1:11" ht="15.75" customHeight="1" thickBot="1" x14ac:dyDescent="0.25">
      <c r="A4" s="25" t="s">
        <v>2</v>
      </c>
      <c r="B4" s="41">
        <v>0.45</v>
      </c>
      <c r="C4" s="38">
        <v>0.17899999999999999</v>
      </c>
      <c r="D4" s="39">
        <f>(B4*C4)</f>
        <v>8.0549999999999997E-2</v>
      </c>
      <c r="E4" s="13"/>
      <c r="F4" s="21"/>
      <c r="G4" s="17"/>
    </row>
    <row r="5" spans="1:11" ht="15.75" customHeight="1" x14ac:dyDescent="0.2">
      <c r="A5" s="2" t="s">
        <v>3</v>
      </c>
      <c r="B5" s="42">
        <f>1-B3-B4</f>
        <v>0.37000000000000005</v>
      </c>
      <c r="C5" s="37">
        <v>1.2509999999999999</v>
      </c>
      <c r="D5" s="39">
        <f>(B5*C5)</f>
        <v>0.46287</v>
      </c>
      <c r="E5" s="14"/>
      <c r="F5" s="22"/>
      <c r="G5" s="18"/>
    </row>
    <row r="6" spans="1:11" ht="15.75" customHeight="1" thickBot="1" x14ac:dyDescent="0.25">
      <c r="A6" s="3"/>
      <c r="B6" s="28"/>
      <c r="C6" s="3"/>
      <c r="D6" s="3"/>
      <c r="E6" s="3"/>
      <c r="F6" s="4"/>
      <c r="G6" s="4"/>
      <c r="H6" s="3"/>
      <c r="I6" s="3"/>
      <c r="J6" s="3"/>
      <c r="K6" s="3"/>
    </row>
    <row r="7" spans="1:11" ht="38" customHeight="1" thickBot="1" x14ac:dyDescent="0.25">
      <c r="A7" s="24" t="s">
        <v>11</v>
      </c>
      <c r="B7" s="29">
        <v>60</v>
      </c>
      <c r="C7" s="3"/>
      <c r="D7" s="3"/>
      <c r="E7" s="3"/>
      <c r="F7" s="3"/>
      <c r="G7" s="3"/>
      <c r="H7" s="3"/>
      <c r="I7" s="3"/>
      <c r="J7" s="3"/>
      <c r="K7" s="3"/>
    </row>
    <row r="8" spans="1:11" ht="39" customHeight="1" x14ac:dyDescent="0.2">
      <c r="A8" s="9" t="s">
        <v>12</v>
      </c>
      <c r="B8" s="27">
        <f>(B7/10)+1</f>
        <v>7</v>
      </c>
      <c r="C8" s="2"/>
      <c r="D8" s="3"/>
      <c r="E8" s="3"/>
      <c r="F8" s="3"/>
      <c r="G8" s="3"/>
      <c r="H8" s="3"/>
      <c r="I8" s="3"/>
      <c r="J8" s="3"/>
      <c r="K8" s="3"/>
    </row>
    <row r="9" spans="1:11" ht="15.75" customHeight="1" x14ac:dyDescent="0.2">
      <c r="A9" s="7"/>
      <c r="B9" s="8"/>
      <c r="C9" s="6"/>
      <c r="D9" s="3"/>
      <c r="E9" s="3"/>
      <c r="F9" s="3"/>
      <c r="G9" s="3"/>
      <c r="H9" s="3"/>
      <c r="I9" s="3"/>
      <c r="J9" s="3"/>
      <c r="K9" s="3"/>
    </row>
    <row r="10" spans="1:11" ht="33" customHeight="1" x14ac:dyDescent="0.2">
      <c r="A10" s="33" t="s">
        <v>13</v>
      </c>
      <c r="B10" s="34"/>
      <c r="C10" s="37">
        <f>E3*B8</f>
        <v>5.6032199999999994</v>
      </c>
      <c r="D10" s="3"/>
      <c r="E10" s="3"/>
      <c r="F10" s="3"/>
      <c r="G10" s="3"/>
      <c r="H10" s="3"/>
      <c r="I10" s="3"/>
      <c r="J10" s="3"/>
      <c r="K10" s="3"/>
    </row>
    <row r="11" spans="1:11" ht="15.75" customHeight="1" x14ac:dyDescent="0.2">
      <c r="A11" s="23" t="s">
        <v>15</v>
      </c>
      <c r="B11" s="31"/>
      <c r="C11" s="30">
        <f>((B8*(1-(B4/100)))-1)*10</f>
        <v>59.685000000000002</v>
      </c>
      <c r="D11" s="32" t="s">
        <v>14</v>
      </c>
      <c r="E11" s="3"/>
      <c r="F11" s="3"/>
      <c r="G11" s="3"/>
      <c r="H11" s="3"/>
      <c r="I11" s="3"/>
      <c r="J11" s="3"/>
      <c r="K11" s="3"/>
    </row>
    <row r="12" spans="1:11" ht="15.75" customHeight="1" x14ac:dyDescent="0.2">
      <c r="A12" s="23" t="s">
        <v>16</v>
      </c>
      <c r="B12" s="31"/>
      <c r="C12" s="30">
        <f>(B3/100)*B8</f>
        <v>1.26E-2</v>
      </c>
      <c r="D12" s="3"/>
      <c r="E12" s="3"/>
      <c r="F12" s="3"/>
      <c r="G12" s="3"/>
      <c r="H12" s="3"/>
      <c r="I12" s="3"/>
      <c r="J12" s="3"/>
      <c r="K12" s="3"/>
    </row>
    <row r="13" spans="1:11" ht="21.75" customHeight="1" x14ac:dyDescent="0.2"/>
    <row r="14" spans="1:11" ht="15.75" customHeight="1" x14ac:dyDescent="0.2">
      <c r="A14" s="5" t="s">
        <v>4</v>
      </c>
    </row>
    <row r="15" spans="1:11" ht="15.75" customHeight="1" x14ac:dyDescent="0.2">
      <c r="A15" s="35" t="s">
        <v>17</v>
      </c>
    </row>
    <row r="16" spans="1:11" ht="15.75" customHeight="1" x14ac:dyDescent="0.2">
      <c r="A16" s="35" t="s">
        <v>18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9">
    <mergeCell ref="A2:B2"/>
    <mergeCell ref="A11:B11"/>
    <mergeCell ref="A12:B12"/>
    <mergeCell ref="A1:G1"/>
    <mergeCell ref="A10:B10"/>
    <mergeCell ref="F3:F5"/>
    <mergeCell ref="G3:G5"/>
    <mergeCell ref="E3:E5"/>
    <mergeCell ref="A9:C9"/>
  </mergeCells>
  <conditionalFormatting sqref="C10">
    <cfRule type="cellIs" dxfId="2" priority="1" operator="lessThan">
      <formula>5.2</formula>
    </cfRule>
  </conditionalFormatting>
  <conditionalFormatting sqref="C10">
    <cfRule type="cellIs" dxfId="1" priority="2" operator="between">
      <formula>5.2</formula>
      <formula>6.2</formula>
    </cfRule>
  </conditionalFormatting>
  <conditionalFormatting sqref="C10">
    <cfRule type="cellIs" dxfId="0" priority="3" operator="greaterThan">
      <formula>6.2</formula>
    </cfRule>
  </conditionalFormatting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Bremen</dc:creator>
  <cp:keywords/>
  <dc:description/>
  <cp:lastModifiedBy>Dirk Bremen</cp:lastModifiedBy>
  <dcterms:created xsi:type="dcterms:W3CDTF">2016-08-25T09:43:16Z</dcterms:created>
  <dcterms:modified xsi:type="dcterms:W3CDTF">2019-06-17T20:03:56Z</dcterms:modified>
  <cp:category/>
</cp:coreProperties>
</file>